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a ostatní ..." sheetId="2" r:id="rId2"/>
    <sheet name="001 - Stavební část" sheetId="3" r:id="rId3"/>
    <sheet name="002 - Trubní vedení" sheetId="4" r:id="rId4"/>
    <sheet name="003 - Elektroinstalace" sheetId="5" r:id="rId5"/>
    <sheet name="004 - Přenos dat" sheetId="6" r:id="rId6"/>
    <sheet name="Seznam figur" sheetId="7" r:id="rId7"/>
  </sheets>
  <definedNames>
    <definedName name="_xlnm.Print_Area" localSheetId="0">'Rekapitulace stavby'!$D$4:$AO$76,'Rekapitulace stavby'!$C$82:$AQ$100</definedName>
    <definedName name="_xlnm._FilterDatabase" localSheetId="1" hidden="1">'000 - Vedlejší a ostatní ...'!$C$118:$K$127</definedName>
    <definedName name="_xlnm.Print_Area" localSheetId="1">'000 - Vedlejší a ostatní ...'!$C$4:$J$76,'000 - Vedlejší a ostatní ...'!$C$82:$J$100,'000 - Vedlejší a ostatní ...'!$C$106:$K$127</definedName>
    <definedName name="_xlnm._FilterDatabase" localSheetId="2" hidden="1">'001 - Stavební část'!$C$128:$K$469</definedName>
    <definedName name="_xlnm.Print_Area" localSheetId="2">'001 - Stavební část'!$C$4:$J$76,'001 - Stavební část'!$C$82:$J$110,'001 - Stavební část'!$C$116:$K$469</definedName>
    <definedName name="_xlnm._FilterDatabase" localSheetId="3" hidden="1">'002 - Trubní vedení'!$C$124:$K$406</definedName>
    <definedName name="_xlnm.Print_Area" localSheetId="3">'002 - Trubní vedení'!$C$4:$J$76,'002 - Trubní vedení'!$C$82:$J$106,'002 - Trubní vedení'!$C$112:$K$406</definedName>
    <definedName name="_xlnm._FilterDatabase" localSheetId="4" hidden="1">'003 - Elektroinstalace'!$C$121:$K$187</definedName>
    <definedName name="_xlnm.Print_Area" localSheetId="4">'003 - Elektroinstalace'!$C$4:$J$76,'003 - Elektroinstalace'!$C$82:$J$103,'003 - Elektroinstalace'!$C$109:$K$187</definedName>
    <definedName name="_xlnm._FilterDatabase" localSheetId="5" hidden="1">'004 - Přenos dat'!$C$117:$K$121</definedName>
    <definedName name="_xlnm.Print_Area" localSheetId="5">'004 - Přenos dat'!$C$4:$J$76,'004 - Přenos dat'!$C$82:$J$99,'004 - Přenos dat'!$C$105:$K$121</definedName>
    <definedName name="_xlnm.Print_Area" localSheetId="6">'Seznam figur'!$C$4:$G$293</definedName>
    <definedName name="_xlnm.Print_Titles" localSheetId="0">'Rekapitulace stavby'!$92:$92</definedName>
    <definedName name="_xlnm.Print_Titles" localSheetId="1">'000 - Vedlejší a ostatní ...'!$118:$118</definedName>
    <definedName name="_xlnm.Print_Titles" localSheetId="2">'001 - Stavební část'!$128:$128</definedName>
    <definedName name="_xlnm.Print_Titles" localSheetId="3">'002 - Trubní vedení'!$124:$124</definedName>
    <definedName name="_xlnm.Print_Titles" localSheetId="4">'003 - Elektroinstalace'!$121:$121</definedName>
    <definedName name="_xlnm.Print_Titles" localSheetId="5">'004 - Přenos dat'!$117:$117</definedName>
    <definedName name="_xlnm.Print_Titles" localSheetId="6">'Seznam figur'!$9:$9</definedName>
  </definedNames>
  <calcPr fullCalcOnLoad="1"/>
</workbook>
</file>

<file path=xl/sharedStrings.xml><?xml version="1.0" encoding="utf-8"?>
<sst xmlns="http://schemas.openxmlformats.org/spreadsheetml/2006/main" count="9580" uniqueCount="1408">
  <si>
    <t>Export Komplet</t>
  </si>
  <si>
    <t/>
  </si>
  <si>
    <t>2.0</t>
  </si>
  <si>
    <t>ZAMOK</t>
  </si>
  <si>
    <t>False</t>
  </si>
  <si>
    <t>{1744fbfc-63a7-4e71-ac4b-e094b515b31a}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</si>
  <si>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</si>
  <si>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</si>
  <si>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</si>
  <si>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</si>
  <si>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</si>
  <si>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</si>
  <si>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</si>
  <si>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</si>
  <si>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2184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</si>
  <si>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</si>
  <si>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</si>
  <si>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Tlaková stanice u nemocnice Dvůr Králové nad Labem-aktualizace 01/2024</t>
  </si>
  <si>
    <t>KSO:</t>
  </si>
  <si>
    <t>CC-CZ:</t>
  </si>
  <si>
    <t>Místo:</t>
  </si>
  <si>
    <t>Dvůr Králové nad Labem</t>
  </si>
  <si>
    <t>Datum:</t>
  </si>
  <si>
    <t>18. 1. 2024</t>
  </si>
  <si>
    <t>Zadavatel:</t>
  </si>
  <si>
    <t>IČ:</t>
  </si>
  <si>
    <t>Město Dvůr Králové nad Labem</t>
  </si>
  <si>
    <t>DIČ:</t>
  </si>
  <si>
    <t>Uchazeč:</t>
  </si>
  <si>
    <t>Vyplň údaj</t>
  </si>
  <si>
    <t>Projektant:</t>
  </si>
  <si>
    <t>Ing. Blanka Matějková</t>
  </si>
  <si>
    <t>True</t>
  </si>
  <si>
    <t>Zpracovatel:</t>
  </si>
  <si>
    <t>Ing. Lenka Kasperová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</si>
  <si>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</si>
  <si>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</si>
  <si>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</si>
  <si>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</si>
  <si>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</si>
  <si>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</si>
  <si>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</si>
  <si>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</si>
  <si>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</si>
  <si>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</si>
  <si>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</si>
  <si>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</si>
  <si>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</si>
  <si>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</si>
  <si>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</si>
  <si>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</si>
  <si>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</si>
  <si>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</si>
  <si>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</si>
  <si>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</si>
  <si>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</si>
  <si>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</si>
  <si>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</si>
  <si>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</si>
  <si>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</si>
  <si>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</si>
  <si>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</si>
  <si>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</si>
  <si>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</si>
  <si>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</si>
  <si>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</si>
  <si>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</si>
  <si>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</si>
  <si>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</si>
  <si>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</si>
  <si>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</si>
  <si>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</si>
  <si>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</si>
  <si>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</si>
  <si>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</si>
  <si>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</si>
  <si>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</si>
  <si>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</si>
  <si>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</si>
  <si>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</si>
  <si>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</si>
  <si>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</si>
  <si>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</si>
  <si>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VON</t>
  </si>
  <si>
    <t>1</t>
  </si>
  <si>
    <t>{160f5fda-e5af-47a0-af90-99e2121013eb}</t>
  </si>
  <si>
    <t>2</t>
  </si>
  <si>
    <t>001</t>
  </si>
  <si>
    <t>Stavební část</t>
  </si>
  <si>
    <t>STA</t>
  </si>
  <si>
    <t>{86a39c4e-d1ea-4502-8ac7-e878f0ac601b}</t>
  </si>
  <si>
    <t>002</t>
  </si>
  <si>
    <t>Trubní vedení</t>
  </si>
  <si>
    <t>{77c2fd67-6411-4f07-a1ba-f6a5c1f18d3d}</t>
  </si>
  <si>
    <t>003</t>
  </si>
  <si>
    <t>Elektroinstalace</t>
  </si>
  <si>
    <t>{db1c2237-1b39-46e0-8dd6-d1202d4239bd}</t>
  </si>
  <si>
    <t>004</t>
  </si>
  <si>
    <t>Přenos dat</t>
  </si>
  <si>
    <t>{ce322ca2-1bc2-45cf-9b48-3c236c49b8b1}</t>
  </si>
  <si>
    <t>KRYCÍ LIST SOUPISU PRACÍ</t>
  </si>
  <si>
    <t>Objekt:</t>
  </si>
  <si>
    <t>000 -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</si>
  <si>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</si>
  <si>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</si>
  <si>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</si>
  <si>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</si>
  <si>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</si>
  <si>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</si>
  <si>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</si>
  <si>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</si>
  <si>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</si>
  <si>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</si>
  <si>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</si>
  <si>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</si>
  <si>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</si>
  <si>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</si>
  <si>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</si>
  <si>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</si>
  <si>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</si>
  <si>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</si>
  <si>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</si>
  <si>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</si>
  <si>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</si>
  <si>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</si>
  <si>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</si>
  <si>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</si>
  <si>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</si>
  <si>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</si>
  <si>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</si>
  <si>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</si>
  <si>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</si>
  <si>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výstavbou- vytýčení stáv. sítí</t>
  </si>
  <si>
    <t>kpl</t>
  </si>
  <si>
    <t>CS ÚRS 2024 01</t>
  </si>
  <si>
    <t>1024</t>
  </si>
  <si>
    <t>-1394144415</t>
  </si>
  <si>
    <t>3</t>
  </si>
  <si>
    <t>012303000</t>
  </si>
  <si>
    <t>Geodetické práce po výstavbě - zaměření</t>
  </si>
  <si>
    <t>-521162946</t>
  </si>
  <si>
    <t>4</t>
  </si>
  <si>
    <t>013254000</t>
  </si>
  <si>
    <t>Dokumentace skutečného provedení stavby</t>
  </si>
  <si>
    <t>-1853458031</t>
  </si>
  <si>
    <t>VRN3</t>
  </si>
  <si>
    <t>Zařízení staveniště</t>
  </si>
  <si>
    <t>030001000</t>
  </si>
  <si>
    <t>2076457830</t>
  </si>
  <si>
    <t>0343030001</t>
  </si>
  <si>
    <t>DIO</t>
  </si>
  <si>
    <t>857499818</t>
  </si>
  <si>
    <t>asfalt</t>
  </si>
  <si>
    <t>47,34</t>
  </si>
  <si>
    <t>beton</t>
  </si>
  <si>
    <t>0,144</t>
  </si>
  <si>
    <t>chodník</t>
  </si>
  <si>
    <t>10,44</t>
  </si>
  <si>
    <t>izolacev</t>
  </si>
  <si>
    <t>7</t>
  </si>
  <si>
    <t>jáma</t>
  </si>
  <si>
    <t>275,411</t>
  </si>
  <si>
    <t>odvoz</t>
  </si>
  <si>
    <t>200,254</t>
  </si>
  <si>
    <t>rýha</t>
  </si>
  <si>
    <t>20,743</t>
  </si>
  <si>
    <t>001 - Stavební část</t>
  </si>
  <si>
    <t>S</t>
  </si>
  <si>
    <t>30,375</t>
  </si>
  <si>
    <t>tráva1</t>
  </si>
  <si>
    <t>131,5</t>
  </si>
  <si>
    <t>tráva2</t>
  </si>
  <si>
    <t>22,4</t>
  </si>
  <si>
    <t>vytažení</t>
  </si>
  <si>
    <t>1,15</t>
  </si>
  <si>
    <t>zásyp</t>
  </si>
  <si>
    <t>95,9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</si>
  <si>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</si>
  <si>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</si>
  <si>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</si>
  <si>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</si>
  <si>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</si>
  <si>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</si>
  <si>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</si>
  <si>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</si>
  <si>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</si>
  <si>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</si>
  <si>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</si>
  <si>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767 - Konstrukce zámečnické</t>
  </si>
  <si>
    <t xml:space="preserve">    783 - Dokončovací práce - nátěry</t>
  </si>
  <si>
    <t>HSV</t>
  </si>
  <si>
    <t>Práce a dodávky HSV</t>
  </si>
  <si>
    <t>Zemní práce</t>
  </si>
  <si>
    <t>121151103</t>
  </si>
  <si>
    <t>Sejmutí ornice plochy do 100 m2 tl vrstvy do 200 mm strojně</t>
  </si>
  <si>
    <t>m2</t>
  </si>
  <si>
    <t>1513409530</t>
  </si>
  <si>
    <t>VV</t>
  </si>
  <si>
    <t>12*12</t>
  </si>
  <si>
    <t>Součet</t>
  </si>
  <si>
    <t>131351104</t>
  </si>
  <si>
    <t>Hloubení jam nezapažených v hornině třídy těžitelnosti II skupiny 4 objem do 500 m3 strojně</t>
  </si>
  <si>
    <t>m3</t>
  </si>
  <si>
    <t>-1936623053</t>
  </si>
  <si>
    <t>"hlavní stavební jáma na úroveň +0,530"</t>
  </si>
  <si>
    <t>10,5*7*2,64</t>
  </si>
  <si>
    <t>9,5*4*1,41</t>
  </si>
  <si>
    <t>"prohloubení"</t>
  </si>
  <si>
    <t>1,2*5*0,62</t>
  </si>
  <si>
    <t>5,2*4,7*0,88</t>
  </si>
  <si>
    <t>2,1*3,7*0,33</t>
  </si>
  <si>
    <t>"70% hornina II skupina 4"  0,7*jáma</t>
  </si>
  <si>
    <t>131451104</t>
  </si>
  <si>
    <t>Hloubení jam nezapažených v hornině třídy těžitelnosti II skupiny 5 objem do 500 m3 strojně</t>
  </si>
  <si>
    <t>-1797979355</t>
  </si>
  <si>
    <t>"30% hornina II skupina 5"  0,3*jáma</t>
  </si>
  <si>
    <t>132351104</t>
  </si>
  <si>
    <t>Hloubení rýh nezapažených š do 800 mm v hornině třídy těžitelnosti II skupiny 4 objem přes 100 m3 strojně</t>
  </si>
  <si>
    <t>-1205384613</t>
  </si>
  <si>
    <t>"dle výkopového plánu od úrovně +0,530"</t>
  </si>
  <si>
    <t>2,2*1*0,33</t>
  </si>
  <si>
    <t>4,7*0,6*0,43</t>
  </si>
  <si>
    <t>2,7*0,6*0,48</t>
  </si>
  <si>
    <t>6*0,6*0,91</t>
  </si>
  <si>
    <t>4,8*0,6*0,91</t>
  </si>
  <si>
    <t>1,25*0,65*0,2</t>
  </si>
  <si>
    <t>0,75*0,75*0,21</t>
  </si>
  <si>
    <t>0,5*0,45*0,1</t>
  </si>
  <si>
    <t>0,5*0,45*0,4</t>
  </si>
  <si>
    <t>2,8*0,45*0,65</t>
  </si>
  <si>
    <t>0,5*0,45*0,5</t>
  </si>
  <si>
    <t>2*1,6*0,7*1,</t>
  </si>
  <si>
    <t>2*1,55*0,7*1,33</t>
  </si>
  <si>
    <t>2*1,9*0,7*1,53</t>
  </si>
  <si>
    <t>"pro základ oplocení"</t>
  </si>
  <si>
    <t>1*0,4*1,23</t>
  </si>
  <si>
    <t>0,5*0,4*1,23</t>
  </si>
  <si>
    <t>2*0,5*0,4*0,93</t>
  </si>
  <si>
    <t>2*0,5*0,4*0,63</t>
  </si>
  <si>
    <t>2*0,5*0,4*0,33</t>
  </si>
  <si>
    <t>"70% hornina II skupina 4"  rýha*0,7</t>
  </si>
  <si>
    <t>132451104</t>
  </si>
  <si>
    <t>Hloubení rýh nezapažených š do 800 mm v hornině třídy těžitelnosti II skupiny 5 objem přes 100 m3 strojně</t>
  </si>
  <si>
    <t>19530273</t>
  </si>
  <si>
    <t>"30% hornina II skupina 5"  rýha*0,3</t>
  </si>
  <si>
    <t>6</t>
  </si>
  <si>
    <t>139951121</t>
  </si>
  <si>
    <t>Bourání kcí v hloubených vykopávkách ze zdiva z betonu prostého strojně</t>
  </si>
  <si>
    <t>1710069304</t>
  </si>
  <si>
    <t>"stávající základ oplocení - předpoklad"</t>
  </si>
  <si>
    <t>9*0,4*0,8</t>
  </si>
  <si>
    <t>162751117</t>
  </si>
  <si>
    <t>Vodorovné přemístění přes 9 000 do 10000 m výkopku/sypaniny z horniny třídy těžitelnosti I skupiny 1 až 3</t>
  </si>
  <si>
    <t>-1142562860</t>
  </si>
  <si>
    <t>rýha+jáma</t>
  </si>
  <si>
    <t>-zásyp</t>
  </si>
  <si>
    <t>8</t>
  </si>
  <si>
    <t>162751119</t>
  </si>
  <si>
    <t>Příplatek k vodorovnému přemístění výkopku/sypaniny z horniny třídy těžitelnosti I skupiny 1 až 3 ZKD 1000 m přes 10000 m</t>
  </si>
  <si>
    <t>-184526985</t>
  </si>
  <si>
    <t>"skládka Bohuslavice 26 km"</t>
  </si>
  <si>
    <t>odvoz*16</t>
  </si>
  <si>
    <t>9</t>
  </si>
  <si>
    <t>171201231</t>
  </si>
  <si>
    <t>Poplatek za uložení zeminy a kamení na recyklační skládce (skládkovné) kód odpadu 17 05 04</t>
  </si>
  <si>
    <t>t</t>
  </si>
  <si>
    <t>-1949006463</t>
  </si>
  <si>
    <t>odvoz*1,8</t>
  </si>
  <si>
    <t>10</t>
  </si>
  <si>
    <t>171251201</t>
  </si>
  <si>
    <t>Uložení sypaniny na skládky nebo meziskládky</t>
  </si>
  <si>
    <t>-249712693</t>
  </si>
  <si>
    <t>11</t>
  </si>
  <si>
    <t>174151101</t>
  </si>
  <si>
    <t>Zásyp jam, šachet rýh nebo kolem objektů sypaninou se zhutněním</t>
  </si>
  <si>
    <t>1078700312</t>
  </si>
  <si>
    <t>10,5*1,3*3,2</t>
  </si>
  <si>
    <t>2*6*0,8*2,4</t>
  </si>
  <si>
    <t>6*1*1,8</t>
  </si>
  <si>
    <t>1,5*1*1,8</t>
  </si>
  <si>
    <t>5,5*3,2*0,7</t>
  </si>
  <si>
    <t>1,5*3,2*0,7</t>
  </si>
  <si>
    <t>181111111</t>
  </si>
  <si>
    <t>Plošná úprava terénu do 500 m2 zemina skupiny 1 až 4 nerovnosti přes 50 do 100 mm v rovinně a svahu do 1:5</t>
  </si>
  <si>
    <t>613673044</t>
  </si>
  <si>
    <t>13</t>
  </si>
  <si>
    <t>181111112</t>
  </si>
  <si>
    <t>Plošná úprava terénu do 500 m2 zemina skupiny 1 až 4 nerovnosti přes 50 do 100 mm ve svahu přes 1:5 do 1:2</t>
  </si>
  <si>
    <t>1350353718</t>
  </si>
  <si>
    <t>14</t>
  </si>
  <si>
    <t>181351103</t>
  </si>
  <si>
    <t>Rozprostření ornice tl vrstvy do 200 mm pl přes 100 do 500 m2 v rovině nebo ve svahu do 1:5 strojně</t>
  </si>
  <si>
    <t>-1020554013</t>
  </si>
  <si>
    <t>15</t>
  </si>
  <si>
    <t>181411131</t>
  </si>
  <si>
    <t>Založení parkového trávníku výsevem pl do 1000 m2 v rovině a ve svahu do 1:5</t>
  </si>
  <si>
    <t>-1167141014</t>
  </si>
  <si>
    <t>12*12-5*2,5</t>
  </si>
  <si>
    <t>16</t>
  </si>
  <si>
    <t>181411132</t>
  </si>
  <si>
    <t>Založení parkového trávníku výsevem pl do 1000 m2 ve svahu přes 1:5 do 1:2</t>
  </si>
  <si>
    <t>1482501437</t>
  </si>
  <si>
    <t>5,5*3,2+1,5*3,2</t>
  </si>
  <si>
    <t>17</t>
  </si>
  <si>
    <t>M</t>
  </si>
  <si>
    <t>00572410</t>
  </si>
  <si>
    <t>osivo směs travní parková</t>
  </si>
  <si>
    <t>kg</t>
  </si>
  <si>
    <t>-2075722382</t>
  </si>
  <si>
    <t>(tráva1+tráva2)*0,035</t>
  </si>
  <si>
    <t>18</t>
  </si>
  <si>
    <t>181913112</t>
  </si>
  <si>
    <t>Úprava pláně v hornině třídy těžitelnosti II skupiny 4 se zhutněním ručně</t>
  </si>
  <si>
    <t>-1601424960</t>
  </si>
  <si>
    <t>asfalt+chodník</t>
  </si>
  <si>
    <t>19</t>
  </si>
  <si>
    <t>182251101</t>
  </si>
  <si>
    <t>Svahování násypů strojně</t>
  </si>
  <si>
    <t>1117052401</t>
  </si>
  <si>
    <t>Zakládání</t>
  </si>
  <si>
    <t>20</t>
  </si>
  <si>
    <t>273313611</t>
  </si>
  <si>
    <t>Základové desky z betonu tř. C 16/20</t>
  </si>
  <si>
    <t>-437844283</t>
  </si>
  <si>
    <t>"podkladní"</t>
  </si>
  <si>
    <t>5,4*4,7*0,1</t>
  </si>
  <si>
    <t>2,4*3,7*0,1</t>
  </si>
  <si>
    <t>274313611</t>
  </si>
  <si>
    <t>Základové pásy z betonu tř. C 16/20</t>
  </si>
  <si>
    <t>882161509</t>
  </si>
  <si>
    <t>"pro opěrné zídky u vstupu"</t>
  </si>
  <si>
    <t>2*1,6*0,7*0,8</t>
  </si>
  <si>
    <t>2*1,5*0,7*0,8</t>
  </si>
  <si>
    <t>2*1,9*0,7*0,95</t>
  </si>
  <si>
    <t>"pasy armaturní komora"</t>
  </si>
  <si>
    <t>2,9*0,45*0,65</t>
  </si>
  <si>
    <t>0,6*0,45*0,65</t>
  </si>
  <si>
    <t>2*0,5*0,45*0,4</t>
  </si>
  <si>
    <t>2*0,5*0,45*0,1</t>
  </si>
  <si>
    <t>3,3*0,25*0,55</t>
  </si>
  <si>
    <t>"oplocení"</t>
  </si>
  <si>
    <t>1*0,4*2,6</t>
  </si>
  <si>
    <t>0,5*0,4*2,6</t>
  </si>
  <si>
    <t>2*0,5*0,4*2,3</t>
  </si>
  <si>
    <t>2*0,5*0,4*2</t>
  </si>
  <si>
    <t>2*0,5*0,4*1,7</t>
  </si>
  <si>
    <t>1*0,4*1,35</t>
  </si>
  <si>
    <t>0,5*0,4*1,35</t>
  </si>
  <si>
    <t>2*0,5*0,4*1</t>
  </si>
  <si>
    <t>1,2</t>
  </si>
  <si>
    <t>22</t>
  </si>
  <si>
    <t>274351121</t>
  </si>
  <si>
    <t>Zřízení bednění základových pasů rovného</t>
  </si>
  <si>
    <t>745577687</t>
  </si>
  <si>
    <t>2*1,6*0,8*2</t>
  </si>
  <si>
    <t>2*1,5*0,8*2</t>
  </si>
  <si>
    <t>2*1,9*0,95*2</t>
  </si>
  <si>
    <t>"pas armaturní komora"</t>
  </si>
  <si>
    <t>3,3*0,55*2</t>
  </si>
  <si>
    <t>1*2,6*2</t>
  </si>
  <si>
    <t>0,5*2,6*2</t>
  </si>
  <si>
    <t>2*0,5*2,3*2</t>
  </si>
  <si>
    <t>2*0,5*2*2</t>
  </si>
  <si>
    <t>2*0,5*1,7*2</t>
  </si>
  <si>
    <t>1*1,35*2</t>
  </si>
  <si>
    <t>0,5*1,35*2</t>
  </si>
  <si>
    <t>2*0,5*1*2</t>
  </si>
  <si>
    <t>23</t>
  </si>
  <si>
    <t>274351122</t>
  </si>
  <si>
    <t>Odstranění bednění základových pasů rovného</t>
  </si>
  <si>
    <t>-1542361983</t>
  </si>
  <si>
    <t>24</t>
  </si>
  <si>
    <t>279113145</t>
  </si>
  <si>
    <t>Základová zeď tl přes 300 do 400 mm z tvárnic ztraceného bednění včetně výplně z betonu tř. C 20/25</t>
  </si>
  <si>
    <t>1469482017</t>
  </si>
  <si>
    <t>"opěrné zídky u vstupu"</t>
  </si>
  <si>
    <t>2*0,5*0,75</t>
  </si>
  <si>
    <t>2*0,5*1</t>
  </si>
  <si>
    <t>2*0,5*1,25</t>
  </si>
  <si>
    <t>2*0,5*1,75</t>
  </si>
  <si>
    <t>2*1,1*2</t>
  </si>
  <si>
    <t>2*0,6*2,25</t>
  </si>
  <si>
    <t>2*1,5*2,75</t>
  </si>
  <si>
    <t>25</t>
  </si>
  <si>
    <t>279361821</t>
  </si>
  <si>
    <t>Výztuž základových zdí nosných betonářskou ocelí 10 505</t>
  </si>
  <si>
    <t>-1114988529</t>
  </si>
  <si>
    <t xml:space="preserve">"opěrné zídky u vstupu"  </t>
  </si>
  <si>
    <t>20,1*0,012</t>
  </si>
  <si>
    <t>26</t>
  </si>
  <si>
    <t>27999001</t>
  </si>
  <si>
    <t>Napojení nového základu oplocení na stávající</t>
  </si>
  <si>
    <t>850240714</t>
  </si>
  <si>
    <t>Svislé a kompletní konstrukce</t>
  </si>
  <si>
    <t>27</t>
  </si>
  <si>
    <t>311113143</t>
  </si>
  <si>
    <t>Nosná zeď tl přes 200 do 250 mm z hladkých tvárnic ztraceného bednění včetně výplně z betonu tř. C 20/25</t>
  </si>
  <si>
    <t>2113033454</t>
  </si>
  <si>
    <t>"atika nad vstupem"</t>
  </si>
  <si>
    <t>2,3*0,5</t>
  </si>
  <si>
    <t>28</t>
  </si>
  <si>
    <t>311213112R</t>
  </si>
  <si>
    <t>Zpětné vyzdění kamenné podezdívky plotu (použití rozebraného kamene) vč. vyspárování</t>
  </si>
  <si>
    <t>-2066127644</t>
  </si>
  <si>
    <t>9*0,4*0,5</t>
  </si>
  <si>
    <t>29</t>
  </si>
  <si>
    <t>311361821</t>
  </si>
  <si>
    <t>Výztuž nosných zdí betonářskou ocelí 10 505</t>
  </si>
  <si>
    <t>-1722256065</t>
  </si>
  <si>
    <t>0,011</t>
  </si>
  <si>
    <t>30</t>
  </si>
  <si>
    <t>348272515R</t>
  </si>
  <si>
    <t>Plotová stříška pro zeď tl 400 mm z tvarovek hladkých</t>
  </si>
  <si>
    <t>m</t>
  </si>
  <si>
    <t>746100100</t>
  </si>
  <si>
    <t>2*(4*0,5+1,7+1,5)</t>
  </si>
  <si>
    <t>31</t>
  </si>
  <si>
    <t>348272515R1</t>
  </si>
  <si>
    <t>Plotová stříška pro zeď tl 250 mm z tvarovek hladkých</t>
  </si>
  <si>
    <t>896937400</t>
  </si>
  <si>
    <t>2,5</t>
  </si>
  <si>
    <t>32</t>
  </si>
  <si>
    <t>380311642</t>
  </si>
  <si>
    <t>Kompletní konstrukce ČOV, nádrží, vodojemů nebo kanálů z betonu prostého tř. C 16/20 tl přes 150 do 300 mm</t>
  </si>
  <si>
    <t>113308248</t>
  </si>
  <si>
    <t>"výstup"</t>
  </si>
  <si>
    <t>2*0,8*0,6*0,2</t>
  </si>
  <si>
    <t>2*1,2*0,6*0,2</t>
  </si>
  <si>
    <t>33</t>
  </si>
  <si>
    <t>380326132R</t>
  </si>
  <si>
    <t>Kompletní konstrukce ČOV, nádrží ze ŽB - beton C30/37 - XC2 - XF1 - Cl 0,2 - Dmax 22 – S4</t>
  </si>
  <si>
    <t>-1382577417</t>
  </si>
  <si>
    <t>"deska"</t>
  </si>
  <si>
    <t>5,3*4,7*0,25</t>
  </si>
  <si>
    <t>2,3*3,7*0,25</t>
  </si>
  <si>
    <t>"stěny"</t>
  </si>
  <si>
    <t>2*5*2,2*0,25</t>
  </si>
  <si>
    <t>2*4*2,2*0,25</t>
  </si>
  <si>
    <t>2*2*1,65*0,25</t>
  </si>
  <si>
    <t>3,5*1,65*0,25</t>
  </si>
  <si>
    <t>"strop"</t>
  </si>
  <si>
    <t>(5*4,5+3,5*2,25)*0,25</t>
  </si>
  <si>
    <t>2,9</t>
  </si>
  <si>
    <t>34</t>
  </si>
  <si>
    <t>380356231</t>
  </si>
  <si>
    <t>Bednění kompletních konstrukcí ČOV, nádrží nebo vodojemů neomítaných ploch rovinných zřízení</t>
  </si>
  <si>
    <t>-1390312264</t>
  </si>
  <si>
    <t>(5,3+4,7)*2*0,25</t>
  </si>
  <si>
    <t>(2,3+3,7)*2*0,25</t>
  </si>
  <si>
    <t>"prohloubení"  (0,5+0,5)*2*0,3</t>
  </si>
  <si>
    <t>2*5*2,2*2</t>
  </si>
  <si>
    <t>2*4*2,2*2</t>
  </si>
  <si>
    <t>2*2*1,65*2</t>
  </si>
  <si>
    <t>3,5*1,65*2</t>
  </si>
  <si>
    <t>"otvor pro dveře"  (1,1+2*2,07)*0,25</t>
  </si>
  <si>
    <t>5*4,5+3,5*2,25</t>
  </si>
  <si>
    <t>(7,25+4,5)*2*0,25</t>
  </si>
  <si>
    <t>"vstup"  (0,8+0,8)*2*0,25</t>
  </si>
  <si>
    <t>2*0,8*0,6*2</t>
  </si>
  <si>
    <t>2*1,2*0,6*2</t>
  </si>
  <si>
    <t>15,5</t>
  </si>
  <si>
    <t>35</t>
  </si>
  <si>
    <t>380356232</t>
  </si>
  <si>
    <t>Bednění kompletních konstrukcí ČOV, nádrží nebo vodojemů neomítaných ploch rovinných odstranění</t>
  </si>
  <si>
    <t>-1042204199</t>
  </si>
  <si>
    <t>36</t>
  </si>
  <si>
    <t>380361006</t>
  </si>
  <si>
    <t>Výztuž kompletních konstrukcí ČOV, nádrží nebo vodojemů z betonářské oceli 10 505</t>
  </si>
  <si>
    <t>2013367566</t>
  </si>
  <si>
    <t>3,435</t>
  </si>
  <si>
    <t>37</t>
  </si>
  <si>
    <t>3809001</t>
  </si>
  <si>
    <t>Prostup v podlaze 150/150</t>
  </si>
  <si>
    <t>ks</t>
  </si>
  <si>
    <t>-730018771</t>
  </si>
  <si>
    <t>Úpravy povrchů, podlahy a osazování výplní</t>
  </si>
  <si>
    <t>38</t>
  </si>
  <si>
    <t>622631011</t>
  </si>
  <si>
    <t>Spárování spárovací maltou vnějších pohledových ploch stěn z tvárnic nebo kamene</t>
  </si>
  <si>
    <t>-1052153310</t>
  </si>
  <si>
    <t>"opěrné zídku u vstupu - viditelná strana"</t>
  </si>
  <si>
    <t>20,1</t>
  </si>
  <si>
    <t>39</t>
  </si>
  <si>
    <t>631311124</t>
  </si>
  <si>
    <t>Mazanina tl přes 80 do 120 mm z betonu prostého bez zvýšených nároků na prostředí tř. C 16/20</t>
  </si>
  <si>
    <t>-757674858</t>
  </si>
  <si>
    <t>"spádový beton dle skladby S"</t>
  </si>
  <si>
    <t>S*(0,1+0,02)*0,5</t>
  </si>
  <si>
    <t>"podlaha armaturní komory"</t>
  </si>
  <si>
    <t>4,5*4*(0,1+0,02)*0,5</t>
  </si>
  <si>
    <t>40</t>
  </si>
  <si>
    <t>631319183</t>
  </si>
  <si>
    <t>Příplatek k mazanině tl přes 80 do 120 mm za sklon přes 15 do 35°</t>
  </si>
  <si>
    <t>-2049396632</t>
  </si>
  <si>
    <t>Ostatní konstrukce a práce, bourání</t>
  </si>
  <si>
    <t>41</t>
  </si>
  <si>
    <t>935113111</t>
  </si>
  <si>
    <t>Osazení odvodňovacího polymerbetonového žlabu s krycím roštem šířky do 200 mm</t>
  </si>
  <si>
    <t>905221928</t>
  </si>
  <si>
    <t>42</t>
  </si>
  <si>
    <t>592270051</t>
  </si>
  <si>
    <t>žlab odvodňovací z polymerbetonu 130/110 vč. PZ roštu se svislým odtokem</t>
  </si>
  <si>
    <t>1910422586</t>
  </si>
  <si>
    <t>43</t>
  </si>
  <si>
    <t>977151115</t>
  </si>
  <si>
    <t>Jádrové vrty diamantovými korunkami do stavebních materiálů D přes 60 do 70 mm</t>
  </si>
  <si>
    <t>124025465</t>
  </si>
  <si>
    <t>0,25*3</t>
  </si>
  <si>
    <t>44</t>
  </si>
  <si>
    <t>977151116</t>
  </si>
  <si>
    <t>Jádrové vrty diamantovými korunkami do stavebních materiálů D přes 70 do 80 mm</t>
  </si>
  <si>
    <t>1445248343</t>
  </si>
  <si>
    <t>0,25*1</t>
  </si>
  <si>
    <t>45</t>
  </si>
  <si>
    <t>977151123</t>
  </si>
  <si>
    <t>Jádrové vrty diamantovými korunkami do stavebních materiálů D přes 130 do 150 mm</t>
  </si>
  <si>
    <t>674977895</t>
  </si>
  <si>
    <t>0,25*5</t>
  </si>
  <si>
    <t>46</t>
  </si>
  <si>
    <t>985221012</t>
  </si>
  <si>
    <t>Postupné rozebírání kamenného zdiva pro další použití přes 1 do 3 m3</t>
  </si>
  <si>
    <t>614896280</t>
  </si>
  <si>
    <t>"stávající podezdívka plotu"</t>
  </si>
  <si>
    <t>47</t>
  </si>
  <si>
    <t>99001</t>
  </si>
  <si>
    <t xml:space="preserve">Kompl. dod. + mtž. kompozitní poklop vel. 800 x 800 ozn. 2 </t>
  </si>
  <si>
    <t>-1758742633</t>
  </si>
  <si>
    <t>48</t>
  </si>
  <si>
    <t>99002</t>
  </si>
  <si>
    <t>Kompl. dod. + mtž. kompozitní žebřík dl. 2 mm ozn.4</t>
  </si>
  <si>
    <t>1244736678</t>
  </si>
  <si>
    <t>49</t>
  </si>
  <si>
    <t>99003</t>
  </si>
  <si>
    <t>Kompl. dod. + mtž. plastová šachta 550 x 550 x 520 vč. mříže a rámu</t>
  </si>
  <si>
    <t>835162781</t>
  </si>
  <si>
    <t>50</t>
  </si>
  <si>
    <t>99004</t>
  </si>
  <si>
    <t>Montáž těsnění prostupů</t>
  </si>
  <si>
    <t>1938279494</t>
  </si>
  <si>
    <t>18+18+9+9+9+9+7+7</t>
  </si>
  <si>
    <t>51</t>
  </si>
  <si>
    <t>999001</t>
  </si>
  <si>
    <t>prostupové těsnění IL 200 TW</t>
  </si>
  <si>
    <t>-207031135</t>
  </si>
  <si>
    <t>"3x sání nerez DN 42"  18</t>
  </si>
  <si>
    <t>"napouštění nerez DN 54"  7</t>
  </si>
  <si>
    <t>52</t>
  </si>
  <si>
    <t>999002</t>
  </si>
  <si>
    <t>prostupové těsnění IL 200 S</t>
  </si>
  <si>
    <t>-520565732</t>
  </si>
  <si>
    <t>53</t>
  </si>
  <si>
    <t>999003</t>
  </si>
  <si>
    <t>prostupové těsnění IL 340 TW</t>
  </si>
  <si>
    <t>-1734643583</t>
  </si>
  <si>
    <t>"vypouštění litina DN 80"  9</t>
  </si>
  <si>
    <t>"bezpečnostní přepad litina DN80"  9</t>
  </si>
  <si>
    <t>54</t>
  </si>
  <si>
    <t>999004</t>
  </si>
  <si>
    <t>prostupové těsnění IL 340 S</t>
  </si>
  <si>
    <t>-937677824</t>
  </si>
  <si>
    <t>998</t>
  </si>
  <si>
    <t>Přesun hmot</t>
  </si>
  <si>
    <t>55</t>
  </si>
  <si>
    <t>998142251</t>
  </si>
  <si>
    <t>Přesun hmot pro nádrže, jímky, zásobníky a jámy betonové monolitické v do 25 m</t>
  </si>
  <si>
    <t>-1237833139</t>
  </si>
  <si>
    <t>PSV</t>
  </si>
  <si>
    <t>Práce a dodávky PSV</t>
  </si>
  <si>
    <t>711</t>
  </si>
  <si>
    <t>Izolace proti vodě, vlhkosti a plynům</t>
  </si>
  <si>
    <t>56</t>
  </si>
  <si>
    <t>711001</t>
  </si>
  <si>
    <t>Nátěr betonových konstrukcí např. XYPEX CONCENTRATE</t>
  </si>
  <si>
    <t>-2099631784</t>
  </si>
  <si>
    <t>5,4*4,7+2,4*3,5</t>
  </si>
  <si>
    <t>4*4,5+2*3</t>
  </si>
  <si>
    <t>(0,5+0,5)*2*0,3</t>
  </si>
  <si>
    <t>(5*4,5+3,5*2,25)*2</t>
  </si>
  <si>
    <t>24,2</t>
  </si>
  <si>
    <t>57</t>
  </si>
  <si>
    <t>711111001</t>
  </si>
  <si>
    <t>Provedení izolace proti zemní vlhkosti vodorovné za studena nátěrem penetračním</t>
  </si>
  <si>
    <t>-1656096048</t>
  </si>
  <si>
    <t>"základ opěrné zídky u vstupu"</t>
  </si>
  <si>
    <t>2*1,6*0,7</t>
  </si>
  <si>
    <t>2*1,5*0,7</t>
  </si>
  <si>
    <t>2*1,9*0,7</t>
  </si>
  <si>
    <t>58</t>
  </si>
  <si>
    <t>11163150</t>
  </si>
  <si>
    <t>lak penetrační asfaltový</t>
  </si>
  <si>
    <t>-1398388389</t>
  </si>
  <si>
    <t>izolacev*0,0003</t>
  </si>
  <si>
    <t>59</t>
  </si>
  <si>
    <t>711113127</t>
  </si>
  <si>
    <t>Izolace proti vlhkosti svislá za studena těsnicí stěrkou jednosložkovou na bázi cementu</t>
  </si>
  <si>
    <t>-999526539</t>
  </si>
  <si>
    <t>"opěrné zídku u vstupu - strana k zemině"</t>
  </si>
  <si>
    <t>60</t>
  </si>
  <si>
    <t>711141559</t>
  </si>
  <si>
    <t>Provedení izolace proti zemní vlhkosti pásy přitavením vodorovné NAIP</t>
  </si>
  <si>
    <t>1477036899</t>
  </si>
  <si>
    <t>61</t>
  </si>
  <si>
    <t>62853004</t>
  </si>
  <si>
    <t>pás asfaltový natavitelný modifikovaný SBS tl 4,0mm s vložkou ze skleněné tkaniny a spalitelnou PE fólií nebo jemnozrnným minerálním posypem na horním povrchu</t>
  </si>
  <si>
    <t>1811679096</t>
  </si>
  <si>
    <t>izolacev*1,15</t>
  </si>
  <si>
    <t>62</t>
  </si>
  <si>
    <t>998711201</t>
  </si>
  <si>
    <t>Přesun hmot procentní pro izolace proti vodě, vlhkosti a plynům v objektech v do 6 m</t>
  </si>
  <si>
    <t>%</t>
  </si>
  <si>
    <t>-1884912154</t>
  </si>
  <si>
    <t>712</t>
  </si>
  <si>
    <t>Povlakové krytiny</t>
  </si>
  <si>
    <t>63</t>
  </si>
  <si>
    <t>712311101</t>
  </si>
  <si>
    <t>Provedení povlakové krytiny střech do 10° za studena lakem penetračním nebo asfaltovým</t>
  </si>
  <si>
    <t>-1780608714</t>
  </si>
  <si>
    <t>Mezisoučet</t>
  </si>
  <si>
    <t>"vytažení na atiku"  2,3*0,5</t>
  </si>
  <si>
    <t>64</t>
  </si>
  <si>
    <t>-504921077</t>
  </si>
  <si>
    <t>(S+vytažení)*0,0003</t>
  </si>
  <si>
    <t>65</t>
  </si>
  <si>
    <t>712341559</t>
  </si>
  <si>
    <t>Provedení povlakové krytiny střech do 10° pásy NAIP přitavením v plné ploše</t>
  </si>
  <si>
    <t>-270352697</t>
  </si>
  <si>
    <t>2*(S+vytažení)</t>
  </si>
  <si>
    <t>66</t>
  </si>
  <si>
    <t>877644759</t>
  </si>
  <si>
    <t>(S+vytažení)*1,15</t>
  </si>
  <si>
    <t>67</t>
  </si>
  <si>
    <t>62855020</t>
  </si>
  <si>
    <t>pás asfaltový natavitelný modifikovaný SBS tl 4,2mm s odolností proti prorůstání kořínků s vložkou ze polyesterové rohože a hrubozrnným břidličným posypem na horním povrchu</t>
  </si>
  <si>
    <t>1548087515</t>
  </si>
  <si>
    <t>68</t>
  </si>
  <si>
    <t>712771101</t>
  </si>
  <si>
    <t>Provedení ochranné vrstvy z textilií nebo rohoží volně s přesahem vegetační střechy sklon do 5°</t>
  </si>
  <si>
    <t>210027726</t>
  </si>
  <si>
    <t>69</t>
  </si>
  <si>
    <t>69334100</t>
  </si>
  <si>
    <t>rohož ochranná PP/PES vegetačních střech 600g/m2 tl 4mm</t>
  </si>
  <si>
    <t>354143776</t>
  </si>
  <si>
    <t>2*(S+vytažení)*1,05</t>
  </si>
  <si>
    <t>70</t>
  </si>
  <si>
    <t>712771221</t>
  </si>
  <si>
    <t>Provedení drenážní vrstvy vegetační střechy z plastových nopových fólií v nopů do 25 mm do 5°</t>
  </si>
  <si>
    <t>2015338344</t>
  </si>
  <si>
    <t>71</t>
  </si>
  <si>
    <t>69334321</t>
  </si>
  <si>
    <t>fólie profilovaná (nopová) perforovaná HDPE s hydroakumulační a drenážní funkcí do vegetačních střech s výškou nopů 25mm</t>
  </si>
  <si>
    <t>338846936</t>
  </si>
  <si>
    <t>S*1,1</t>
  </si>
  <si>
    <t>72</t>
  </si>
  <si>
    <t>998712201</t>
  </si>
  <si>
    <t>Přesun hmot procentní pro krytiny povlakové v objektech v do 6 m</t>
  </si>
  <si>
    <t>703134042</t>
  </si>
  <si>
    <t>713</t>
  </si>
  <si>
    <t>Izolace tepelné</t>
  </si>
  <si>
    <t>73</t>
  </si>
  <si>
    <t>713141151</t>
  </si>
  <si>
    <t>Montáž izolace tepelné střech plochých kladené volně 1 vrstva rohoží, pásů, dílců, desek</t>
  </si>
  <si>
    <t>-688844669</t>
  </si>
  <si>
    <t>"dle skladby S"</t>
  </si>
  <si>
    <t>74</t>
  </si>
  <si>
    <t>28376422</t>
  </si>
  <si>
    <t>deska XPS hrana polodrážková a hladký povrch 300kPA tl 100mm</t>
  </si>
  <si>
    <t>-1325277362</t>
  </si>
  <si>
    <t>S*1,05</t>
  </si>
  <si>
    <t>75</t>
  </si>
  <si>
    <t>998713201</t>
  </si>
  <si>
    <t>Přesun hmot procentní pro izolace tepelné v objektech v do 6 m</t>
  </si>
  <si>
    <t>69178632</t>
  </si>
  <si>
    <t>767</t>
  </si>
  <si>
    <t>Konstrukce zámečnické</t>
  </si>
  <si>
    <t>76</t>
  </si>
  <si>
    <t>767001</t>
  </si>
  <si>
    <t>Kompl. dod. + mtž. dveře vstupní ocelové vel. 1 000 x 1 970 ozn. 1/L</t>
  </si>
  <si>
    <t>-487627177</t>
  </si>
  <si>
    <t>P</t>
  </si>
  <si>
    <t>Poznámka k položce:
cena zahrnuje kompletní provedení dle popisu ve výpisu prvků vč. zárubně, kování a povrchové úpravy</t>
  </si>
  <si>
    <t>77</t>
  </si>
  <si>
    <t>767002</t>
  </si>
  <si>
    <t>Kompl. dod. + mtž. ocelové zábradlí ozn. 5</t>
  </si>
  <si>
    <t>1578444084</t>
  </si>
  <si>
    <t>Poznámka k položce:
cena zahrnuje kompletní provedení dle popisu v PD vč. dodávky potřebného materiálu, kotvení a povrchové úpravy</t>
  </si>
  <si>
    <t>78</t>
  </si>
  <si>
    <t>767003</t>
  </si>
  <si>
    <t>Kompl. dod. + mtž. ocelové zábradlí ozn. 6</t>
  </si>
  <si>
    <t>643740064</t>
  </si>
  <si>
    <t>79</t>
  </si>
  <si>
    <t>767004</t>
  </si>
  <si>
    <t>Kompl. dod. + mtž. ocelové zábradlí ozn. 7</t>
  </si>
  <si>
    <t>-1167416729</t>
  </si>
  <si>
    <t>80</t>
  </si>
  <si>
    <t>767005</t>
  </si>
  <si>
    <t>Demontáž a zpětná montáž stáv. oplocení</t>
  </si>
  <si>
    <t>1435958175</t>
  </si>
  <si>
    <t>Poznámka k položce:
cena zahrnuje kompletní provedení:
- demontáž oplocení
- uskladnění
- zpětná montáž vč. případné úpravy</t>
  </si>
  <si>
    <t>81</t>
  </si>
  <si>
    <t>998767201</t>
  </si>
  <si>
    <t>Přesun hmot procentní pro zámečnické konstrukce v objektech v do 6 m</t>
  </si>
  <si>
    <t>-1083074827</t>
  </si>
  <si>
    <t>783</t>
  </si>
  <si>
    <t>Dokončovací práce - nátěry</t>
  </si>
  <si>
    <t>82</t>
  </si>
  <si>
    <t>783933161</t>
  </si>
  <si>
    <t>Penetrační epoxidový nátěr pórovitých betonových podlah</t>
  </si>
  <si>
    <t>1871562040</t>
  </si>
  <si>
    <t>83</t>
  </si>
  <si>
    <t>783937163</t>
  </si>
  <si>
    <t>Krycí dvojnásobný epoxidový rozpouštědlový nátěr betonové podlahy</t>
  </si>
  <si>
    <t>-960019982</t>
  </si>
  <si>
    <t>"armaturní komora"</t>
  </si>
  <si>
    <t>4,5*4</t>
  </si>
  <si>
    <t>12,24</t>
  </si>
  <si>
    <t>lože</t>
  </si>
  <si>
    <t>69,48</t>
  </si>
  <si>
    <t>91,005</t>
  </si>
  <si>
    <t>208,954</t>
  </si>
  <si>
    <t>spára</t>
  </si>
  <si>
    <t>52,6</t>
  </si>
  <si>
    <t>002 - Trubní vedení</t>
  </si>
  <si>
    <t>šachta</t>
  </si>
  <si>
    <t>8,1</t>
  </si>
  <si>
    <t>štěrk</t>
  </si>
  <si>
    <t>18,632</t>
  </si>
  <si>
    <t>tráva</t>
  </si>
  <si>
    <t>103,44</t>
  </si>
  <si>
    <t>144,681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</si>
  <si>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</si>
  <si>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</si>
  <si>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</si>
  <si>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</si>
  <si>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>113106023</t>
  </si>
  <si>
    <t>Rozebrání dlažeb při překopech komunikací pro pěší ze zámkové dlažby ručně</t>
  </si>
  <si>
    <t>286608915</t>
  </si>
  <si>
    <t>"vodovod"</t>
  </si>
  <si>
    <t>"chodník"  2,3*1,8</t>
  </si>
  <si>
    <t>"výtlak z AT DN 80"</t>
  </si>
  <si>
    <t>"chodník"  3*1,8</t>
  </si>
  <si>
    <t>"kanalizace"</t>
  </si>
  <si>
    <t>"chodník"  1,5*1,8</t>
  </si>
  <si>
    <t>113107442</t>
  </si>
  <si>
    <t>Odstranění podkladu živičných tl přes 50 do 100 mm při překopech strojně pl do 15 m2</t>
  </si>
  <si>
    <t>-724698431</t>
  </si>
  <si>
    <t>"asfalt"  10,5*1,8</t>
  </si>
  <si>
    <t>"asfalt"  8,3*1,8</t>
  </si>
  <si>
    <t>"asfalt"  7,5*1,8</t>
  </si>
  <si>
    <t>-1677180999</t>
  </si>
  <si>
    <t>"tráva"  7,2*0,8</t>
  </si>
  <si>
    <t>"tráva"  3,8*0,8</t>
  </si>
  <si>
    <t>"přípojka nemocnice DN 80"</t>
  </si>
  <si>
    <t>"tráva"  108,5*0,8</t>
  </si>
  <si>
    <t>"odvodnění DN 160"</t>
  </si>
  <si>
    <t>"tráva"  2,8*0,8</t>
  </si>
  <si>
    <t>"propojení DN 110"</t>
  </si>
  <si>
    <t>"tráva"  7*0,8</t>
  </si>
  <si>
    <t>-533003373</t>
  </si>
  <si>
    <t>"přítok do AT DN 80"</t>
  </si>
  <si>
    <t>"chodník"  2,3*0,8*1,6</t>
  </si>
  <si>
    <t>"asfalt"  10,5*0,8*1,6</t>
  </si>
  <si>
    <t>"tráva"  7,2*0,8*0,6</t>
  </si>
  <si>
    <t>"chodník"  2*0,8*1,7</t>
  </si>
  <si>
    <t>"asfalt"  8,3*0,8*1,7</t>
  </si>
  <si>
    <t>"tráva"  3,8*0,8*1,9</t>
  </si>
  <si>
    <t>8,6*0,8*0,6</t>
  </si>
  <si>
    <t>"tráva"  109,5*0,8*1,6</t>
  </si>
  <si>
    <t>"chodník"  1,5*0,8*2,4</t>
  </si>
  <si>
    <t>"asfalt"  7,5*0,8*2,2</t>
  </si>
  <si>
    <t>"tráva"  2,8*0,8*1,76</t>
  </si>
  <si>
    <t>3,7*0,8*0,75</t>
  </si>
  <si>
    <t>"tráva"  7*0,8*0,5</t>
  </si>
  <si>
    <t>-1628425966</t>
  </si>
  <si>
    <t>133351101</t>
  </si>
  <si>
    <t>Hloubení šachet nezapažených v hornině třídy těžitelnosti II skupiny 4 objem do 20 m3</t>
  </si>
  <si>
    <t>1170670587</t>
  </si>
  <si>
    <t>"pro spojnou šachtu"</t>
  </si>
  <si>
    <t>1,5*1,5*3,6</t>
  </si>
  <si>
    <t>"70% hornia II skupina 4"  šachta*0,7</t>
  </si>
  <si>
    <t>133451101</t>
  </si>
  <si>
    <t>Hloubení šachet nezapažených v hornině třídy těžitelnosti II skupiny 5 objem do 20 m3</t>
  </si>
  <si>
    <t>1700453234</t>
  </si>
  <si>
    <t>"30% hornia II skupina 5"  šachta*0,3</t>
  </si>
  <si>
    <t>1769364024</t>
  </si>
  <si>
    <t>rýha+šachta</t>
  </si>
  <si>
    <t>-(zásyp-štěrk)</t>
  </si>
  <si>
    <t>344824606</t>
  </si>
  <si>
    <t>981433778</t>
  </si>
  <si>
    <t>-1881871400</t>
  </si>
  <si>
    <t>-372779597</t>
  </si>
  <si>
    <t>-lože</t>
  </si>
  <si>
    <t>-beton</t>
  </si>
  <si>
    <t>"odpočet konstrukce šachty"</t>
  </si>
  <si>
    <t>-pi*(0,5)^2*3,5</t>
  </si>
  <si>
    <t>583439591</t>
  </si>
  <si>
    <t>kamenivo drcené hrubé frakce 16/64</t>
  </si>
  <si>
    <t>1015491994</t>
  </si>
  <si>
    <t>"zásyp v komunikaci"</t>
  </si>
  <si>
    <t>"asfalt"  10,5*0,8*(1,6-0,5-0,4)</t>
  </si>
  <si>
    <t>"asfalt"  8,3*0,8*(1,7-0,5-0,4)</t>
  </si>
  <si>
    <t>"asfalt"  7,5*0,8*(2,2-0,56-0,4)</t>
  </si>
  <si>
    <t>štěrk*2</t>
  </si>
  <si>
    <t>-810707800</t>
  </si>
  <si>
    <t>181351003</t>
  </si>
  <si>
    <t>Rozprostření ornice tl vrstvy do 200 mm pl do 100 m2 v rovině nebo ve svahu do 1:5 strojně</t>
  </si>
  <si>
    <t>-205790214</t>
  </si>
  <si>
    <t>-1782121660</t>
  </si>
  <si>
    <t>-1354198759</t>
  </si>
  <si>
    <t>tráva*0,035</t>
  </si>
  <si>
    <t>1393928792</t>
  </si>
  <si>
    <t>212751104</t>
  </si>
  <si>
    <t xml:space="preserve">Trativod z drenážních trubek flexibilních PVC-U SN 4 perforace 360° včetně lože otevřený výkop DN 100 </t>
  </si>
  <si>
    <t>-496732459</t>
  </si>
  <si>
    <t>Vodorovné konstrukce</t>
  </si>
  <si>
    <t>451573111</t>
  </si>
  <si>
    <t>Lože pod potrubí otevřený výkop ze štěrkopísku</t>
  </si>
  <si>
    <t>-1977660158</t>
  </si>
  <si>
    <t>"chodník"  2,3*(0,8*0,5-pi*(0,04)^2)</t>
  </si>
  <si>
    <t>"asfalt"  10,5*(0,8*0,5-pi*(0,04)^2)</t>
  </si>
  <si>
    <t>"tráva"  7,2*(0,8*0,5-pi*(0,04)^2)</t>
  </si>
  <si>
    <t>"chodník"  2*(0,8*0,5-pi*(0,04)^2)</t>
  </si>
  <si>
    <t>"asfalt"  8,3*(0,8*0,5-pi*(0,04)^2)</t>
  </si>
  <si>
    <t>"tráva"  3,8*(0,8*0,5-pi*(0,04)^2)</t>
  </si>
  <si>
    <t>8,6*(0,8*0,5-pi*(0,04)^2)</t>
  </si>
  <si>
    <t>"tráva"  109,5*(0,8*0,5-pi*(0,04)^2)</t>
  </si>
  <si>
    <t>"chodník"  1,5*(0,8*0,56-pi*(0,08)^2)</t>
  </si>
  <si>
    <t>"asfalt"  7,5*(0,8*0,56-pi*(0,08)^2)</t>
  </si>
  <si>
    <t>"tráva"  2,8*(0,8*0,56-pi*(0,08)^2)</t>
  </si>
  <si>
    <t>3,7*(0,8*0,56-pi*(0,08)^2)</t>
  </si>
  <si>
    <t>"tráva"  7*(0,8*0,50-pi*(0,055)^2)</t>
  </si>
  <si>
    <t>452311131</t>
  </si>
  <si>
    <t>Podkladní desky z betonu prostého bez zvýšených nároků na prostředí tř. C 12/15 otevřený výkop</t>
  </si>
  <si>
    <t>1787017174</t>
  </si>
  <si>
    <t>"pod šachtu"</t>
  </si>
  <si>
    <t>1,2*1,2*0,1</t>
  </si>
  <si>
    <t>452313141</t>
  </si>
  <si>
    <t>Podkladní bloky z betonu prostého bez zvýšených nároků na prostředí tř. C 16/20 otevřený výkop</t>
  </si>
  <si>
    <t>-202039378</t>
  </si>
  <si>
    <t>Komunikace pozemní</t>
  </si>
  <si>
    <t>564952111</t>
  </si>
  <si>
    <t>Podklad z mechanicky zpevněného kameniva MZK tl 150 mm</t>
  </si>
  <si>
    <t>-225853205</t>
  </si>
  <si>
    <t>565145101</t>
  </si>
  <si>
    <t>Asfaltový beton vrstva podkladní ACP 16 (obalované kamenivo OKS) tl 60 mm š do 1,5 m</t>
  </si>
  <si>
    <t>-2082659651</t>
  </si>
  <si>
    <t>566901132</t>
  </si>
  <si>
    <t>Vyspravení podkladu po překopech inženýrských sítí plochy do 15 m2 štěrkodrtí tl. 150 mm</t>
  </si>
  <si>
    <t>-436337445</t>
  </si>
  <si>
    <t>573231108</t>
  </si>
  <si>
    <t>Postřik živičný spojovací ze silniční emulze v množství 0,50 kg/m2</t>
  </si>
  <si>
    <t>-81021398</t>
  </si>
  <si>
    <t>577134211</t>
  </si>
  <si>
    <t>Asfaltový beton vrstva obrusná ACO 11 (ABS) tř. II tl 40 mm š do 3 m z nemodifikovaného asfaltu</t>
  </si>
  <si>
    <t>-1957221386</t>
  </si>
  <si>
    <t>596211110</t>
  </si>
  <si>
    <t>Kladení zámkové dlažby komunikací pro pěší ručně tl 60 mm skupiny A pl do 50 m2</t>
  </si>
  <si>
    <t>1945165956</t>
  </si>
  <si>
    <t>"použití rozebrané dlažby"</t>
  </si>
  <si>
    <t>851241131</t>
  </si>
  <si>
    <t>Montáž potrubí z trub litinových hrdlových s integrovaným těsněním otevřený výkop DN 80</t>
  </si>
  <si>
    <t>-1381073052</t>
  </si>
  <si>
    <t>"přítok"  20</t>
  </si>
  <si>
    <t>"výtlak"  22,4</t>
  </si>
  <si>
    <t>"v komoře"  6,5</t>
  </si>
  <si>
    <t>55254100</t>
  </si>
  <si>
    <t>trouba vodovodní litinová hrdlová Zn 200g/m2+modrý epoxid DN 80</t>
  </si>
  <si>
    <t>83183062</t>
  </si>
  <si>
    <t>48,9*1,01</t>
  </si>
  <si>
    <t>857241131R</t>
  </si>
  <si>
    <t xml:space="preserve">Montáž nerezových tvarovek </t>
  </si>
  <si>
    <t>kus</t>
  </si>
  <si>
    <t>224823210</t>
  </si>
  <si>
    <t>2+1+6+6</t>
  </si>
  <si>
    <t>8579001</t>
  </si>
  <si>
    <t>nerez oblouk 90st. DN50</t>
  </si>
  <si>
    <t>1582963291</t>
  </si>
  <si>
    <t>8579002</t>
  </si>
  <si>
    <t>nerezová přechodka s vnitnřím závitem 2"</t>
  </si>
  <si>
    <t>-1326804517</t>
  </si>
  <si>
    <t>8579003</t>
  </si>
  <si>
    <t>nerezový obklouk 90st. 42 mm</t>
  </si>
  <si>
    <t>-1400197227</t>
  </si>
  <si>
    <t>8579004</t>
  </si>
  <si>
    <t>připojovací nerez šroubení s vnějším závitem 42 mm</t>
  </si>
  <si>
    <t>1756550214</t>
  </si>
  <si>
    <t>857242122</t>
  </si>
  <si>
    <t>Montáž litinových tvarovek jednoosých přírubových otevřený výkop DN 80</t>
  </si>
  <si>
    <t>-313703313</t>
  </si>
  <si>
    <t>2+8+5+13+4+1+1+4+6+2+1</t>
  </si>
  <si>
    <t>857001</t>
  </si>
  <si>
    <t>spojka jištěná proti posunu na LT 80 Synoflex</t>
  </si>
  <si>
    <t>-461389971</t>
  </si>
  <si>
    <t>857002</t>
  </si>
  <si>
    <t>hrdlová tvarovka s přírubou EN 80 E80</t>
  </si>
  <si>
    <t>-1932673478</t>
  </si>
  <si>
    <t>857003</t>
  </si>
  <si>
    <t>přírubová tvarovka s hladkým koncem F80</t>
  </si>
  <si>
    <t>23939204</t>
  </si>
  <si>
    <t>857004</t>
  </si>
  <si>
    <t>přírubové koleno 90 st. DN80</t>
  </si>
  <si>
    <t>307565272</t>
  </si>
  <si>
    <t>857005</t>
  </si>
  <si>
    <t>dvoupřírubový kus DN 80 - 800 mm</t>
  </si>
  <si>
    <t>-624760990</t>
  </si>
  <si>
    <t>857006</t>
  </si>
  <si>
    <t>dvoupřírubový kus DN 80 - 400 mm</t>
  </si>
  <si>
    <t>-225073195</t>
  </si>
  <si>
    <t>857007</t>
  </si>
  <si>
    <t>dvoupřírubový kus DN 80 - 500 mm</t>
  </si>
  <si>
    <t>789110939</t>
  </si>
  <si>
    <t>857008</t>
  </si>
  <si>
    <t>přírubová redukce 80/50</t>
  </si>
  <si>
    <t>-1896701389</t>
  </si>
  <si>
    <t>857009</t>
  </si>
  <si>
    <t>příruba na litinové potrubí jištěná proti posunu DN 80</t>
  </si>
  <si>
    <t>-879349500</t>
  </si>
  <si>
    <t>857010</t>
  </si>
  <si>
    <t>příruba jištěná proti posunu PE90</t>
  </si>
  <si>
    <t>1157562399</t>
  </si>
  <si>
    <t>857010a</t>
  </si>
  <si>
    <t>zaslepovací příruba X80</t>
  </si>
  <si>
    <t>-1829169552</t>
  </si>
  <si>
    <t>857242122R</t>
  </si>
  <si>
    <t>Montáž litinových tvarovek jednoosých přírubových otevřený výkop DN 50-65</t>
  </si>
  <si>
    <t>-294927340</t>
  </si>
  <si>
    <t>1+2+1+2+2+1+1</t>
  </si>
  <si>
    <t>857011</t>
  </si>
  <si>
    <t>přírubová redkuce 65/50</t>
  </si>
  <si>
    <t>1126137550</t>
  </si>
  <si>
    <t>857012</t>
  </si>
  <si>
    <t>dvoupřírubový kus DN 50 - 400 mm</t>
  </si>
  <si>
    <t>-1830850900</t>
  </si>
  <si>
    <t>857013</t>
  </si>
  <si>
    <t>dvoupřírubový kus DN 50 - 300 mm</t>
  </si>
  <si>
    <t>-569646604</t>
  </si>
  <si>
    <t>857014</t>
  </si>
  <si>
    <t>dvoupřírubový kus DN 50 - 200 mm</t>
  </si>
  <si>
    <t>-745226216</t>
  </si>
  <si>
    <t>857015</t>
  </si>
  <si>
    <t>příruba na ocelové potrubí jištěná proti posunu DN50</t>
  </si>
  <si>
    <t>-195084896</t>
  </si>
  <si>
    <t>857016</t>
  </si>
  <si>
    <t>příruba na ocelové potrubí jištěná proti posunu DN65</t>
  </si>
  <si>
    <t>-635167429</t>
  </si>
  <si>
    <t>857017</t>
  </si>
  <si>
    <t>montážní vložka DN50</t>
  </si>
  <si>
    <t>283451465</t>
  </si>
  <si>
    <t>85799001</t>
  </si>
  <si>
    <t>spojovací materiál pro přírubové spoje</t>
  </si>
  <si>
    <t>-1707387806</t>
  </si>
  <si>
    <t>857243131</t>
  </si>
  <si>
    <t>Montáž litinových tvarovek odbočných hrdlových otevřený výkop s integrovaným těsněním DN 80</t>
  </si>
  <si>
    <t>-22596818</t>
  </si>
  <si>
    <t>6+1</t>
  </si>
  <si>
    <t>857018</t>
  </si>
  <si>
    <t>T kus 80/80</t>
  </si>
  <si>
    <t>1709946243</t>
  </si>
  <si>
    <t>857019</t>
  </si>
  <si>
    <t>T kus 50/50</t>
  </si>
  <si>
    <t>1691029534</t>
  </si>
  <si>
    <t>866211003R</t>
  </si>
  <si>
    <t xml:space="preserve">Montáž potrubí  ocelového </t>
  </si>
  <si>
    <t>-199203123</t>
  </si>
  <si>
    <t>7+7,2</t>
  </si>
  <si>
    <t>8669001</t>
  </si>
  <si>
    <t>nerezové potrubí 54x1,5</t>
  </si>
  <si>
    <t>169137639</t>
  </si>
  <si>
    <t>8669002</t>
  </si>
  <si>
    <t>nerezové potrubí 42x1,5</t>
  </si>
  <si>
    <t>-1501807153</t>
  </si>
  <si>
    <t>871241141</t>
  </si>
  <si>
    <t>Montáž potrubí z PE100 SDR 11 otevřený výkop svařovaných na tupo D 90 x 8,2 mm</t>
  </si>
  <si>
    <t>-202413485</t>
  </si>
  <si>
    <t>"přípojka nemocnice"  109,5</t>
  </si>
  <si>
    <t>28613556</t>
  </si>
  <si>
    <t>potrubí dvouvrstvé PE100 RC SDR11 90x8,2 dl 12m</t>
  </si>
  <si>
    <t>-1627996611</t>
  </si>
  <si>
    <t>109,500*1,02</t>
  </si>
  <si>
    <t>871265221R</t>
  </si>
  <si>
    <t>Kanalizační potrubí z tvrdého PVC jednovrstvé tuhost třídy SN8 DN 110</t>
  </si>
  <si>
    <t>-1974774042</t>
  </si>
  <si>
    <t>871315221R</t>
  </si>
  <si>
    <t>Kanalizační potrubí z tvrdého PVC jednovrstvé tuhost třídy SN8 DN 160</t>
  </si>
  <si>
    <t>237417275</t>
  </si>
  <si>
    <t>11,8+3,7</t>
  </si>
  <si>
    <t>721290112R</t>
  </si>
  <si>
    <t xml:space="preserve">Zkouška těsnosti potrubí kanalizace vodou </t>
  </si>
  <si>
    <t>684380793</t>
  </si>
  <si>
    <t>7,000+11,8+3,7</t>
  </si>
  <si>
    <t>877265211</t>
  </si>
  <si>
    <t>Montáž tvarovek z tvrdého PVC-systém KG nebo z polypropylenu-systém KG 2000 jednoosé DN 110</t>
  </si>
  <si>
    <t>CS ÚRS 2023 01</t>
  </si>
  <si>
    <t>-1270820882</t>
  </si>
  <si>
    <t>28611351</t>
  </si>
  <si>
    <t>koleno kanalizační PVC KG 110x45°</t>
  </si>
  <si>
    <t>-549510201</t>
  </si>
  <si>
    <t>2869001</t>
  </si>
  <si>
    <t>KGSF sifon DN 100</t>
  </si>
  <si>
    <t>-650246901</t>
  </si>
  <si>
    <t>877315211</t>
  </si>
  <si>
    <t>Montáž tvarovek z tvrdého PVC-systém KG nebo z polypropylenu-systém KG 2000 jednoosé DN 160</t>
  </si>
  <si>
    <t>520046042</t>
  </si>
  <si>
    <t>28611363</t>
  </si>
  <si>
    <t>koleno kanalizační PVC KG 160x87°</t>
  </si>
  <si>
    <t>2018747449</t>
  </si>
  <si>
    <t>891182211R</t>
  </si>
  <si>
    <t>Montáž závitového vodoměru G 2" v šachtě</t>
  </si>
  <si>
    <t>-1635168200</t>
  </si>
  <si>
    <t>436342601</t>
  </si>
  <si>
    <t>vodoměr impulzní  2"</t>
  </si>
  <si>
    <t>1207553692</t>
  </si>
  <si>
    <t>891186131</t>
  </si>
  <si>
    <t>Montáž sacích košů ventilových v objektech DN 40</t>
  </si>
  <si>
    <t>1787514197</t>
  </si>
  <si>
    <t>426920301</t>
  </si>
  <si>
    <t>koš sací 5/4"</t>
  </si>
  <si>
    <t>-445636931</t>
  </si>
  <si>
    <t>891213321R</t>
  </si>
  <si>
    <t>Montáž ventilů vodovodních  DN 50</t>
  </si>
  <si>
    <t>1083411971</t>
  </si>
  <si>
    <t>422123071</t>
  </si>
  <si>
    <t>ventil plovákový DN 50</t>
  </si>
  <si>
    <t>-252897921</t>
  </si>
  <si>
    <t>891241112</t>
  </si>
  <si>
    <t>Montáž vodovodních šoupátek otevřený výkop DN 80</t>
  </si>
  <si>
    <t>-2073339240</t>
  </si>
  <si>
    <t>422213031</t>
  </si>
  <si>
    <t>šoupátko  přírubové krátké DN 80x150mm</t>
  </si>
  <si>
    <t>386549367</t>
  </si>
  <si>
    <t>422910731</t>
  </si>
  <si>
    <t>souprava zemní pro šoupátka teleskopická</t>
  </si>
  <si>
    <t>-919484838</t>
  </si>
  <si>
    <t>4229901</t>
  </si>
  <si>
    <t>kolečko šoupátkové ruční</t>
  </si>
  <si>
    <t>-1069138469</t>
  </si>
  <si>
    <t>891247212</t>
  </si>
  <si>
    <t>Montáž hydrantů nadzemních DN 80</t>
  </si>
  <si>
    <t>106159365</t>
  </si>
  <si>
    <t>84</t>
  </si>
  <si>
    <t>42273680</t>
  </si>
  <si>
    <t>hydrant nadzemní litinový tuhý DN 80 PN 16 dvojitý uzávěr s koulí krycí v 1000mm</t>
  </si>
  <si>
    <t>606374847</t>
  </si>
  <si>
    <t>85</t>
  </si>
  <si>
    <t>891312421R</t>
  </si>
  <si>
    <t xml:space="preserve">Montáž koncových klapek </t>
  </si>
  <si>
    <t>612515860</t>
  </si>
  <si>
    <t>86</t>
  </si>
  <si>
    <t>422831031</t>
  </si>
  <si>
    <t>klapka koncová  PVC 160</t>
  </si>
  <si>
    <t>-1547732066</t>
  </si>
  <si>
    <t>87</t>
  </si>
  <si>
    <t>422831032</t>
  </si>
  <si>
    <t>klapka koncová  PVC 110</t>
  </si>
  <si>
    <t>1927292403</t>
  </si>
  <si>
    <t>88</t>
  </si>
  <si>
    <t>892241111</t>
  </si>
  <si>
    <t>Tlaková zkouška vodou potrubí DN do 80</t>
  </si>
  <si>
    <t>-1650205347</t>
  </si>
  <si>
    <t>48,9+109,5</t>
  </si>
  <si>
    <t>89</t>
  </si>
  <si>
    <t>892273122</t>
  </si>
  <si>
    <t>Proplach a dezinfekce vodovodního potrubí DN od 80 do 125</t>
  </si>
  <si>
    <t>-593016050</t>
  </si>
  <si>
    <t>90</t>
  </si>
  <si>
    <t>892372111</t>
  </si>
  <si>
    <t>Zabezpečení konců potrubí DN do 300 při tlakových zkouškách vodou</t>
  </si>
  <si>
    <t>826636763</t>
  </si>
  <si>
    <t>91</t>
  </si>
  <si>
    <t>894411311</t>
  </si>
  <si>
    <t>Osazení betonových nebo železobetonových dílců pro šachty skruží rovných</t>
  </si>
  <si>
    <t>1859640179</t>
  </si>
  <si>
    <t>3+1</t>
  </si>
  <si>
    <t>92</t>
  </si>
  <si>
    <t>59224066</t>
  </si>
  <si>
    <t>skruž betonová DN 1000x250 PS, 100x25x12cm</t>
  </si>
  <si>
    <t>49377431</t>
  </si>
  <si>
    <t>93</t>
  </si>
  <si>
    <t>59224068</t>
  </si>
  <si>
    <t>skruž betonová DN 1000x500 PS, 100x50x12cm</t>
  </si>
  <si>
    <t>1314149932</t>
  </si>
  <si>
    <t>94</t>
  </si>
  <si>
    <t>59224069</t>
  </si>
  <si>
    <t>skruž betonová DN 1000x1000, 100x100x12cm</t>
  </si>
  <si>
    <t>330157491</t>
  </si>
  <si>
    <t>95</t>
  </si>
  <si>
    <t>59224185</t>
  </si>
  <si>
    <t>prstenec šachtový vyrovnávací betonový 625x120x60mm</t>
  </si>
  <si>
    <t>-957036697</t>
  </si>
  <si>
    <t>96</t>
  </si>
  <si>
    <t>894412411</t>
  </si>
  <si>
    <t>Osazení betonových nebo železobetonových dílců pro šachty skruží přechodových</t>
  </si>
  <si>
    <t>-1262922490</t>
  </si>
  <si>
    <t>97</t>
  </si>
  <si>
    <t>59224414</t>
  </si>
  <si>
    <t>konus betonové šachty DN 1000 kanalizační 100x62,5x58cm tl stěny 10, stupadla poplastovaná</t>
  </si>
  <si>
    <t>1406818366</t>
  </si>
  <si>
    <t>98</t>
  </si>
  <si>
    <t>894414111</t>
  </si>
  <si>
    <t>Osazení betonových nebo železobetonových dílců pro šachty skruží základových (dno)</t>
  </si>
  <si>
    <t>1030610103</t>
  </si>
  <si>
    <t>99</t>
  </si>
  <si>
    <t>592243561</t>
  </si>
  <si>
    <t>dno betonové šachty kanalizační jednolité 100/97</t>
  </si>
  <si>
    <t>-1081156452</t>
  </si>
  <si>
    <t>100</t>
  </si>
  <si>
    <t>59224348</t>
  </si>
  <si>
    <t>těsnění elastomerové pro spojení šachetních dílů DN 1000</t>
  </si>
  <si>
    <t>1324547302</t>
  </si>
  <si>
    <t>101</t>
  </si>
  <si>
    <t>894812001R</t>
  </si>
  <si>
    <t>Revizní a čistící šachta z PP šachtové dno DN 400</t>
  </si>
  <si>
    <t>-1233075049</t>
  </si>
  <si>
    <t>"pro drenáže"</t>
  </si>
  <si>
    <t>102</t>
  </si>
  <si>
    <t>894812034</t>
  </si>
  <si>
    <t>Revizní a čistící šachta z PP DN 400 šachtová roura korugovaná bez hrdla světlé hloubky 3000 mm</t>
  </si>
  <si>
    <t>864528910</t>
  </si>
  <si>
    <t>103</t>
  </si>
  <si>
    <t>894812041</t>
  </si>
  <si>
    <t>Příplatek k rourám revizní a čistící šachty z PP DN 400 za uříznutí šachtové roury</t>
  </si>
  <si>
    <t>258967960</t>
  </si>
  <si>
    <t>104</t>
  </si>
  <si>
    <t>894812051</t>
  </si>
  <si>
    <t>Revizní a čistící šachta z PP DN 400 poklop plastový pochůzí pro třídu zatížení A15</t>
  </si>
  <si>
    <t>97551962</t>
  </si>
  <si>
    <t>105</t>
  </si>
  <si>
    <t>899304111</t>
  </si>
  <si>
    <t>Osazení poklopů železobetonových včetně rámů jakékoli hmotnosti</t>
  </si>
  <si>
    <t>1165222584</t>
  </si>
  <si>
    <t>106</t>
  </si>
  <si>
    <t>592246611</t>
  </si>
  <si>
    <t>poklop šachtový betonový, litinový rám  s odvětráním</t>
  </si>
  <si>
    <t>1493592456</t>
  </si>
  <si>
    <t>107</t>
  </si>
  <si>
    <t>899401112</t>
  </si>
  <si>
    <t>Osazení poklopů litinových šoupátkových</t>
  </si>
  <si>
    <t>-1207731060</t>
  </si>
  <si>
    <t>108</t>
  </si>
  <si>
    <t>42291352</t>
  </si>
  <si>
    <t>poklop litinový šoupátkový pro zemní soupravy osazení do terénu a do vozovky</t>
  </si>
  <si>
    <t>-942725228</t>
  </si>
  <si>
    <t>109</t>
  </si>
  <si>
    <t>42210050</t>
  </si>
  <si>
    <t>deska podkladová uličního poklopu litinového šoupatového</t>
  </si>
  <si>
    <t>75684207</t>
  </si>
  <si>
    <t>110</t>
  </si>
  <si>
    <t>899721111</t>
  </si>
  <si>
    <t>Signalizační vodič DN do 150 mm na potrubí</t>
  </si>
  <si>
    <t>-1446556385</t>
  </si>
  <si>
    <t>111</t>
  </si>
  <si>
    <t>899722112</t>
  </si>
  <si>
    <t>Krytí potrubí z plastů výstražnou fólií z PVC 25 cm</t>
  </si>
  <si>
    <t>-16178895</t>
  </si>
  <si>
    <t>112</t>
  </si>
  <si>
    <t>8999001</t>
  </si>
  <si>
    <t>Šachtová vložka PVC DN 160</t>
  </si>
  <si>
    <t>1289134896</t>
  </si>
  <si>
    <t>113</t>
  </si>
  <si>
    <t>8999002</t>
  </si>
  <si>
    <t>Šachtová vložka PVC DN 110</t>
  </si>
  <si>
    <t>-1680944043</t>
  </si>
  <si>
    <t>114</t>
  </si>
  <si>
    <t>8999003</t>
  </si>
  <si>
    <t>Kompl. dod. + mtž. čerpací stanice SiBoost Smart 3 Helix Ve 606</t>
  </si>
  <si>
    <t>-1041111056</t>
  </si>
  <si>
    <t>115</t>
  </si>
  <si>
    <t>8999004</t>
  </si>
  <si>
    <t>Kompl. dod. + mtž. odvlhčovač MG 90</t>
  </si>
  <si>
    <t>-271273293</t>
  </si>
  <si>
    <t>116</t>
  </si>
  <si>
    <t>8999005</t>
  </si>
  <si>
    <t>Kompl. dod. + mtž. tlaková nádoba DT5DUO 100</t>
  </si>
  <si>
    <t>-309468488</t>
  </si>
  <si>
    <t>117</t>
  </si>
  <si>
    <t>919731122</t>
  </si>
  <si>
    <t>Zarovnání styčné plochy podkladu nebo krytu živičného tl přes 50 do 100 mm</t>
  </si>
  <si>
    <t>1213311938</t>
  </si>
  <si>
    <t>118</t>
  </si>
  <si>
    <t>919732211</t>
  </si>
  <si>
    <t>Styčná spára napojení nového živičného povrchu na stávající za tepla š 15 mm hl 25 mm s prořezáním</t>
  </si>
  <si>
    <t>1780977068</t>
  </si>
  <si>
    <t>119</t>
  </si>
  <si>
    <t>919735112</t>
  </si>
  <si>
    <t>Řezání stávajícího živičného krytu hl přes 50 do 100 mm</t>
  </si>
  <si>
    <t>-491043928</t>
  </si>
  <si>
    <t>2*10,5+2*8,3+2*7,5</t>
  </si>
  <si>
    <t>120</t>
  </si>
  <si>
    <t>953941211</t>
  </si>
  <si>
    <t>Osazování kovových konzol nebo kotev</t>
  </si>
  <si>
    <t>-595789733</t>
  </si>
  <si>
    <t>8+5+3</t>
  </si>
  <si>
    <t>121</t>
  </si>
  <si>
    <t>953001</t>
  </si>
  <si>
    <t>konzoly z nerez oceli L450</t>
  </si>
  <si>
    <t>-15026780</t>
  </si>
  <si>
    <t>122</t>
  </si>
  <si>
    <t>953002</t>
  </si>
  <si>
    <t>závěsné objímky DN 50</t>
  </si>
  <si>
    <t>-1505647619</t>
  </si>
  <si>
    <t>123</t>
  </si>
  <si>
    <t>953003</t>
  </si>
  <si>
    <t>závěsné objímky DN40</t>
  </si>
  <si>
    <t>-583499084</t>
  </si>
  <si>
    <t>124</t>
  </si>
  <si>
    <t>977151119</t>
  </si>
  <si>
    <t>Jádrové vrty diamantovými korunkami do stavebních materiálů D přes 100 do 110 mm</t>
  </si>
  <si>
    <t>642667216</t>
  </si>
  <si>
    <t>"otvor do nové šachty pro napojení drenáží"</t>
  </si>
  <si>
    <t>2*0,12</t>
  </si>
  <si>
    <t>125</t>
  </si>
  <si>
    <t>977151124</t>
  </si>
  <si>
    <t>Jádrové vrty diamantovými korunkami do stavebních materiálů D přes 150 do 180 mm</t>
  </si>
  <si>
    <t>-2047276674</t>
  </si>
  <si>
    <t>"otvor do stávající šachty pro napojení"</t>
  </si>
  <si>
    <t>1*0,12</t>
  </si>
  <si>
    <t>126</t>
  </si>
  <si>
    <t>979051121</t>
  </si>
  <si>
    <t>Očištění zámkových dlaždic se spárováním z kameniva těženého při překopech inženýrských sítí</t>
  </si>
  <si>
    <t>-1461768973</t>
  </si>
  <si>
    <t>997</t>
  </si>
  <si>
    <t>Přesun sutě</t>
  </si>
  <si>
    <t>127</t>
  </si>
  <si>
    <t>997221551</t>
  </si>
  <si>
    <t>Vodorovná doprava suti ze sypkých materiálů do 1 km</t>
  </si>
  <si>
    <t>-558122627</t>
  </si>
  <si>
    <t>128</t>
  </si>
  <si>
    <t>997221559</t>
  </si>
  <si>
    <t>Příplatek ZKD 1 km u vodorovné dopravy suti ze sypkých materiálů</t>
  </si>
  <si>
    <t>-1230691679</t>
  </si>
  <si>
    <t>Poznámka k položce:
skládka 26 km</t>
  </si>
  <si>
    <t>13,609*25 'Přepočtené koeficientem množství</t>
  </si>
  <si>
    <t>129</t>
  </si>
  <si>
    <t>997221645</t>
  </si>
  <si>
    <t>Poplatek za uložení na skládce (skládkovné) odpadu asfaltového bez dehtu kód odpadu 17 03 02</t>
  </si>
  <si>
    <t>1257747177</t>
  </si>
  <si>
    <t>130</t>
  </si>
  <si>
    <t>998273102</t>
  </si>
  <si>
    <t>Přesun hmot pro trubní vedení z trub litinových otevřený výkop</t>
  </si>
  <si>
    <t>1224302180</t>
  </si>
  <si>
    <t>003 - Elektroinstalace</t>
  </si>
  <si>
    <t xml:space="preserve"> </t>
  </si>
  <si>
    <t>D1 - C21M - Elektromontáže</t>
  </si>
  <si>
    <t>D2 - C46M - Zemní práce</t>
  </si>
  <si>
    <t>D3 - Materiály</t>
  </si>
  <si>
    <t>D4 - Dodávky zařízení (specifikace)</t>
  </si>
  <si>
    <t>D5 - Práce v HZS</t>
  </si>
  <si>
    <t>OST - Ostatní</t>
  </si>
  <si>
    <t>D1</t>
  </si>
  <si>
    <t>C21M - Elektromontáže</t>
  </si>
  <si>
    <t>Pol1</t>
  </si>
  <si>
    <t>Recyklační poplatek - svítidlo</t>
  </si>
  <si>
    <t>Pol2</t>
  </si>
  <si>
    <t>Recyklační poplatek - sv.zdroj</t>
  </si>
  <si>
    <t>210010351</t>
  </si>
  <si>
    <t>krab.rozvodka typ 6455-11 do 4mm2 vč.zapoj.</t>
  </si>
  <si>
    <t>210100001</t>
  </si>
  <si>
    <t>ukonč.vod.v rozv.vč.zap.a konc.do 2.5mm2</t>
  </si>
  <si>
    <t>210100002</t>
  </si>
  <si>
    <t>ukonč.vod.v rozv.vč.zap.a konc.do 6mm2</t>
  </si>
  <si>
    <t>210100003</t>
  </si>
  <si>
    <t>ukonč.vod.v rozv.vč.zap.a konc.do 16mm2</t>
  </si>
  <si>
    <t>210100101</t>
  </si>
  <si>
    <t>ukonč. 1 žil. vodičů YY do 10 mm2</t>
  </si>
  <si>
    <t>210100204</t>
  </si>
  <si>
    <t>ukonč.šňůry v gum.hadici do 3x1,5 mm2</t>
  </si>
  <si>
    <t>210100219</t>
  </si>
  <si>
    <t>ukonč.šňůry v gum.hadici do 5x4 mm2</t>
  </si>
  <si>
    <t>210100258</t>
  </si>
  <si>
    <t>ukonč.kab. do 5x4 mm2</t>
  </si>
  <si>
    <t>210110021</t>
  </si>
  <si>
    <t>spín.nást.prost.venk./mokré 1-pólový - řazení 1</t>
  </si>
  <si>
    <t>210111031</t>
  </si>
  <si>
    <t>zás.v krabici venkovní 10/16A 250V 2P+Z</t>
  </si>
  <si>
    <t>210111062</t>
  </si>
  <si>
    <t>zás.nástěnná vč.zap. 16A 400V 5.p.</t>
  </si>
  <si>
    <t>210120102</t>
  </si>
  <si>
    <t>nožové patrony do 500V</t>
  </si>
  <si>
    <t>210190001</t>
  </si>
  <si>
    <t>mont.plast.rozvodnic do 20kg - RE</t>
  </si>
  <si>
    <t>210190002</t>
  </si>
  <si>
    <t>mont.plast.rozvodnice do 50kg - R-AT</t>
  </si>
  <si>
    <t>210191541</t>
  </si>
  <si>
    <t>mont.pilíře bez zákl.kab.skříně a zap.vod. ER</t>
  </si>
  <si>
    <t>210200092</t>
  </si>
  <si>
    <t>svítidlo LED nástěnné nouzové</t>
  </si>
  <si>
    <t>210201076</t>
  </si>
  <si>
    <t>svítidlo LED stropní</t>
  </si>
  <si>
    <t>210220003</t>
  </si>
  <si>
    <t>uzem. na povrchu CYY10žz</t>
  </si>
  <si>
    <t>210800101</t>
  </si>
  <si>
    <t>CYKY 2Ax1.5 mm2 750V (PO)</t>
  </si>
  <si>
    <t>210800105</t>
  </si>
  <si>
    <t>CYKY 3Cx1.5 mm2 750V (PO)</t>
  </si>
  <si>
    <t>210800106</t>
  </si>
  <si>
    <t>CYKY 3Cx2.5 mm2 750V (PO)</t>
  </si>
  <si>
    <t>210800111</t>
  </si>
  <si>
    <t>CYKY 5Cx4 mm2 750V (PO)</t>
  </si>
  <si>
    <t>210800113</t>
  </si>
  <si>
    <t>CYKY 4Bx10 mm2 750V (PO)</t>
  </si>
  <si>
    <t>210800114</t>
  </si>
  <si>
    <t>CYKY 4Bx16 mm2 750V (PO)</t>
  </si>
  <si>
    <t>210800116</t>
  </si>
  <si>
    <t>CYKY 5Cx2.5 mm2 750V (PO)</t>
  </si>
  <si>
    <t>210802429</t>
  </si>
  <si>
    <t>CGSG 5Cx4 mm2 (VU)</t>
  </si>
  <si>
    <t>211010005</t>
  </si>
  <si>
    <t>osaz.hmožd.do zdi z pál.cihel/stř.tvrd.kamene HM 6</t>
  </si>
  <si>
    <t>211010007</t>
  </si>
  <si>
    <t>osaz.hmožd.do zdi pál.cihel/stř.tvrd.kamene HM 10</t>
  </si>
  <si>
    <t>D2</t>
  </si>
  <si>
    <t>C46M - Zemní práce</t>
  </si>
  <si>
    <t>460230203</t>
  </si>
  <si>
    <t>výkop a zához jámy ve vol.prost.pro ER, zem.tř.3</t>
  </si>
  <si>
    <t>460300006</t>
  </si>
  <si>
    <t>hutnění zeminy</t>
  </si>
  <si>
    <t>D3</t>
  </si>
  <si>
    <t>Materiály</t>
  </si>
  <si>
    <t>00320</t>
  </si>
  <si>
    <t>* krabice ACIDUR 6455-11 *</t>
  </si>
  <si>
    <t>-2135750633</t>
  </si>
  <si>
    <t>00768</t>
  </si>
  <si>
    <t>zásuvka plastová 230V/16A vodotěsná 5518-2929</t>
  </si>
  <si>
    <t>888918006</t>
  </si>
  <si>
    <t>00772</t>
  </si>
  <si>
    <t>zásuvka 16A, 400V vodotěsná</t>
  </si>
  <si>
    <t>1931872195</t>
  </si>
  <si>
    <t>00810</t>
  </si>
  <si>
    <t>spínač plastový 230V/10A vodotěsný 3553-01929</t>
  </si>
  <si>
    <t>1073631423</t>
  </si>
  <si>
    <t>01004</t>
  </si>
  <si>
    <t>svítidlo LED průmyslové nouzové SL30, 2,5W, 150 lm, 1 hod., IP65</t>
  </si>
  <si>
    <t>-1723297642</t>
  </si>
  <si>
    <t>01036</t>
  </si>
  <si>
    <t>svítidlo stropní LED-5000-136-4K, 35W, 4531 lm, IP66</t>
  </si>
  <si>
    <t>1982791058</t>
  </si>
  <si>
    <t>01594</t>
  </si>
  <si>
    <t>kabelové oko příložkové pro vodiče Cu 7580-07 16/6</t>
  </si>
  <si>
    <t>1768815161</t>
  </si>
  <si>
    <t>-1691664176</t>
  </si>
  <si>
    <t>02584</t>
  </si>
  <si>
    <t>CGSG 5Cx4mm2</t>
  </si>
  <si>
    <t>1187984022</t>
  </si>
  <si>
    <t>02900</t>
  </si>
  <si>
    <t>* CYKY 2Ax1.5mm2 *</t>
  </si>
  <si>
    <t>-1291361895</t>
  </si>
  <si>
    <t>02944</t>
  </si>
  <si>
    <t>* CYKY 4Bx10mm2 *</t>
  </si>
  <si>
    <t>311632619</t>
  </si>
  <si>
    <t>02945</t>
  </si>
  <si>
    <t>* CYKY 4Bx16mm2 *</t>
  </si>
  <si>
    <t>-152125359</t>
  </si>
  <si>
    <t>02961</t>
  </si>
  <si>
    <t>* CYKY 5Cx2.5mm2 *</t>
  </si>
  <si>
    <t>-1950506143</t>
  </si>
  <si>
    <t>04300</t>
  </si>
  <si>
    <t>pojistková vložka PN000 40A</t>
  </si>
  <si>
    <t>-1343176298</t>
  </si>
  <si>
    <t>04920</t>
  </si>
  <si>
    <t>vodič CYY10žz</t>
  </si>
  <si>
    <t>780810981</t>
  </si>
  <si>
    <t>05150</t>
  </si>
  <si>
    <t>* hmoždinka HM6 *</t>
  </si>
  <si>
    <t>-1456748812</t>
  </si>
  <si>
    <t>05152</t>
  </si>
  <si>
    <t>* hmoždinka HM10 *</t>
  </si>
  <si>
    <t>1090094023</t>
  </si>
  <si>
    <t>* CYKY 5Cx4mm2 *</t>
  </si>
  <si>
    <t>1963406804</t>
  </si>
  <si>
    <t>33914</t>
  </si>
  <si>
    <t>* CYKY 3Cx1.5mm2 *</t>
  </si>
  <si>
    <t>-1975046466</t>
  </si>
  <si>
    <t>33918</t>
  </si>
  <si>
    <t>* CYKY 3Cx2.5mm2 *</t>
  </si>
  <si>
    <t>2132492081</t>
  </si>
  <si>
    <t>D4</t>
  </si>
  <si>
    <t>Dodávky zařízení (specifikace)</t>
  </si>
  <si>
    <t>Pol3</t>
  </si>
  <si>
    <t>Záložní zdroj UPS CYGNI 3F:3F, 15kVA/13,5kW, včetně akumulátoru, dopravy a instalace</t>
  </si>
  <si>
    <t>Pol4</t>
  </si>
  <si>
    <t>Rozvaděč R-AT, náplň viz specifikace</t>
  </si>
  <si>
    <t>Pol5</t>
  </si>
  <si>
    <t>Elektroměrová rozvodnice ER112/NKP7P-C včetně pilířku</t>
  </si>
  <si>
    <t>D5</t>
  </si>
  <si>
    <t>Práce v HZS</t>
  </si>
  <si>
    <t>Pol6</t>
  </si>
  <si>
    <t>Výchozí revize elektro a vypracování revizní zprávy</t>
  </si>
  <si>
    <t>hod.</t>
  </si>
  <si>
    <t>Pol7</t>
  </si>
  <si>
    <t>Dokončovací práce, práce mimo ceník</t>
  </si>
  <si>
    <t>Pol8</t>
  </si>
  <si>
    <t>Spolupráce s revizním technikem</t>
  </si>
  <si>
    <t>OST</t>
  </si>
  <si>
    <t>Ostatní</t>
  </si>
  <si>
    <t>Ostatní - podružný materiál, podíl přidružených výkonů</t>
  </si>
  <si>
    <t>512</t>
  </si>
  <si>
    <t>436708497</t>
  </si>
  <si>
    <t>004 - Přenos dat</t>
  </si>
  <si>
    <t xml:space="preserve">    742 - Elektroinstalace - slaboproud</t>
  </si>
  <si>
    <t>742</t>
  </si>
  <si>
    <t>Elektroinstalace - slaboproud</t>
  </si>
  <si>
    <t>742001</t>
  </si>
  <si>
    <t>Radiová datová síť</t>
  </si>
  <si>
    <t>31756296</t>
  </si>
  <si>
    <t>SEZNAM FIGUR</t>
  </si>
  <si>
    <t>Výměra</t>
  </si>
  <si>
    <t xml:space="preserve"> 001</t>
  </si>
  <si>
    <t>Použití figury:</t>
  </si>
  <si>
    <t xml:space="preserve"> 002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</si>
</sst>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0000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6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2184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Tlaková stanice u nemocnice Dvůr Králové nad Labem-aktualizace 01/2024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Dvůr Králové nad Labem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18. 1. 2024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Dvůr Králové nad Labem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Blanka Matějková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Ing. Lenka Kasperová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ROUND(SUM(AV94:AW94),2)</f>
        <v>0</v>
      </c>
      <c r="AU94" s="116">
        <f>ROUND(SUM(AU95:AU99),5)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ROUND(SUM(AZ95:AZ99),2)</f>
        <v>0</v>
      </c>
      <c r="BA94" s="115">
        <f>ROUND(SUM(BA95:BA99),2)</f>
        <v>0</v>
      </c>
      <c r="BB94" s="115">
        <f>ROUND(SUM(BB95:BB99),2)</f>
        <v>0</v>
      </c>
      <c r="BC94" s="115">
        <f>ROUND(SUM(BC95:BC99),2)</f>
        <v>0</v>
      </c>
      <c r="BD94" s="117">
        <f>ROUND(SUM(BD95:BD99),2)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'000 - Vedlejší a ostatní 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'000 - Vedlejší a ostatní ...'!P119</f>
        <v>0</v>
      </c>
      <c r="AV95" s="129">
        <f>'000 - Vedlejší a ostatní ...'!J33</f>
        <v>0</v>
      </c>
      <c r="AW95" s="129">
        <f>'000 - Vedlejší a ostatní ...'!J34</f>
        <v>0</v>
      </c>
      <c r="AX95" s="129">
        <f>'000 - Vedlejší a ostatní ...'!J35</f>
        <v>0</v>
      </c>
      <c r="AY95" s="129">
        <f>'000 - Vedlejší a ostatní ...'!J36</f>
        <v>0</v>
      </c>
      <c r="AZ95" s="129">
        <f>'000 - Vedlejší a ostatní ...'!F33</f>
        <v>0</v>
      </c>
      <c r="BA95" s="129">
        <f>'000 - Vedlejší a ostatní ...'!F34</f>
        <v>0</v>
      </c>
      <c r="BB95" s="129">
        <f>'000 - Vedlejší a ostatní ...'!F35</f>
        <v>0</v>
      </c>
      <c r="BC95" s="129">
        <f>'000 - Vedlejší a ostatní ...'!F36</f>
        <v>0</v>
      </c>
      <c r="BD95" s="131">
        <f>'000 - Vedlejší a ostatní ...'!F37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'001 - Stavební část'!J30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89</v>
      </c>
      <c r="AR96" s="127"/>
      <c r="AS96" s="128">
        <v>0</v>
      </c>
      <c r="AT96" s="129">
        <f>ROUND(SUM(AV96:AW96),2)</f>
        <v>0</v>
      </c>
      <c r="AU96" s="130">
        <f>'001 - Stavební část'!P129</f>
        <v>0</v>
      </c>
      <c r="AV96" s="129">
        <f>'001 - Stavební část'!J33</f>
        <v>0</v>
      </c>
      <c r="AW96" s="129">
        <f>'001 - Stavební část'!J34</f>
        <v>0</v>
      </c>
      <c r="AX96" s="129">
        <f>'001 - Stavební část'!J35</f>
        <v>0</v>
      </c>
      <c r="AY96" s="129">
        <f>'001 - Stavební část'!J36</f>
        <v>0</v>
      </c>
      <c r="AZ96" s="129">
        <f>'001 - Stavební část'!F33</f>
        <v>0</v>
      </c>
      <c r="BA96" s="129">
        <f>'001 - Stavební část'!F34</f>
        <v>0</v>
      </c>
      <c r="BB96" s="129">
        <f>'001 - Stavební část'!F35</f>
        <v>0</v>
      </c>
      <c r="BC96" s="129">
        <f>'001 - Stavební část'!F36</f>
        <v>0</v>
      </c>
      <c r="BD96" s="131">
        <f>'001 - Stavební část'!F37</f>
        <v>0</v>
      </c>
      <c r="BE96" s="7"/>
      <c r="BT96" s="132" t="s">
        <v>84</v>
      </c>
      <c r="BV96" s="132" t="s">
        <v>78</v>
      </c>
      <c r="BW96" s="132" t="s">
        <v>90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91</v>
      </c>
      <c r="E97" s="123"/>
      <c r="F97" s="123"/>
      <c r="G97" s="123"/>
      <c r="H97" s="123"/>
      <c r="I97" s="124"/>
      <c r="J97" s="123" t="s">
        <v>92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'002 - Trubní vedení'!J30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89</v>
      </c>
      <c r="AR97" s="127"/>
      <c r="AS97" s="128">
        <v>0</v>
      </c>
      <c r="AT97" s="129">
        <f>ROUND(SUM(AV97:AW97),2)</f>
        <v>0</v>
      </c>
      <c r="AU97" s="130">
        <f>'002 - Trubní vedení'!P125</f>
        <v>0</v>
      </c>
      <c r="AV97" s="129">
        <f>'002 - Trubní vedení'!J33</f>
        <v>0</v>
      </c>
      <c r="AW97" s="129">
        <f>'002 - Trubní vedení'!J34</f>
        <v>0</v>
      </c>
      <c r="AX97" s="129">
        <f>'002 - Trubní vedení'!J35</f>
        <v>0</v>
      </c>
      <c r="AY97" s="129">
        <f>'002 - Trubní vedení'!J36</f>
        <v>0</v>
      </c>
      <c r="AZ97" s="129">
        <f>'002 - Trubní vedení'!F33</f>
        <v>0</v>
      </c>
      <c r="BA97" s="129">
        <f>'002 - Trubní vedení'!F34</f>
        <v>0</v>
      </c>
      <c r="BB97" s="129">
        <f>'002 - Trubní vedení'!F35</f>
        <v>0</v>
      </c>
      <c r="BC97" s="129">
        <f>'002 - Trubní vedení'!F36</f>
        <v>0</v>
      </c>
      <c r="BD97" s="131">
        <f>'002 - Trubní vedení'!F37</f>
        <v>0</v>
      </c>
      <c r="BE97" s="7"/>
      <c r="BT97" s="132" t="s">
        <v>84</v>
      </c>
      <c r="BV97" s="132" t="s">
        <v>78</v>
      </c>
      <c r="BW97" s="132" t="s">
        <v>93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94</v>
      </c>
      <c r="E98" s="123"/>
      <c r="F98" s="123"/>
      <c r="G98" s="123"/>
      <c r="H98" s="123"/>
      <c r="I98" s="124"/>
      <c r="J98" s="123" t="s">
        <v>95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'003 - Elektroinstalace'!J30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89</v>
      </c>
      <c r="AR98" s="127"/>
      <c r="AS98" s="128">
        <v>0</v>
      </c>
      <c r="AT98" s="129">
        <f>ROUND(SUM(AV98:AW98),2)</f>
        <v>0</v>
      </c>
      <c r="AU98" s="130">
        <f>'003 - Elektroinstalace'!P122</f>
        <v>0</v>
      </c>
      <c r="AV98" s="129">
        <f>'003 - Elektroinstalace'!J33</f>
        <v>0</v>
      </c>
      <c r="AW98" s="129">
        <f>'003 - Elektroinstalace'!J34</f>
        <v>0</v>
      </c>
      <c r="AX98" s="129">
        <f>'003 - Elektroinstalace'!J35</f>
        <v>0</v>
      </c>
      <c r="AY98" s="129">
        <f>'003 - Elektroinstalace'!J36</f>
        <v>0</v>
      </c>
      <c r="AZ98" s="129">
        <f>'003 - Elektroinstalace'!F33</f>
        <v>0</v>
      </c>
      <c r="BA98" s="129">
        <f>'003 - Elektroinstalace'!F34</f>
        <v>0</v>
      </c>
      <c r="BB98" s="129">
        <f>'003 - Elektroinstalace'!F35</f>
        <v>0</v>
      </c>
      <c r="BC98" s="129">
        <f>'003 - Elektroinstalace'!F36</f>
        <v>0</v>
      </c>
      <c r="BD98" s="131">
        <f>'003 - Elektroinstalace'!F37</f>
        <v>0</v>
      </c>
      <c r="BE98" s="7"/>
      <c r="BT98" s="132" t="s">
        <v>84</v>
      </c>
      <c r="BV98" s="132" t="s">
        <v>78</v>
      </c>
      <c r="BW98" s="132" t="s">
        <v>96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97</v>
      </c>
      <c r="E99" s="123"/>
      <c r="F99" s="123"/>
      <c r="G99" s="123"/>
      <c r="H99" s="123"/>
      <c r="I99" s="124"/>
      <c r="J99" s="123" t="s">
        <v>98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'004 - Přenos dat'!J30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89</v>
      </c>
      <c r="AR99" s="127"/>
      <c r="AS99" s="133">
        <v>0</v>
      </c>
      <c r="AT99" s="134">
        <f>ROUND(SUM(AV99:AW99),2)</f>
        <v>0</v>
      </c>
      <c r="AU99" s="135">
        <f>'004 - Přenos dat'!P118</f>
        <v>0</v>
      </c>
      <c r="AV99" s="134">
        <f>'004 - Přenos dat'!J33</f>
        <v>0</v>
      </c>
      <c r="AW99" s="134">
        <f>'004 - Přenos dat'!J34</f>
        <v>0</v>
      </c>
      <c r="AX99" s="134">
        <f>'004 - Přenos dat'!J35</f>
        <v>0</v>
      </c>
      <c r="AY99" s="134">
        <f>'004 - Přenos dat'!J36</f>
        <v>0</v>
      </c>
      <c r="AZ99" s="134">
        <f>'004 - Přenos dat'!F33</f>
        <v>0</v>
      </c>
      <c r="BA99" s="134">
        <f>'004 - Přenos dat'!F34</f>
        <v>0</v>
      </c>
      <c r="BB99" s="134">
        <f>'004 - Přenos dat'!F35</f>
        <v>0</v>
      </c>
      <c r="BC99" s="134">
        <f>'004 - Přenos dat'!F36</f>
        <v>0</v>
      </c>
      <c r="BD99" s="136">
        <f>'004 - Přenos dat'!F37</f>
        <v>0</v>
      </c>
      <c r="BE99" s="7"/>
      <c r="BT99" s="132" t="s">
        <v>84</v>
      </c>
      <c r="BV99" s="132" t="s">
        <v>78</v>
      </c>
      <c r="BW99" s="132" t="s">
        <v>99</v>
      </c>
      <c r="BX99" s="132" t="s">
        <v>5</v>
      </c>
      <c r="CL99" s="132" t="s">
        <v>1</v>
      </c>
      <c r="CM99" s="132" t="s">
        <v>86</v>
      </c>
    </row>
    <row r="100" spans="1:57" s="2" customFormat="1" ht="30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0 - Vedlejší a ostatní ...'!C2" display="/"/>
    <hyperlink ref="A96" location="'001 - Stavební část'!C2" display="/"/>
    <hyperlink ref="A97" location="'002 - Trubní vedení'!C2" display="/"/>
    <hyperlink ref="A98" location="'003 - Elektroinstalace'!C2" display="/"/>
    <hyperlink ref="A99" location="'004 - Přenos da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Tlaková stanice u nemocnice Dvůr Králové nad Labem-aktualizace 01/2024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18. 1. 2024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ROUND((SUM(BE119:BE127)),2)</f>
        <v>0</v>
      </c>
      <c r="G33" s="39"/>
      <c r="H33" s="39"/>
      <c r="I33" s="156">
        <v>0.21</v>
      </c>
      <c r="J33" s="155">
        <f>ROUND(((SUM(BE119:BE127))*I33),2)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ROUND((SUM(BF119:BF127)),2)</f>
        <v>0</v>
      </c>
      <c r="G34" s="39"/>
      <c r="H34" s="39"/>
      <c r="I34" s="156">
        <v>0.12</v>
      </c>
      <c r="J34" s="155">
        <f>ROUND(((SUM(BF119:BF127))*I34),2)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ROUND((SUM(BG119:BG127)),2)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ROUND((SUM(BH119:BH127)),2)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ROUND((SUM(BI119:BI127)),2)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Tlaková stanice u nemocnice Dvůr Králové nad Labem-aktualizace 01/2024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000 - Vedlejší a ostatní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Dvůr Králové nad Labem</v>
      </c>
      <c r="G89" s="41"/>
      <c r="H89" s="41"/>
      <c r="I89" s="33" t="s">
        <v>22</v>
      </c>
      <c r="J89" s="80" t="str">
        <f>IF(J12="","",J12)</f>
        <v>18. 1. 2024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Dvůr Králové nad Labem</v>
      </c>
      <c r="G91" s="41"/>
      <c r="H91" s="41"/>
      <c r="I91" s="33" t="s">
        <v>30</v>
      </c>
      <c r="J91" s="37" t="str">
        <f>E21</f>
        <v>Ing. Blanka Matějková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104</v>
      </c>
      <c r="D94" s="177"/>
      <c r="E94" s="177"/>
      <c r="F94" s="177"/>
      <c r="G94" s="177"/>
      <c r="H94" s="177"/>
      <c r="I94" s="177"/>
      <c r="J94" s="178" t="s">
        <v>105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106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107</v>
      </c>
    </row>
    <row r="97" spans="1:31" s="9" customFormat="1" ht="24.95" customHeight="1">
      <c r="A97" s="9"/>
      <c r="B97" s="180"/>
      <c r="C97" s="181"/>
      <c r="D97" s="182" t="s">
        <v>108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109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110</v>
      </c>
      <c r="E99" s="189"/>
      <c r="F99" s="189"/>
      <c r="G99" s="189"/>
      <c r="H99" s="189"/>
      <c r="I99" s="189"/>
      <c r="J99" s="190">
        <f>J125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111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6.25" customHeight="1">
      <c r="A109" s="39"/>
      <c r="B109" s="40"/>
      <c r="C109" s="41"/>
      <c r="D109" s="41"/>
      <c r="E109" s="175" t="str">
        <f>E7</f>
        <v>Tlaková stanice u nemocnice Dvůr Králové nad Labem-aktualizace 01/2024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101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000 - Vedlejší a ostatní náklady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>Dvůr Králové nad Labem</v>
      </c>
      <c r="G113" s="41"/>
      <c r="H113" s="41"/>
      <c r="I113" s="33" t="s">
        <v>22</v>
      </c>
      <c r="J113" s="80" t="str">
        <f>IF(J12="","",J12)</f>
        <v>18. 1. 2024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24</v>
      </c>
      <c r="D115" s="41"/>
      <c r="E115" s="41"/>
      <c r="F115" s="28" t="str">
        <f>E15</f>
        <v>Město Dvůr Králové nad Labem</v>
      </c>
      <c r="G115" s="41"/>
      <c r="H115" s="41"/>
      <c r="I115" s="33" t="s">
        <v>30</v>
      </c>
      <c r="J115" s="37" t="str">
        <f>E21</f>
        <v>Ing. Blanka Matějková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28</v>
      </c>
      <c r="D116" s="41"/>
      <c r="E116" s="41"/>
      <c r="F116" s="28" t="str">
        <f>IF(E18="","",E18)</f>
        <v>Vyplň údaj</v>
      </c>
      <c r="G116" s="41"/>
      <c r="H116" s="41"/>
      <c r="I116" s="33" t="s">
        <v>33</v>
      </c>
      <c r="J116" s="37" t="str">
        <f>E24</f>
        <v>Ing. Lenka Kasperová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2"/>
      <c r="B118" s="193"/>
      <c r="C118" s="194" t="s">
        <v>112</v>
      </c>
      <c r="D118" s="195" t="s">
        <v>61</v>
      </c>
      <c r="E118" s="195" t="s">
        <v>57</v>
      </c>
      <c r="F118" s="195" t="s">
        <v>58</v>
      </c>
      <c r="G118" s="195" t="s">
        <v>113</v>
      </c>
      <c r="H118" s="195" t="s">
        <v>114</v>
      </c>
      <c r="I118" s="195" t="s">
        <v>115</v>
      </c>
      <c r="J118" s="195" t="s">
        <v>105</v>
      </c>
      <c r="K118" s="196" t="s">
        <v>116</v>
      </c>
      <c r="L118" s="197"/>
      <c r="M118" s="101" t="s">
        <v>1</v>
      </c>
      <c r="N118" s="102" t="s">
        <v>40</v>
      </c>
      <c r="O118" s="102" t="s">
        <v>117</v>
      </c>
      <c r="P118" s="102" t="s">
        <v>118</v>
      </c>
      <c r="Q118" s="102" t="s">
        <v>119</v>
      </c>
      <c r="R118" s="102" t="s">
        <v>120</v>
      </c>
      <c r="S118" s="102" t="s">
        <v>121</v>
      </c>
      <c r="T118" s="103" t="s">
        <v>122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9"/>
      <c r="B119" s="40"/>
      <c r="C119" s="108" t="s">
        <v>123</v>
      </c>
      <c r="D119" s="41"/>
      <c r="E119" s="41"/>
      <c r="F119" s="41"/>
      <c r="G119" s="41"/>
      <c r="H119" s="41"/>
      <c r="I119" s="41"/>
      <c r="J119" s="198">
        <f>BK119</f>
        <v>0</v>
      </c>
      <c r="K119" s="41"/>
      <c r="L119" s="45"/>
      <c r="M119" s="104"/>
      <c r="N119" s="199"/>
      <c r="O119" s="105"/>
      <c r="P119" s="200">
        <f>P120</f>
        <v>0</v>
      </c>
      <c r="Q119" s="105"/>
      <c r="R119" s="200">
        <f>R120</f>
        <v>0</v>
      </c>
      <c r="S119" s="105"/>
      <c r="T119" s="201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75</v>
      </c>
      <c r="AU119" s="18" t="s">
        <v>107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75</v>
      </c>
      <c r="E120" s="206" t="s">
        <v>124</v>
      </c>
      <c r="F120" s="206" t="s">
        <v>125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P121+P125</f>
        <v>0</v>
      </c>
      <c r="Q120" s="211"/>
      <c r="R120" s="212">
        <f>R121+R125</f>
        <v>0</v>
      </c>
      <c r="S120" s="211"/>
      <c r="T120" s="213">
        <f>T121+T125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126</v>
      </c>
      <c r="AT120" s="215" t="s">
        <v>75</v>
      </c>
      <c r="AU120" s="215" t="s">
        <v>76</v>
      </c>
      <c r="AY120" s="214" t="s">
        <v>127</v>
      </c>
      <c r="BK120" s="216">
        <f>BK121+BK125</f>
        <v>0</v>
      </c>
    </row>
    <row r="121" spans="1:63" s="12" customFormat="1" ht="22.8" customHeight="1">
      <c r="A121" s="12"/>
      <c r="B121" s="203"/>
      <c r="C121" s="204"/>
      <c r="D121" s="205" t="s">
        <v>75</v>
      </c>
      <c r="E121" s="217" t="s">
        <v>128</v>
      </c>
      <c r="F121" s="217" t="s">
        <v>129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SUM(P122:P124)</f>
        <v>0</v>
      </c>
      <c r="Q121" s="211"/>
      <c r="R121" s="212">
        <f>SUM(R122:R124)</f>
        <v>0</v>
      </c>
      <c r="S121" s="211"/>
      <c r="T121" s="213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126</v>
      </c>
      <c r="AT121" s="215" t="s">
        <v>75</v>
      </c>
      <c r="AU121" s="215" t="s">
        <v>84</v>
      </c>
      <c r="AY121" s="214" t="s">
        <v>127</v>
      </c>
      <c r="BK121" s="216">
        <f>SUM(BK122:BK124)</f>
        <v>0</v>
      </c>
    </row>
    <row r="122" spans="1:65" s="2" customFormat="1" ht="21.75" customHeight="1">
      <c r="A122" s="39"/>
      <c r="B122" s="40"/>
      <c r="C122" s="219" t="s">
        <v>86</v>
      </c>
      <c r="D122" s="219" t="s">
        <v>130</v>
      </c>
      <c r="E122" s="220" t="s">
        <v>131</v>
      </c>
      <c r="F122" s="221" t="s">
        <v>132</v>
      </c>
      <c r="G122" s="222" t="s">
        <v>133</v>
      </c>
      <c r="H122" s="223">
        <v>1</v>
      </c>
      <c r="I122" s="224"/>
      <c r="J122" s="225">
        <f>ROUND(I122*H122,2)</f>
        <v>0</v>
      </c>
      <c r="K122" s="221" t="s">
        <v>134</v>
      </c>
      <c r="L122" s="45"/>
      <c r="M122" s="226" t="s">
        <v>1</v>
      </c>
      <c r="N122" s="227" t="s">
        <v>41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135</v>
      </c>
      <c r="AT122" s="230" t="s">
        <v>130</v>
      </c>
      <c r="AU122" s="230" t="s">
        <v>86</v>
      </c>
      <c r="AY122" s="18" t="s">
        <v>127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84</v>
      </c>
      <c r="BK122" s="231">
        <f>ROUND(I122*H122,2)</f>
        <v>0</v>
      </c>
      <c r="BL122" s="18" t="s">
        <v>135</v>
      </c>
      <c r="BM122" s="230" t="s">
        <v>136</v>
      </c>
    </row>
    <row r="123" spans="1:65" s="2" customFormat="1" ht="16.5" customHeight="1">
      <c r="A123" s="39"/>
      <c r="B123" s="40"/>
      <c r="C123" s="219" t="s">
        <v>137</v>
      </c>
      <c r="D123" s="219" t="s">
        <v>130</v>
      </c>
      <c r="E123" s="220" t="s">
        <v>138</v>
      </c>
      <c r="F123" s="221" t="s">
        <v>139</v>
      </c>
      <c r="G123" s="222" t="s">
        <v>133</v>
      </c>
      <c r="H123" s="223">
        <v>1</v>
      </c>
      <c r="I123" s="224"/>
      <c r="J123" s="225">
        <f>ROUND(I123*H123,2)</f>
        <v>0</v>
      </c>
      <c r="K123" s="221" t="s">
        <v>134</v>
      </c>
      <c r="L123" s="45"/>
      <c r="M123" s="226" t="s">
        <v>1</v>
      </c>
      <c r="N123" s="227" t="s">
        <v>41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135</v>
      </c>
      <c r="AT123" s="230" t="s">
        <v>130</v>
      </c>
      <c r="AU123" s="230" t="s">
        <v>86</v>
      </c>
      <c r="AY123" s="18" t="s">
        <v>127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84</v>
      </c>
      <c r="BK123" s="231">
        <f>ROUND(I123*H123,2)</f>
        <v>0</v>
      </c>
      <c r="BL123" s="18" t="s">
        <v>135</v>
      </c>
      <c r="BM123" s="230" t="s">
        <v>140</v>
      </c>
    </row>
    <row r="124" spans="1:65" s="2" customFormat="1" ht="16.5" customHeight="1">
      <c r="A124" s="39"/>
      <c r="B124" s="40"/>
      <c r="C124" s="219" t="s">
        <v>141</v>
      </c>
      <c r="D124" s="219" t="s">
        <v>130</v>
      </c>
      <c r="E124" s="220" t="s">
        <v>142</v>
      </c>
      <c r="F124" s="221" t="s">
        <v>143</v>
      </c>
      <c r="G124" s="222" t="s">
        <v>133</v>
      </c>
      <c r="H124" s="223">
        <v>1</v>
      </c>
      <c r="I124" s="224"/>
      <c r="J124" s="225">
        <f>ROUND(I124*H124,2)</f>
        <v>0</v>
      </c>
      <c r="K124" s="221" t="s">
        <v>134</v>
      </c>
      <c r="L124" s="45"/>
      <c r="M124" s="226" t="s">
        <v>1</v>
      </c>
      <c r="N124" s="227" t="s">
        <v>41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135</v>
      </c>
      <c r="AT124" s="230" t="s">
        <v>130</v>
      </c>
      <c r="AU124" s="230" t="s">
        <v>86</v>
      </c>
      <c r="AY124" s="18" t="s">
        <v>127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84</v>
      </c>
      <c r="BK124" s="231">
        <f>ROUND(I124*H124,2)</f>
        <v>0</v>
      </c>
      <c r="BL124" s="18" t="s">
        <v>135</v>
      </c>
      <c r="BM124" s="230" t="s">
        <v>144</v>
      </c>
    </row>
    <row r="125" spans="1:63" s="12" customFormat="1" ht="22.8" customHeight="1">
      <c r="A125" s="12"/>
      <c r="B125" s="203"/>
      <c r="C125" s="204"/>
      <c r="D125" s="205" t="s">
        <v>75</v>
      </c>
      <c r="E125" s="217" t="s">
        <v>145</v>
      </c>
      <c r="F125" s="217" t="s">
        <v>146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SUM(P126:P127)</f>
        <v>0</v>
      </c>
      <c r="Q125" s="211"/>
      <c r="R125" s="212">
        <f>SUM(R126:R127)</f>
        <v>0</v>
      </c>
      <c r="S125" s="211"/>
      <c r="T125" s="213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126</v>
      </c>
      <c r="AT125" s="215" t="s">
        <v>75</v>
      </c>
      <c r="AU125" s="215" t="s">
        <v>84</v>
      </c>
      <c r="AY125" s="214" t="s">
        <v>127</v>
      </c>
      <c r="BK125" s="216">
        <f>SUM(BK126:BK127)</f>
        <v>0</v>
      </c>
    </row>
    <row r="126" spans="1:65" s="2" customFormat="1" ht="16.5" customHeight="1">
      <c r="A126" s="39"/>
      <c r="B126" s="40"/>
      <c r="C126" s="219" t="s">
        <v>84</v>
      </c>
      <c r="D126" s="219" t="s">
        <v>130</v>
      </c>
      <c r="E126" s="220" t="s">
        <v>147</v>
      </c>
      <c r="F126" s="221" t="s">
        <v>146</v>
      </c>
      <c r="G126" s="222" t="s">
        <v>133</v>
      </c>
      <c r="H126" s="223">
        <v>1</v>
      </c>
      <c r="I126" s="224"/>
      <c r="J126" s="225">
        <f>ROUND(I126*H126,2)</f>
        <v>0</v>
      </c>
      <c r="K126" s="221" t="s">
        <v>134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135</v>
      </c>
      <c r="AT126" s="230" t="s">
        <v>130</v>
      </c>
      <c r="AU126" s="230" t="s">
        <v>86</v>
      </c>
      <c r="AY126" s="18" t="s">
        <v>127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135</v>
      </c>
      <c r="BM126" s="230" t="s">
        <v>148</v>
      </c>
    </row>
    <row r="127" spans="1:65" s="2" customFormat="1" ht="16.5" customHeight="1">
      <c r="A127" s="39"/>
      <c r="B127" s="40"/>
      <c r="C127" s="219" t="s">
        <v>126</v>
      </c>
      <c r="D127" s="219" t="s">
        <v>130</v>
      </c>
      <c r="E127" s="220" t="s">
        <v>149</v>
      </c>
      <c r="F127" s="221" t="s">
        <v>150</v>
      </c>
      <c r="G127" s="222" t="s">
        <v>133</v>
      </c>
      <c r="H127" s="223">
        <v>1</v>
      </c>
      <c r="I127" s="224"/>
      <c r="J127" s="225">
        <f>ROUND(I127*H127,2)</f>
        <v>0</v>
      </c>
      <c r="K127" s="221" t="s">
        <v>1</v>
      </c>
      <c r="L127" s="45"/>
      <c r="M127" s="232" t="s">
        <v>1</v>
      </c>
      <c r="N127" s="233" t="s">
        <v>41</v>
      </c>
      <c r="O127" s="234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135</v>
      </c>
      <c r="AT127" s="230" t="s">
        <v>130</v>
      </c>
      <c r="AU127" s="230" t="s">
        <v>86</v>
      </c>
      <c r="AY127" s="18" t="s">
        <v>127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135</v>
      </c>
      <c r="BM127" s="230" t="s">
        <v>151</v>
      </c>
    </row>
    <row r="128" spans="1:31" s="2" customFormat="1" ht="6.95" customHeight="1">
      <c r="A128" s="39"/>
      <c r="B128" s="67"/>
      <c r="C128" s="68"/>
      <c r="D128" s="68"/>
      <c r="E128" s="68"/>
      <c r="F128" s="68"/>
      <c r="G128" s="68"/>
      <c r="H128" s="68"/>
      <c r="I128" s="68"/>
      <c r="J128" s="68"/>
      <c r="K128" s="68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password="CC35" sheet="1" objects="1" scenarios="1" formatColumns="0" formatRows="0" autoFilter="0"/>
  <autoFilter ref="C118:K12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  <c r="AZ2" s="237" t="s">
        <v>152</v>
      </c>
      <c r="BA2" s="237" t="s">
        <v>1</v>
      </c>
      <c r="BB2" s="237" t="s">
        <v>1</v>
      </c>
      <c r="BC2" s="237" t="s">
        <v>153</v>
      </c>
      <c r="BD2" s="237" t="s">
        <v>137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  <c r="AZ3" s="237" t="s">
        <v>154</v>
      </c>
      <c r="BA3" s="237" t="s">
        <v>1</v>
      </c>
      <c r="BB3" s="237" t="s">
        <v>1</v>
      </c>
      <c r="BC3" s="237" t="s">
        <v>155</v>
      </c>
      <c r="BD3" s="237" t="s">
        <v>137</v>
      </c>
    </row>
    <row r="4" spans="2:56" s="1" customFormat="1" ht="24.95" customHeight="1">
      <c r="B4" s="21"/>
      <c r="D4" s="139" t="s">
        <v>100</v>
      </c>
      <c r="L4" s="21"/>
      <c r="M4" s="140" t="s">
        <v>10</v>
      </c>
      <c r="AT4" s="18" t="s">
        <v>4</v>
      </c>
      <c r="AZ4" s="237" t="s">
        <v>156</v>
      </c>
      <c r="BA4" s="237" t="s">
        <v>1</v>
      </c>
      <c r="BB4" s="237" t="s">
        <v>1</v>
      </c>
      <c r="BC4" s="237" t="s">
        <v>157</v>
      </c>
      <c r="BD4" s="237" t="s">
        <v>137</v>
      </c>
    </row>
    <row r="5" spans="2:56" s="1" customFormat="1" ht="6.95" customHeight="1">
      <c r="B5" s="21"/>
      <c r="L5" s="21"/>
      <c r="AZ5" s="237" t="s">
        <v>158</v>
      </c>
      <c r="BA5" s="237" t="s">
        <v>1</v>
      </c>
      <c r="BB5" s="237" t="s">
        <v>1</v>
      </c>
      <c r="BC5" s="237" t="s">
        <v>159</v>
      </c>
      <c r="BD5" s="237" t="s">
        <v>86</v>
      </c>
    </row>
    <row r="6" spans="2:56" s="1" customFormat="1" ht="12" customHeight="1">
      <c r="B6" s="21"/>
      <c r="D6" s="141" t="s">
        <v>16</v>
      </c>
      <c r="L6" s="21"/>
      <c r="AZ6" s="237" t="s">
        <v>160</v>
      </c>
      <c r="BA6" s="237" t="s">
        <v>1</v>
      </c>
      <c r="BB6" s="237" t="s">
        <v>1</v>
      </c>
      <c r="BC6" s="237" t="s">
        <v>161</v>
      </c>
      <c r="BD6" s="237" t="s">
        <v>86</v>
      </c>
    </row>
    <row r="7" spans="2:56" s="1" customFormat="1" ht="26.25" customHeight="1">
      <c r="B7" s="21"/>
      <c r="E7" s="142" t="str">
        <f>'Rekapitulace stavby'!K6</f>
        <v>Tlaková stanice u nemocnice Dvůr Králové nad Labem-aktualizace 01/2024</v>
      </c>
      <c r="F7" s="141"/>
      <c r="G7" s="141"/>
      <c r="H7" s="141"/>
      <c r="L7" s="21"/>
      <c r="AZ7" s="237" t="s">
        <v>162</v>
      </c>
      <c r="BA7" s="237" t="s">
        <v>1</v>
      </c>
      <c r="BB7" s="237" t="s">
        <v>1</v>
      </c>
      <c r="BC7" s="237" t="s">
        <v>163</v>
      </c>
      <c r="BD7" s="237" t="s">
        <v>86</v>
      </c>
    </row>
    <row r="8" spans="1:56" s="2" customFormat="1" ht="12" customHeight="1">
      <c r="A8" s="39"/>
      <c r="B8" s="45"/>
      <c r="C8" s="39"/>
      <c r="D8" s="141" t="s">
        <v>101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37" t="s">
        <v>164</v>
      </c>
      <c r="BA8" s="237" t="s">
        <v>1</v>
      </c>
      <c r="BB8" s="237" t="s">
        <v>1</v>
      </c>
      <c r="BC8" s="237" t="s">
        <v>165</v>
      </c>
      <c r="BD8" s="237" t="s">
        <v>86</v>
      </c>
    </row>
    <row r="9" spans="1:56" s="2" customFormat="1" ht="16.5" customHeight="1">
      <c r="A9" s="39"/>
      <c r="B9" s="45"/>
      <c r="C9" s="39"/>
      <c r="D9" s="39"/>
      <c r="E9" s="143" t="s">
        <v>166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37" t="s">
        <v>167</v>
      </c>
      <c r="BA9" s="237" t="s">
        <v>1</v>
      </c>
      <c r="BB9" s="237" t="s">
        <v>1</v>
      </c>
      <c r="BC9" s="237" t="s">
        <v>168</v>
      </c>
      <c r="BD9" s="237" t="s">
        <v>86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37" t="s">
        <v>169</v>
      </c>
      <c r="BA10" s="237" t="s">
        <v>1</v>
      </c>
      <c r="BB10" s="237" t="s">
        <v>1</v>
      </c>
      <c r="BC10" s="237" t="s">
        <v>170</v>
      </c>
      <c r="BD10" s="237" t="s">
        <v>86</v>
      </c>
    </row>
    <row r="11" spans="1:56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37" t="s">
        <v>171</v>
      </c>
      <c r="BA11" s="237" t="s">
        <v>1</v>
      </c>
      <c r="BB11" s="237" t="s">
        <v>1</v>
      </c>
      <c r="BC11" s="237" t="s">
        <v>172</v>
      </c>
      <c r="BD11" s="237" t="s">
        <v>86</v>
      </c>
    </row>
    <row r="12" spans="1:56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18. 1. 2024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37" t="s">
        <v>173</v>
      </c>
      <c r="BA12" s="237" t="s">
        <v>1</v>
      </c>
      <c r="BB12" s="237" t="s">
        <v>1</v>
      </c>
      <c r="BC12" s="237" t="s">
        <v>174</v>
      </c>
      <c r="BD12" s="237" t="s">
        <v>86</v>
      </c>
    </row>
    <row r="13" spans="1:56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237" t="s">
        <v>175</v>
      </c>
      <c r="BA13" s="237" t="s">
        <v>1</v>
      </c>
      <c r="BB13" s="237" t="s">
        <v>1</v>
      </c>
      <c r="BC13" s="237" t="s">
        <v>176</v>
      </c>
      <c r="BD13" s="237" t="s">
        <v>86</v>
      </c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ROUND((SUM(BE129:BE469)),2)</f>
        <v>0</v>
      </c>
      <c r="G33" s="39"/>
      <c r="H33" s="39"/>
      <c r="I33" s="156">
        <v>0.21</v>
      </c>
      <c r="J33" s="155">
        <f>ROUND(((SUM(BE129:BE469))*I33),2)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ROUND((SUM(BF129:BF469)),2)</f>
        <v>0</v>
      </c>
      <c r="G34" s="39"/>
      <c r="H34" s="39"/>
      <c r="I34" s="156">
        <v>0.12</v>
      </c>
      <c r="J34" s="155">
        <f>ROUND(((SUM(BF129:BF469))*I34),2)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ROUND((SUM(BG129:BG469)),2)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ROUND((SUM(BH129:BH469)),2)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ROUND((SUM(BI129:BI469)),2)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Tlaková stanice u nemocnice Dvůr Králové nad Labem-aktualizace 01/2024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001 - Stavební 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Dvůr Králové nad Labem</v>
      </c>
      <c r="G89" s="41"/>
      <c r="H89" s="41"/>
      <c r="I89" s="33" t="s">
        <v>22</v>
      </c>
      <c r="J89" s="80" t="str">
        <f>IF(J12="","",J12)</f>
        <v>18. 1. 2024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Dvůr Králové nad Labem</v>
      </c>
      <c r="G91" s="41"/>
      <c r="H91" s="41"/>
      <c r="I91" s="33" t="s">
        <v>30</v>
      </c>
      <c r="J91" s="37" t="str">
        <f>E21</f>
        <v>Ing. Blanka Matějková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104</v>
      </c>
      <c r="D94" s="177"/>
      <c r="E94" s="177"/>
      <c r="F94" s="177"/>
      <c r="G94" s="177"/>
      <c r="H94" s="177"/>
      <c r="I94" s="177"/>
      <c r="J94" s="178" t="s">
        <v>105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106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107</v>
      </c>
    </row>
    <row r="97" spans="1:31" s="9" customFormat="1" ht="24.95" customHeight="1">
      <c r="A97" s="9"/>
      <c r="B97" s="180"/>
      <c r="C97" s="181"/>
      <c r="D97" s="182" t="s">
        <v>177</v>
      </c>
      <c r="E97" s="183"/>
      <c r="F97" s="183"/>
      <c r="G97" s="183"/>
      <c r="H97" s="183"/>
      <c r="I97" s="183"/>
      <c r="J97" s="184">
        <f>J130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178</v>
      </c>
      <c r="E98" s="189"/>
      <c r="F98" s="189"/>
      <c r="G98" s="189"/>
      <c r="H98" s="189"/>
      <c r="I98" s="189"/>
      <c r="J98" s="190">
        <f>J131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179</v>
      </c>
      <c r="E99" s="189"/>
      <c r="F99" s="189"/>
      <c r="G99" s="189"/>
      <c r="H99" s="189"/>
      <c r="I99" s="189"/>
      <c r="J99" s="190">
        <f>J216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180</v>
      </c>
      <c r="E100" s="189"/>
      <c r="F100" s="189"/>
      <c r="G100" s="189"/>
      <c r="H100" s="189"/>
      <c r="I100" s="189"/>
      <c r="J100" s="190">
        <f>J276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181</v>
      </c>
      <c r="E101" s="189"/>
      <c r="F101" s="189"/>
      <c r="G101" s="189"/>
      <c r="H101" s="189"/>
      <c r="I101" s="189"/>
      <c r="J101" s="190">
        <f>J332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182</v>
      </c>
      <c r="E102" s="189"/>
      <c r="F102" s="189"/>
      <c r="G102" s="189"/>
      <c r="H102" s="189"/>
      <c r="I102" s="189"/>
      <c r="J102" s="190">
        <f>J351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183</v>
      </c>
      <c r="E103" s="189"/>
      <c r="F103" s="189"/>
      <c r="G103" s="189"/>
      <c r="H103" s="189"/>
      <c r="I103" s="189"/>
      <c r="J103" s="190">
        <f>J384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184</v>
      </c>
      <c r="E104" s="183"/>
      <c r="F104" s="183"/>
      <c r="G104" s="183"/>
      <c r="H104" s="183"/>
      <c r="I104" s="183"/>
      <c r="J104" s="184">
        <f>J386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185</v>
      </c>
      <c r="E105" s="189"/>
      <c r="F105" s="189"/>
      <c r="G105" s="189"/>
      <c r="H105" s="189"/>
      <c r="I105" s="189"/>
      <c r="J105" s="190">
        <f>J387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186</v>
      </c>
      <c r="E106" s="189"/>
      <c r="F106" s="189"/>
      <c r="G106" s="189"/>
      <c r="H106" s="189"/>
      <c r="I106" s="189"/>
      <c r="J106" s="190">
        <f>J421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187</v>
      </c>
      <c r="E107" s="189"/>
      <c r="F107" s="189"/>
      <c r="G107" s="189"/>
      <c r="H107" s="189"/>
      <c r="I107" s="189"/>
      <c r="J107" s="190">
        <f>J445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188</v>
      </c>
      <c r="E108" s="189"/>
      <c r="F108" s="189"/>
      <c r="G108" s="189"/>
      <c r="H108" s="189"/>
      <c r="I108" s="189"/>
      <c r="J108" s="190">
        <f>J453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189</v>
      </c>
      <c r="E109" s="189"/>
      <c r="F109" s="189"/>
      <c r="G109" s="189"/>
      <c r="H109" s="189"/>
      <c r="I109" s="189"/>
      <c r="J109" s="190">
        <f>J465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111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6.25" customHeight="1">
      <c r="A119" s="39"/>
      <c r="B119" s="40"/>
      <c r="C119" s="41"/>
      <c r="D119" s="41"/>
      <c r="E119" s="175" t="str">
        <f>E7</f>
        <v>Tlaková stanice u nemocnice Dvůr Králové nad Labem-aktualizace 01/2024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101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001 - Stavební část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>Dvůr Králové nad Labem</v>
      </c>
      <c r="G123" s="41"/>
      <c r="H123" s="41"/>
      <c r="I123" s="33" t="s">
        <v>22</v>
      </c>
      <c r="J123" s="80" t="str">
        <f>IF(J12="","",J12)</f>
        <v>18. 1. 2024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E15</f>
        <v>Město Dvůr Králové nad Labem</v>
      </c>
      <c r="G125" s="41"/>
      <c r="H125" s="41"/>
      <c r="I125" s="33" t="s">
        <v>30</v>
      </c>
      <c r="J125" s="37" t="str">
        <f>E21</f>
        <v>Ing. Blanka Matějková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Ing. Lenka Kasperová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192"/>
      <c r="B128" s="193"/>
      <c r="C128" s="194" t="s">
        <v>112</v>
      </c>
      <c r="D128" s="195" t="s">
        <v>61</v>
      </c>
      <c r="E128" s="195" t="s">
        <v>57</v>
      </c>
      <c r="F128" s="195" t="s">
        <v>58</v>
      </c>
      <c r="G128" s="195" t="s">
        <v>113</v>
      </c>
      <c r="H128" s="195" t="s">
        <v>114</v>
      </c>
      <c r="I128" s="195" t="s">
        <v>115</v>
      </c>
      <c r="J128" s="195" t="s">
        <v>105</v>
      </c>
      <c r="K128" s="196" t="s">
        <v>116</v>
      </c>
      <c r="L128" s="197"/>
      <c r="M128" s="101" t="s">
        <v>1</v>
      </c>
      <c r="N128" s="102" t="s">
        <v>40</v>
      </c>
      <c r="O128" s="102" t="s">
        <v>117</v>
      </c>
      <c r="P128" s="102" t="s">
        <v>118</v>
      </c>
      <c r="Q128" s="102" t="s">
        <v>119</v>
      </c>
      <c r="R128" s="102" t="s">
        <v>120</v>
      </c>
      <c r="S128" s="102" t="s">
        <v>121</v>
      </c>
      <c r="T128" s="103" t="s">
        <v>122</v>
      </c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</row>
    <row r="129" spans="1:63" s="2" customFormat="1" ht="22.8" customHeight="1">
      <c r="A129" s="39"/>
      <c r="B129" s="40"/>
      <c r="C129" s="108" t="s">
        <v>123</v>
      </c>
      <c r="D129" s="41"/>
      <c r="E129" s="41"/>
      <c r="F129" s="41"/>
      <c r="G129" s="41"/>
      <c r="H129" s="41"/>
      <c r="I129" s="41"/>
      <c r="J129" s="198">
        <f>BK129</f>
        <v>0</v>
      </c>
      <c r="K129" s="41"/>
      <c r="L129" s="45"/>
      <c r="M129" s="104"/>
      <c r="N129" s="199"/>
      <c r="O129" s="105"/>
      <c r="P129" s="200">
        <f>P130+P386</f>
        <v>0</v>
      </c>
      <c r="Q129" s="105"/>
      <c r="R129" s="200">
        <f>R130+R386</f>
        <v>156.906934474442</v>
      </c>
      <c r="S129" s="105"/>
      <c r="T129" s="201">
        <f>T130+T386</f>
        <v>4.557875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107</v>
      </c>
      <c r="BK129" s="202">
        <f>BK130+BK386</f>
        <v>0</v>
      </c>
    </row>
    <row r="130" spans="1:63" s="12" customFormat="1" ht="25.9" customHeight="1">
      <c r="A130" s="12"/>
      <c r="B130" s="203"/>
      <c r="C130" s="204"/>
      <c r="D130" s="205" t="s">
        <v>75</v>
      </c>
      <c r="E130" s="206" t="s">
        <v>190</v>
      </c>
      <c r="F130" s="206" t="s">
        <v>191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P131+P216+P276+P332+P351+P384</f>
        <v>0</v>
      </c>
      <c r="Q130" s="211"/>
      <c r="R130" s="212">
        <f>R131+R216+R276+R332+R351+R384</f>
        <v>156.143856087942</v>
      </c>
      <c r="S130" s="211"/>
      <c r="T130" s="213">
        <f>T131+T216+T276+T332+T351+T384</f>
        <v>4.557875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84</v>
      </c>
      <c r="AT130" s="215" t="s">
        <v>75</v>
      </c>
      <c r="AU130" s="215" t="s">
        <v>76</v>
      </c>
      <c r="AY130" s="214" t="s">
        <v>127</v>
      </c>
      <c r="BK130" s="216">
        <f>BK131+BK216+BK276+BK332+BK351+BK384</f>
        <v>0</v>
      </c>
    </row>
    <row r="131" spans="1:63" s="12" customFormat="1" ht="22.8" customHeight="1">
      <c r="A131" s="12"/>
      <c r="B131" s="203"/>
      <c r="C131" s="204"/>
      <c r="D131" s="205" t="s">
        <v>75</v>
      </c>
      <c r="E131" s="217" t="s">
        <v>84</v>
      </c>
      <c r="F131" s="217" t="s">
        <v>192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SUM(P132:P215)</f>
        <v>0</v>
      </c>
      <c r="Q131" s="211"/>
      <c r="R131" s="212">
        <f>SUM(R132:R215)</f>
        <v>0.005386999999999999</v>
      </c>
      <c r="S131" s="211"/>
      <c r="T131" s="213">
        <f>SUM(T132:T215)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84</v>
      </c>
      <c r="AT131" s="215" t="s">
        <v>75</v>
      </c>
      <c r="AU131" s="215" t="s">
        <v>84</v>
      </c>
      <c r="AY131" s="214" t="s">
        <v>127</v>
      </c>
      <c r="BK131" s="216">
        <f>SUM(BK132:BK215)</f>
        <v>0</v>
      </c>
    </row>
    <row r="132" spans="1:65" s="2" customFormat="1" ht="24.15" customHeight="1">
      <c r="A132" s="39"/>
      <c r="B132" s="40"/>
      <c r="C132" s="219" t="s">
        <v>84</v>
      </c>
      <c r="D132" s="219" t="s">
        <v>130</v>
      </c>
      <c r="E132" s="220" t="s">
        <v>193</v>
      </c>
      <c r="F132" s="221" t="s">
        <v>194</v>
      </c>
      <c r="G132" s="222" t="s">
        <v>195</v>
      </c>
      <c r="H132" s="223">
        <v>144</v>
      </c>
      <c r="I132" s="224"/>
      <c r="J132" s="225">
        <f>ROUND(I132*H132,2)</f>
        <v>0</v>
      </c>
      <c r="K132" s="221" t="s">
        <v>134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141</v>
      </c>
      <c r="AT132" s="230" t="s">
        <v>130</v>
      </c>
      <c r="AU132" s="230" t="s">
        <v>86</v>
      </c>
      <c r="AY132" s="18" t="s">
        <v>127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141</v>
      </c>
      <c r="BM132" s="230" t="s">
        <v>196</v>
      </c>
    </row>
    <row r="133" spans="1:51" s="13" customFormat="1" ht="12">
      <c r="A133" s="13"/>
      <c r="B133" s="238"/>
      <c r="C133" s="239"/>
      <c r="D133" s="240" t="s">
        <v>197</v>
      </c>
      <c r="E133" s="241" t="s">
        <v>1</v>
      </c>
      <c r="F133" s="242" t="s">
        <v>198</v>
      </c>
      <c r="G133" s="239"/>
      <c r="H133" s="243">
        <v>144</v>
      </c>
      <c r="I133" s="244"/>
      <c r="J133" s="239"/>
      <c r="K133" s="239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197</v>
      </c>
      <c r="AU133" s="249" t="s">
        <v>86</v>
      </c>
      <c r="AV133" s="13" t="s">
        <v>86</v>
      </c>
      <c r="AW133" s="13" t="s">
        <v>32</v>
      </c>
      <c r="AX133" s="13" t="s">
        <v>76</v>
      </c>
      <c r="AY133" s="249" t="s">
        <v>127</v>
      </c>
    </row>
    <row r="134" spans="1:51" s="14" customFormat="1" ht="12">
      <c r="A134" s="14"/>
      <c r="B134" s="250"/>
      <c r="C134" s="251"/>
      <c r="D134" s="240" t="s">
        <v>197</v>
      </c>
      <c r="E134" s="252" t="s">
        <v>1</v>
      </c>
      <c r="F134" s="253" t="s">
        <v>199</v>
      </c>
      <c r="G134" s="251"/>
      <c r="H134" s="254">
        <v>144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0" t="s">
        <v>197</v>
      </c>
      <c r="AU134" s="260" t="s">
        <v>86</v>
      </c>
      <c r="AV134" s="14" t="s">
        <v>141</v>
      </c>
      <c r="AW134" s="14" t="s">
        <v>32</v>
      </c>
      <c r="AX134" s="14" t="s">
        <v>84</v>
      </c>
      <c r="AY134" s="260" t="s">
        <v>127</v>
      </c>
    </row>
    <row r="135" spans="1:65" s="2" customFormat="1" ht="33" customHeight="1">
      <c r="A135" s="39"/>
      <c r="B135" s="40"/>
      <c r="C135" s="219" t="s">
        <v>86</v>
      </c>
      <c r="D135" s="219" t="s">
        <v>130</v>
      </c>
      <c r="E135" s="220" t="s">
        <v>200</v>
      </c>
      <c r="F135" s="221" t="s">
        <v>201</v>
      </c>
      <c r="G135" s="222" t="s">
        <v>202</v>
      </c>
      <c r="H135" s="223">
        <v>192.788</v>
      </c>
      <c r="I135" s="224"/>
      <c r="J135" s="225">
        <f>ROUND(I135*H135,2)</f>
        <v>0</v>
      </c>
      <c r="K135" s="221" t="s">
        <v>134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141</v>
      </c>
      <c r="AT135" s="230" t="s">
        <v>130</v>
      </c>
      <c r="AU135" s="230" t="s">
        <v>86</v>
      </c>
      <c r="AY135" s="18" t="s">
        <v>127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141</v>
      </c>
      <c r="BM135" s="230" t="s">
        <v>203</v>
      </c>
    </row>
    <row r="136" spans="1:51" s="15" customFormat="1" ht="12">
      <c r="A136" s="15"/>
      <c r="B136" s="261"/>
      <c r="C136" s="262"/>
      <c r="D136" s="240" t="s">
        <v>197</v>
      </c>
      <c r="E136" s="263" t="s">
        <v>1</v>
      </c>
      <c r="F136" s="264" t="s">
        <v>204</v>
      </c>
      <c r="G136" s="262"/>
      <c r="H136" s="263" t="s">
        <v>1</v>
      </c>
      <c r="I136" s="265"/>
      <c r="J136" s="262"/>
      <c r="K136" s="262"/>
      <c r="L136" s="266"/>
      <c r="M136" s="267"/>
      <c r="N136" s="268"/>
      <c r="O136" s="268"/>
      <c r="P136" s="268"/>
      <c r="Q136" s="268"/>
      <c r="R136" s="268"/>
      <c r="S136" s="268"/>
      <c r="T136" s="269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0" t="s">
        <v>197</v>
      </c>
      <c r="AU136" s="270" t="s">
        <v>86</v>
      </c>
      <c r="AV136" s="15" t="s">
        <v>84</v>
      </c>
      <c r="AW136" s="15" t="s">
        <v>32</v>
      </c>
      <c r="AX136" s="15" t="s">
        <v>76</v>
      </c>
      <c r="AY136" s="270" t="s">
        <v>127</v>
      </c>
    </row>
    <row r="137" spans="1:51" s="13" customFormat="1" ht="12">
      <c r="A137" s="13"/>
      <c r="B137" s="238"/>
      <c r="C137" s="239"/>
      <c r="D137" s="240" t="s">
        <v>197</v>
      </c>
      <c r="E137" s="241" t="s">
        <v>1</v>
      </c>
      <c r="F137" s="242" t="s">
        <v>205</v>
      </c>
      <c r="G137" s="239"/>
      <c r="H137" s="243">
        <v>194.04</v>
      </c>
      <c r="I137" s="244"/>
      <c r="J137" s="239"/>
      <c r="K137" s="239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197</v>
      </c>
      <c r="AU137" s="249" t="s">
        <v>86</v>
      </c>
      <c r="AV137" s="13" t="s">
        <v>86</v>
      </c>
      <c r="AW137" s="13" t="s">
        <v>32</v>
      </c>
      <c r="AX137" s="13" t="s">
        <v>76</v>
      </c>
      <c r="AY137" s="249" t="s">
        <v>127</v>
      </c>
    </row>
    <row r="138" spans="1:51" s="13" customFormat="1" ht="12">
      <c r="A138" s="13"/>
      <c r="B138" s="238"/>
      <c r="C138" s="239"/>
      <c r="D138" s="240" t="s">
        <v>197</v>
      </c>
      <c r="E138" s="241" t="s">
        <v>1</v>
      </c>
      <c r="F138" s="242" t="s">
        <v>206</v>
      </c>
      <c r="G138" s="239"/>
      <c r="H138" s="243">
        <v>53.58</v>
      </c>
      <c r="I138" s="244"/>
      <c r="J138" s="239"/>
      <c r="K138" s="239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197</v>
      </c>
      <c r="AU138" s="249" t="s">
        <v>86</v>
      </c>
      <c r="AV138" s="13" t="s">
        <v>86</v>
      </c>
      <c r="AW138" s="13" t="s">
        <v>32</v>
      </c>
      <c r="AX138" s="13" t="s">
        <v>76</v>
      </c>
      <c r="AY138" s="249" t="s">
        <v>127</v>
      </c>
    </row>
    <row r="139" spans="1:51" s="15" customFormat="1" ht="12">
      <c r="A139" s="15"/>
      <c r="B139" s="261"/>
      <c r="C139" s="262"/>
      <c r="D139" s="240" t="s">
        <v>197</v>
      </c>
      <c r="E139" s="263" t="s">
        <v>1</v>
      </c>
      <c r="F139" s="264" t="s">
        <v>207</v>
      </c>
      <c r="G139" s="262"/>
      <c r="H139" s="263" t="s">
        <v>1</v>
      </c>
      <c r="I139" s="265"/>
      <c r="J139" s="262"/>
      <c r="K139" s="262"/>
      <c r="L139" s="266"/>
      <c r="M139" s="267"/>
      <c r="N139" s="268"/>
      <c r="O139" s="268"/>
      <c r="P139" s="268"/>
      <c r="Q139" s="268"/>
      <c r="R139" s="268"/>
      <c r="S139" s="268"/>
      <c r="T139" s="269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0" t="s">
        <v>197</v>
      </c>
      <c r="AU139" s="270" t="s">
        <v>86</v>
      </c>
      <c r="AV139" s="15" t="s">
        <v>84</v>
      </c>
      <c r="AW139" s="15" t="s">
        <v>32</v>
      </c>
      <c r="AX139" s="15" t="s">
        <v>76</v>
      </c>
      <c r="AY139" s="270" t="s">
        <v>127</v>
      </c>
    </row>
    <row r="140" spans="1:51" s="13" customFormat="1" ht="12">
      <c r="A140" s="13"/>
      <c r="B140" s="238"/>
      <c r="C140" s="239"/>
      <c r="D140" s="240" t="s">
        <v>197</v>
      </c>
      <c r="E140" s="241" t="s">
        <v>1</v>
      </c>
      <c r="F140" s="242" t="s">
        <v>208</v>
      </c>
      <c r="G140" s="239"/>
      <c r="H140" s="243">
        <v>3.72</v>
      </c>
      <c r="I140" s="244"/>
      <c r="J140" s="239"/>
      <c r="K140" s="239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197</v>
      </c>
      <c r="AU140" s="249" t="s">
        <v>86</v>
      </c>
      <c r="AV140" s="13" t="s">
        <v>86</v>
      </c>
      <c r="AW140" s="13" t="s">
        <v>32</v>
      </c>
      <c r="AX140" s="13" t="s">
        <v>76</v>
      </c>
      <c r="AY140" s="249" t="s">
        <v>127</v>
      </c>
    </row>
    <row r="141" spans="1:51" s="13" customFormat="1" ht="12">
      <c r="A141" s="13"/>
      <c r="B141" s="238"/>
      <c r="C141" s="239"/>
      <c r="D141" s="240" t="s">
        <v>197</v>
      </c>
      <c r="E141" s="241" t="s">
        <v>1</v>
      </c>
      <c r="F141" s="242" t="s">
        <v>209</v>
      </c>
      <c r="G141" s="239"/>
      <c r="H141" s="243">
        <v>21.507</v>
      </c>
      <c r="I141" s="244"/>
      <c r="J141" s="239"/>
      <c r="K141" s="239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197</v>
      </c>
      <c r="AU141" s="249" t="s">
        <v>86</v>
      </c>
      <c r="AV141" s="13" t="s">
        <v>86</v>
      </c>
      <c r="AW141" s="13" t="s">
        <v>32</v>
      </c>
      <c r="AX141" s="13" t="s">
        <v>76</v>
      </c>
      <c r="AY141" s="249" t="s">
        <v>127</v>
      </c>
    </row>
    <row r="142" spans="1:51" s="13" customFormat="1" ht="12">
      <c r="A142" s="13"/>
      <c r="B142" s="238"/>
      <c r="C142" s="239"/>
      <c r="D142" s="240" t="s">
        <v>197</v>
      </c>
      <c r="E142" s="241" t="s">
        <v>1</v>
      </c>
      <c r="F142" s="242" t="s">
        <v>210</v>
      </c>
      <c r="G142" s="239"/>
      <c r="H142" s="243">
        <v>2.564</v>
      </c>
      <c r="I142" s="244"/>
      <c r="J142" s="239"/>
      <c r="K142" s="239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197</v>
      </c>
      <c r="AU142" s="249" t="s">
        <v>86</v>
      </c>
      <c r="AV142" s="13" t="s">
        <v>86</v>
      </c>
      <c r="AW142" s="13" t="s">
        <v>32</v>
      </c>
      <c r="AX142" s="13" t="s">
        <v>76</v>
      </c>
      <c r="AY142" s="249" t="s">
        <v>127</v>
      </c>
    </row>
    <row r="143" spans="1:51" s="14" customFormat="1" ht="12">
      <c r="A143" s="14"/>
      <c r="B143" s="250"/>
      <c r="C143" s="251"/>
      <c r="D143" s="240" t="s">
        <v>197</v>
      </c>
      <c r="E143" s="252" t="s">
        <v>160</v>
      </c>
      <c r="F143" s="253" t="s">
        <v>199</v>
      </c>
      <c r="G143" s="251"/>
      <c r="H143" s="254">
        <v>275.411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197</v>
      </c>
      <c r="AU143" s="260" t="s">
        <v>86</v>
      </c>
      <c r="AV143" s="14" t="s">
        <v>141</v>
      </c>
      <c r="AW143" s="14" t="s">
        <v>32</v>
      </c>
      <c r="AX143" s="14" t="s">
        <v>76</v>
      </c>
      <c r="AY143" s="260" t="s">
        <v>127</v>
      </c>
    </row>
    <row r="144" spans="1:51" s="13" customFormat="1" ht="12">
      <c r="A144" s="13"/>
      <c r="B144" s="238"/>
      <c r="C144" s="239"/>
      <c r="D144" s="240" t="s">
        <v>197</v>
      </c>
      <c r="E144" s="241" t="s">
        <v>1</v>
      </c>
      <c r="F144" s="242" t="s">
        <v>211</v>
      </c>
      <c r="G144" s="239"/>
      <c r="H144" s="243">
        <v>192.788</v>
      </c>
      <c r="I144" s="244"/>
      <c r="J144" s="239"/>
      <c r="K144" s="239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197</v>
      </c>
      <c r="AU144" s="249" t="s">
        <v>86</v>
      </c>
      <c r="AV144" s="13" t="s">
        <v>86</v>
      </c>
      <c r="AW144" s="13" t="s">
        <v>32</v>
      </c>
      <c r="AX144" s="13" t="s">
        <v>84</v>
      </c>
      <c r="AY144" s="249" t="s">
        <v>127</v>
      </c>
    </row>
    <row r="145" spans="1:65" s="2" customFormat="1" ht="33" customHeight="1">
      <c r="A145" s="39"/>
      <c r="B145" s="40"/>
      <c r="C145" s="219" t="s">
        <v>137</v>
      </c>
      <c r="D145" s="219" t="s">
        <v>130</v>
      </c>
      <c r="E145" s="220" t="s">
        <v>212</v>
      </c>
      <c r="F145" s="221" t="s">
        <v>213</v>
      </c>
      <c r="G145" s="222" t="s">
        <v>202</v>
      </c>
      <c r="H145" s="223">
        <v>82.623</v>
      </c>
      <c r="I145" s="224"/>
      <c r="J145" s="225">
        <f>ROUND(I145*H145,2)</f>
        <v>0</v>
      </c>
      <c r="K145" s="221" t="s">
        <v>134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141</v>
      </c>
      <c r="AT145" s="230" t="s">
        <v>130</v>
      </c>
      <c r="AU145" s="230" t="s">
        <v>86</v>
      </c>
      <c r="AY145" s="18" t="s">
        <v>127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141</v>
      </c>
      <c r="BM145" s="230" t="s">
        <v>214</v>
      </c>
    </row>
    <row r="146" spans="1:51" s="13" customFormat="1" ht="12">
      <c r="A146" s="13"/>
      <c r="B146" s="238"/>
      <c r="C146" s="239"/>
      <c r="D146" s="240" t="s">
        <v>197</v>
      </c>
      <c r="E146" s="241" t="s">
        <v>1</v>
      </c>
      <c r="F146" s="242" t="s">
        <v>215</v>
      </c>
      <c r="G146" s="239"/>
      <c r="H146" s="243">
        <v>82.623</v>
      </c>
      <c r="I146" s="244"/>
      <c r="J146" s="239"/>
      <c r="K146" s="239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197</v>
      </c>
      <c r="AU146" s="249" t="s">
        <v>86</v>
      </c>
      <c r="AV146" s="13" t="s">
        <v>86</v>
      </c>
      <c r="AW146" s="13" t="s">
        <v>32</v>
      </c>
      <c r="AX146" s="13" t="s">
        <v>84</v>
      </c>
      <c r="AY146" s="249" t="s">
        <v>127</v>
      </c>
    </row>
    <row r="147" spans="1:65" s="2" customFormat="1" ht="33" customHeight="1">
      <c r="A147" s="39"/>
      <c r="B147" s="40"/>
      <c r="C147" s="219" t="s">
        <v>141</v>
      </c>
      <c r="D147" s="219" t="s">
        <v>130</v>
      </c>
      <c r="E147" s="220" t="s">
        <v>216</v>
      </c>
      <c r="F147" s="221" t="s">
        <v>217</v>
      </c>
      <c r="G147" s="222" t="s">
        <v>202</v>
      </c>
      <c r="H147" s="223">
        <v>14.52</v>
      </c>
      <c r="I147" s="224"/>
      <c r="J147" s="225">
        <f>ROUND(I147*H147,2)</f>
        <v>0</v>
      </c>
      <c r="K147" s="221" t="s">
        <v>134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141</v>
      </c>
      <c r="AT147" s="230" t="s">
        <v>130</v>
      </c>
      <c r="AU147" s="230" t="s">
        <v>86</v>
      </c>
      <c r="AY147" s="18" t="s">
        <v>127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141</v>
      </c>
      <c r="BM147" s="230" t="s">
        <v>218</v>
      </c>
    </row>
    <row r="148" spans="1:51" s="15" customFormat="1" ht="12">
      <c r="A148" s="15"/>
      <c r="B148" s="261"/>
      <c r="C148" s="262"/>
      <c r="D148" s="240" t="s">
        <v>197</v>
      </c>
      <c r="E148" s="263" t="s">
        <v>1</v>
      </c>
      <c r="F148" s="264" t="s">
        <v>219</v>
      </c>
      <c r="G148" s="262"/>
      <c r="H148" s="263" t="s">
        <v>1</v>
      </c>
      <c r="I148" s="265"/>
      <c r="J148" s="262"/>
      <c r="K148" s="262"/>
      <c r="L148" s="266"/>
      <c r="M148" s="267"/>
      <c r="N148" s="268"/>
      <c r="O148" s="268"/>
      <c r="P148" s="268"/>
      <c r="Q148" s="268"/>
      <c r="R148" s="268"/>
      <c r="S148" s="268"/>
      <c r="T148" s="269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0" t="s">
        <v>197</v>
      </c>
      <c r="AU148" s="270" t="s">
        <v>86</v>
      </c>
      <c r="AV148" s="15" t="s">
        <v>84</v>
      </c>
      <c r="AW148" s="15" t="s">
        <v>32</v>
      </c>
      <c r="AX148" s="15" t="s">
        <v>76</v>
      </c>
      <c r="AY148" s="270" t="s">
        <v>127</v>
      </c>
    </row>
    <row r="149" spans="1:51" s="13" customFormat="1" ht="12">
      <c r="A149" s="13"/>
      <c r="B149" s="238"/>
      <c r="C149" s="239"/>
      <c r="D149" s="240" t="s">
        <v>197</v>
      </c>
      <c r="E149" s="241" t="s">
        <v>1</v>
      </c>
      <c r="F149" s="242" t="s">
        <v>220</v>
      </c>
      <c r="G149" s="239"/>
      <c r="H149" s="243">
        <v>0.726</v>
      </c>
      <c r="I149" s="244"/>
      <c r="J149" s="239"/>
      <c r="K149" s="239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197</v>
      </c>
      <c r="AU149" s="249" t="s">
        <v>86</v>
      </c>
      <c r="AV149" s="13" t="s">
        <v>86</v>
      </c>
      <c r="AW149" s="13" t="s">
        <v>32</v>
      </c>
      <c r="AX149" s="13" t="s">
        <v>76</v>
      </c>
      <c r="AY149" s="249" t="s">
        <v>127</v>
      </c>
    </row>
    <row r="150" spans="1:51" s="13" customFormat="1" ht="12">
      <c r="A150" s="13"/>
      <c r="B150" s="238"/>
      <c r="C150" s="239"/>
      <c r="D150" s="240" t="s">
        <v>197</v>
      </c>
      <c r="E150" s="241" t="s">
        <v>1</v>
      </c>
      <c r="F150" s="242" t="s">
        <v>221</v>
      </c>
      <c r="G150" s="239"/>
      <c r="H150" s="243">
        <v>1.213</v>
      </c>
      <c r="I150" s="244"/>
      <c r="J150" s="239"/>
      <c r="K150" s="239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197</v>
      </c>
      <c r="AU150" s="249" t="s">
        <v>86</v>
      </c>
      <c r="AV150" s="13" t="s">
        <v>86</v>
      </c>
      <c r="AW150" s="13" t="s">
        <v>32</v>
      </c>
      <c r="AX150" s="13" t="s">
        <v>76</v>
      </c>
      <c r="AY150" s="249" t="s">
        <v>127</v>
      </c>
    </row>
    <row r="151" spans="1:51" s="13" customFormat="1" ht="12">
      <c r="A151" s="13"/>
      <c r="B151" s="238"/>
      <c r="C151" s="239"/>
      <c r="D151" s="240" t="s">
        <v>197</v>
      </c>
      <c r="E151" s="241" t="s">
        <v>1</v>
      </c>
      <c r="F151" s="242" t="s">
        <v>222</v>
      </c>
      <c r="G151" s="239"/>
      <c r="H151" s="243">
        <v>0.778</v>
      </c>
      <c r="I151" s="244"/>
      <c r="J151" s="239"/>
      <c r="K151" s="239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197</v>
      </c>
      <c r="AU151" s="249" t="s">
        <v>86</v>
      </c>
      <c r="AV151" s="13" t="s">
        <v>86</v>
      </c>
      <c r="AW151" s="13" t="s">
        <v>32</v>
      </c>
      <c r="AX151" s="13" t="s">
        <v>76</v>
      </c>
      <c r="AY151" s="249" t="s">
        <v>127</v>
      </c>
    </row>
    <row r="152" spans="1:51" s="13" customFormat="1" ht="12">
      <c r="A152" s="13"/>
      <c r="B152" s="238"/>
      <c r="C152" s="239"/>
      <c r="D152" s="240" t="s">
        <v>197</v>
      </c>
      <c r="E152" s="241" t="s">
        <v>1</v>
      </c>
      <c r="F152" s="242" t="s">
        <v>223</v>
      </c>
      <c r="G152" s="239"/>
      <c r="H152" s="243">
        <v>3.276</v>
      </c>
      <c r="I152" s="244"/>
      <c r="J152" s="239"/>
      <c r="K152" s="239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197</v>
      </c>
      <c r="AU152" s="249" t="s">
        <v>86</v>
      </c>
      <c r="AV152" s="13" t="s">
        <v>86</v>
      </c>
      <c r="AW152" s="13" t="s">
        <v>32</v>
      </c>
      <c r="AX152" s="13" t="s">
        <v>76</v>
      </c>
      <c r="AY152" s="249" t="s">
        <v>127</v>
      </c>
    </row>
    <row r="153" spans="1:51" s="13" customFormat="1" ht="12">
      <c r="A153" s="13"/>
      <c r="B153" s="238"/>
      <c r="C153" s="239"/>
      <c r="D153" s="240" t="s">
        <v>197</v>
      </c>
      <c r="E153" s="241" t="s">
        <v>1</v>
      </c>
      <c r="F153" s="242" t="s">
        <v>224</v>
      </c>
      <c r="G153" s="239"/>
      <c r="H153" s="243">
        <v>2.621</v>
      </c>
      <c r="I153" s="244"/>
      <c r="J153" s="239"/>
      <c r="K153" s="239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197</v>
      </c>
      <c r="AU153" s="249" t="s">
        <v>86</v>
      </c>
      <c r="AV153" s="13" t="s">
        <v>86</v>
      </c>
      <c r="AW153" s="13" t="s">
        <v>32</v>
      </c>
      <c r="AX153" s="13" t="s">
        <v>76</v>
      </c>
      <c r="AY153" s="249" t="s">
        <v>127</v>
      </c>
    </row>
    <row r="154" spans="1:51" s="13" customFormat="1" ht="12">
      <c r="A154" s="13"/>
      <c r="B154" s="238"/>
      <c r="C154" s="239"/>
      <c r="D154" s="240" t="s">
        <v>197</v>
      </c>
      <c r="E154" s="241" t="s">
        <v>1</v>
      </c>
      <c r="F154" s="242" t="s">
        <v>225</v>
      </c>
      <c r="G154" s="239"/>
      <c r="H154" s="243">
        <v>0.163</v>
      </c>
      <c r="I154" s="244"/>
      <c r="J154" s="239"/>
      <c r="K154" s="239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197</v>
      </c>
      <c r="AU154" s="249" t="s">
        <v>86</v>
      </c>
      <c r="AV154" s="13" t="s">
        <v>86</v>
      </c>
      <c r="AW154" s="13" t="s">
        <v>32</v>
      </c>
      <c r="AX154" s="13" t="s">
        <v>76</v>
      </c>
      <c r="AY154" s="249" t="s">
        <v>127</v>
      </c>
    </row>
    <row r="155" spans="1:51" s="13" customFormat="1" ht="12">
      <c r="A155" s="13"/>
      <c r="B155" s="238"/>
      <c r="C155" s="239"/>
      <c r="D155" s="240" t="s">
        <v>197</v>
      </c>
      <c r="E155" s="241" t="s">
        <v>1</v>
      </c>
      <c r="F155" s="242" t="s">
        <v>226</v>
      </c>
      <c r="G155" s="239"/>
      <c r="H155" s="243">
        <v>0.118</v>
      </c>
      <c r="I155" s="244"/>
      <c r="J155" s="239"/>
      <c r="K155" s="239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197</v>
      </c>
      <c r="AU155" s="249" t="s">
        <v>86</v>
      </c>
      <c r="AV155" s="13" t="s">
        <v>86</v>
      </c>
      <c r="AW155" s="13" t="s">
        <v>32</v>
      </c>
      <c r="AX155" s="13" t="s">
        <v>76</v>
      </c>
      <c r="AY155" s="249" t="s">
        <v>127</v>
      </c>
    </row>
    <row r="156" spans="1:51" s="13" customFormat="1" ht="12">
      <c r="A156" s="13"/>
      <c r="B156" s="238"/>
      <c r="C156" s="239"/>
      <c r="D156" s="240" t="s">
        <v>197</v>
      </c>
      <c r="E156" s="241" t="s">
        <v>1</v>
      </c>
      <c r="F156" s="242" t="s">
        <v>227</v>
      </c>
      <c r="G156" s="239"/>
      <c r="H156" s="243">
        <v>0.023</v>
      </c>
      <c r="I156" s="244"/>
      <c r="J156" s="239"/>
      <c r="K156" s="239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197</v>
      </c>
      <c r="AU156" s="249" t="s">
        <v>86</v>
      </c>
      <c r="AV156" s="13" t="s">
        <v>86</v>
      </c>
      <c r="AW156" s="13" t="s">
        <v>32</v>
      </c>
      <c r="AX156" s="13" t="s">
        <v>76</v>
      </c>
      <c r="AY156" s="249" t="s">
        <v>127</v>
      </c>
    </row>
    <row r="157" spans="1:51" s="13" customFormat="1" ht="12">
      <c r="A157" s="13"/>
      <c r="B157" s="238"/>
      <c r="C157" s="239"/>
      <c r="D157" s="240" t="s">
        <v>197</v>
      </c>
      <c r="E157" s="241" t="s">
        <v>1</v>
      </c>
      <c r="F157" s="242" t="s">
        <v>228</v>
      </c>
      <c r="G157" s="239"/>
      <c r="H157" s="243">
        <v>0.09</v>
      </c>
      <c r="I157" s="244"/>
      <c r="J157" s="239"/>
      <c r="K157" s="239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197</v>
      </c>
      <c r="AU157" s="249" t="s">
        <v>86</v>
      </c>
      <c r="AV157" s="13" t="s">
        <v>86</v>
      </c>
      <c r="AW157" s="13" t="s">
        <v>32</v>
      </c>
      <c r="AX157" s="13" t="s">
        <v>76</v>
      </c>
      <c r="AY157" s="249" t="s">
        <v>127</v>
      </c>
    </row>
    <row r="158" spans="1:51" s="13" customFormat="1" ht="12">
      <c r="A158" s="13"/>
      <c r="B158" s="238"/>
      <c r="C158" s="239"/>
      <c r="D158" s="240" t="s">
        <v>197</v>
      </c>
      <c r="E158" s="241" t="s">
        <v>1</v>
      </c>
      <c r="F158" s="242" t="s">
        <v>229</v>
      </c>
      <c r="G158" s="239"/>
      <c r="H158" s="243">
        <v>0.819</v>
      </c>
      <c r="I158" s="244"/>
      <c r="J158" s="239"/>
      <c r="K158" s="239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197</v>
      </c>
      <c r="AU158" s="249" t="s">
        <v>86</v>
      </c>
      <c r="AV158" s="13" t="s">
        <v>86</v>
      </c>
      <c r="AW158" s="13" t="s">
        <v>32</v>
      </c>
      <c r="AX158" s="13" t="s">
        <v>76</v>
      </c>
      <c r="AY158" s="249" t="s">
        <v>127</v>
      </c>
    </row>
    <row r="159" spans="1:51" s="13" customFormat="1" ht="12">
      <c r="A159" s="13"/>
      <c r="B159" s="238"/>
      <c r="C159" s="239"/>
      <c r="D159" s="240" t="s">
        <v>197</v>
      </c>
      <c r="E159" s="241" t="s">
        <v>1</v>
      </c>
      <c r="F159" s="242" t="s">
        <v>230</v>
      </c>
      <c r="G159" s="239"/>
      <c r="H159" s="243">
        <v>0.113</v>
      </c>
      <c r="I159" s="244"/>
      <c r="J159" s="239"/>
      <c r="K159" s="239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197</v>
      </c>
      <c r="AU159" s="249" t="s">
        <v>86</v>
      </c>
      <c r="AV159" s="13" t="s">
        <v>86</v>
      </c>
      <c r="AW159" s="13" t="s">
        <v>32</v>
      </c>
      <c r="AX159" s="13" t="s">
        <v>76</v>
      </c>
      <c r="AY159" s="249" t="s">
        <v>127</v>
      </c>
    </row>
    <row r="160" spans="1:51" s="13" customFormat="1" ht="12">
      <c r="A160" s="13"/>
      <c r="B160" s="238"/>
      <c r="C160" s="239"/>
      <c r="D160" s="240" t="s">
        <v>197</v>
      </c>
      <c r="E160" s="241" t="s">
        <v>1</v>
      </c>
      <c r="F160" s="242" t="s">
        <v>228</v>
      </c>
      <c r="G160" s="239"/>
      <c r="H160" s="243">
        <v>0.09</v>
      </c>
      <c r="I160" s="244"/>
      <c r="J160" s="239"/>
      <c r="K160" s="239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197</v>
      </c>
      <c r="AU160" s="249" t="s">
        <v>86</v>
      </c>
      <c r="AV160" s="13" t="s">
        <v>86</v>
      </c>
      <c r="AW160" s="13" t="s">
        <v>32</v>
      </c>
      <c r="AX160" s="13" t="s">
        <v>76</v>
      </c>
      <c r="AY160" s="249" t="s">
        <v>127</v>
      </c>
    </row>
    <row r="161" spans="1:51" s="13" customFormat="1" ht="12">
      <c r="A161" s="13"/>
      <c r="B161" s="238"/>
      <c r="C161" s="239"/>
      <c r="D161" s="240" t="s">
        <v>197</v>
      </c>
      <c r="E161" s="241" t="s">
        <v>1</v>
      </c>
      <c r="F161" s="242" t="s">
        <v>227</v>
      </c>
      <c r="G161" s="239"/>
      <c r="H161" s="243">
        <v>0.023</v>
      </c>
      <c r="I161" s="244"/>
      <c r="J161" s="239"/>
      <c r="K161" s="239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197</v>
      </c>
      <c r="AU161" s="249" t="s">
        <v>86</v>
      </c>
      <c r="AV161" s="13" t="s">
        <v>86</v>
      </c>
      <c r="AW161" s="13" t="s">
        <v>32</v>
      </c>
      <c r="AX161" s="13" t="s">
        <v>76</v>
      </c>
      <c r="AY161" s="249" t="s">
        <v>127</v>
      </c>
    </row>
    <row r="162" spans="1:51" s="13" customFormat="1" ht="12">
      <c r="A162" s="13"/>
      <c r="B162" s="238"/>
      <c r="C162" s="239"/>
      <c r="D162" s="240" t="s">
        <v>197</v>
      </c>
      <c r="E162" s="241" t="s">
        <v>1</v>
      </c>
      <c r="F162" s="242" t="s">
        <v>231</v>
      </c>
      <c r="G162" s="239"/>
      <c r="H162" s="243">
        <v>2.24</v>
      </c>
      <c r="I162" s="244"/>
      <c r="J162" s="239"/>
      <c r="K162" s="239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197</v>
      </c>
      <c r="AU162" s="249" t="s">
        <v>86</v>
      </c>
      <c r="AV162" s="13" t="s">
        <v>86</v>
      </c>
      <c r="AW162" s="13" t="s">
        <v>32</v>
      </c>
      <c r="AX162" s="13" t="s">
        <v>76</v>
      </c>
      <c r="AY162" s="249" t="s">
        <v>127</v>
      </c>
    </row>
    <row r="163" spans="1:51" s="13" customFormat="1" ht="12">
      <c r="A163" s="13"/>
      <c r="B163" s="238"/>
      <c r="C163" s="239"/>
      <c r="D163" s="240" t="s">
        <v>197</v>
      </c>
      <c r="E163" s="241" t="s">
        <v>1</v>
      </c>
      <c r="F163" s="242" t="s">
        <v>232</v>
      </c>
      <c r="G163" s="239"/>
      <c r="H163" s="243">
        <v>2.886</v>
      </c>
      <c r="I163" s="244"/>
      <c r="J163" s="239"/>
      <c r="K163" s="239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197</v>
      </c>
      <c r="AU163" s="249" t="s">
        <v>86</v>
      </c>
      <c r="AV163" s="13" t="s">
        <v>86</v>
      </c>
      <c r="AW163" s="13" t="s">
        <v>32</v>
      </c>
      <c r="AX163" s="13" t="s">
        <v>76</v>
      </c>
      <c r="AY163" s="249" t="s">
        <v>127</v>
      </c>
    </row>
    <row r="164" spans="1:51" s="13" customFormat="1" ht="12">
      <c r="A164" s="13"/>
      <c r="B164" s="238"/>
      <c r="C164" s="239"/>
      <c r="D164" s="240" t="s">
        <v>197</v>
      </c>
      <c r="E164" s="241" t="s">
        <v>1</v>
      </c>
      <c r="F164" s="242" t="s">
        <v>233</v>
      </c>
      <c r="G164" s="239"/>
      <c r="H164" s="243">
        <v>4.07</v>
      </c>
      <c r="I164" s="244"/>
      <c r="J164" s="239"/>
      <c r="K164" s="239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197</v>
      </c>
      <c r="AU164" s="249" t="s">
        <v>86</v>
      </c>
      <c r="AV164" s="13" t="s">
        <v>86</v>
      </c>
      <c r="AW164" s="13" t="s">
        <v>32</v>
      </c>
      <c r="AX164" s="13" t="s">
        <v>76</v>
      </c>
      <c r="AY164" s="249" t="s">
        <v>127</v>
      </c>
    </row>
    <row r="165" spans="1:51" s="15" customFormat="1" ht="12">
      <c r="A165" s="15"/>
      <c r="B165" s="261"/>
      <c r="C165" s="262"/>
      <c r="D165" s="240" t="s">
        <v>197</v>
      </c>
      <c r="E165" s="263" t="s">
        <v>1</v>
      </c>
      <c r="F165" s="264" t="s">
        <v>234</v>
      </c>
      <c r="G165" s="262"/>
      <c r="H165" s="263" t="s">
        <v>1</v>
      </c>
      <c r="I165" s="265"/>
      <c r="J165" s="262"/>
      <c r="K165" s="262"/>
      <c r="L165" s="266"/>
      <c r="M165" s="267"/>
      <c r="N165" s="268"/>
      <c r="O165" s="268"/>
      <c r="P165" s="268"/>
      <c r="Q165" s="268"/>
      <c r="R165" s="268"/>
      <c r="S165" s="268"/>
      <c r="T165" s="269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0" t="s">
        <v>197</v>
      </c>
      <c r="AU165" s="270" t="s">
        <v>86</v>
      </c>
      <c r="AV165" s="15" t="s">
        <v>84</v>
      </c>
      <c r="AW165" s="15" t="s">
        <v>32</v>
      </c>
      <c r="AX165" s="15" t="s">
        <v>76</v>
      </c>
      <c r="AY165" s="270" t="s">
        <v>127</v>
      </c>
    </row>
    <row r="166" spans="1:51" s="13" customFormat="1" ht="12">
      <c r="A166" s="13"/>
      <c r="B166" s="238"/>
      <c r="C166" s="239"/>
      <c r="D166" s="240" t="s">
        <v>197</v>
      </c>
      <c r="E166" s="241" t="s">
        <v>1</v>
      </c>
      <c r="F166" s="242" t="s">
        <v>235</v>
      </c>
      <c r="G166" s="239"/>
      <c r="H166" s="243">
        <v>0.492</v>
      </c>
      <c r="I166" s="244"/>
      <c r="J166" s="239"/>
      <c r="K166" s="239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197</v>
      </c>
      <c r="AU166" s="249" t="s">
        <v>86</v>
      </c>
      <c r="AV166" s="13" t="s">
        <v>86</v>
      </c>
      <c r="AW166" s="13" t="s">
        <v>32</v>
      </c>
      <c r="AX166" s="13" t="s">
        <v>76</v>
      </c>
      <c r="AY166" s="249" t="s">
        <v>127</v>
      </c>
    </row>
    <row r="167" spans="1:51" s="13" customFormat="1" ht="12">
      <c r="A167" s="13"/>
      <c r="B167" s="238"/>
      <c r="C167" s="239"/>
      <c r="D167" s="240" t="s">
        <v>197</v>
      </c>
      <c r="E167" s="241" t="s">
        <v>1</v>
      </c>
      <c r="F167" s="242" t="s">
        <v>236</v>
      </c>
      <c r="G167" s="239"/>
      <c r="H167" s="243">
        <v>0.246</v>
      </c>
      <c r="I167" s="244"/>
      <c r="J167" s="239"/>
      <c r="K167" s="239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197</v>
      </c>
      <c r="AU167" s="249" t="s">
        <v>86</v>
      </c>
      <c r="AV167" s="13" t="s">
        <v>86</v>
      </c>
      <c r="AW167" s="13" t="s">
        <v>32</v>
      </c>
      <c r="AX167" s="13" t="s">
        <v>76</v>
      </c>
      <c r="AY167" s="249" t="s">
        <v>127</v>
      </c>
    </row>
    <row r="168" spans="1:51" s="13" customFormat="1" ht="12">
      <c r="A168" s="13"/>
      <c r="B168" s="238"/>
      <c r="C168" s="239"/>
      <c r="D168" s="240" t="s">
        <v>197</v>
      </c>
      <c r="E168" s="241" t="s">
        <v>1</v>
      </c>
      <c r="F168" s="242" t="s">
        <v>237</v>
      </c>
      <c r="G168" s="239"/>
      <c r="H168" s="243">
        <v>0.372</v>
      </c>
      <c r="I168" s="244"/>
      <c r="J168" s="239"/>
      <c r="K168" s="239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197</v>
      </c>
      <c r="AU168" s="249" t="s">
        <v>86</v>
      </c>
      <c r="AV168" s="13" t="s">
        <v>86</v>
      </c>
      <c r="AW168" s="13" t="s">
        <v>32</v>
      </c>
      <c r="AX168" s="13" t="s">
        <v>76</v>
      </c>
      <c r="AY168" s="249" t="s">
        <v>127</v>
      </c>
    </row>
    <row r="169" spans="1:51" s="13" customFormat="1" ht="12">
      <c r="A169" s="13"/>
      <c r="B169" s="238"/>
      <c r="C169" s="239"/>
      <c r="D169" s="240" t="s">
        <v>197</v>
      </c>
      <c r="E169" s="241" t="s">
        <v>1</v>
      </c>
      <c r="F169" s="242" t="s">
        <v>238</v>
      </c>
      <c r="G169" s="239"/>
      <c r="H169" s="243">
        <v>0.252</v>
      </c>
      <c r="I169" s="244"/>
      <c r="J169" s="239"/>
      <c r="K169" s="239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197</v>
      </c>
      <c r="AU169" s="249" t="s">
        <v>86</v>
      </c>
      <c r="AV169" s="13" t="s">
        <v>86</v>
      </c>
      <c r="AW169" s="13" t="s">
        <v>32</v>
      </c>
      <c r="AX169" s="13" t="s">
        <v>76</v>
      </c>
      <c r="AY169" s="249" t="s">
        <v>127</v>
      </c>
    </row>
    <row r="170" spans="1:51" s="13" customFormat="1" ht="12">
      <c r="A170" s="13"/>
      <c r="B170" s="238"/>
      <c r="C170" s="239"/>
      <c r="D170" s="240" t="s">
        <v>197</v>
      </c>
      <c r="E170" s="241" t="s">
        <v>1</v>
      </c>
      <c r="F170" s="242" t="s">
        <v>239</v>
      </c>
      <c r="G170" s="239"/>
      <c r="H170" s="243">
        <v>0.132</v>
      </c>
      <c r="I170" s="244"/>
      <c r="J170" s="239"/>
      <c r="K170" s="239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197</v>
      </c>
      <c r="AU170" s="249" t="s">
        <v>86</v>
      </c>
      <c r="AV170" s="13" t="s">
        <v>86</v>
      </c>
      <c r="AW170" s="13" t="s">
        <v>32</v>
      </c>
      <c r="AX170" s="13" t="s">
        <v>76</v>
      </c>
      <c r="AY170" s="249" t="s">
        <v>127</v>
      </c>
    </row>
    <row r="171" spans="1:51" s="14" customFormat="1" ht="12">
      <c r="A171" s="14"/>
      <c r="B171" s="250"/>
      <c r="C171" s="251"/>
      <c r="D171" s="240" t="s">
        <v>197</v>
      </c>
      <c r="E171" s="252" t="s">
        <v>164</v>
      </c>
      <c r="F171" s="253" t="s">
        <v>199</v>
      </c>
      <c r="G171" s="251"/>
      <c r="H171" s="254">
        <v>20.743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0" t="s">
        <v>197</v>
      </c>
      <c r="AU171" s="260" t="s">
        <v>86</v>
      </c>
      <c r="AV171" s="14" t="s">
        <v>141</v>
      </c>
      <c r="AW171" s="14" t="s">
        <v>32</v>
      </c>
      <c r="AX171" s="14" t="s">
        <v>76</v>
      </c>
      <c r="AY171" s="260" t="s">
        <v>127</v>
      </c>
    </row>
    <row r="172" spans="1:51" s="13" customFormat="1" ht="12">
      <c r="A172" s="13"/>
      <c r="B172" s="238"/>
      <c r="C172" s="239"/>
      <c r="D172" s="240" t="s">
        <v>197</v>
      </c>
      <c r="E172" s="241" t="s">
        <v>1</v>
      </c>
      <c r="F172" s="242" t="s">
        <v>240</v>
      </c>
      <c r="G172" s="239"/>
      <c r="H172" s="243">
        <v>14.52</v>
      </c>
      <c r="I172" s="244"/>
      <c r="J172" s="239"/>
      <c r="K172" s="239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197</v>
      </c>
      <c r="AU172" s="249" t="s">
        <v>86</v>
      </c>
      <c r="AV172" s="13" t="s">
        <v>86</v>
      </c>
      <c r="AW172" s="13" t="s">
        <v>32</v>
      </c>
      <c r="AX172" s="13" t="s">
        <v>84</v>
      </c>
      <c r="AY172" s="249" t="s">
        <v>127</v>
      </c>
    </row>
    <row r="173" spans="1:65" s="2" customFormat="1" ht="33" customHeight="1">
      <c r="A173" s="39"/>
      <c r="B173" s="40"/>
      <c r="C173" s="219" t="s">
        <v>126</v>
      </c>
      <c r="D173" s="219" t="s">
        <v>130</v>
      </c>
      <c r="E173" s="220" t="s">
        <v>241</v>
      </c>
      <c r="F173" s="221" t="s">
        <v>242</v>
      </c>
      <c r="G173" s="222" t="s">
        <v>202</v>
      </c>
      <c r="H173" s="223">
        <v>6.223</v>
      </c>
      <c r="I173" s="224"/>
      <c r="J173" s="225">
        <f>ROUND(I173*H173,2)</f>
        <v>0</v>
      </c>
      <c r="K173" s="221" t="s">
        <v>134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141</v>
      </c>
      <c r="AT173" s="230" t="s">
        <v>130</v>
      </c>
      <c r="AU173" s="230" t="s">
        <v>86</v>
      </c>
      <c r="AY173" s="18" t="s">
        <v>127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141</v>
      </c>
      <c r="BM173" s="230" t="s">
        <v>243</v>
      </c>
    </row>
    <row r="174" spans="1:51" s="13" customFormat="1" ht="12">
      <c r="A174" s="13"/>
      <c r="B174" s="238"/>
      <c r="C174" s="239"/>
      <c r="D174" s="240" t="s">
        <v>197</v>
      </c>
      <c r="E174" s="241" t="s">
        <v>1</v>
      </c>
      <c r="F174" s="242" t="s">
        <v>244</v>
      </c>
      <c r="G174" s="239"/>
      <c r="H174" s="243">
        <v>6.223</v>
      </c>
      <c r="I174" s="244"/>
      <c r="J174" s="239"/>
      <c r="K174" s="239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197</v>
      </c>
      <c r="AU174" s="249" t="s">
        <v>86</v>
      </c>
      <c r="AV174" s="13" t="s">
        <v>86</v>
      </c>
      <c r="AW174" s="13" t="s">
        <v>32</v>
      </c>
      <c r="AX174" s="13" t="s">
        <v>84</v>
      </c>
      <c r="AY174" s="249" t="s">
        <v>127</v>
      </c>
    </row>
    <row r="175" spans="1:65" s="2" customFormat="1" ht="24.15" customHeight="1">
      <c r="A175" s="39"/>
      <c r="B175" s="40"/>
      <c r="C175" s="219" t="s">
        <v>245</v>
      </c>
      <c r="D175" s="219" t="s">
        <v>130</v>
      </c>
      <c r="E175" s="220" t="s">
        <v>246</v>
      </c>
      <c r="F175" s="221" t="s">
        <v>247</v>
      </c>
      <c r="G175" s="222" t="s">
        <v>202</v>
      </c>
      <c r="H175" s="223">
        <v>2.88</v>
      </c>
      <c r="I175" s="224"/>
      <c r="J175" s="225">
        <f>ROUND(I175*H175,2)</f>
        <v>0</v>
      </c>
      <c r="K175" s="221" t="s">
        <v>134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141</v>
      </c>
      <c r="AT175" s="230" t="s">
        <v>130</v>
      </c>
      <c r="AU175" s="230" t="s">
        <v>86</v>
      </c>
      <c r="AY175" s="18" t="s">
        <v>127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141</v>
      </c>
      <c r="BM175" s="230" t="s">
        <v>248</v>
      </c>
    </row>
    <row r="176" spans="1:51" s="15" customFormat="1" ht="12">
      <c r="A176" s="15"/>
      <c r="B176" s="261"/>
      <c r="C176" s="262"/>
      <c r="D176" s="240" t="s">
        <v>197</v>
      </c>
      <c r="E176" s="263" t="s">
        <v>1</v>
      </c>
      <c r="F176" s="264" t="s">
        <v>249</v>
      </c>
      <c r="G176" s="262"/>
      <c r="H176" s="263" t="s">
        <v>1</v>
      </c>
      <c r="I176" s="265"/>
      <c r="J176" s="262"/>
      <c r="K176" s="262"/>
      <c r="L176" s="266"/>
      <c r="M176" s="267"/>
      <c r="N176" s="268"/>
      <c r="O176" s="268"/>
      <c r="P176" s="268"/>
      <c r="Q176" s="268"/>
      <c r="R176" s="268"/>
      <c r="S176" s="268"/>
      <c r="T176" s="269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0" t="s">
        <v>197</v>
      </c>
      <c r="AU176" s="270" t="s">
        <v>86</v>
      </c>
      <c r="AV176" s="15" t="s">
        <v>84</v>
      </c>
      <c r="AW176" s="15" t="s">
        <v>32</v>
      </c>
      <c r="AX176" s="15" t="s">
        <v>76</v>
      </c>
      <c r="AY176" s="270" t="s">
        <v>127</v>
      </c>
    </row>
    <row r="177" spans="1:51" s="13" customFormat="1" ht="12">
      <c r="A177" s="13"/>
      <c r="B177" s="238"/>
      <c r="C177" s="239"/>
      <c r="D177" s="240" t="s">
        <v>197</v>
      </c>
      <c r="E177" s="241" t="s">
        <v>1</v>
      </c>
      <c r="F177" s="242" t="s">
        <v>250</v>
      </c>
      <c r="G177" s="239"/>
      <c r="H177" s="243">
        <v>2.88</v>
      </c>
      <c r="I177" s="244"/>
      <c r="J177" s="239"/>
      <c r="K177" s="239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197</v>
      </c>
      <c r="AU177" s="249" t="s">
        <v>86</v>
      </c>
      <c r="AV177" s="13" t="s">
        <v>86</v>
      </c>
      <c r="AW177" s="13" t="s">
        <v>32</v>
      </c>
      <c r="AX177" s="13" t="s">
        <v>84</v>
      </c>
      <c r="AY177" s="249" t="s">
        <v>127</v>
      </c>
    </row>
    <row r="178" spans="1:65" s="2" customFormat="1" ht="37.8" customHeight="1">
      <c r="A178" s="39"/>
      <c r="B178" s="40"/>
      <c r="C178" s="219" t="s">
        <v>159</v>
      </c>
      <c r="D178" s="219" t="s">
        <v>130</v>
      </c>
      <c r="E178" s="220" t="s">
        <v>251</v>
      </c>
      <c r="F178" s="221" t="s">
        <v>252</v>
      </c>
      <c r="G178" s="222" t="s">
        <v>202</v>
      </c>
      <c r="H178" s="223">
        <v>200.254</v>
      </c>
      <c r="I178" s="224"/>
      <c r="J178" s="225">
        <f>ROUND(I178*H178,2)</f>
        <v>0</v>
      </c>
      <c r="K178" s="221" t="s">
        <v>134</v>
      </c>
      <c r="L178" s="45"/>
      <c r="M178" s="226" t="s">
        <v>1</v>
      </c>
      <c r="N178" s="227" t="s">
        <v>41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141</v>
      </c>
      <c r="AT178" s="230" t="s">
        <v>130</v>
      </c>
      <c r="AU178" s="230" t="s">
        <v>86</v>
      </c>
      <c r="AY178" s="18" t="s">
        <v>127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84</v>
      </c>
      <c r="BK178" s="231">
        <f>ROUND(I178*H178,2)</f>
        <v>0</v>
      </c>
      <c r="BL178" s="18" t="s">
        <v>141</v>
      </c>
      <c r="BM178" s="230" t="s">
        <v>253</v>
      </c>
    </row>
    <row r="179" spans="1:51" s="13" customFormat="1" ht="12">
      <c r="A179" s="13"/>
      <c r="B179" s="238"/>
      <c r="C179" s="239"/>
      <c r="D179" s="240" t="s">
        <v>197</v>
      </c>
      <c r="E179" s="241" t="s">
        <v>1</v>
      </c>
      <c r="F179" s="242" t="s">
        <v>254</v>
      </c>
      <c r="G179" s="239"/>
      <c r="H179" s="243">
        <v>296.154</v>
      </c>
      <c r="I179" s="244"/>
      <c r="J179" s="239"/>
      <c r="K179" s="239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197</v>
      </c>
      <c r="AU179" s="249" t="s">
        <v>86</v>
      </c>
      <c r="AV179" s="13" t="s">
        <v>86</v>
      </c>
      <c r="AW179" s="13" t="s">
        <v>32</v>
      </c>
      <c r="AX179" s="13" t="s">
        <v>76</v>
      </c>
      <c r="AY179" s="249" t="s">
        <v>127</v>
      </c>
    </row>
    <row r="180" spans="1:51" s="13" customFormat="1" ht="12">
      <c r="A180" s="13"/>
      <c r="B180" s="238"/>
      <c r="C180" s="239"/>
      <c r="D180" s="240" t="s">
        <v>197</v>
      </c>
      <c r="E180" s="241" t="s">
        <v>1</v>
      </c>
      <c r="F180" s="242" t="s">
        <v>255</v>
      </c>
      <c r="G180" s="239"/>
      <c r="H180" s="243">
        <v>-95.9</v>
      </c>
      <c r="I180" s="244"/>
      <c r="J180" s="239"/>
      <c r="K180" s="239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197</v>
      </c>
      <c r="AU180" s="249" t="s">
        <v>86</v>
      </c>
      <c r="AV180" s="13" t="s">
        <v>86</v>
      </c>
      <c r="AW180" s="13" t="s">
        <v>32</v>
      </c>
      <c r="AX180" s="13" t="s">
        <v>76</v>
      </c>
      <c r="AY180" s="249" t="s">
        <v>127</v>
      </c>
    </row>
    <row r="181" spans="1:51" s="14" customFormat="1" ht="12">
      <c r="A181" s="14"/>
      <c r="B181" s="250"/>
      <c r="C181" s="251"/>
      <c r="D181" s="240" t="s">
        <v>197</v>
      </c>
      <c r="E181" s="252" t="s">
        <v>162</v>
      </c>
      <c r="F181" s="253" t="s">
        <v>199</v>
      </c>
      <c r="G181" s="251"/>
      <c r="H181" s="254">
        <v>200.254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0" t="s">
        <v>197</v>
      </c>
      <c r="AU181" s="260" t="s">
        <v>86</v>
      </c>
      <c r="AV181" s="14" t="s">
        <v>141</v>
      </c>
      <c r="AW181" s="14" t="s">
        <v>32</v>
      </c>
      <c r="AX181" s="14" t="s">
        <v>84</v>
      </c>
      <c r="AY181" s="260" t="s">
        <v>127</v>
      </c>
    </row>
    <row r="182" spans="1:65" s="2" customFormat="1" ht="37.8" customHeight="1">
      <c r="A182" s="39"/>
      <c r="B182" s="40"/>
      <c r="C182" s="219" t="s">
        <v>256</v>
      </c>
      <c r="D182" s="219" t="s">
        <v>130</v>
      </c>
      <c r="E182" s="220" t="s">
        <v>257</v>
      </c>
      <c r="F182" s="221" t="s">
        <v>258</v>
      </c>
      <c r="G182" s="222" t="s">
        <v>202</v>
      </c>
      <c r="H182" s="223">
        <v>3204.064</v>
      </c>
      <c r="I182" s="224"/>
      <c r="J182" s="225">
        <f>ROUND(I182*H182,2)</f>
        <v>0</v>
      </c>
      <c r="K182" s="221" t="s">
        <v>134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141</v>
      </c>
      <c r="AT182" s="230" t="s">
        <v>130</v>
      </c>
      <c r="AU182" s="230" t="s">
        <v>86</v>
      </c>
      <c r="AY182" s="18" t="s">
        <v>127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141</v>
      </c>
      <c r="BM182" s="230" t="s">
        <v>259</v>
      </c>
    </row>
    <row r="183" spans="1:51" s="15" customFormat="1" ht="12">
      <c r="A183" s="15"/>
      <c r="B183" s="261"/>
      <c r="C183" s="262"/>
      <c r="D183" s="240" t="s">
        <v>197</v>
      </c>
      <c r="E183" s="263" t="s">
        <v>1</v>
      </c>
      <c r="F183" s="264" t="s">
        <v>260</v>
      </c>
      <c r="G183" s="262"/>
      <c r="H183" s="263" t="s">
        <v>1</v>
      </c>
      <c r="I183" s="265"/>
      <c r="J183" s="262"/>
      <c r="K183" s="262"/>
      <c r="L183" s="266"/>
      <c r="M183" s="267"/>
      <c r="N183" s="268"/>
      <c r="O183" s="268"/>
      <c r="P183" s="268"/>
      <c r="Q183" s="268"/>
      <c r="R183" s="268"/>
      <c r="S183" s="268"/>
      <c r="T183" s="26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0" t="s">
        <v>197</v>
      </c>
      <c r="AU183" s="270" t="s">
        <v>86</v>
      </c>
      <c r="AV183" s="15" t="s">
        <v>84</v>
      </c>
      <c r="AW183" s="15" t="s">
        <v>32</v>
      </c>
      <c r="AX183" s="15" t="s">
        <v>76</v>
      </c>
      <c r="AY183" s="270" t="s">
        <v>127</v>
      </c>
    </row>
    <row r="184" spans="1:51" s="13" customFormat="1" ht="12">
      <c r="A184" s="13"/>
      <c r="B184" s="238"/>
      <c r="C184" s="239"/>
      <c r="D184" s="240" t="s">
        <v>197</v>
      </c>
      <c r="E184" s="241" t="s">
        <v>1</v>
      </c>
      <c r="F184" s="242" t="s">
        <v>261</v>
      </c>
      <c r="G184" s="239"/>
      <c r="H184" s="243">
        <v>3204.064</v>
      </c>
      <c r="I184" s="244"/>
      <c r="J184" s="239"/>
      <c r="K184" s="239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197</v>
      </c>
      <c r="AU184" s="249" t="s">
        <v>86</v>
      </c>
      <c r="AV184" s="13" t="s">
        <v>86</v>
      </c>
      <c r="AW184" s="13" t="s">
        <v>32</v>
      </c>
      <c r="AX184" s="13" t="s">
        <v>84</v>
      </c>
      <c r="AY184" s="249" t="s">
        <v>127</v>
      </c>
    </row>
    <row r="185" spans="1:65" s="2" customFormat="1" ht="33" customHeight="1">
      <c r="A185" s="39"/>
      <c r="B185" s="40"/>
      <c r="C185" s="219" t="s">
        <v>262</v>
      </c>
      <c r="D185" s="219" t="s">
        <v>130</v>
      </c>
      <c r="E185" s="220" t="s">
        <v>263</v>
      </c>
      <c r="F185" s="221" t="s">
        <v>264</v>
      </c>
      <c r="G185" s="222" t="s">
        <v>265</v>
      </c>
      <c r="H185" s="223">
        <v>360.457</v>
      </c>
      <c r="I185" s="224"/>
      <c r="J185" s="225">
        <f>ROUND(I185*H185,2)</f>
        <v>0</v>
      </c>
      <c r="K185" s="221" t="s">
        <v>134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141</v>
      </c>
      <c r="AT185" s="230" t="s">
        <v>130</v>
      </c>
      <c r="AU185" s="230" t="s">
        <v>86</v>
      </c>
      <c r="AY185" s="18" t="s">
        <v>127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141</v>
      </c>
      <c r="BM185" s="230" t="s">
        <v>266</v>
      </c>
    </row>
    <row r="186" spans="1:51" s="13" customFormat="1" ht="12">
      <c r="A186" s="13"/>
      <c r="B186" s="238"/>
      <c r="C186" s="239"/>
      <c r="D186" s="240" t="s">
        <v>197</v>
      </c>
      <c r="E186" s="241" t="s">
        <v>1</v>
      </c>
      <c r="F186" s="242" t="s">
        <v>267</v>
      </c>
      <c r="G186" s="239"/>
      <c r="H186" s="243">
        <v>360.457</v>
      </c>
      <c r="I186" s="244"/>
      <c r="J186" s="239"/>
      <c r="K186" s="239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197</v>
      </c>
      <c r="AU186" s="249" t="s">
        <v>86</v>
      </c>
      <c r="AV186" s="13" t="s">
        <v>86</v>
      </c>
      <c r="AW186" s="13" t="s">
        <v>32</v>
      </c>
      <c r="AX186" s="13" t="s">
        <v>84</v>
      </c>
      <c r="AY186" s="249" t="s">
        <v>127</v>
      </c>
    </row>
    <row r="187" spans="1:65" s="2" customFormat="1" ht="16.5" customHeight="1">
      <c r="A187" s="39"/>
      <c r="B187" s="40"/>
      <c r="C187" s="219" t="s">
        <v>268</v>
      </c>
      <c r="D187" s="219" t="s">
        <v>130</v>
      </c>
      <c r="E187" s="220" t="s">
        <v>269</v>
      </c>
      <c r="F187" s="221" t="s">
        <v>270</v>
      </c>
      <c r="G187" s="222" t="s">
        <v>202</v>
      </c>
      <c r="H187" s="223">
        <v>200.254</v>
      </c>
      <c r="I187" s="224"/>
      <c r="J187" s="225">
        <f>ROUND(I187*H187,2)</f>
        <v>0</v>
      </c>
      <c r="K187" s="221" t="s">
        <v>134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141</v>
      </c>
      <c r="AT187" s="230" t="s">
        <v>130</v>
      </c>
      <c r="AU187" s="230" t="s">
        <v>86</v>
      </c>
      <c r="AY187" s="18" t="s">
        <v>127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141</v>
      </c>
      <c r="BM187" s="230" t="s">
        <v>271</v>
      </c>
    </row>
    <row r="188" spans="1:51" s="13" customFormat="1" ht="12">
      <c r="A188" s="13"/>
      <c r="B188" s="238"/>
      <c r="C188" s="239"/>
      <c r="D188" s="240" t="s">
        <v>197</v>
      </c>
      <c r="E188" s="241" t="s">
        <v>1</v>
      </c>
      <c r="F188" s="242" t="s">
        <v>162</v>
      </c>
      <c r="G188" s="239"/>
      <c r="H188" s="243">
        <v>200.254</v>
      </c>
      <c r="I188" s="244"/>
      <c r="J188" s="239"/>
      <c r="K188" s="239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197</v>
      </c>
      <c r="AU188" s="249" t="s">
        <v>86</v>
      </c>
      <c r="AV188" s="13" t="s">
        <v>86</v>
      </c>
      <c r="AW188" s="13" t="s">
        <v>32</v>
      </c>
      <c r="AX188" s="13" t="s">
        <v>84</v>
      </c>
      <c r="AY188" s="249" t="s">
        <v>127</v>
      </c>
    </row>
    <row r="189" spans="1:65" s="2" customFormat="1" ht="24.15" customHeight="1">
      <c r="A189" s="39"/>
      <c r="B189" s="40"/>
      <c r="C189" s="219" t="s">
        <v>272</v>
      </c>
      <c r="D189" s="219" t="s">
        <v>130</v>
      </c>
      <c r="E189" s="220" t="s">
        <v>273</v>
      </c>
      <c r="F189" s="221" t="s">
        <v>274</v>
      </c>
      <c r="G189" s="222" t="s">
        <v>202</v>
      </c>
      <c r="H189" s="223">
        <v>95.9</v>
      </c>
      <c r="I189" s="224"/>
      <c r="J189" s="225">
        <f>ROUND(I189*H189,2)</f>
        <v>0</v>
      </c>
      <c r="K189" s="221" t="s">
        <v>134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141</v>
      </c>
      <c r="AT189" s="230" t="s">
        <v>130</v>
      </c>
      <c r="AU189" s="230" t="s">
        <v>86</v>
      </c>
      <c r="AY189" s="18" t="s">
        <v>127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141</v>
      </c>
      <c r="BM189" s="230" t="s">
        <v>275</v>
      </c>
    </row>
    <row r="190" spans="1:51" s="13" customFormat="1" ht="12">
      <c r="A190" s="13"/>
      <c r="B190" s="238"/>
      <c r="C190" s="239"/>
      <c r="D190" s="240" t="s">
        <v>197</v>
      </c>
      <c r="E190" s="241" t="s">
        <v>1</v>
      </c>
      <c r="F190" s="242" t="s">
        <v>276</v>
      </c>
      <c r="G190" s="239"/>
      <c r="H190" s="243">
        <v>43.68</v>
      </c>
      <c r="I190" s="244"/>
      <c r="J190" s="239"/>
      <c r="K190" s="239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197</v>
      </c>
      <c r="AU190" s="249" t="s">
        <v>86</v>
      </c>
      <c r="AV190" s="13" t="s">
        <v>86</v>
      </c>
      <c r="AW190" s="13" t="s">
        <v>32</v>
      </c>
      <c r="AX190" s="13" t="s">
        <v>76</v>
      </c>
      <c r="AY190" s="249" t="s">
        <v>127</v>
      </c>
    </row>
    <row r="191" spans="1:51" s="13" customFormat="1" ht="12">
      <c r="A191" s="13"/>
      <c r="B191" s="238"/>
      <c r="C191" s="239"/>
      <c r="D191" s="240" t="s">
        <v>197</v>
      </c>
      <c r="E191" s="241" t="s">
        <v>1</v>
      </c>
      <c r="F191" s="242" t="s">
        <v>277</v>
      </c>
      <c r="G191" s="239"/>
      <c r="H191" s="243">
        <v>23.04</v>
      </c>
      <c r="I191" s="244"/>
      <c r="J191" s="239"/>
      <c r="K191" s="239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197</v>
      </c>
      <c r="AU191" s="249" t="s">
        <v>86</v>
      </c>
      <c r="AV191" s="13" t="s">
        <v>86</v>
      </c>
      <c r="AW191" s="13" t="s">
        <v>32</v>
      </c>
      <c r="AX191" s="13" t="s">
        <v>76</v>
      </c>
      <c r="AY191" s="249" t="s">
        <v>127</v>
      </c>
    </row>
    <row r="192" spans="1:51" s="13" customFormat="1" ht="12">
      <c r="A192" s="13"/>
      <c r="B192" s="238"/>
      <c r="C192" s="239"/>
      <c r="D192" s="240" t="s">
        <v>197</v>
      </c>
      <c r="E192" s="241" t="s">
        <v>1</v>
      </c>
      <c r="F192" s="242" t="s">
        <v>278</v>
      </c>
      <c r="G192" s="239"/>
      <c r="H192" s="243">
        <v>10.8</v>
      </c>
      <c r="I192" s="244"/>
      <c r="J192" s="239"/>
      <c r="K192" s="239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197</v>
      </c>
      <c r="AU192" s="249" t="s">
        <v>86</v>
      </c>
      <c r="AV192" s="13" t="s">
        <v>86</v>
      </c>
      <c r="AW192" s="13" t="s">
        <v>32</v>
      </c>
      <c r="AX192" s="13" t="s">
        <v>76</v>
      </c>
      <c r="AY192" s="249" t="s">
        <v>127</v>
      </c>
    </row>
    <row r="193" spans="1:51" s="13" customFormat="1" ht="12">
      <c r="A193" s="13"/>
      <c r="B193" s="238"/>
      <c r="C193" s="239"/>
      <c r="D193" s="240" t="s">
        <v>197</v>
      </c>
      <c r="E193" s="241" t="s">
        <v>1</v>
      </c>
      <c r="F193" s="242" t="s">
        <v>279</v>
      </c>
      <c r="G193" s="239"/>
      <c r="H193" s="243">
        <v>2.7</v>
      </c>
      <c r="I193" s="244"/>
      <c r="J193" s="239"/>
      <c r="K193" s="239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197</v>
      </c>
      <c r="AU193" s="249" t="s">
        <v>86</v>
      </c>
      <c r="AV193" s="13" t="s">
        <v>86</v>
      </c>
      <c r="AW193" s="13" t="s">
        <v>32</v>
      </c>
      <c r="AX193" s="13" t="s">
        <v>76</v>
      </c>
      <c r="AY193" s="249" t="s">
        <v>127</v>
      </c>
    </row>
    <row r="194" spans="1:51" s="13" customFormat="1" ht="12">
      <c r="A194" s="13"/>
      <c r="B194" s="238"/>
      <c r="C194" s="239"/>
      <c r="D194" s="240" t="s">
        <v>197</v>
      </c>
      <c r="E194" s="241" t="s">
        <v>1</v>
      </c>
      <c r="F194" s="242" t="s">
        <v>280</v>
      </c>
      <c r="G194" s="239"/>
      <c r="H194" s="243">
        <v>12.32</v>
      </c>
      <c r="I194" s="244"/>
      <c r="J194" s="239"/>
      <c r="K194" s="239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197</v>
      </c>
      <c r="AU194" s="249" t="s">
        <v>86</v>
      </c>
      <c r="AV194" s="13" t="s">
        <v>86</v>
      </c>
      <c r="AW194" s="13" t="s">
        <v>32</v>
      </c>
      <c r="AX194" s="13" t="s">
        <v>76</v>
      </c>
      <c r="AY194" s="249" t="s">
        <v>127</v>
      </c>
    </row>
    <row r="195" spans="1:51" s="13" customFormat="1" ht="12">
      <c r="A195" s="13"/>
      <c r="B195" s="238"/>
      <c r="C195" s="239"/>
      <c r="D195" s="240" t="s">
        <v>197</v>
      </c>
      <c r="E195" s="241" t="s">
        <v>1</v>
      </c>
      <c r="F195" s="242" t="s">
        <v>281</v>
      </c>
      <c r="G195" s="239"/>
      <c r="H195" s="243">
        <v>3.36</v>
      </c>
      <c r="I195" s="244"/>
      <c r="J195" s="239"/>
      <c r="K195" s="239"/>
      <c r="L195" s="245"/>
      <c r="M195" s="246"/>
      <c r="N195" s="247"/>
      <c r="O195" s="247"/>
      <c r="P195" s="247"/>
      <c r="Q195" s="247"/>
      <c r="R195" s="247"/>
      <c r="S195" s="247"/>
      <c r="T195" s="24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9" t="s">
        <v>197</v>
      </c>
      <c r="AU195" s="249" t="s">
        <v>86</v>
      </c>
      <c r="AV195" s="13" t="s">
        <v>86</v>
      </c>
      <c r="AW195" s="13" t="s">
        <v>32</v>
      </c>
      <c r="AX195" s="13" t="s">
        <v>76</v>
      </c>
      <c r="AY195" s="249" t="s">
        <v>127</v>
      </c>
    </row>
    <row r="196" spans="1:51" s="14" customFormat="1" ht="12">
      <c r="A196" s="14"/>
      <c r="B196" s="250"/>
      <c r="C196" s="251"/>
      <c r="D196" s="240" t="s">
        <v>197</v>
      </c>
      <c r="E196" s="252" t="s">
        <v>175</v>
      </c>
      <c r="F196" s="253" t="s">
        <v>199</v>
      </c>
      <c r="G196" s="251"/>
      <c r="H196" s="254">
        <v>95.9</v>
      </c>
      <c r="I196" s="255"/>
      <c r="J196" s="251"/>
      <c r="K196" s="251"/>
      <c r="L196" s="256"/>
      <c r="M196" s="257"/>
      <c r="N196" s="258"/>
      <c r="O196" s="258"/>
      <c r="P196" s="258"/>
      <c r="Q196" s="258"/>
      <c r="R196" s="258"/>
      <c r="S196" s="258"/>
      <c r="T196" s="25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0" t="s">
        <v>197</v>
      </c>
      <c r="AU196" s="260" t="s">
        <v>86</v>
      </c>
      <c r="AV196" s="14" t="s">
        <v>141</v>
      </c>
      <c r="AW196" s="14" t="s">
        <v>32</v>
      </c>
      <c r="AX196" s="14" t="s">
        <v>84</v>
      </c>
      <c r="AY196" s="260" t="s">
        <v>127</v>
      </c>
    </row>
    <row r="197" spans="1:65" s="2" customFormat="1" ht="37.8" customHeight="1">
      <c r="A197" s="39"/>
      <c r="B197" s="40"/>
      <c r="C197" s="219" t="s">
        <v>8</v>
      </c>
      <c r="D197" s="219" t="s">
        <v>130</v>
      </c>
      <c r="E197" s="220" t="s">
        <v>282</v>
      </c>
      <c r="F197" s="221" t="s">
        <v>283</v>
      </c>
      <c r="G197" s="222" t="s">
        <v>195</v>
      </c>
      <c r="H197" s="223">
        <v>131.5</v>
      </c>
      <c r="I197" s="224"/>
      <c r="J197" s="225">
        <f>ROUND(I197*H197,2)</f>
        <v>0</v>
      </c>
      <c r="K197" s="221" t="s">
        <v>134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141</v>
      </c>
      <c r="AT197" s="230" t="s">
        <v>130</v>
      </c>
      <c r="AU197" s="230" t="s">
        <v>86</v>
      </c>
      <c r="AY197" s="18" t="s">
        <v>127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141</v>
      </c>
      <c r="BM197" s="230" t="s">
        <v>284</v>
      </c>
    </row>
    <row r="198" spans="1:51" s="13" customFormat="1" ht="12">
      <c r="A198" s="13"/>
      <c r="B198" s="238"/>
      <c r="C198" s="239"/>
      <c r="D198" s="240" t="s">
        <v>197</v>
      </c>
      <c r="E198" s="241" t="s">
        <v>1</v>
      </c>
      <c r="F198" s="242" t="s">
        <v>169</v>
      </c>
      <c r="G198" s="239"/>
      <c r="H198" s="243">
        <v>131.5</v>
      </c>
      <c r="I198" s="244"/>
      <c r="J198" s="239"/>
      <c r="K198" s="239"/>
      <c r="L198" s="245"/>
      <c r="M198" s="246"/>
      <c r="N198" s="247"/>
      <c r="O198" s="247"/>
      <c r="P198" s="247"/>
      <c r="Q198" s="247"/>
      <c r="R198" s="247"/>
      <c r="S198" s="247"/>
      <c r="T198" s="24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9" t="s">
        <v>197</v>
      </c>
      <c r="AU198" s="249" t="s">
        <v>86</v>
      </c>
      <c r="AV198" s="13" t="s">
        <v>86</v>
      </c>
      <c r="AW198" s="13" t="s">
        <v>32</v>
      </c>
      <c r="AX198" s="13" t="s">
        <v>84</v>
      </c>
      <c r="AY198" s="249" t="s">
        <v>127</v>
      </c>
    </row>
    <row r="199" spans="1:65" s="2" customFormat="1" ht="37.8" customHeight="1">
      <c r="A199" s="39"/>
      <c r="B199" s="40"/>
      <c r="C199" s="219" t="s">
        <v>285</v>
      </c>
      <c r="D199" s="219" t="s">
        <v>130</v>
      </c>
      <c r="E199" s="220" t="s">
        <v>286</v>
      </c>
      <c r="F199" s="221" t="s">
        <v>287</v>
      </c>
      <c r="G199" s="222" t="s">
        <v>195</v>
      </c>
      <c r="H199" s="223">
        <v>22.4</v>
      </c>
      <c r="I199" s="224"/>
      <c r="J199" s="225">
        <f>ROUND(I199*H199,2)</f>
        <v>0</v>
      </c>
      <c r="K199" s="221" t="s">
        <v>134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141</v>
      </c>
      <c r="AT199" s="230" t="s">
        <v>130</v>
      </c>
      <c r="AU199" s="230" t="s">
        <v>86</v>
      </c>
      <c r="AY199" s="18" t="s">
        <v>127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141</v>
      </c>
      <c r="BM199" s="230" t="s">
        <v>288</v>
      </c>
    </row>
    <row r="200" spans="1:51" s="13" customFormat="1" ht="12">
      <c r="A200" s="13"/>
      <c r="B200" s="238"/>
      <c r="C200" s="239"/>
      <c r="D200" s="240" t="s">
        <v>197</v>
      </c>
      <c r="E200" s="241" t="s">
        <v>1</v>
      </c>
      <c r="F200" s="242" t="s">
        <v>171</v>
      </c>
      <c r="G200" s="239"/>
      <c r="H200" s="243">
        <v>22.4</v>
      </c>
      <c r="I200" s="244"/>
      <c r="J200" s="239"/>
      <c r="K200" s="239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197</v>
      </c>
      <c r="AU200" s="249" t="s">
        <v>86</v>
      </c>
      <c r="AV200" s="13" t="s">
        <v>86</v>
      </c>
      <c r="AW200" s="13" t="s">
        <v>32</v>
      </c>
      <c r="AX200" s="13" t="s">
        <v>84</v>
      </c>
      <c r="AY200" s="249" t="s">
        <v>127</v>
      </c>
    </row>
    <row r="201" spans="1:65" s="2" customFormat="1" ht="33" customHeight="1">
      <c r="A201" s="39"/>
      <c r="B201" s="40"/>
      <c r="C201" s="219" t="s">
        <v>289</v>
      </c>
      <c r="D201" s="219" t="s">
        <v>130</v>
      </c>
      <c r="E201" s="220" t="s">
        <v>290</v>
      </c>
      <c r="F201" s="221" t="s">
        <v>291</v>
      </c>
      <c r="G201" s="222" t="s">
        <v>195</v>
      </c>
      <c r="H201" s="223">
        <v>131.5</v>
      </c>
      <c r="I201" s="224"/>
      <c r="J201" s="225">
        <f>ROUND(I201*H201,2)</f>
        <v>0</v>
      </c>
      <c r="K201" s="221" t="s">
        <v>134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141</v>
      </c>
      <c r="AT201" s="230" t="s">
        <v>130</v>
      </c>
      <c r="AU201" s="230" t="s">
        <v>86</v>
      </c>
      <c r="AY201" s="18" t="s">
        <v>127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141</v>
      </c>
      <c r="BM201" s="230" t="s">
        <v>292</v>
      </c>
    </row>
    <row r="202" spans="1:51" s="13" customFormat="1" ht="12">
      <c r="A202" s="13"/>
      <c r="B202" s="238"/>
      <c r="C202" s="239"/>
      <c r="D202" s="240" t="s">
        <v>197</v>
      </c>
      <c r="E202" s="241" t="s">
        <v>1</v>
      </c>
      <c r="F202" s="242" t="s">
        <v>169</v>
      </c>
      <c r="G202" s="239"/>
      <c r="H202" s="243">
        <v>131.5</v>
      </c>
      <c r="I202" s="244"/>
      <c r="J202" s="239"/>
      <c r="K202" s="239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197</v>
      </c>
      <c r="AU202" s="249" t="s">
        <v>86</v>
      </c>
      <c r="AV202" s="13" t="s">
        <v>86</v>
      </c>
      <c r="AW202" s="13" t="s">
        <v>32</v>
      </c>
      <c r="AX202" s="13" t="s">
        <v>84</v>
      </c>
      <c r="AY202" s="249" t="s">
        <v>127</v>
      </c>
    </row>
    <row r="203" spans="1:65" s="2" customFormat="1" ht="24.15" customHeight="1">
      <c r="A203" s="39"/>
      <c r="B203" s="40"/>
      <c r="C203" s="219" t="s">
        <v>293</v>
      </c>
      <c r="D203" s="219" t="s">
        <v>130</v>
      </c>
      <c r="E203" s="220" t="s">
        <v>294</v>
      </c>
      <c r="F203" s="221" t="s">
        <v>295</v>
      </c>
      <c r="G203" s="222" t="s">
        <v>195</v>
      </c>
      <c r="H203" s="223">
        <v>131.5</v>
      </c>
      <c r="I203" s="224"/>
      <c r="J203" s="225">
        <f>ROUND(I203*H203,2)</f>
        <v>0</v>
      </c>
      <c r="K203" s="221" t="s">
        <v>134</v>
      </c>
      <c r="L203" s="45"/>
      <c r="M203" s="226" t="s">
        <v>1</v>
      </c>
      <c r="N203" s="227" t="s">
        <v>41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141</v>
      </c>
      <c r="AT203" s="230" t="s">
        <v>130</v>
      </c>
      <c r="AU203" s="230" t="s">
        <v>86</v>
      </c>
      <c r="AY203" s="18" t="s">
        <v>127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141</v>
      </c>
      <c r="BM203" s="230" t="s">
        <v>296</v>
      </c>
    </row>
    <row r="204" spans="1:51" s="13" customFormat="1" ht="12">
      <c r="A204" s="13"/>
      <c r="B204" s="238"/>
      <c r="C204" s="239"/>
      <c r="D204" s="240" t="s">
        <v>197</v>
      </c>
      <c r="E204" s="241" t="s">
        <v>1</v>
      </c>
      <c r="F204" s="242" t="s">
        <v>297</v>
      </c>
      <c r="G204" s="239"/>
      <c r="H204" s="243">
        <v>131.5</v>
      </c>
      <c r="I204" s="244"/>
      <c r="J204" s="239"/>
      <c r="K204" s="239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197</v>
      </c>
      <c r="AU204" s="249" t="s">
        <v>86</v>
      </c>
      <c r="AV204" s="13" t="s">
        <v>86</v>
      </c>
      <c r="AW204" s="13" t="s">
        <v>32</v>
      </c>
      <c r="AX204" s="13" t="s">
        <v>76</v>
      </c>
      <c r="AY204" s="249" t="s">
        <v>127</v>
      </c>
    </row>
    <row r="205" spans="1:51" s="14" customFormat="1" ht="12">
      <c r="A205" s="14"/>
      <c r="B205" s="250"/>
      <c r="C205" s="251"/>
      <c r="D205" s="240" t="s">
        <v>197</v>
      </c>
      <c r="E205" s="252" t="s">
        <v>169</v>
      </c>
      <c r="F205" s="253" t="s">
        <v>199</v>
      </c>
      <c r="G205" s="251"/>
      <c r="H205" s="254">
        <v>131.5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0" t="s">
        <v>197</v>
      </c>
      <c r="AU205" s="260" t="s">
        <v>86</v>
      </c>
      <c r="AV205" s="14" t="s">
        <v>141</v>
      </c>
      <c r="AW205" s="14" t="s">
        <v>32</v>
      </c>
      <c r="AX205" s="14" t="s">
        <v>84</v>
      </c>
      <c r="AY205" s="260" t="s">
        <v>127</v>
      </c>
    </row>
    <row r="206" spans="1:65" s="2" customFormat="1" ht="24.15" customHeight="1">
      <c r="A206" s="39"/>
      <c r="B206" s="40"/>
      <c r="C206" s="219" t="s">
        <v>298</v>
      </c>
      <c r="D206" s="219" t="s">
        <v>130</v>
      </c>
      <c r="E206" s="220" t="s">
        <v>299</v>
      </c>
      <c r="F206" s="221" t="s">
        <v>300</v>
      </c>
      <c r="G206" s="222" t="s">
        <v>195</v>
      </c>
      <c r="H206" s="223">
        <v>22.4</v>
      </c>
      <c r="I206" s="224"/>
      <c r="J206" s="225">
        <f>ROUND(I206*H206,2)</f>
        <v>0</v>
      </c>
      <c r="K206" s="221" t="s">
        <v>134</v>
      </c>
      <c r="L206" s="45"/>
      <c r="M206" s="226" t="s">
        <v>1</v>
      </c>
      <c r="N206" s="227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141</v>
      </c>
      <c r="AT206" s="230" t="s">
        <v>130</v>
      </c>
      <c r="AU206" s="230" t="s">
        <v>86</v>
      </c>
      <c r="AY206" s="18" t="s">
        <v>127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141</v>
      </c>
      <c r="BM206" s="230" t="s">
        <v>301</v>
      </c>
    </row>
    <row r="207" spans="1:51" s="13" customFormat="1" ht="12">
      <c r="A207" s="13"/>
      <c r="B207" s="238"/>
      <c r="C207" s="239"/>
      <c r="D207" s="240" t="s">
        <v>197</v>
      </c>
      <c r="E207" s="241" t="s">
        <v>1</v>
      </c>
      <c r="F207" s="242" t="s">
        <v>302</v>
      </c>
      <c r="G207" s="239"/>
      <c r="H207" s="243">
        <v>22.4</v>
      </c>
      <c r="I207" s="244"/>
      <c r="J207" s="239"/>
      <c r="K207" s="239"/>
      <c r="L207" s="245"/>
      <c r="M207" s="246"/>
      <c r="N207" s="247"/>
      <c r="O207" s="247"/>
      <c r="P207" s="247"/>
      <c r="Q207" s="247"/>
      <c r="R207" s="247"/>
      <c r="S207" s="247"/>
      <c r="T207" s="24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9" t="s">
        <v>197</v>
      </c>
      <c r="AU207" s="249" t="s">
        <v>86</v>
      </c>
      <c r="AV207" s="13" t="s">
        <v>86</v>
      </c>
      <c r="AW207" s="13" t="s">
        <v>32</v>
      </c>
      <c r="AX207" s="13" t="s">
        <v>76</v>
      </c>
      <c r="AY207" s="249" t="s">
        <v>127</v>
      </c>
    </row>
    <row r="208" spans="1:51" s="14" customFormat="1" ht="12">
      <c r="A208" s="14"/>
      <c r="B208" s="250"/>
      <c r="C208" s="251"/>
      <c r="D208" s="240" t="s">
        <v>197</v>
      </c>
      <c r="E208" s="252" t="s">
        <v>171</v>
      </c>
      <c r="F208" s="253" t="s">
        <v>199</v>
      </c>
      <c r="G208" s="251"/>
      <c r="H208" s="254">
        <v>22.4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0" t="s">
        <v>197</v>
      </c>
      <c r="AU208" s="260" t="s">
        <v>86</v>
      </c>
      <c r="AV208" s="14" t="s">
        <v>141</v>
      </c>
      <c r="AW208" s="14" t="s">
        <v>32</v>
      </c>
      <c r="AX208" s="14" t="s">
        <v>84</v>
      </c>
      <c r="AY208" s="260" t="s">
        <v>127</v>
      </c>
    </row>
    <row r="209" spans="1:65" s="2" customFormat="1" ht="16.5" customHeight="1">
      <c r="A209" s="39"/>
      <c r="B209" s="40"/>
      <c r="C209" s="271" t="s">
        <v>303</v>
      </c>
      <c r="D209" s="271" t="s">
        <v>304</v>
      </c>
      <c r="E209" s="272" t="s">
        <v>305</v>
      </c>
      <c r="F209" s="273" t="s">
        <v>306</v>
      </c>
      <c r="G209" s="274" t="s">
        <v>307</v>
      </c>
      <c r="H209" s="275">
        <v>5.387</v>
      </c>
      <c r="I209" s="276"/>
      <c r="J209" s="277">
        <f>ROUND(I209*H209,2)</f>
        <v>0</v>
      </c>
      <c r="K209" s="273" t="s">
        <v>134</v>
      </c>
      <c r="L209" s="278"/>
      <c r="M209" s="279" t="s">
        <v>1</v>
      </c>
      <c r="N209" s="280" t="s">
        <v>41</v>
      </c>
      <c r="O209" s="92"/>
      <c r="P209" s="228">
        <f>O209*H209</f>
        <v>0</v>
      </c>
      <c r="Q209" s="228">
        <v>0.001</v>
      </c>
      <c r="R209" s="228">
        <f>Q209*H209</f>
        <v>0.005386999999999999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256</v>
      </c>
      <c r="AT209" s="230" t="s">
        <v>304</v>
      </c>
      <c r="AU209" s="230" t="s">
        <v>86</v>
      </c>
      <c r="AY209" s="18" t="s">
        <v>127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141</v>
      </c>
      <c r="BM209" s="230" t="s">
        <v>308</v>
      </c>
    </row>
    <row r="210" spans="1:51" s="13" customFormat="1" ht="12">
      <c r="A210" s="13"/>
      <c r="B210" s="238"/>
      <c r="C210" s="239"/>
      <c r="D210" s="240" t="s">
        <v>197</v>
      </c>
      <c r="E210" s="241" t="s">
        <v>1</v>
      </c>
      <c r="F210" s="242" t="s">
        <v>309</v>
      </c>
      <c r="G210" s="239"/>
      <c r="H210" s="243">
        <v>5.387</v>
      </c>
      <c r="I210" s="244"/>
      <c r="J210" s="239"/>
      <c r="K210" s="239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197</v>
      </c>
      <c r="AU210" s="249" t="s">
        <v>86</v>
      </c>
      <c r="AV210" s="13" t="s">
        <v>86</v>
      </c>
      <c r="AW210" s="13" t="s">
        <v>32</v>
      </c>
      <c r="AX210" s="13" t="s">
        <v>84</v>
      </c>
      <c r="AY210" s="249" t="s">
        <v>127</v>
      </c>
    </row>
    <row r="211" spans="1:65" s="2" customFormat="1" ht="24.15" customHeight="1">
      <c r="A211" s="39"/>
      <c r="B211" s="40"/>
      <c r="C211" s="219" t="s">
        <v>310</v>
      </c>
      <c r="D211" s="219" t="s">
        <v>130</v>
      </c>
      <c r="E211" s="220" t="s">
        <v>311</v>
      </c>
      <c r="F211" s="221" t="s">
        <v>312</v>
      </c>
      <c r="G211" s="222" t="s">
        <v>195</v>
      </c>
      <c r="H211" s="223">
        <v>57.78</v>
      </c>
      <c r="I211" s="224"/>
      <c r="J211" s="225">
        <f>ROUND(I211*H211,2)</f>
        <v>0</v>
      </c>
      <c r="K211" s="221" t="s">
        <v>134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141</v>
      </c>
      <c r="AT211" s="230" t="s">
        <v>130</v>
      </c>
      <c r="AU211" s="230" t="s">
        <v>86</v>
      </c>
      <c r="AY211" s="18" t="s">
        <v>127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141</v>
      </c>
      <c r="BM211" s="230" t="s">
        <v>313</v>
      </c>
    </row>
    <row r="212" spans="1:51" s="13" customFormat="1" ht="12">
      <c r="A212" s="13"/>
      <c r="B212" s="238"/>
      <c r="C212" s="239"/>
      <c r="D212" s="240" t="s">
        <v>197</v>
      </c>
      <c r="E212" s="241" t="s">
        <v>1</v>
      </c>
      <c r="F212" s="242" t="s">
        <v>314</v>
      </c>
      <c r="G212" s="239"/>
      <c r="H212" s="243">
        <v>57.78</v>
      </c>
      <c r="I212" s="244"/>
      <c r="J212" s="239"/>
      <c r="K212" s="239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197</v>
      </c>
      <c r="AU212" s="249" t="s">
        <v>86</v>
      </c>
      <c r="AV212" s="13" t="s">
        <v>86</v>
      </c>
      <c r="AW212" s="13" t="s">
        <v>32</v>
      </c>
      <c r="AX212" s="13" t="s">
        <v>84</v>
      </c>
      <c r="AY212" s="249" t="s">
        <v>127</v>
      </c>
    </row>
    <row r="213" spans="1:65" s="2" customFormat="1" ht="16.5" customHeight="1">
      <c r="A213" s="39"/>
      <c r="B213" s="40"/>
      <c r="C213" s="219" t="s">
        <v>315</v>
      </c>
      <c r="D213" s="219" t="s">
        <v>130</v>
      </c>
      <c r="E213" s="220" t="s">
        <v>316</v>
      </c>
      <c r="F213" s="221" t="s">
        <v>317</v>
      </c>
      <c r="G213" s="222" t="s">
        <v>195</v>
      </c>
      <c r="H213" s="223">
        <v>22.4</v>
      </c>
      <c r="I213" s="224"/>
      <c r="J213" s="225">
        <f>ROUND(I213*H213,2)</f>
        <v>0</v>
      </c>
      <c r="K213" s="221" t="s">
        <v>134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141</v>
      </c>
      <c r="AT213" s="230" t="s">
        <v>130</v>
      </c>
      <c r="AU213" s="230" t="s">
        <v>86</v>
      </c>
      <c r="AY213" s="18" t="s">
        <v>127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84</v>
      </c>
      <c r="BK213" s="231">
        <f>ROUND(I213*H213,2)</f>
        <v>0</v>
      </c>
      <c r="BL213" s="18" t="s">
        <v>141</v>
      </c>
      <c r="BM213" s="230" t="s">
        <v>318</v>
      </c>
    </row>
    <row r="214" spans="1:51" s="13" customFormat="1" ht="12">
      <c r="A214" s="13"/>
      <c r="B214" s="238"/>
      <c r="C214" s="239"/>
      <c r="D214" s="240" t="s">
        <v>197</v>
      </c>
      <c r="E214" s="241" t="s">
        <v>1</v>
      </c>
      <c r="F214" s="242" t="s">
        <v>302</v>
      </c>
      <c r="G214" s="239"/>
      <c r="H214" s="243">
        <v>22.4</v>
      </c>
      <c r="I214" s="244"/>
      <c r="J214" s="239"/>
      <c r="K214" s="239"/>
      <c r="L214" s="245"/>
      <c r="M214" s="246"/>
      <c r="N214" s="247"/>
      <c r="O214" s="247"/>
      <c r="P214" s="247"/>
      <c r="Q214" s="247"/>
      <c r="R214" s="247"/>
      <c r="S214" s="247"/>
      <c r="T214" s="24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9" t="s">
        <v>197</v>
      </c>
      <c r="AU214" s="249" t="s">
        <v>86</v>
      </c>
      <c r="AV214" s="13" t="s">
        <v>86</v>
      </c>
      <c r="AW214" s="13" t="s">
        <v>32</v>
      </c>
      <c r="AX214" s="13" t="s">
        <v>76</v>
      </c>
      <c r="AY214" s="249" t="s">
        <v>127</v>
      </c>
    </row>
    <row r="215" spans="1:51" s="14" customFormat="1" ht="12">
      <c r="A215" s="14"/>
      <c r="B215" s="250"/>
      <c r="C215" s="251"/>
      <c r="D215" s="240" t="s">
        <v>197</v>
      </c>
      <c r="E215" s="252" t="s">
        <v>1</v>
      </c>
      <c r="F215" s="253" t="s">
        <v>199</v>
      </c>
      <c r="G215" s="251"/>
      <c r="H215" s="254">
        <v>22.4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0" t="s">
        <v>197</v>
      </c>
      <c r="AU215" s="260" t="s">
        <v>86</v>
      </c>
      <c r="AV215" s="14" t="s">
        <v>141</v>
      </c>
      <c r="AW215" s="14" t="s">
        <v>32</v>
      </c>
      <c r="AX215" s="14" t="s">
        <v>84</v>
      </c>
      <c r="AY215" s="260" t="s">
        <v>127</v>
      </c>
    </row>
    <row r="216" spans="1:63" s="12" customFormat="1" ht="22.8" customHeight="1">
      <c r="A216" s="12"/>
      <c r="B216" s="203"/>
      <c r="C216" s="204"/>
      <c r="D216" s="205" t="s">
        <v>75</v>
      </c>
      <c r="E216" s="217" t="s">
        <v>86</v>
      </c>
      <c r="F216" s="217" t="s">
        <v>319</v>
      </c>
      <c r="G216" s="204"/>
      <c r="H216" s="204"/>
      <c r="I216" s="207"/>
      <c r="J216" s="218">
        <f>BK216</f>
        <v>0</v>
      </c>
      <c r="K216" s="204"/>
      <c r="L216" s="209"/>
      <c r="M216" s="210"/>
      <c r="N216" s="211"/>
      <c r="O216" s="211"/>
      <c r="P216" s="212">
        <f>SUM(P217:P275)</f>
        <v>0</v>
      </c>
      <c r="Q216" s="211"/>
      <c r="R216" s="212">
        <f>SUM(R217:R275)</f>
        <v>61.153346110512004</v>
      </c>
      <c r="S216" s="211"/>
      <c r="T216" s="213">
        <f>SUM(T217:T275)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4" t="s">
        <v>84</v>
      </c>
      <c r="AT216" s="215" t="s">
        <v>75</v>
      </c>
      <c r="AU216" s="215" t="s">
        <v>84</v>
      </c>
      <c r="AY216" s="214" t="s">
        <v>127</v>
      </c>
      <c r="BK216" s="216">
        <f>SUM(BK217:BK275)</f>
        <v>0</v>
      </c>
    </row>
    <row r="217" spans="1:65" s="2" customFormat="1" ht="16.5" customHeight="1">
      <c r="A217" s="39"/>
      <c r="B217" s="40"/>
      <c r="C217" s="219" t="s">
        <v>320</v>
      </c>
      <c r="D217" s="219" t="s">
        <v>130</v>
      </c>
      <c r="E217" s="220" t="s">
        <v>321</v>
      </c>
      <c r="F217" s="221" t="s">
        <v>322</v>
      </c>
      <c r="G217" s="222" t="s">
        <v>202</v>
      </c>
      <c r="H217" s="223">
        <v>3.426</v>
      </c>
      <c r="I217" s="224"/>
      <c r="J217" s="225">
        <f>ROUND(I217*H217,2)</f>
        <v>0</v>
      </c>
      <c r="K217" s="221" t="s">
        <v>134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2.301022204</v>
      </c>
      <c r="R217" s="228">
        <f>Q217*H217</f>
        <v>7.8833020709040005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141</v>
      </c>
      <c r="AT217" s="230" t="s">
        <v>130</v>
      </c>
      <c r="AU217" s="230" t="s">
        <v>86</v>
      </c>
      <c r="AY217" s="18" t="s">
        <v>127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141</v>
      </c>
      <c r="BM217" s="230" t="s">
        <v>323</v>
      </c>
    </row>
    <row r="218" spans="1:51" s="15" customFormat="1" ht="12">
      <c r="A218" s="15"/>
      <c r="B218" s="261"/>
      <c r="C218" s="262"/>
      <c r="D218" s="240" t="s">
        <v>197</v>
      </c>
      <c r="E218" s="263" t="s">
        <v>1</v>
      </c>
      <c r="F218" s="264" t="s">
        <v>324</v>
      </c>
      <c r="G218" s="262"/>
      <c r="H218" s="263" t="s">
        <v>1</v>
      </c>
      <c r="I218" s="265"/>
      <c r="J218" s="262"/>
      <c r="K218" s="262"/>
      <c r="L218" s="266"/>
      <c r="M218" s="267"/>
      <c r="N218" s="268"/>
      <c r="O218" s="268"/>
      <c r="P218" s="268"/>
      <c r="Q218" s="268"/>
      <c r="R218" s="268"/>
      <c r="S218" s="268"/>
      <c r="T218" s="269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0" t="s">
        <v>197</v>
      </c>
      <c r="AU218" s="270" t="s">
        <v>86</v>
      </c>
      <c r="AV218" s="15" t="s">
        <v>84</v>
      </c>
      <c r="AW218" s="15" t="s">
        <v>32</v>
      </c>
      <c r="AX218" s="15" t="s">
        <v>76</v>
      </c>
      <c r="AY218" s="270" t="s">
        <v>127</v>
      </c>
    </row>
    <row r="219" spans="1:51" s="13" customFormat="1" ht="12">
      <c r="A219" s="13"/>
      <c r="B219" s="238"/>
      <c r="C219" s="239"/>
      <c r="D219" s="240" t="s">
        <v>197</v>
      </c>
      <c r="E219" s="241" t="s">
        <v>1</v>
      </c>
      <c r="F219" s="242" t="s">
        <v>325</v>
      </c>
      <c r="G219" s="239"/>
      <c r="H219" s="243">
        <v>2.538</v>
      </c>
      <c r="I219" s="244"/>
      <c r="J219" s="239"/>
      <c r="K219" s="239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197</v>
      </c>
      <c r="AU219" s="249" t="s">
        <v>86</v>
      </c>
      <c r="AV219" s="13" t="s">
        <v>86</v>
      </c>
      <c r="AW219" s="13" t="s">
        <v>32</v>
      </c>
      <c r="AX219" s="13" t="s">
        <v>76</v>
      </c>
      <c r="AY219" s="249" t="s">
        <v>127</v>
      </c>
    </row>
    <row r="220" spans="1:51" s="13" customFormat="1" ht="12">
      <c r="A220" s="13"/>
      <c r="B220" s="238"/>
      <c r="C220" s="239"/>
      <c r="D220" s="240" t="s">
        <v>197</v>
      </c>
      <c r="E220" s="241" t="s">
        <v>1</v>
      </c>
      <c r="F220" s="242" t="s">
        <v>326</v>
      </c>
      <c r="G220" s="239"/>
      <c r="H220" s="243">
        <v>0.888</v>
      </c>
      <c r="I220" s="244"/>
      <c r="J220" s="239"/>
      <c r="K220" s="239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197</v>
      </c>
      <c r="AU220" s="249" t="s">
        <v>86</v>
      </c>
      <c r="AV220" s="13" t="s">
        <v>86</v>
      </c>
      <c r="AW220" s="13" t="s">
        <v>32</v>
      </c>
      <c r="AX220" s="13" t="s">
        <v>76</v>
      </c>
      <c r="AY220" s="249" t="s">
        <v>127</v>
      </c>
    </row>
    <row r="221" spans="1:51" s="14" customFormat="1" ht="12">
      <c r="A221" s="14"/>
      <c r="B221" s="250"/>
      <c r="C221" s="251"/>
      <c r="D221" s="240" t="s">
        <v>197</v>
      </c>
      <c r="E221" s="252" t="s">
        <v>1</v>
      </c>
      <c r="F221" s="253" t="s">
        <v>199</v>
      </c>
      <c r="G221" s="251"/>
      <c r="H221" s="254">
        <v>3.426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0" t="s">
        <v>197</v>
      </c>
      <c r="AU221" s="260" t="s">
        <v>86</v>
      </c>
      <c r="AV221" s="14" t="s">
        <v>141</v>
      </c>
      <c r="AW221" s="14" t="s">
        <v>32</v>
      </c>
      <c r="AX221" s="14" t="s">
        <v>84</v>
      </c>
      <c r="AY221" s="260" t="s">
        <v>127</v>
      </c>
    </row>
    <row r="222" spans="1:65" s="2" customFormat="1" ht="16.5" customHeight="1">
      <c r="A222" s="39"/>
      <c r="B222" s="40"/>
      <c r="C222" s="219" t="s">
        <v>7</v>
      </c>
      <c r="D222" s="219" t="s">
        <v>130</v>
      </c>
      <c r="E222" s="220" t="s">
        <v>327</v>
      </c>
      <c r="F222" s="221" t="s">
        <v>328</v>
      </c>
      <c r="G222" s="222" t="s">
        <v>202</v>
      </c>
      <c r="H222" s="223">
        <v>14.072</v>
      </c>
      <c r="I222" s="224"/>
      <c r="J222" s="225">
        <f>ROUND(I222*H222,2)</f>
        <v>0</v>
      </c>
      <c r="K222" s="221" t="s">
        <v>134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2.301022204</v>
      </c>
      <c r="R222" s="228">
        <f>Q222*H222</f>
        <v>32.379984454688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141</v>
      </c>
      <c r="AT222" s="230" t="s">
        <v>130</v>
      </c>
      <c r="AU222" s="230" t="s">
        <v>86</v>
      </c>
      <c r="AY222" s="18" t="s">
        <v>127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141</v>
      </c>
      <c r="BM222" s="230" t="s">
        <v>329</v>
      </c>
    </row>
    <row r="223" spans="1:51" s="15" customFormat="1" ht="12">
      <c r="A223" s="15"/>
      <c r="B223" s="261"/>
      <c r="C223" s="262"/>
      <c r="D223" s="240" t="s">
        <v>197</v>
      </c>
      <c r="E223" s="263" t="s">
        <v>1</v>
      </c>
      <c r="F223" s="264" t="s">
        <v>330</v>
      </c>
      <c r="G223" s="262"/>
      <c r="H223" s="263" t="s">
        <v>1</v>
      </c>
      <c r="I223" s="265"/>
      <c r="J223" s="262"/>
      <c r="K223" s="262"/>
      <c r="L223" s="266"/>
      <c r="M223" s="267"/>
      <c r="N223" s="268"/>
      <c r="O223" s="268"/>
      <c r="P223" s="268"/>
      <c r="Q223" s="268"/>
      <c r="R223" s="268"/>
      <c r="S223" s="268"/>
      <c r="T223" s="269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0" t="s">
        <v>197</v>
      </c>
      <c r="AU223" s="270" t="s">
        <v>86</v>
      </c>
      <c r="AV223" s="15" t="s">
        <v>84</v>
      </c>
      <c r="AW223" s="15" t="s">
        <v>32</v>
      </c>
      <c r="AX223" s="15" t="s">
        <v>76</v>
      </c>
      <c r="AY223" s="270" t="s">
        <v>127</v>
      </c>
    </row>
    <row r="224" spans="1:51" s="13" customFormat="1" ht="12">
      <c r="A224" s="13"/>
      <c r="B224" s="238"/>
      <c r="C224" s="239"/>
      <c r="D224" s="240" t="s">
        <v>197</v>
      </c>
      <c r="E224" s="241" t="s">
        <v>1</v>
      </c>
      <c r="F224" s="242" t="s">
        <v>331</v>
      </c>
      <c r="G224" s="239"/>
      <c r="H224" s="243">
        <v>1.792</v>
      </c>
      <c r="I224" s="244"/>
      <c r="J224" s="239"/>
      <c r="K224" s="239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197</v>
      </c>
      <c r="AU224" s="249" t="s">
        <v>86</v>
      </c>
      <c r="AV224" s="13" t="s">
        <v>86</v>
      </c>
      <c r="AW224" s="13" t="s">
        <v>32</v>
      </c>
      <c r="AX224" s="13" t="s">
        <v>76</v>
      </c>
      <c r="AY224" s="249" t="s">
        <v>127</v>
      </c>
    </row>
    <row r="225" spans="1:51" s="13" customFormat="1" ht="12">
      <c r="A225" s="13"/>
      <c r="B225" s="238"/>
      <c r="C225" s="239"/>
      <c r="D225" s="240" t="s">
        <v>197</v>
      </c>
      <c r="E225" s="241" t="s">
        <v>1</v>
      </c>
      <c r="F225" s="242" t="s">
        <v>332</v>
      </c>
      <c r="G225" s="239"/>
      <c r="H225" s="243">
        <v>1.68</v>
      </c>
      <c r="I225" s="244"/>
      <c r="J225" s="239"/>
      <c r="K225" s="239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197</v>
      </c>
      <c r="AU225" s="249" t="s">
        <v>86</v>
      </c>
      <c r="AV225" s="13" t="s">
        <v>86</v>
      </c>
      <c r="AW225" s="13" t="s">
        <v>32</v>
      </c>
      <c r="AX225" s="13" t="s">
        <v>76</v>
      </c>
      <c r="AY225" s="249" t="s">
        <v>127</v>
      </c>
    </row>
    <row r="226" spans="1:51" s="13" customFormat="1" ht="12">
      <c r="A226" s="13"/>
      <c r="B226" s="238"/>
      <c r="C226" s="239"/>
      <c r="D226" s="240" t="s">
        <v>197</v>
      </c>
      <c r="E226" s="241" t="s">
        <v>1</v>
      </c>
      <c r="F226" s="242" t="s">
        <v>333</v>
      </c>
      <c r="G226" s="239"/>
      <c r="H226" s="243">
        <v>2.527</v>
      </c>
      <c r="I226" s="244"/>
      <c r="J226" s="239"/>
      <c r="K226" s="239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197</v>
      </c>
      <c r="AU226" s="249" t="s">
        <v>86</v>
      </c>
      <c r="AV226" s="13" t="s">
        <v>86</v>
      </c>
      <c r="AW226" s="13" t="s">
        <v>32</v>
      </c>
      <c r="AX226" s="13" t="s">
        <v>76</v>
      </c>
      <c r="AY226" s="249" t="s">
        <v>127</v>
      </c>
    </row>
    <row r="227" spans="1:51" s="15" customFormat="1" ht="12">
      <c r="A227" s="15"/>
      <c r="B227" s="261"/>
      <c r="C227" s="262"/>
      <c r="D227" s="240" t="s">
        <v>197</v>
      </c>
      <c r="E227" s="263" t="s">
        <v>1</v>
      </c>
      <c r="F227" s="264" t="s">
        <v>334</v>
      </c>
      <c r="G227" s="262"/>
      <c r="H227" s="263" t="s">
        <v>1</v>
      </c>
      <c r="I227" s="265"/>
      <c r="J227" s="262"/>
      <c r="K227" s="262"/>
      <c r="L227" s="266"/>
      <c r="M227" s="267"/>
      <c r="N227" s="268"/>
      <c r="O227" s="268"/>
      <c r="P227" s="268"/>
      <c r="Q227" s="268"/>
      <c r="R227" s="268"/>
      <c r="S227" s="268"/>
      <c r="T227" s="269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0" t="s">
        <v>197</v>
      </c>
      <c r="AU227" s="270" t="s">
        <v>86</v>
      </c>
      <c r="AV227" s="15" t="s">
        <v>84</v>
      </c>
      <c r="AW227" s="15" t="s">
        <v>32</v>
      </c>
      <c r="AX227" s="15" t="s">
        <v>76</v>
      </c>
      <c r="AY227" s="270" t="s">
        <v>127</v>
      </c>
    </row>
    <row r="228" spans="1:51" s="13" customFormat="1" ht="12">
      <c r="A228" s="13"/>
      <c r="B228" s="238"/>
      <c r="C228" s="239"/>
      <c r="D228" s="240" t="s">
        <v>197</v>
      </c>
      <c r="E228" s="241" t="s">
        <v>1</v>
      </c>
      <c r="F228" s="242" t="s">
        <v>335</v>
      </c>
      <c r="G228" s="239"/>
      <c r="H228" s="243">
        <v>0.848</v>
      </c>
      <c r="I228" s="244"/>
      <c r="J228" s="239"/>
      <c r="K228" s="239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197</v>
      </c>
      <c r="AU228" s="249" t="s">
        <v>86</v>
      </c>
      <c r="AV228" s="13" t="s">
        <v>86</v>
      </c>
      <c r="AW228" s="13" t="s">
        <v>32</v>
      </c>
      <c r="AX228" s="13" t="s">
        <v>76</v>
      </c>
      <c r="AY228" s="249" t="s">
        <v>127</v>
      </c>
    </row>
    <row r="229" spans="1:51" s="13" customFormat="1" ht="12">
      <c r="A229" s="13"/>
      <c r="B229" s="238"/>
      <c r="C229" s="239"/>
      <c r="D229" s="240" t="s">
        <v>197</v>
      </c>
      <c r="E229" s="241" t="s">
        <v>1</v>
      </c>
      <c r="F229" s="242" t="s">
        <v>336</v>
      </c>
      <c r="G229" s="239"/>
      <c r="H229" s="243">
        <v>0.176</v>
      </c>
      <c r="I229" s="244"/>
      <c r="J229" s="239"/>
      <c r="K229" s="239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197</v>
      </c>
      <c r="AU229" s="249" t="s">
        <v>86</v>
      </c>
      <c r="AV229" s="13" t="s">
        <v>86</v>
      </c>
      <c r="AW229" s="13" t="s">
        <v>32</v>
      </c>
      <c r="AX229" s="13" t="s">
        <v>76</v>
      </c>
      <c r="AY229" s="249" t="s">
        <v>127</v>
      </c>
    </row>
    <row r="230" spans="1:51" s="13" customFormat="1" ht="12">
      <c r="A230" s="13"/>
      <c r="B230" s="238"/>
      <c r="C230" s="239"/>
      <c r="D230" s="240" t="s">
        <v>197</v>
      </c>
      <c r="E230" s="241" t="s">
        <v>1</v>
      </c>
      <c r="F230" s="242" t="s">
        <v>337</v>
      </c>
      <c r="G230" s="239"/>
      <c r="H230" s="243">
        <v>0.18</v>
      </c>
      <c r="I230" s="244"/>
      <c r="J230" s="239"/>
      <c r="K230" s="239"/>
      <c r="L230" s="245"/>
      <c r="M230" s="246"/>
      <c r="N230" s="247"/>
      <c r="O230" s="247"/>
      <c r="P230" s="247"/>
      <c r="Q230" s="247"/>
      <c r="R230" s="247"/>
      <c r="S230" s="247"/>
      <c r="T230" s="24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9" t="s">
        <v>197</v>
      </c>
      <c r="AU230" s="249" t="s">
        <v>86</v>
      </c>
      <c r="AV230" s="13" t="s">
        <v>86</v>
      </c>
      <c r="AW230" s="13" t="s">
        <v>32</v>
      </c>
      <c r="AX230" s="13" t="s">
        <v>76</v>
      </c>
      <c r="AY230" s="249" t="s">
        <v>127</v>
      </c>
    </row>
    <row r="231" spans="1:51" s="13" customFormat="1" ht="12">
      <c r="A231" s="13"/>
      <c r="B231" s="238"/>
      <c r="C231" s="239"/>
      <c r="D231" s="240" t="s">
        <v>197</v>
      </c>
      <c r="E231" s="241" t="s">
        <v>1</v>
      </c>
      <c r="F231" s="242" t="s">
        <v>338</v>
      </c>
      <c r="G231" s="239"/>
      <c r="H231" s="243">
        <v>0.045</v>
      </c>
      <c r="I231" s="244"/>
      <c r="J231" s="239"/>
      <c r="K231" s="239"/>
      <c r="L231" s="245"/>
      <c r="M231" s="246"/>
      <c r="N231" s="247"/>
      <c r="O231" s="247"/>
      <c r="P231" s="247"/>
      <c r="Q231" s="247"/>
      <c r="R231" s="247"/>
      <c r="S231" s="247"/>
      <c r="T231" s="24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9" t="s">
        <v>197</v>
      </c>
      <c r="AU231" s="249" t="s">
        <v>86</v>
      </c>
      <c r="AV231" s="13" t="s">
        <v>86</v>
      </c>
      <c r="AW231" s="13" t="s">
        <v>32</v>
      </c>
      <c r="AX231" s="13" t="s">
        <v>76</v>
      </c>
      <c r="AY231" s="249" t="s">
        <v>127</v>
      </c>
    </row>
    <row r="232" spans="1:51" s="13" customFormat="1" ht="12">
      <c r="A232" s="13"/>
      <c r="B232" s="238"/>
      <c r="C232" s="239"/>
      <c r="D232" s="240" t="s">
        <v>197</v>
      </c>
      <c r="E232" s="241" t="s">
        <v>1</v>
      </c>
      <c r="F232" s="242" t="s">
        <v>339</v>
      </c>
      <c r="G232" s="239"/>
      <c r="H232" s="243">
        <v>0.454</v>
      </c>
      <c r="I232" s="244"/>
      <c r="J232" s="239"/>
      <c r="K232" s="239"/>
      <c r="L232" s="245"/>
      <c r="M232" s="246"/>
      <c r="N232" s="247"/>
      <c r="O232" s="247"/>
      <c r="P232" s="247"/>
      <c r="Q232" s="247"/>
      <c r="R232" s="247"/>
      <c r="S232" s="247"/>
      <c r="T232" s="24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9" t="s">
        <v>197</v>
      </c>
      <c r="AU232" s="249" t="s">
        <v>86</v>
      </c>
      <c r="AV232" s="13" t="s">
        <v>86</v>
      </c>
      <c r="AW232" s="13" t="s">
        <v>32</v>
      </c>
      <c r="AX232" s="13" t="s">
        <v>76</v>
      </c>
      <c r="AY232" s="249" t="s">
        <v>127</v>
      </c>
    </row>
    <row r="233" spans="1:51" s="15" customFormat="1" ht="12">
      <c r="A233" s="15"/>
      <c r="B233" s="261"/>
      <c r="C233" s="262"/>
      <c r="D233" s="240" t="s">
        <v>197</v>
      </c>
      <c r="E233" s="263" t="s">
        <v>1</v>
      </c>
      <c r="F233" s="264" t="s">
        <v>340</v>
      </c>
      <c r="G233" s="262"/>
      <c r="H233" s="263" t="s">
        <v>1</v>
      </c>
      <c r="I233" s="265"/>
      <c r="J233" s="262"/>
      <c r="K233" s="262"/>
      <c r="L233" s="266"/>
      <c r="M233" s="267"/>
      <c r="N233" s="268"/>
      <c r="O233" s="268"/>
      <c r="P233" s="268"/>
      <c r="Q233" s="268"/>
      <c r="R233" s="268"/>
      <c r="S233" s="268"/>
      <c r="T233" s="269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0" t="s">
        <v>197</v>
      </c>
      <c r="AU233" s="270" t="s">
        <v>86</v>
      </c>
      <c r="AV233" s="15" t="s">
        <v>84</v>
      </c>
      <c r="AW233" s="15" t="s">
        <v>32</v>
      </c>
      <c r="AX233" s="15" t="s">
        <v>76</v>
      </c>
      <c r="AY233" s="270" t="s">
        <v>127</v>
      </c>
    </row>
    <row r="234" spans="1:51" s="13" customFormat="1" ht="12">
      <c r="A234" s="13"/>
      <c r="B234" s="238"/>
      <c r="C234" s="239"/>
      <c r="D234" s="240" t="s">
        <v>197</v>
      </c>
      <c r="E234" s="241" t="s">
        <v>1</v>
      </c>
      <c r="F234" s="242" t="s">
        <v>341</v>
      </c>
      <c r="G234" s="239"/>
      <c r="H234" s="243">
        <v>1.04</v>
      </c>
      <c r="I234" s="244"/>
      <c r="J234" s="239"/>
      <c r="K234" s="239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197</v>
      </c>
      <c r="AU234" s="249" t="s">
        <v>86</v>
      </c>
      <c r="AV234" s="13" t="s">
        <v>86</v>
      </c>
      <c r="AW234" s="13" t="s">
        <v>32</v>
      </c>
      <c r="AX234" s="13" t="s">
        <v>76</v>
      </c>
      <c r="AY234" s="249" t="s">
        <v>127</v>
      </c>
    </row>
    <row r="235" spans="1:51" s="13" customFormat="1" ht="12">
      <c r="A235" s="13"/>
      <c r="B235" s="238"/>
      <c r="C235" s="239"/>
      <c r="D235" s="240" t="s">
        <v>197</v>
      </c>
      <c r="E235" s="241" t="s">
        <v>1</v>
      </c>
      <c r="F235" s="242" t="s">
        <v>342</v>
      </c>
      <c r="G235" s="239"/>
      <c r="H235" s="243">
        <v>0.52</v>
      </c>
      <c r="I235" s="244"/>
      <c r="J235" s="239"/>
      <c r="K235" s="239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197</v>
      </c>
      <c r="AU235" s="249" t="s">
        <v>86</v>
      </c>
      <c r="AV235" s="13" t="s">
        <v>86</v>
      </c>
      <c r="AW235" s="13" t="s">
        <v>32</v>
      </c>
      <c r="AX235" s="13" t="s">
        <v>76</v>
      </c>
      <c r="AY235" s="249" t="s">
        <v>127</v>
      </c>
    </row>
    <row r="236" spans="1:51" s="13" customFormat="1" ht="12">
      <c r="A236" s="13"/>
      <c r="B236" s="238"/>
      <c r="C236" s="239"/>
      <c r="D236" s="240" t="s">
        <v>197</v>
      </c>
      <c r="E236" s="241" t="s">
        <v>1</v>
      </c>
      <c r="F236" s="242" t="s">
        <v>343</v>
      </c>
      <c r="G236" s="239"/>
      <c r="H236" s="243">
        <v>0.92</v>
      </c>
      <c r="I236" s="244"/>
      <c r="J236" s="239"/>
      <c r="K236" s="239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197</v>
      </c>
      <c r="AU236" s="249" t="s">
        <v>86</v>
      </c>
      <c r="AV236" s="13" t="s">
        <v>86</v>
      </c>
      <c r="AW236" s="13" t="s">
        <v>32</v>
      </c>
      <c r="AX236" s="13" t="s">
        <v>76</v>
      </c>
      <c r="AY236" s="249" t="s">
        <v>127</v>
      </c>
    </row>
    <row r="237" spans="1:51" s="13" customFormat="1" ht="12">
      <c r="A237" s="13"/>
      <c r="B237" s="238"/>
      <c r="C237" s="239"/>
      <c r="D237" s="240" t="s">
        <v>197</v>
      </c>
      <c r="E237" s="241" t="s">
        <v>1</v>
      </c>
      <c r="F237" s="242" t="s">
        <v>344</v>
      </c>
      <c r="G237" s="239"/>
      <c r="H237" s="243">
        <v>0.8</v>
      </c>
      <c r="I237" s="244"/>
      <c r="J237" s="239"/>
      <c r="K237" s="239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197</v>
      </c>
      <c r="AU237" s="249" t="s">
        <v>86</v>
      </c>
      <c r="AV237" s="13" t="s">
        <v>86</v>
      </c>
      <c r="AW237" s="13" t="s">
        <v>32</v>
      </c>
      <c r="AX237" s="13" t="s">
        <v>76</v>
      </c>
      <c r="AY237" s="249" t="s">
        <v>127</v>
      </c>
    </row>
    <row r="238" spans="1:51" s="13" customFormat="1" ht="12">
      <c r="A238" s="13"/>
      <c r="B238" s="238"/>
      <c r="C238" s="239"/>
      <c r="D238" s="240" t="s">
        <v>197</v>
      </c>
      <c r="E238" s="241" t="s">
        <v>1</v>
      </c>
      <c r="F238" s="242" t="s">
        <v>345</v>
      </c>
      <c r="G238" s="239"/>
      <c r="H238" s="243">
        <v>0.68</v>
      </c>
      <c r="I238" s="244"/>
      <c r="J238" s="239"/>
      <c r="K238" s="239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197</v>
      </c>
      <c r="AU238" s="249" t="s">
        <v>86</v>
      </c>
      <c r="AV238" s="13" t="s">
        <v>86</v>
      </c>
      <c r="AW238" s="13" t="s">
        <v>32</v>
      </c>
      <c r="AX238" s="13" t="s">
        <v>76</v>
      </c>
      <c r="AY238" s="249" t="s">
        <v>127</v>
      </c>
    </row>
    <row r="239" spans="1:51" s="13" customFormat="1" ht="12">
      <c r="A239" s="13"/>
      <c r="B239" s="238"/>
      <c r="C239" s="239"/>
      <c r="D239" s="240" t="s">
        <v>197</v>
      </c>
      <c r="E239" s="241" t="s">
        <v>1</v>
      </c>
      <c r="F239" s="242" t="s">
        <v>346</v>
      </c>
      <c r="G239" s="239"/>
      <c r="H239" s="243">
        <v>0.54</v>
      </c>
      <c r="I239" s="244"/>
      <c r="J239" s="239"/>
      <c r="K239" s="239"/>
      <c r="L239" s="245"/>
      <c r="M239" s="246"/>
      <c r="N239" s="247"/>
      <c r="O239" s="247"/>
      <c r="P239" s="247"/>
      <c r="Q239" s="247"/>
      <c r="R239" s="247"/>
      <c r="S239" s="247"/>
      <c r="T239" s="24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9" t="s">
        <v>197</v>
      </c>
      <c r="AU239" s="249" t="s">
        <v>86</v>
      </c>
      <c r="AV239" s="13" t="s">
        <v>86</v>
      </c>
      <c r="AW239" s="13" t="s">
        <v>32</v>
      </c>
      <c r="AX239" s="13" t="s">
        <v>76</v>
      </c>
      <c r="AY239" s="249" t="s">
        <v>127</v>
      </c>
    </row>
    <row r="240" spans="1:51" s="13" customFormat="1" ht="12">
      <c r="A240" s="13"/>
      <c r="B240" s="238"/>
      <c r="C240" s="239"/>
      <c r="D240" s="240" t="s">
        <v>197</v>
      </c>
      <c r="E240" s="241" t="s">
        <v>1</v>
      </c>
      <c r="F240" s="242" t="s">
        <v>347</v>
      </c>
      <c r="G240" s="239"/>
      <c r="H240" s="243">
        <v>0.27</v>
      </c>
      <c r="I240" s="244"/>
      <c r="J240" s="239"/>
      <c r="K240" s="239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197</v>
      </c>
      <c r="AU240" s="249" t="s">
        <v>86</v>
      </c>
      <c r="AV240" s="13" t="s">
        <v>86</v>
      </c>
      <c r="AW240" s="13" t="s">
        <v>32</v>
      </c>
      <c r="AX240" s="13" t="s">
        <v>76</v>
      </c>
      <c r="AY240" s="249" t="s">
        <v>127</v>
      </c>
    </row>
    <row r="241" spans="1:51" s="13" customFormat="1" ht="12">
      <c r="A241" s="13"/>
      <c r="B241" s="238"/>
      <c r="C241" s="239"/>
      <c r="D241" s="240" t="s">
        <v>197</v>
      </c>
      <c r="E241" s="241" t="s">
        <v>1</v>
      </c>
      <c r="F241" s="242" t="s">
        <v>348</v>
      </c>
      <c r="G241" s="239"/>
      <c r="H241" s="243">
        <v>0.4</v>
      </c>
      <c r="I241" s="244"/>
      <c r="J241" s="239"/>
      <c r="K241" s="239"/>
      <c r="L241" s="245"/>
      <c r="M241" s="246"/>
      <c r="N241" s="247"/>
      <c r="O241" s="247"/>
      <c r="P241" s="247"/>
      <c r="Q241" s="247"/>
      <c r="R241" s="247"/>
      <c r="S241" s="247"/>
      <c r="T241" s="24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9" t="s">
        <v>197</v>
      </c>
      <c r="AU241" s="249" t="s">
        <v>86</v>
      </c>
      <c r="AV241" s="13" t="s">
        <v>86</v>
      </c>
      <c r="AW241" s="13" t="s">
        <v>32</v>
      </c>
      <c r="AX241" s="13" t="s">
        <v>76</v>
      </c>
      <c r="AY241" s="249" t="s">
        <v>127</v>
      </c>
    </row>
    <row r="242" spans="1:51" s="13" customFormat="1" ht="12">
      <c r="A242" s="13"/>
      <c r="B242" s="238"/>
      <c r="C242" s="239"/>
      <c r="D242" s="240" t="s">
        <v>197</v>
      </c>
      <c r="E242" s="241" t="s">
        <v>1</v>
      </c>
      <c r="F242" s="242" t="s">
        <v>349</v>
      </c>
      <c r="G242" s="239"/>
      <c r="H242" s="243">
        <v>1.2</v>
      </c>
      <c r="I242" s="244"/>
      <c r="J242" s="239"/>
      <c r="K242" s="239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197</v>
      </c>
      <c r="AU242" s="249" t="s">
        <v>86</v>
      </c>
      <c r="AV242" s="13" t="s">
        <v>86</v>
      </c>
      <c r="AW242" s="13" t="s">
        <v>32</v>
      </c>
      <c r="AX242" s="13" t="s">
        <v>76</v>
      </c>
      <c r="AY242" s="249" t="s">
        <v>127</v>
      </c>
    </row>
    <row r="243" spans="1:51" s="14" customFormat="1" ht="12">
      <c r="A243" s="14"/>
      <c r="B243" s="250"/>
      <c r="C243" s="251"/>
      <c r="D243" s="240" t="s">
        <v>197</v>
      </c>
      <c r="E243" s="252" t="s">
        <v>1</v>
      </c>
      <c r="F243" s="253" t="s">
        <v>199</v>
      </c>
      <c r="G243" s="251"/>
      <c r="H243" s="254">
        <v>14.072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197</v>
      </c>
      <c r="AU243" s="260" t="s">
        <v>86</v>
      </c>
      <c r="AV243" s="14" t="s">
        <v>141</v>
      </c>
      <c r="AW243" s="14" t="s">
        <v>32</v>
      </c>
      <c r="AX243" s="14" t="s">
        <v>84</v>
      </c>
      <c r="AY243" s="260" t="s">
        <v>127</v>
      </c>
    </row>
    <row r="244" spans="1:65" s="2" customFormat="1" ht="16.5" customHeight="1">
      <c r="A244" s="39"/>
      <c r="B244" s="40"/>
      <c r="C244" s="219" t="s">
        <v>350</v>
      </c>
      <c r="D244" s="219" t="s">
        <v>130</v>
      </c>
      <c r="E244" s="220" t="s">
        <v>351</v>
      </c>
      <c r="F244" s="221" t="s">
        <v>352</v>
      </c>
      <c r="G244" s="222" t="s">
        <v>195</v>
      </c>
      <c r="H244" s="223">
        <v>46.62</v>
      </c>
      <c r="I244" s="224"/>
      <c r="J244" s="225">
        <f>ROUND(I244*H244,2)</f>
        <v>0</v>
      </c>
      <c r="K244" s="221" t="s">
        <v>134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0.0026919</v>
      </c>
      <c r="R244" s="228">
        <f>Q244*H244</f>
        <v>0.125496378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141</v>
      </c>
      <c r="AT244" s="230" t="s">
        <v>130</v>
      </c>
      <c r="AU244" s="230" t="s">
        <v>86</v>
      </c>
      <c r="AY244" s="18" t="s">
        <v>127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141</v>
      </c>
      <c r="BM244" s="230" t="s">
        <v>353</v>
      </c>
    </row>
    <row r="245" spans="1:51" s="15" customFormat="1" ht="12">
      <c r="A245" s="15"/>
      <c r="B245" s="261"/>
      <c r="C245" s="262"/>
      <c r="D245" s="240" t="s">
        <v>197</v>
      </c>
      <c r="E245" s="263" t="s">
        <v>1</v>
      </c>
      <c r="F245" s="264" t="s">
        <v>330</v>
      </c>
      <c r="G245" s="262"/>
      <c r="H245" s="263" t="s">
        <v>1</v>
      </c>
      <c r="I245" s="265"/>
      <c r="J245" s="262"/>
      <c r="K245" s="262"/>
      <c r="L245" s="266"/>
      <c r="M245" s="267"/>
      <c r="N245" s="268"/>
      <c r="O245" s="268"/>
      <c r="P245" s="268"/>
      <c r="Q245" s="268"/>
      <c r="R245" s="268"/>
      <c r="S245" s="268"/>
      <c r="T245" s="269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0" t="s">
        <v>197</v>
      </c>
      <c r="AU245" s="270" t="s">
        <v>86</v>
      </c>
      <c r="AV245" s="15" t="s">
        <v>84</v>
      </c>
      <c r="AW245" s="15" t="s">
        <v>32</v>
      </c>
      <c r="AX245" s="15" t="s">
        <v>76</v>
      </c>
      <c r="AY245" s="270" t="s">
        <v>127</v>
      </c>
    </row>
    <row r="246" spans="1:51" s="13" customFormat="1" ht="12">
      <c r="A246" s="13"/>
      <c r="B246" s="238"/>
      <c r="C246" s="239"/>
      <c r="D246" s="240" t="s">
        <v>197</v>
      </c>
      <c r="E246" s="241" t="s">
        <v>1</v>
      </c>
      <c r="F246" s="242" t="s">
        <v>354</v>
      </c>
      <c r="G246" s="239"/>
      <c r="H246" s="243">
        <v>5.12</v>
      </c>
      <c r="I246" s="244"/>
      <c r="J246" s="239"/>
      <c r="K246" s="239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197</v>
      </c>
      <c r="AU246" s="249" t="s">
        <v>86</v>
      </c>
      <c r="AV246" s="13" t="s">
        <v>86</v>
      </c>
      <c r="AW246" s="13" t="s">
        <v>32</v>
      </c>
      <c r="AX246" s="13" t="s">
        <v>76</v>
      </c>
      <c r="AY246" s="249" t="s">
        <v>127</v>
      </c>
    </row>
    <row r="247" spans="1:51" s="13" customFormat="1" ht="12">
      <c r="A247" s="13"/>
      <c r="B247" s="238"/>
      <c r="C247" s="239"/>
      <c r="D247" s="240" t="s">
        <v>197</v>
      </c>
      <c r="E247" s="241" t="s">
        <v>1</v>
      </c>
      <c r="F247" s="242" t="s">
        <v>355</v>
      </c>
      <c r="G247" s="239"/>
      <c r="H247" s="243">
        <v>4.8</v>
      </c>
      <c r="I247" s="244"/>
      <c r="J247" s="239"/>
      <c r="K247" s="239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197</v>
      </c>
      <c r="AU247" s="249" t="s">
        <v>86</v>
      </c>
      <c r="AV247" s="13" t="s">
        <v>86</v>
      </c>
      <c r="AW247" s="13" t="s">
        <v>32</v>
      </c>
      <c r="AX247" s="13" t="s">
        <v>76</v>
      </c>
      <c r="AY247" s="249" t="s">
        <v>127</v>
      </c>
    </row>
    <row r="248" spans="1:51" s="13" customFormat="1" ht="12">
      <c r="A248" s="13"/>
      <c r="B248" s="238"/>
      <c r="C248" s="239"/>
      <c r="D248" s="240" t="s">
        <v>197</v>
      </c>
      <c r="E248" s="241" t="s">
        <v>1</v>
      </c>
      <c r="F248" s="242" t="s">
        <v>356</v>
      </c>
      <c r="G248" s="239"/>
      <c r="H248" s="243">
        <v>7.22</v>
      </c>
      <c r="I248" s="244"/>
      <c r="J248" s="239"/>
      <c r="K248" s="239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197</v>
      </c>
      <c r="AU248" s="249" t="s">
        <v>86</v>
      </c>
      <c r="AV248" s="13" t="s">
        <v>86</v>
      </c>
      <c r="AW248" s="13" t="s">
        <v>32</v>
      </c>
      <c r="AX248" s="13" t="s">
        <v>76</v>
      </c>
      <c r="AY248" s="249" t="s">
        <v>127</v>
      </c>
    </row>
    <row r="249" spans="1:51" s="15" customFormat="1" ht="12">
      <c r="A249" s="15"/>
      <c r="B249" s="261"/>
      <c r="C249" s="262"/>
      <c r="D249" s="240" t="s">
        <v>197</v>
      </c>
      <c r="E249" s="263" t="s">
        <v>1</v>
      </c>
      <c r="F249" s="264" t="s">
        <v>357</v>
      </c>
      <c r="G249" s="262"/>
      <c r="H249" s="263" t="s">
        <v>1</v>
      </c>
      <c r="I249" s="265"/>
      <c r="J249" s="262"/>
      <c r="K249" s="262"/>
      <c r="L249" s="266"/>
      <c r="M249" s="267"/>
      <c r="N249" s="268"/>
      <c r="O249" s="268"/>
      <c r="P249" s="268"/>
      <c r="Q249" s="268"/>
      <c r="R249" s="268"/>
      <c r="S249" s="268"/>
      <c r="T249" s="269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0" t="s">
        <v>197</v>
      </c>
      <c r="AU249" s="270" t="s">
        <v>86</v>
      </c>
      <c r="AV249" s="15" t="s">
        <v>84</v>
      </c>
      <c r="AW249" s="15" t="s">
        <v>32</v>
      </c>
      <c r="AX249" s="15" t="s">
        <v>76</v>
      </c>
      <c r="AY249" s="270" t="s">
        <v>127</v>
      </c>
    </row>
    <row r="250" spans="1:51" s="13" customFormat="1" ht="12">
      <c r="A250" s="13"/>
      <c r="B250" s="238"/>
      <c r="C250" s="239"/>
      <c r="D250" s="240" t="s">
        <v>197</v>
      </c>
      <c r="E250" s="241" t="s">
        <v>1</v>
      </c>
      <c r="F250" s="242" t="s">
        <v>358</v>
      </c>
      <c r="G250" s="239"/>
      <c r="H250" s="243">
        <v>3.63</v>
      </c>
      <c r="I250" s="244"/>
      <c r="J250" s="239"/>
      <c r="K250" s="239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197</v>
      </c>
      <c r="AU250" s="249" t="s">
        <v>86</v>
      </c>
      <c r="AV250" s="13" t="s">
        <v>86</v>
      </c>
      <c r="AW250" s="13" t="s">
        <v>32</v>
      </c>
      <c r="AX250" s="13" t="s">
        <v>76</v>
      </c>
      <c r="AY250" s="249" t="s">
        <v>127</v>
      </c>
    </row>
    <row r="251" spans="1:51" s="15" customFormat="1" ht="12">
      <c r="A251" s="15"/>
      <c r="B251" s="261"/>
      <c r="C251" s="262"/>
      <c r="D251" s="240" t="s">
        <v>197</v>
      </c>
      <c r="E251" s="263" t="s">
        <v>1</v>
      </c>
      <c r="F251" s="264" t="s">
        <v>340</v>
      </c>
      <c r="G251" s="262"/>
      <c r="H251" s="263" t="s">
        <v>1</v>
      </c>
      <c r="I251" s="265"/>
      <c r="J251" s="262"/>
      <c r="K251" s="262"/>
      <c r="L251" s="266"/>
      <c r="M251" s="267"/>
      <c r="N251" s="268"/>
      <c r="O251" s="268"/>
      <c r="P251" s="268"/>
      <c r="Q251" s="268"/>
      <c r="R251" s="268"/>
      <c r="S251" s="268"/>
      <c r="T251" s="269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0" t="s">
        <v>197</v>
      </c>
      <c r="AU251" s="270" t="s">
        <v>86</v>
      </c>
      <c r="AV251" s="15" t="s">
        <v>84</v>
      </c>
      <c r="AW251" s="15" t="s">
        <v>32</v>
      </c>
      <c r="AX251" s="15" t="s">
        <v>76</v>
      </c>
      <c r="AY251" s="270" t="s">
        <v>127</v>
      </c>
    </row>
    <row r="252" spans="1:51" s="13" customFormat="1" ht="12">
      <c r="A252" s="13"/>
      <c r="B252" s="238"/>
      <c r="C252" s="239"/>
      <c r="D252" s="240" t="s">
        <v>197</v>
      </c>
      <c r="E252" s="241" t="s">
        <v>1</v>
      </c>
      <c r="F252" s="242" t="s">
        <v>359</v>
      </c>
      <c r="G252" s="239"/>
      <c r="H252" s="243">
        <v>5.2</v>
      </c>
      <c r="I252" s="244"/>
      <c r="J252" s="239"/>
      <c r="K252" s="239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197</v>
      </c>
      <c r="AU252" s="249" t="s">
        <v>86</v>
      </c>
      <c r="AV252" s="13" t="s">
        <v>86</v>
      </c>
      <c r="AW252" s="13" t="s">
        <v>32</v>
      </c>
      <c r="AX252" s="13" t="s">
        <v>76</v>
      </c>
      <c r="AY252" s="249" t="s">
        <v>127</v>
      </c>
    </row>
    <row r="253" spans="1:51" s="13" customFormat="1" ht="12">
      <c r="A253" s="13"/>
      <c r="B253" s="238"/>
      <c r="C253" s="239"/>
      <c r="D253" s="240" t="s">
        <v>197</v>
      </c>
      <c r="E253" s="241" t="s">
        <v>1</v>
      </c>
      <c r="F253" s="242" t="s">
        <v>360</v>
      </c>
      <c r="G253" s="239"/>
      <c r="H253" s="243">
        <v>2.6</v>
      </c>
      <c r="I253" s="244"/>
      <c r="J253" s="239"/>
      <c r="K253" s="239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197</v>
      </c>
      <c r="AU253" s="249" t="s">
        <v>86</v>
      </c>
      <c r="AV253" s="13" t="s">
        <v>86</v>
      </c>
      <c r="AW253" s="13" t="s">
        <v>32</v>
      </c>
      <c r="AX253" s="13" t="s">
        <v>76</v>
      </c>
      <c r="AY253" s="249" t="s">
        <v>127</v>
      </c>
    </row>
    <row r="254" spans="1:51" s="13" customFormat="1" ht="12">
      <c r="A254" s="13"/>
      <c r="B254" s="238"/>
      <c r="C254" s="239"/>
      <c r="D254" s="240" t="s">
        <v>197</v>
      </c>
      <c r="E254" s="241" t="s">
        <v>1</v>
      </c>
      <c r="F254" s="242" t="s">
        <v>361</v>
      </c>
      <c r="G254" s="239"/>
      <c r="H254" s="243">
        <v>4.6</v>
      </c>
      <c r="I254" s="244"/>
      <c r="J254" s="239"/>
      <c r="K254" s="239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197</v>
      </c>
      <c r="AU254" s="249" t="s">
        <v>86</v>
      </c>
      <c r="AV254" s="13" t="s">
        <v>86</v>
      </c>
      <c r="AW254" s="13" t="s">
        <v>32</v>
      </c>
      <c r="AX254" s="13" t="s">
        <v>76</v>
      </c>
      <c r="AY254" s="249" t="s">
        <v>127</v>
      </c>
    </row>
    <row r="255" spans="1:51" s="13" customFormat="1" ht="12">
      <c r="A255" s="13"/>
      <c r="B255" s="238"/>
      <c r="C255" s="239"/>
      <c r="D255" s="240" t="s">
        <v>197</v>
      </c>
      <c r="E255" s="241" t="s">
        <v>1</v>
      </c>
      <c r="F255" s="242" t="s">
        <v>362</v>
      </c>
      <c r="G255" s="239"/>
      <c r="H255" s="243">
        <v>4</v>
      </c>
      <c r="I255" s="244"/>
      <c r="J255" s="239"/>
      <c r="K255" s="239"/>
      <c r="L255" s="245"/>
      <c r="M255" s="246"/>
      <c r="N255" s="247"/>
      <c r="O255" s="247"/>
      <c r="P255" s="247"/>
      <c r="Q255" s="247"/>
      <c r="R255" s="247"/>
      <c r="S255" s="247"/>
      <c r="T255" s="24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9" t="s">
        <v>197</v>
      </c>
      <c r="AU255" s="249" t="s">
        <v>86</v>
      </c>
      <c r="AV255" s="13" t="s">
        <v>86</v>
      </c>
      <c r="AW255" s="13" t="s">
        <v>32</v>
      </c>
      <c r="AX255" s="13" t="s">
        <v>76</v>
      </c>
      <c r="AY255" s="249" t="s">
        <v>127</v>
      </c>
    </row>
    <row r="256" spans="1:51" s="13" customFormat="1" ht="12">
      <c r="A256" s="13"/>
      <c r="B256" s="238"/>
      <c r="C256" s="239"/>
      <c r="D256" s="240" t="s">
        <v>197</v>
      </c>
      <c r="E256" s="241" t="s">
        <v>1</v>
      </c>
      <c r="F256" s="242" t="s">
        <v>363</v>
      </c>
      <c r="G256" s="239"/>
      <c r="H256" s="243">
        <v>3.4</v>
      </c>
      <c r="I256" s="244"/>
      <c r="J256" s="239"/>
      <c r="K256" s="239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197</v>
      </c>
      <c r="AU256" s="249" t="s">
        <v>86</v>
      </c>
      <c r="AV256" s="13" t="s">
        <v>86</v>
      </c>
      <c r="AW256" s="13" t="s">
        <v>32</v>
      </c>
      <c r="AX256" s="13" t="s">
        <v>76</v>
      </c>
      <c r="AY256" s="249" t="s">
        <v>127</v>
      </c>
    </row>
    <row r="257" spans="1:51" s="13" customFormat="1" ht="12">
      <c r="A257" s="13"/>
      <c r="B257" s="238"/>
      <c r="C257" s="239"/>
      <c r="D257" s="240" t="s">
        <v>197</v>
      </c>
      <c r="E257" s="241" t="s">
        <v>1</v>
      </c>
      <c r="F257" s="242" t="s">
        <v>364</v>
      </c>
      <c r="G257" s="239"/>
      <c r="H257" s="243">
        <v>2.7</v>
      </c>
      <c r="I257" s="244"/>
      <c r="J257" s="239"/>
      <c r="K257" s="239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197</v>
      </c>
      <c r="AU257" s="249" t="s">
        <v>86</v>
      </c>
      <c r="AV257" s="13" t="s">
        <v>86</v>
      </c>
      <c r="AW257" s="13" t="s">
        <v>32</v>
      </c>
      <c r="AX257" s="13" t="s">
        <v>76</v>
      </c>
      <c r="AY257" s="249" t="s">
        <v>127</v>
      </c>
    </row>
    <row r="258" spans="1:51" s="13" customFormat="1" ht="12">
      <c r="A258" s="13"/>
      <c r="B258" s="238"/>
      <c r="C258" s="239"/>
      <c r="D258" s="240" t="s">
        <v>197</v>
      </c>
      <c r="E258" s="241" t="s">
        <v>1</v>
      </c>
      <c r="F258" s="242" t="s">
        <v>365</v>
      </c>
      <c r="G258" s="239"/>
      <c r="H258" s="243">
        <v>1.35</v>
      </c>
      <c r="I258" s="244"/>
      <c r="J258" s="239"/>
      <c r="K258" s="239"/>
      <c r="L258" s="245"/>
      <c r="M258" s="246"/>
      <c r="N258" s="247"/>
      <c r="O258" s="247"/>
      <c r="P258" s="247"/>
      <c r="Q258" s="247"/>
      <c r="R258" s="247"/>
      <c r="S258" s="247"/>
      <c r="T258" s="24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9" t="s">
        <v>197</v>
      </c>
      <c r="AU258" s="249" t="s">
        <v>86</v>
      </c>
      <c r="AV258" s="13" t="s">
        <v>86</v>
      </c>
      <c r="AW258" s="13" t="s">
        <v>32</v>
      </c>
      <c r="AX258" s="13" t="s">
        <v>76</v>
      </c>
      <c r="AY258" s="249" t="s">
        <v>127</v>
      </c>
    </row>
    <row r="259" spans="1:51" s="13" customFormat="1" ht="12">
      <c r="A259" s="13"/>
      <c r="B259" s="238"/>
      <c r="C259" s="239"/>
      <c r="D259" s="240" t="s">
        <v>197</v>
      </c>
      <c r="E259" s="241" t="s">
        <v>1</v>
      </c>
      <c r="F259" s="242" t="s">
        <v>366</v>
      </c>
      <c r="G259" s="239"/>
      <c r="H259" s="243">
        <v>2</v>
      </c>
      <c r="I259" s="244"/>
      <c r="J259" s="239"/>
      <c r="K259" s="239"/>
      <c r="L259" s="245"/>
      <c r="M259" s="246"/>
      <c r="N259" s="247"/>
      <c r="O259" s="247"/>
      <c r="P259" s="247"/>
      <c r="Q259" s="247"/>
      <c r="R259" s="247"/>
      <c r="S259" s="247"/>
      <c r="T259" s="24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9" t="s">
        <v>197</v>
      </c>
      <c r="AU259" s="249" t="s">
        <v>86</v>
      </c>
      <c r="AV259" s="13" t="s">
        <v>86</v>
      </c>
      <c r="AW259" s="13" t="s">
        <v>32</v>
      </c>
      <c r="AX259" s="13" t="s">
        <v>76</v>
      </c>
      <c r="AY259" s="249" t="s">
        <v>127</v>
      </c>
    </row>
    <row r="260" spans="1:51" s="14" customFormat="1" ht="12">
      <c r="A260" s="14"/>
      <c r="B260" s="250"/>
      <c r="C260" s="251"/>
      <c r="D260" s="240" t="s">
        <v>197</v>
      </c>
      <c r="E260" s="252" t="s">
        <v>1</v>
      </c>
      <c r="F260" s="253" t="s">
        <v>199</v>
      </c>
      <c r="G260" s="251"/>
      <c r="H260" s="254">
        <v>46.62</v>
      </c>
      <c r="I260" s="255"/>
      <c r="J260" s="251"/>
      <c r="K260" s="251"/>
      <c r="L260" s="256"/>
      <c r="M260" s="257"/>
      <c r="N260" s="258"/>
      <c r="O260" s="258"/>
      <c r="P260" s="258"/>
      <c r="Q260" s="258"/>
      <c r="R260" s="258"/>
      <c r="S260" s="258"/>
      <c r="T260" s="25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0" t="s">
        <v>197</v>
      </c>
      <c r="AU260" s="260" t="s">
        <v>86</v>
      </c>
      <c r="AV260" s="14" t="s">
        <v>141</v>
      </c>
      <c r="AW260" s="14" t="s">
        <v>32</v>
      </c>
      <c r="AX260" s="14" t="s">
        <v>84</v>
      </c>
      <c r="AY260" s="260" t="s">
        <v>127</v>
      </c>
    </row>
    <row r="261" spans="1:65" s="2" customFormat="1" ht="16.5" customHeight="1">
      <c r="A261" s="39"/>
      <c r="B261" s="40"/>
      <c r="C261" s="219" t="s">
        <v>367</v>
      </c>
      <c r="D261" s="219" t="s">
        <v>130</v>
      </c>
      <c r="E261" s="220" t="s">
        <v>368</v>
      </c>
      <c r="F261" s="221" t="s">
        <v>369</v>
      </c>
      <c r="G261" s="222" t="s">
        <v>195</v>
      </c>
      <c r="H261" s="223">
        <v>20.77</v>
      </c>
      <c r="I261" s="224"/>
      <c r="J261" s="225">
        <f>ROUND(I261*H261,2)</f>
        <v>0</v>
      </c>
      <c r="K261" s="221" t="s">
        <v>134</v>
      </c>
      <c r="L261" s="45"/>
      <c r="M261" s="226" t="s">
        <v>1</v>
      </c>
      <c r="N261" s="227" t="s">
        <v>41</v>
      </c>
      <c r="O261" s="9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141</v>
      </c>
      <c r="AT261" s="230" t="s">
        <v>130</v>
      </c>
      <c r="AU261" s="230" t="s">
        <v>86</v>
      </c>
      <c r="AY261" s="18" t="s">
        <v>127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84</v>
      </c>
      <c r="BK261" s="231">
        <f>ROUND(I261*H261,2)</f>
        <v>0</v>
      </c>
      <c r="BL261" s="18" t="s">
        <v>141</v>
      </c>
      <c r="BM261" s="230" t="s">
        <v>370</v>
      </c>
    </row>
    <row r="262" spans="1:65" s="2" customFormat="1" ht="33" customHeight="1">
      <c r="A262" s="39"/>
      <c r="B262" s="40"/>
      <c r="C262" s="219" t="s">
        <v>371</v>
      </c>
      <c r="D262" s="219" t="s">
        <v>130</v>
      </c>
      <c r="E262" s="220" t="s">
        <v>372</v>
      </c>
      <c r="F262" s="221" t="s">
        <v>373</v>
      </c>
      <c r="G262" s="222" t="s">
        <v>195</v>
      </c>
      <c r="H262" s="223">
        <v>20.1</v>
      </c>
      <c r="I262" s="224"/>
      <c r="J262" s="225">
        <f>ROUND(I262*H262,2)</f>
        <v>0</v>
      </c>
      <c r="K262" s="221" t="s">
        <v>134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1.02036055</v>
      </c>
      <c r="R262" s="228">
        <f>Q262*H262</f>
        <v>20.509247055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141</v>
      </c>
      <c r="AT262" s="230" t="s">
        <v>130</v>
      </c>
      <c r="AU262" s="230" t="s">
        <v>86</v>
      </c>
      <c r="AY262" s="18" t="s">
        <v>127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141</v>
      </c>
      <c r="BM262" s="230" t="s">
        <v>374</v>
      </c>
    </row>
    <row r="263" spans="1:51" s="15" customFormat="1" ht="12">
      <c r="A263" s="15"/>
      <c r="B263" s="261"/>
      <c r="C263" s="262"/>
      <c r="D263" s="240" t="s">
        <v>197</v>
      </c>
      <c r="E263" s="263" t="s">
        <v>1</v>
      </c>
      <c r="F263" s="264" t="s">
        <v>375</v>
      </c>
      <c r="G263" s="262"/>
      <c r="H263" s="263" t="s">
        <v>1</v>
      </c>
      <c r="I263" s="265"/>
      <c r="J263" s="262"/>
      <c r="K263" s="262"/>
      <c r="L263" s="266"/>
      <c r="M263" s="267"/>
      <c r="N263" s="268"/>
      <c r="O263" s="268"/>
      <c r="P263" s="268"/>
      <c r="Q263" s="268"/>
      <c r="R263" s="268"/>
      <c r="S263" s="268"/>
      <c r="T263" s="269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0" t="s">
        <v>197</v>
      </c>
      <c r="AU263" s="270" t="s">
        <v>86</v>
      </c>
      <c r="AV263" s="15" t="s">
        <v>84</v>
      </c>
      <c r="AW263" s="15" t="s">
        <v>32</v>
      </c>
      <c r="AX263" s="15" t="s">
        <v>76</v>
      </c>
      <c r="AY263" s="270" t="s">
        <v>127</v>
      </c>
    </row>
    <row r="264" spans="1:51" s="13" customFormat="1" ht="12">
      <c r="A264" s="13"/>
      <c r="B264" s="238"/>
      <c r="C264" s="239"/>
      <c r="D264" s="240" t="s">
        <v>197</v>
      </c>
      <c r="E264" s="241" t="s">
        <v>1</v>
      </c>
      <c r="F264" s="242" t="s">
        <v>376</v>
      </c>
      <c r="G264" s="239"/>
      <c r="H264" s="243">
        <v>0.75</v>
      </c>
      <c r="I264" s="244"/>
      <c r="J264" s="239"/>
      <c r="K264" s="239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197</v>
      </c>
      <c r="AU264" s="249" t="s">
        <v>86</v>
      </c>
      <c r="AV264" s="13" t="s">
        <v>86</v>
      </c>
      <c r="AW264" s="13" t="s">
        <v>32</v>
      </c>
      <c r="AX264" s="13" t="s">
        <v>76</v>
      </c>
      <c r="AY264" s="249" t="s">
        <v>127</v>
      </c>
    </row>
    <row r="265" spans="1:51" s="13" customFormat="1" ht="12">
      <c r="A265" s="13"/>
      <c r="B265" s="238"/>
      <c r="C265" s="239"/>
      <c r="D265" s="240" t="s">
        <v>197</v>
      </c>
      <c r="E265" s="241" t="s">
        <v>1</v>
      </c>
      <c r="F265" s="242" t="s">
        <v>377</v>
      </c>
      <c r="G265" s="239"/>
      <c r="H265" s="243">
        <v>1</v>
      </c>
      <c r="I265" s="244"/>
      <c r="J265" s="239"/>
      <c r="K265" s="239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197</v>
      </c>
      <c r="AU265" s="249" t="s">
        <v>86</v>
      </c>
      <c r="AV265" s="13" t="s">
        <v>86</v>
      </c>
      <c r="AW265" s="13" t="s">
        <v>32</v>
      </c>
      <c r="AX265" s="13" t="s">
        <v>76</v>
      </c>
      <c r="AY265" s="249" t="s">
        <v>127</v>
      </c>
    </row>
    <row r="266" spans="1:51" s="13" customFormat="1" ht="12">
      <c r="A266" s="13"/>
      <c r="B266" s="238"/>
      <c r="C266" s="239"/>
      <c r="D266" s="240" t="s">
        <v>197</v>
      </c>
      <c r="E266" s="241" t="s">
        <v>1</v>
      </c>
      <c r="F266" s="242" t="s">
        <v>378</v>
      </c>
      <c r="G266" s="239"/>
      <c r="H266" s="243">
        <v>1.25</v>
      </c>
      <c r="I266" s="244"/>
      <c r="J266" s="239"/>
      <c r="K266" s="239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197</v>
      </c>
      <c r="AU266" s="249" t="s">
        <v>86</v>
      </c>
      <c r="AV266" s="13" t="s">
        <v>86</v>
      </c>
      <c r="AW266" s="13" t="s">
        <v>32</v>
      </c>
      <c r="AX266" s="13" t="s">
        <v>76</v>
      </c>
      <c r="AY266" s="249" t="s">
        <v>127</v>
      </c>
    </row>
    <row r="267" spans="1:51" s="13" customFormat="1" ht="12">
      <c r="A267" s="13"/>
      <c r="B267" s="238"/>
      <c r="C267" s="239"/>
      <c r="D267" s="240" t="s">
        <v>197</v>
      </c>
      <c r="E267" s="241" t="s">
        <v>1</v>
      </c>
      <c r="F267" s="242" t="s">
        <v>379</v>
      </c>
      <c r="G267" s="239"/>
      <c r="H267" s="243">
        <v>1.75</v>
      </c>
      <c r="I267" s="244"/>
      <c r="J267" s="239"/>
      <c r="K267" s="239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197</v>
      </c>
      <c r="AU267" s="249" t="s">
        <v>86</v>
      </c>
      <c r="AV267" s="13" t="s">
        <v>86</v>
      </c>
      <c r="AW267" s="13" t="s">
        <v>32</v>
      </c>
      <c r="AX267" s="13" t="s">
        <v>76</v>
      </c>
      <c r="AY267" s="249" t="s">
        <v>127</v>
      </c>
    </row>
    <row r="268" spans="1:51" s="13" customFormat="1" ht="12">
      <c r="A268" s="13"/>
      <c r="B268" s="238"/>
      <c r="C268" s="239"/>
      <c r="D268" s="240" t="s">
        <v>197</v>
      </c>
      <c r="E268" s="241" t="s">
        <v>1</v>
      </c>
      <c r="F268" s="242" t="s">
        <v>380</v>
      </c>
      <c r="G268" s="239"/>
      <c r="H268" s="243">
        <v>4.4</v>
      </c>
      <c r="I268" s="244"/>
      <c r="J268" s="239"/>
      <c r="K268" s="239"/>
      <c r="L268" s="245"/>
      <c r="M268" s="246"/>
      <c r="N268" s="247"/>
      <c r="O268" s="247"/>
      <c r="P268" s="247"/>
      <c r="Q268" s="247"/>
      <c r="R268" s="247"/>
      <c r="S268" s="247"/>
      <c r="T268" s="24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9" t="s">
        <v>197</v>
      </c>
      <c r="AU268" s="249" t="s">
        <v>86</v>
      </c>
      <c r="AV268" s="13" t="s">
        <v>86</v>
      </c>
      <c r="AW268" s="13" t="s">
        <v>32</v>
      </c>
      <c r="AX268" s="13" t="s">
        <v>76</v>
      </c>
      <c r="AY268" s="249" t="s">
        <v>127</v>
      </c>
    </row>
    <row r="269" spans="1:51" s="13" customFormat="1" ht="12">
      <c r="A269" s="13"/>
      <c r="B269" s="238"/>
      <c r="C269" s="239"/>
      <c r="D269" s="240" t="s">
        <v>197</v>
      </c>
      <c r="E269" s="241" t="s">
        <v>1</v>
      </c>
      <c r="F269" s="242" t="s">
        <v>381</v>
      </c>
      <c r="G269" s="239"/>
      <c r="H269" s="243">
        <v>2.7</v>
      </c>
      <c r="I269" s="244"/>
      <c r="J269" s="239"/>
      <c r="K269" s="239"/>
      <c r="L269" s="245"/>
      <c r="M269" s="246"/>
      <c r="N269" s="247"/>
      <c r="O269" s="247"/>
      <c r="P269" s="247"/>
      <c r="Q269" s="247"/>
      <c r="R269" s="247"/>
      <c r="S269" s="247"/>
      <c r="T269" s="24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9" t="s">
        <v>197</v>
      </c>
      <c r="AU269" s="249" t="s">
        <v>86</v>
      </c>
      <c r="AV269" s="13" t="s">
        <v>86</v>
      </c>
      <c r="AW269" s="13" t="s">
        <v>32</v>
      </c>
      <c r="AX269" s="13" t="s">
        <v>76</v>
      </c>
      <c r="AY269" s="249" t="s">
        <v>127</v>
      </c>
    </row>
    <row r="270" spans="1:51" s="13" customFormat="1" ht="12">
      <c r="A270" s="13"/>
      <c r="B270" s="238"/>
      <c r="C270" s="239"/>
      <c r="D270" s="240" t="s">
        <v>197</v>
      </c>
      <c r="E270" s="241" t="s">
        <v>1</v>
      </c>
      <c r="F270" s="242" t="s">
        <v>382</v>
      </c>
      <c r="G270" s="239"/>
      <c r="H270" s="243">
        <v>8.25</v>
      </c>
      <c r="I270" s="244"/>
      <c r="J270" s="239"/>
      <c r="K270" s="239"/>
      <c r="L270" s="245"/>
      <c r="M270" s="246"/>
      <c r="N270" s="247"/>
      <c r="O270" s="247"/>
      <c r="P270" s="247"/>
      <c r="Q270" s="247"/>
      <c r="R270" s="247"/>
      <c r="S270" s="247"/>
      <c r="T270" s="24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9" t="s">
        <v>197</v>
      </c>
      <c r="AU270" s="249" t="s">
        <v>86</v>
      </c>
      <c r="AV270" s="13" t="s">
        <v>86</v>
      </c>
      <c r="AW270" s="13" t="s">
        <v>32</v>
      </c>
      <c r="AX270" s="13" t="s">
        <v>76</v>
      </c>
      <c r="AY270" s="249" t="s">
        <v>127</v>
      </c>
    </row>
    <row r="271" spans="1:51" s="14" customFormat="1" ht="12">
      <c r="A271" s="14"/>
      <c r="B271" s="250"/>
      <c r="C271" s="251"/>
      <c r="D271" s="240" t="s">
        <v>197</v>
      </c>
      <c r="E271" s="252" t="s">
        <v>1</v>
      </c>
      <c r="F271" s="253" t="s">
        <v>199</v>
      </c>
      <c r="G271" s="251"/>
      <c r="H271" s="254">
        <v>20.1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197</v>
      </c>
      <c r="AU271" s="260" t="s">
        <v>86</v>
      </c>
      <c r="AV271" s="14" t="s">
        <v>141</v>
      </c>
      <c r="AW271" s="14" t="s">
        <v>32</v>
      </c>
      <c r="AX271" s="14" t="s">
        <v>84</v>
      </c>
      <c r="AY271" s="260" t="s">
        <v>127</v>
      </c>
    </row>
    <row r="272" spans="1:65" s="2" customFormat="1" ht="24.15" customHeight="1">
      <c r="A272" s="39"/>
      <c r="B272" s="40"/>
      <c r="C272" s="219" t="s">
        <v>383</v>
      </c>
      <c r="D272" s="219" t="s">
        <v>130</v>
      </c>
      <c r="E272" s="220" t="s">
        <v>384</v>
      </c>
      <c r="F272" s="221" t="s">
        <v>385</v>
      </c>
      <c r="G272" s="222" t="s">
        <v>265</v>
      </c>
      <c r="H272" s="223">
        <v>0.241</v>
      </c>
      <c r="I272" s="224"/>
      <c r="J272" s="225">
        <f>ROUND(I272*H272,2)</f>
        <v>0</v>
      </c>
      <c r="K272" s="221" t="s">
        <v>134</v>
      </c>
      <c r="L272" s="45"/>
      <c r="M272" s="226" t="s">
        <v>1</v>
      </c>
      <c r="N272" s="227" t="s">
        <v>41</v>
      </c>
      <c r="O272" s="92"/>
      <c r="P272" s="228">
        <f>O272*H272</f>
        <v>0</v>
      </c>
      <c r="Q272" s="228">
        <v>1.05940312</v>
      </c>
      <c r="R272" s="228">
        <f>Q272*H272</f>
        <v>0.25531615192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141</v>
      </c>
      <c r="AT272" s="230" t="s">
        <v>130</v>
      </c>
      <c r="AU272" s="230" t="s">
        <v>86</v>
      </c>
      <c r="AY272" s="18" t="s">
        <v>127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84</v>
      </c>
      <c r="BK272" s="231">
        <f>ROUND(I272*H272,2)</f>
        <v>0</v>
      </c>
      <c r="BL272" s="18" t="s">
        <v>141</v>
      </c>
      <c r="BM272" s="230" t="s">
        <v>386</v>
      </c>
    </row>
    <row r="273" spans="1:51" s="15" customFormat="1" ht="12">
      <c r="A273" s="15"/>
      <c r="B273" s="261"/>
      <c r="C273" s="262"/>
      <c r="D273" s="240" t="s">
        <v>197</v>
      </c>
      <c r="E273" s="263" t="s">
        <v>1</v>
      </c>
      <c r="F273" s="264" t="s">
        <v>387</v>
      </c>
      <c r="G273" s="262"/>
      <c r="H273" s="263" t="s">
        <v>1</v>
      </c>
      <c r="I273" s="265"/>
      <c r="J273" s="262"/>
      <c r="K273" s="262"/>
      <c r="L273" s="266"/>
      <c r="M273" s="267"/>
      <c r="N273" s="268"/>
      <c r="O273" s="268"/>
      <c r="P273" s="268"/>
      <c r="Q273" s="268"/>
      <c r="R273" s="268"/>
      <c r="S273" s="268"/>
      <c r="T273" s="269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0" t="s">
        <v>197</v>
      </c>
      <c r="AU273" s="270" t="s">
        <v>86</v>
      </c>
      <c r="AV273" s="15" t="s">
        <v>84</v>
      </c>
      <c r="AW273" s="15" t="s">
        <v>32</v>
      </c>
      <c r="AX273" s="15" t="s">
        <v>76</v>
      </c>
      <c r="AY273" s="270" t="s">
        <v>127</v>
      </c>
    </row>
    <row r="274" spans="1:51" s="13" customFormat="1" ht="12">
      <c r="A274" s="13"/>
      <c r="B274" s="238"/>
      <c r="C274" s="239"/>
      <c r="D274" s="240" t="s">
        <v>197</v>
      </c>
      <c r="E274" s="241" t="s">
        <v>1</v>
      </c>
      <c r="F274" s="242" t="s">
        <v>388</v>
      </c>
      <c r="G274" s="239"/>
      <c r="H274" s="243">
        <v>0.241</v>
      </c>
      <c r="I274" s="244"/>
      <c r="J274" s="239"/>
      <c r="K274" s="239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197</v>
      </c>
      <c r="AU274" s="249" t="s">
        <v>86</v>
      </c>
      <c r="AV274" s="13" t="s">
        <v>86</v>
      </c>
      <c r="AW274" s="13" t="s">
        <v>32</v>
      </c>
      <c r="AX274" s="13" t="s">
        <v>84</v>
      </c>
      <c r="AY274" s="249" t="s">
        <v>127</v>
      </c>
    </row>
    <row r="275" spans="1:65" s="2" customFormat="1" ht="16.5" customHeight="1">
      <c r="A275" s="39"/>
      <c r="B275" s="40"/>
      <c r="C275" s="219" t="s">
        <v>389</v>
      </c>
      <c r="D275" s="219" t="s">
        <v>130</v>
      </c>
      <c r="E275" s="220" t="s">
        <v>390</v>
      </c>
      <c r="F275" s="221" t="s">
        <v>391</v>
      </c>
      <c r="G275" s="222" t="s">
        <v>133</v>
      </c>
      <c r="H275" s="223">
        <v>1</v>
      </c>
      <c r="I275" s="224"/>
      <c r="J275" s="225">
        <f>ROUND(I275*H275,2)</f>
        <v>0</v>
      </c>
      <c r="K275" s="221" t="s">
        <v>1</v>
      </c>
      <c r="L275" s="45"/>
      <c r="M275" s="226" t="s">
        <v>1</v>
      </c>
      <c r="N275" s="227" t="s">
        <v>41</v>
      </c>
      <c r="O275" s="92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141</v>
      </c>
      <c r="AT275" s="230" t="s">
        <v>130</v>
      </c>
      <c r="AU275" s="230" t="s">
        <v>86</v>
      </c>
      <c r="AY275" s="18" t="s">
        <v>127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84</v>
      </c>
      <c r="BK275" s="231">
        <f>ROUND(I275*H275,2)</f>
        <v>0</v>
      </c>
      <c r="BL275" s="18" t="s">
        <v>141</v>
      </c>
      <c r="BM275" s="230" t="s">
        <v>392</v>
      </c>
    </row>
    <row r="276" spans="1:63" s="12" customFormat="1" ht="22.8" customHeight="1">
      <c r="A276" s="12"/>
      <c r="B276" s="203"/>
      <c r="C276" s="204"/>
      <c r="D276" s="205" t="s">
        <v>75</v>
      </c>
      <c r="E276" s="217" t="s">
        <v>137</v>
      </c>
      <c r="F276" s="217" t="s">
        <v>393</v>
      </c>
      <c r="G276" s="204"/>
      <c r="H276" s="204"/>
      <c r="I276" s="207"/>
      <c r="J276" s="218">
        <f>BK276</f>
        <v>0</v>
      </c>
      <c r="K276" s="204"/>
      <c r="L276" s="209"/>
      <c r="M276" s="210"/>
      <c r="N276" s="211"/>
      <c r="O276" s="211"/>
      <c r="P276" s="212">
        <f>SUM(P277:P331)</f>
        <v>0</v>
      </c>
      <c r="Q276" s="211"/>
      <c r="R276" s="212">
        <f>SUM(R277:R331)</f>
        <v>87.81402111743</v>
      </c>
      <c r="S276" s="211"/>
      <c r="T276" s="213">
        <f>SUM(T277:T331)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4" t="s">
        <v>84</v>
      </c>
      <c r="AT276" s="215" t="s">
        <v>75</v>
      </c>
      <c r="AU276" s="215" t="s">
        <v>84</v>
      </c>
      <c r="AY276" s="214" t="s">
        <v>127</v>
      </c>
      <c r="BK276" s="216">
        <f>SUM(BK277:BK331)</f>
        <v>0</v>
      </c>
    </row>
    <row r="277" spans="1:65" s="2" customFormat="1" ht="33" customHeight="1">
      <c r="A277" s="39"/>
      <c r="B277" s="40"/>
      <c r="C277" s="219" t="s">
        <v>394</v>
      </c>
      <c r="D277" s="219" t="s">
        <v>130</v>
      </c>
      <c r="E277" s="220" t="s">
        <v>395</v>
      </c>
      <c r="F277" s="221" t="s">
        <v>396</v>
      </c>
      <c r="G277" s="222" t="s">
        <v>195</v>
      </c>
      <c r="H277" s="223">
        <v>1.15</v>
      </c>
      <c r="I277" s="224"/>
      <c r="J277" s="225">
        <f>ROUND(I277*H277,2)</f>
        <v>0</v>
      </c>
      <c r="K277" s="221" t="s">
        <v>134</v>
      </c>
      <c r="L277" s="45"/>
      <c r="M277" s="226" t="s">
        <v>1</v>
      </c>
      <c r="N277" s="227" t="s">
        <v>41</v>
      </c>
      <c r="O277" s="92"/>
      <c r="P277" s="228">
        <f>O277*H277</f>
        <v>0</v>
      </c>
      <c r="Q277" s="228">
        <v>0.5496014</v>
      </c>
      <c r="R277" s="228">
        <f>Q277*H277</f>
        <v>0.6320416099999999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141</v>
      </c>
      <c r="AT277" s="230" t="s">
        <v>130</v>
      </c>
      <c r="AU277" s="230" t="s">
        <v>86</v>
      </c>
      <c r="AY277" s="18" t="s">
        <v>127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141</v>
      </c>
      <c r="BM277" s="230" t="s">
        <v>397</v>
      </c>
    </row>
    <row r="278" spans="1:51" s="15" customFormat="1" ht="12">
      <c r="A278" s="15"/>
      <c r="B278" s="261"/>
      <c r="C278" s="262"/>
      <c r="D278" s="240" t="s">
        <v>197</v>
      </c>
      <c r="E278" s="263" t="s">
        <v>1</v>
      </c>
      <c r="F278" s="264" t="s">
        <v>398</v>
      </c>
      <c r="G278" s="262"/>
      <c r="H278" s="263" t="s">
        <v>1</v>
      </c>
      <c r="I278" s="265"/>
      <c r="J278" s="262"/>
      <c r="K278" s="262"/>
      <c r="L278" s="266"/>
      <c r="M278" s="267"/>
      <c r="N278" s="268"/>
      <c r="O278" s="268"/>
      <c r="P278" s="268"/>
      <c r="Q278" s="268"/>
      <c r="R278" s="268"/>
      <c r="S278" s="268"/>
      <c r="T278" s="269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0" t="s">
        <v>197</v>
      </c>
      <c r="AU278" s="270" t="s">
        <v>86</v>
      </c>
      <c r="AV278" s="15" t="s">
        <v>84</v>
      </c>
      <c r="AW278" s="15" t="s">
        <v>32</v>
      </c>
      <c r="AX278" s="15" t="s">
        <v>76</v>
      </c>
      <c r="AY278" s="270" t="s">
        <v>127</v>
      </c>
    </row>
    <row r="279" spans="1:51" s="13" customFormat="1" ht="12">
      <c r="A279" s="13"/>
      <c r="B279" s="238"/>
      <c r="C279" s="239"/>
      <c r="D279" s="240" t="s">
        <v>197</v>
      </c>
      <c r="E279" s="241" t="s">
        <v>1</v>
      </c>
      <c r="F279" s="242" t="s">
        <v>399</v>
      </c>
      <c r="G279" s="239"/>
      <c r="H279" s="243">
        <v>1.15</v>
      </c>
      <c r="I279" s="244"/>
      <c r="J279" s="239"/>
      <c r="K279" s="239"/>
      <c r="L279" s="245"/>
      <c r="M279" s="246"/>
      <c r="N279" s="247"/>
      <c r="O279" s="247"/>
      <c r="P279" s="247"/>
      <c r="Q279" s="247"/>
      <c r="R279" s="247"/>
      <c r="S279" s="247"/>
      <c r="T279" s="24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9" t="s">
        <v>197</v>
      </c>
      <c r="AU279" s="249" t="s">
        <v>86</v>
      </c>
      <c r="AV279" s="13" t="s">
        <v>86</v>
      </c>
      <c r="AW279" s="13" t="s">
        <v>32</v>
      </c>
      <c r="AX279" s="13" t="s">
        <v>84</v>
      </c>
      <c r="AY279" s="249" t="s">
        <v>127</v>
      </c>
    </row>
    <row r="280" spans="1:65" s="2" customFormat="1" ht="24.15" customHeight="1">
      <c r="A280" s="39"/>
      <c r="B280" s="40"/>
      <c r="C280" s="219" t="s">
        <v>400</v>
      </c>
      <c r="D280" s="219" t="s">
        <v>130</v>
      </c>
      <c r="E280" s="220" t="s">
        <v>401</v>
      </c>
      <c r="F280" s="221" t="s">
        <v>402</v>
      </c>
      <c r="G280" s="222" t="s">
        <v>202</v>
      </c>
      <c r="H280" s="223">
        <v>1.8</v>
      </c>
      <c r="I280" s="224"/>
      <c r="J280" s="225">
        <f>ROUND(I280*H280,2)</f>
        <v>0</v>
      </c>
      <c r="K280" s="221" t="s">
        <v>1</v>
      </c>
      <c r="L280" s="45"/>
      <c r="M280" s="226" t="s">
        <v>1</v>
      </c>
      <c r="N280" s="227" t="s">
        <v>41</v>
      </c>
      <c r="O280" s="92"/>
      <c r="P280" s="228">
        <f>O280*H280</f>
        <v>0</v>
      </c>
      <c r="Q280" s="228">
        <v>0.7254</v>
      </c>
      <c r="R280" s="228">
        <f>Q280*H280</f>
        <v>1.3057200000000002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141</v>
      </c>
      <c r="AT280" s="230" t="s">
        <v>130</v>
      </c>
      <c r="AU280" s="230" t="s">
        <v>86</v>
      </c>
      <c r="AY280" s="18" t="s">
        <v>127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84</v>
      </c>
      <c r="BK280" s="231">
        <f>ROUND(I280*H280,2)</f>
        <v>0</v>
      </c>
      <c r="BL280" s="18" t="s">
        <v>141</v>
      </c>
      <c r="BM280" s="230" t="s">
        <v>403</v>
      </c>
    </row>
    <row r="281" spans="1:51" s="13" customFormat="1" ht="12">
      <c r="A281" s="13"/>
      <c r="B281" s="238"/>
      <c r="C281" s="239"/>
      <c r="D281" s="240" t="s">
        <v>197</v>
      </c>
      <c r="E281" s="241" t="s">
        <v>1</v>
      </c>
      <c r="F281" s="242" t="s">
        <v>404</v>
      </c>
      <c r="G281" s="239"/>
      <c r="H281" s="243">
        <v>1.8</v>
      </c>
      <c r="I281" s="244"/>
      <c r="J281" s="239"/>
      <c r="K281" s="239"/>
      <c r="L281" s="245"/>
      <c r="M281" s="246"/>
      <c r="N281" s="247"/>
      <c r="O281" s="247"/>
      <c r="P281" s="247"/>
      <c r="Q281" s="247"/>
      <c r="R281" s="247"/>
      <c r="S281" s="247"/>
      <c r="T281" s="24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9" t="s">
        <v>197</v>
      </c>
      <c r="AU281" s="249" t="s">
        <v>86</v>
      </c>
      <c r="AV281" s="13" t="s">
        <v>86</v>
      </c>
      <c r="AW281" s="13" t="s">
        <v>32</v>
      </c>
      <c r="AX281" s="13" t="s">
        <v>84</v>
      </c>
      <c r="AY281" s="249" t="s">
        <v>127</v>
      </c>
    </row>
    <row r="282" spans="1:65" s="2" customFormat="1" ht="16.5" customHeight="1">
      <c r="A282" s="39"/>
      <c r="B282" s="40"/>
      <c r="C282" s="219" t="s">
        <v>405</v>
      </c>
      <c r="D282" s="219" t="s">
        <v>130</v>
      </c>
      <c r="E282" s="220" t="s">
        <v>406</v>
      </c>
      <c r="F282" s="221" t="s">
        <v>407</v>
      </c>
      <c r="G282" s="222" t="s">
        <v>265</v>
      </c>
      <c r="H282" s="223">
        <v>0.011</v>
      </c>
      <c r="I282" s="224"/>
      <c r="J282" s="225">
        <f>ROUND(I282*H282,2)</f>
        <v>0</v>
      </c>
      <c r="K282" s="221" t="s">
        <v>134</v>
      </c>
      <c r="L282" s="45"/>
      <c r="M282" s="226" t="s">
        <v>1</v>
      </c>
      <c r="N282" s="227" t="s">
        <v>41</v>
      </c>
      <c r="O282" s="92"/>
      <c r="P282" s="228">
        <f>O282*H282</f>
        <v>0</v>
      </c>
      <c r="Q282" s="228">
        <v>1.0492218</v>
      </c>
      <c r="R282" s="228">
        <f>Q282*H282</f>
        <v>0.011541439799999999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141</v>
      </c>
      <c r="AT282" s="230" t="s">
        <v>130</v>
      </c>
      <c r="AU282" s="230" t="s">
        <v>86</v>
      </c>
      <c r="AY282" s="18" t="s">
        <v>127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141</v>
      </c>
      <c r="BM282" s="230" t="s">
        <v>408</v>
      </c>
    </row>
    <row r="283" spans="1:51" s="15" customFormat="1" ht="12">
      <c r="A283" s="15"/>
      <c r="B283" s="261"/>
      <c r="C283" s="262"/>
      <c r="D283" s="240" t="s">
        <v>197</v>
      </c>
      <c r="E283" s="263" t="s">
        <v>1</v>
      </c>
      <c r="F283" s="264" t="s">
        <v>398</v>
      </c>
      <c r="G283" s="262"/>
      <c r="H283" s="263" t="s">
        <v>1</v>
      </c>
      <c r="I283" s="265"/>
      <c r="J283" s="262"/>
      <c r="K283" s="262"/>
      <c r="L283" s="266"/>
      <c r="M283" s="267"/>
      <c r="N283" s="268"/>
      <c r="O283" s="268"/>
      <c r="P283" s="268"/>
      <c r="Q283" s="268"/>
      <c r="R283" s="268"/>
      <c r="S283" s="268"/>
      <c r="T283" s="269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0" t="s">
        <v>197</v>
      </c>
      <c r="AU283" s="270" t="s">
        <v>86</v>
      </c>
      <c r="AV283" s="15" t="s">
        <v>84</v>
      </c>
      <c r="AW283" s="15" t="s">
        <v>32</v>
      </c>
      <c r="AX283" s="15" t="s">
        <v>76</v>
      </c>
      <c r="AY283" s="270" t="s">
        <v>127</v>
      </c>
    </row>
    <row r="284" spans="1:51" s="13" customFormat="1" ht="12">
      <c r="A284" s="13"/>
      <c r="B284" s="238"/>
      <c r="C284" s="239"/>
      <c r="D284" s="240" t="s">
        <v>197</v>
      </c>
      <c r="E284" s="241" t="s">
        <v>1</v>
      </c>
      <c r="F284" s="242" t="s">
        <v>409</v>
      </c>
      <c r="G284" s="239"/>
      <c r="H284" s="243">
        <v>0.011</v>
      </c>
      <c r="I284" s="244"/>
      <c r="J284" s="239"/>
      <c r="K284" s="239"/>
      <c r="L284" s="245"/>
      <c r="M284" s="246"/>
      <c r="N284" s="247"/>
      <c r="O284" s="247"/>
      <c r="P284" s="247"/>
      <c r="Q284" s="247"/>
      <c r="R284" s="247"/>
      <c r="S284" s="247"/>
      <c r="T284" s="24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9" t="s">
        <v>197</v>
      </c>
      <c r="AU284" s="249" t="s">
        <v>86</v>
      </c>
      <c r="AV284" s="13" t="s">
        <v>86</v>
      </c>
      <c r="AW284" s="13" t="s">
        <v>32</v>
      </c>
      <c r="AX284" s="13" t="s">
        <v>84</v>
      </c>
      <c r="AY284" s="249" t="s">
        <v>127</v>
      </c>
    </row>
    <row r="285" spans="1:65" s="2" customFormat="1" ht="21.75" customHeight="1">
      <c r="A285" s="39"/>
      <c r="B285" s="40"/>
      <c r="C285" s="219" t="s">
        <v>410</v>
      </c>
      <c r="D285" s="219" t="s">
        <v>130</v>
      </c>
      <c r="E285" s="220" t="s">
        <v>411</v>
      </c>
      <c r="F285" s="221" t="s">
        <v>412</v>
      </c>
      <c r="G285" s="222" t="s">
        <v>413</v>
      </c>
      <c r="H285" s="223">
        <v>10.4</v>
      </c>
      <c r="I285" s="224"/>
      <c r="J285" s="225">
        <f>ROUND(I285*H285,2)</f>
        <v>0</v>
      </c>
      <c r="K285" s="221" t="s">
        <v>1</v>
      </c>
      <c r="L285" s="45"/>
      <c r="M285" s="226" t="s">
        <v>1</v>
      </c>
      <c r="N285" s="227" t="s">
        <v>41</v>
      </c>
      <c r="O285" s="92"/>
      <c r="P285" s="228">
        <f>O285*H285</f>
        <v>0</v>
      </c>
      <c r="Q285" s="228">
        <v>0.04634</v>
      </c>
      <c r="R285" s="228">
        <f>Q285*H285</f>
        <v>0.48193600000000003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141</v>
      </c>
      <c r="AT285" s="230" t="s">
        <v>130</v>
      </c>
      <c r="AU285" s="230" t="s">
        <v>86</v>
      </c>
      <c r="AY285" s="18" t="s">
        <v>127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84</v>
      </c>
      <c r="BK285" s="231">
        <f>ROUND(I285*H285,2)</f>
        <v>0</v>
      </c>
      <c r="BL285" s="18" t="s">
        <v>141</v>
      </c>
      <c r="BM285" s="230" t="s">
        <v>414</v>
      </c>
    </row>
    <row r="286" spans="1:51" s="15" customFormat="1" ht="12">
      <c r="A286" s="15"/>
      <c r="B286" s="261"/>
      <c r="C286" s="262"/>
      <c r="D286" s="240" t="s">
        <v>197</v>
      </c>
      <c r="E286" s="263" t="s">
        <v>1</v>
      </c>
      <c r="F286" s="264" t="s">
        <v>375</v>
      </c>
      <c r="G286" s="262"/>
      <c r="H286" s="263" t="s">
        <v>1</v>
      </c>
      <c r="I286" s="265"/>
      <c r="J286" s="262"/>
      <c r="K286" s="262"/>
      <c r="L286" s="266"/>
      <c r="M286" s="267"/>
      <c r="N286" s="268"/>
      <c r="O286" s="268"/>
      <c r="P286" s="268"/>
      <c r="Q286" s="268"/>
      <c r="R286" s="268"/>
      <c r="S286" s="268"/>
      <c r="T286" s="269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70" t="s">
        <v>197</v>
      </c>
      <c r="AU286" s="270" t="s">
        <v>86</v>
      </c>
      <c r="AV286" s="15" t="s">
        <v>84</v>
      </c>
      <c r="AW286" s="15" t="s">
        <v>32</v>
      </c>
      <c r="AX286" s="15" t="s">
        <v>76</v>
      </c>
      <c r="AY286" s="270" t="s">
        <v>127</v>
      </c>
    </row>
    <row r="287" spans="1:51" s="13" customFormat="1" ht="12">
      <c r="A287" s="13"/>
      <c r="B287" s="238"/>
      <c r="C287" s="239"/>
      <c r="D287" s="240" t="s">
        <v>197</v>
      </c>
      <c r="E287" s="241" t="s">
        <v>1</v>
      </c>
      <c r="F287" s="242" t="s">
        <v>415</v>
      </c>
      <c r="G287" s="239"/>
      <c r="H287" s="243">
        <v>10.4</v>
      </c>
      <c r="I287" s="244"/>
      <c r="J287" s="239"/>
      <c r="K287" s="239"/>
      <c r="L287" s="245"/>
      <c r="M287" s="246"/>
      <c r="N287" s="247"/>
      <c r="O287" s="247"/>
      <c r="P287" s="247"/>
      <c r="Q287" s="247"/>
      <c r="R287" s="247"/>
      <c r="S287" s="247"/>
      <c r="T287" s="24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9" t="s">
        <v>197</v>
      </c>
      <c r="AU287" s="249" t="s">
        <v>86</v>
      </c>
      <c r="AV287" s="13" t="s">
        <v>86</v>
      </c>
      <c r="AW287" s="13" t="s">
        <v>32</v>
      </c>
      <c r="AX287" s="13" t="s">
        <v>84</v>
      </c>
      <c r="AY287" s="249" t="s">
        <v>127</v>
      </c>
    </row>
    <row r="288" spans="1:65" s="2" customFormat="1" ht="21.75" customHeight="1">
      <c r="A288" s="39"/>
      <c r="B288" s="40"/>
      <c r="C288" s="219" t="s">
        <v>416</v>
      </c>
      <c r="D288" s="219" t="s">
        <v>130</v>
      </c>
      <c r="E288" s="220" t="s">
        <v>417</v>
      </c>
      <c r="F288" s="221" t="s">
        <v>418</v>
      </c>
      <c r="G288" s="222" t="s">
        <v>413</v>
      </c>
      <c r="H288" s="223">
        <v>2.5</v>
      </c>
      <c r="I288" s="224"/>
      <c r="J288" s="225">
        <f>ROUND(I288*H288,2)</f>
        <v>0</v>
      </c>
      <c r="K288" s="221" t="s">
        <v>1</v>
      </c>
      <c r="L288" s="45"/>
      <c r="M288" s="226" t="s">
        <v>1</v>
      </c>
      <c r="N288" s="227" t="s">
        <v>41</v>
      </c>
      <c r="O288" s="92"/>
      <c r="P288" s="228">
        <f>O288*H288</f>
        <v>0</v>
      </c>
      <c r="Q288" s="228">
        <v>0.04634</v>
      </c>
      <c r="R288" s="228">
        <f>Q288*H288</f>
        <v>0.11585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141</v>
      </c>
      <c r="AT288" s="230" t="s">
        <v>130</v>
      </c>
      <c r="AU288" s="230" t="s">
        <v>86</v>
      </c>
      <c r="AY288" s="18" t="s">
        <v>127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141</v>
      </c>
      <c r="BM288" s="230" t="s">
        <v>419</v>
      </c>
    </row>
    <row r="289" spans="1:51" s="15" customFormat="1" ht="12">
      <c r="A289" s="15"/>
      <c r="B289" s="261"/>
      <c r="C289" s="262"/>
      <c r="D289" s="240" t="s">
        <v>197</v>
      </c>
      <c r="E289" s="263" t="s">
        <v>1</v>
      </c>
      <c r="F289" s="264" t="s">
        <v>398</v>
      </c>
      <c r="G289" s="262"/>
      <c r="H289" s="263" t="s">
        <v>1</v>
      </c>
      <c r="I289" s="265"/>
      <c r="J289" s="262"/>
      <c r="K289" s="262"/>
      <c r="L289" s="266"/>
      <c r="M289" s="267"/>
      <c r="N289" s="268"/>
      <c r="O289" s="268"/>
      <c r="P289" s="268"/>
      <c r="Q289" s="268"/>
      <c r="R289" s="268"/>
      <c r="S289" s="268"/>
      <c r="T289" s="269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0" t="s">
        <v>197</v>
      </c>
      <c r="AU289" s="270" t="s">
        <v>86</v>
      </c>
      <c r="AV289" s="15" t="s">
        <v>84</v>
      </c>
      <c r="AW289" s="15" t="s">
        <v>32</v>
      </c>
      <c r="AX289" s="15" t="s">
        <v>76</v>
      </c>
      <c r="AY289" s="270" t="s">
        <v>127</v>
      </c>
    </row>
    <row r="290" spans="1:51" s="13" customFormat="1" ht="12">
      <c r="A290" s="13"/>
      <c r="B290" s="238"/>
      <c r="C290" s="239"/>
      <c r="D290" s="240" t="s">
        <v>197</v>
      </c>
      <c r="E290" s="241" t="s">
        <v>1</v>
      </c>
      <c r="F290" s="242" t="s">
        <v>420</v>
      </c>
      <c r="G290" s="239"/>
      <c r="H290" s="243">
        <v>2.5</v>
      </c>
      <c r="I290" s="244"/>
      <c r="J290" s="239"/>
      <c r="K290" s="239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197</v>
      </c>
      <c r="AU290" s="249" t="s">
        <v>86</v>
      </c>
      <c r="AV290" s="13" t="s">
        <v>86</v>
      </c>
      <c r="AW290" s="13" t="s">
        <v>32</v>
      </c>
      <c r="AX290" s="13" t="s">
        <v>84</v>
      </c>
      <c r="AY290" s="249" t="s">
        <v>127</v>
      </c>
    </row>
    <row r="291" spans="1:65" s="2" customFormat="1" ht="37.8" customHeight="1">
      <c r="A291" s="39"/>
      <c r="B291" s="40"/>
      <c r="C291" s="219" t="s">
        <v>421</v>
      </c>
      <c r="D291" s="219" t="s">
        <v>130</v>
      </c>
      <c r="E291" s="220" t="s">
        <v>422</v>
      </c>
      <c r="F291" s="221" t="s">
        <v>423</v>
      </c>
      <c r="G291" s="222" t="s">
        <v>202</v>
      </c>
      <c r="H291" s="223">
        <v>0.48</v>
      </c>
      <c r="I291" s="224"/>
      <c r="J291" s="225">
        <f>ROUND(I291*H291,2)</f>
        <v>0</v>
      </c>
      <c r="K291" s="221" t="s">
        <v>134</v>
      </c>
      <c r="L291" s="45"/>
      <c r="M291" s="226" t="s">
        <v>1</v>
      </c>
      <c r="N291" s="227" t="s">
        <v>41</v>
      </c>
      <c r="O291" s="92"/>
      <c r="P291" s="228">
        <f>O291*H291</f>
        <v>0</v>
      </c>
      <c r="Q291" s="228">
        <v>2.3216613</v>
      </c>
      <c r="R291" s="228">
        <f>Q291*H291</f>
        <v>1.114397424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141</v>
      </c>
      <c r="AT291" s="230" t="s">
        <v>130</v>
      </c>
      <c r="AU291" s="230" t="s">
        <v>86</v>
      </c>
      <c r="AY291" s="18" t="s">
        <v>127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141</v>
      </c>
      <c r="BM291" s="230" t="s">
        <v>424</v>
      </c>
    </row>
    <row r="292" spans="1:51" s="15" customFormat="1" ht="12">
      <c r="A292" s="15"/>
      <c r="B292" s="261"/>
      <c r="C292" s="262"/>
      <c r="D292" s="240" t="s">
        <v>197</v>
      </c>
      <c r="E292" s="263" t="s">
        <v>1</v>
      </c>
      <c r="F292" s="264" t="s">
        <v>425</v>
      </c>
      <c r="G292" s="262"/>
      <c r="H292" s="263" t="s">
        <v>1</v>
      </c>
      <c r="I292" s="265"/>
      <c r="J292" s="262"/>
      <c r="K292" s="262"/>
      <c r="L292" s="266"/>
      <c r="M292" s="267"/>
      <c r="N292" s="268"/>
      <c r="O292" s="268"/>
      <c r="P292" s="268"/>
      <c r="Q292" s="268"/>
      <c r="R292" s="268"/>
      <c r="S292" s="268"/>
      <c r="T292" s="269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0" t="s">
        <v>197</v>
      </c>
      <c r="AU292" s="270" t="s">
        <v>86</v>
      </c>
      <c r="AV292" s="15" t="s">
        <v>84</v>
      </c>
      <c r="AW292" s="15" t="s">
        <v>32</v>
      </c>
      <c r="AX292" s="15" t="s">
        <v>76</v>
      </c>
      <c r="AY292" s="270" t="s">
        <v>127</v>
      </c>
    </row>
    <row r="293" spans="1:51" s="13" customFormat="1" ht="12">
      <c r="A293" s="13"/>
      <c r="B293" s="238"/>
      <c r="C293" s="239"/>
      <c r="D293" s="240" t="s">
        <v>197</v>
      </c>
      <c r="E293" s="241" t="s">
        <v>1</v>
      </c>
      <c r="F293" s="242" t="s">
        <v>426</v>
      </c>
      <c r="G293" s="239"/>
      <c r="H293" s="243">
        <v>0.192</v>
      </c>
      <c r="I293" s="244"/>
      <c r="J293" s="239"/>
      <c r="K293" s="239"/>
      <c r="L293" s="245"/>
      <c r="M293" s="246"/>
      <c r="N293" s="247"/>
      <c r="O293" s="247"/>
      <c r="P293" s="247"/>
      <c r="Q293" s="247"/>
      <c r="R293" s="247"/>
      <c r="S293" s="247"/>
      <c r="T293" s="24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9" t="s">
        <v>197</v>
      </c>
      <c r="AU293" s="249" t="s">
        <v>86</v>
      </c>
      <c r="AV293" s="13" t="s">
        <v>86</v>
      </c>
      <c r="AW293" s="13" t="s">
        <v>32</v>
      </c>
      <c r="AX293" s="13" t="s">
        <v>76</v>
      </c>
      <c r="AY293" s="249" t="s">
        <v>127</v>
      </c>
    </row>
    <row r="294" spans="1:51" s="13" customFormat="1" ht="12">
      <c r="A294" s="13"/>
      <c r="B294" s="238"/>
      <c r="C294" s="239"/>
      <c r="D294" s="240" t="s">
        <v>197</v>
      </c>
      <c r="E294" s="241" t="s">
        <v>1</v>
      </c>
      <c r="F294" s="242" t="s">
        <v>427</v>
      </c>
      <c r="G294" s="239"/>
      <c r="H294" s="243">
        <v>0.288</v>
      </c>
      <c r="I294" s="244"/>
      <c r="J294" s="239"/>
      <c r="K294" s="239"/>
      <c r="L294" s="245"/>
      <c r="M294" s="246"/>
      <c r="N294" s="247"/>
      <c r="O294" s="247"/>
      <c r="P294" s="247"/>
      <c r="Q294" s="247"/>
      <c r="R294" s="247"/>
      <c r="S294" s="247"/>
      <c r="T294" s="24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9" t="s">
        <v>197</v>
      </c>
      <c r="AU294" s="249" t="s">
        <v>86</v>
      </c>
      <c r="AV294" s="13" t="s">
        <v>86</v>
      </c>
      <c r="AW294" s="13" t="s">
        <v>32</v>
      </c>
      <c r="AX294" s="13" t="s">
        <v>76</v>
      </c>
      <c r="AY294" s="249" t="s">
        <v>127</v>
      </c>
    </row>
    <row r="295" spans="1:51" s="14" customFormat="1" ht="12">
      <c r="A295" s="14"/>
      <c r="B295" s="250"/>
      <c r="C295" s="251"/>
      <c r="D295" s="240" t="s">
        <v>197</v>
      </c>
      <c r="E295" s="252" t="s">
        <v>1</v>
      </c>
      <c r="F295" s="253" t="s">
        <v>199</v>
      </c>
      <c r="G295" s="251"/>
      <c r="H295" s="254">
        <v>0.48</v>
      </c>
      <c r="I295" s="255"/>
      <c r="J295" s="251"/>
      <c r="K295" s="251"/>
      <c r="L295" s="256"/>
      <c r="M295" s="257"/>
      <c r="N295" s="258"/>
      <c r="O295" s="258"/>
      <c r="P295" s="258"/>
      <c r="Q295" s="258"/>
      <c r="R295" s="258"/>
      <c r="S295" s="258"/>
      <c r="T295" s="25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0" t="s">
        <v>197</v>
      </c>
      <c r="AU295" s="260" t="s">
        <v>86</v>
      </c>
      <c r="AV295" s="14" t="s">
        <v>141</v>
      </c>
      <c r="AW295" s="14" t="s">
        <v>32</v>
      </c>
      <c r="AX295" s="14" t="s">
        <v>84</v>
      </c>
      <c r="AY295" s="260" t="s">
        <v>127</v>
      </c>
    </row>
    <row r="296" spans="1:65" s="2" customFormat="1" ht="33" customHeight="1">
      <c r="A296" s="39"/>
      <c r="B296" s="40"/>
      <c r="C296" s="219" t="s">
        <v>428</v>
      </c>
      <c r="D296" s="219" t="s">
        <v>130</v>
      </c>
      <c r="E296" s="220" t="s">
        <v>429</v>
      </c>
      <c r="F296" s="221" t="s">
        <v>430</v>
      </c>
      <c r="G296" s="222" t="s">
        <v>202</v>
      </c>
      <c r="H296" s="223">
        <v>31.844</v>
      </c>
      <c r="I296" s="224"/>
      <c r="J296" s="225">
        <f>ROUND(I296*H296,2)</f>
        <v>0</v>
      </c>
      <c r="K296" s="221" t="s">
        <v>1</v>
      </c>
      <c r="L296" s="45"/>
      <c r="M296" s="226" t="s">
        <v>1</v>
      </c>
      <c r="N296" s="227" t="s">
        <v>41</v>
      </c>
      <c r="O296" s="92"/>
      <c r="P296" s="228">
        <f>O296*H296</f>
        <v>0</v>
      </c>
      <c r="Q296" s="228">
        <v>2.5143</v>
      </c>
      <c r="R296" s="228">
        <f>Q296*H296</f>
        <v>80.0653692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141</v>
      </c>
      <c r="AT296" s="230" t="s">
        <v>130</v>
      </c>
      <c r="AU296" s="230" t="s">
        <v>86</v>
      </c>
      <c r="AY296" s="18" t="s">
        <v>127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84</v>
      </c>
      <c r="BK296" s="231">
        <f>ROUND(I296*H296,2)</f>
        <v>0</v>
      </c>
      <c r="BL296" s="18" t="s">
        <v>141</v>
      </c>
      <c r="BM296" s="230" t="s">
        <v>431</v>
      </c>
    </row>
    <row r="297" spans="1:51" s="15" customFormat="1" ht="12">
      <c r="A297" s="15"/>
      <c r="B297" s="261"/>
      <c r="C297" s="262"/>
      <c r="D297" s="240" t="s">
        <v>197</v>
      </c>
      <c r="E297" s="263" t="s">
        <v>1</v>
      </c>
      <c r="F297" s="264" t="s">
        <v>432</v>
      </c>
      <c r="G297" s="262"/>
      <c r="H297" s="263" t="s">
        <v>1</v>
      </c>
      <c r="I297" s="265"/>
      <c r="J297" s="262"/>
      <c r="K297" s="262"/>
      <c r="L297" s="266"/>
      <c r="M297" s="267"/>
      <c r="N297" s="268"/>
      <c r="O297" s="268"/>
      <c r="P297" s="268"/>
      <c r="Q297" s="268"/>
      <c r="R297" s="268"/>
      <c r="S297" s="268"/>
      <c r="T297" s="269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0" t="s">
        <v>197</v>
      </c>
      <c r="AU297" s="270" t="s">
        <v>86</v>
      </c>
      <c r="AV297" s="15" t="s">
        <v>84</v>
      </c>
      <c r="AW297" s="15" t="s">
        <v>32</v>
      </c>
      <c r="AX297" s="15" t="s">
        <v>76</v>
      </c>
      <c r="AY297" s="270" t="s">
        <v>127</v>
      </c>
    </row>
    <row r="298" spans="1:51" s="13" customFormat="1" ht="12">
      <c r="A298" s="13"/>
      <c r="B298" s="238"/>
      <c r="C298" s="239"/>
      <c r="D298" s="240" t="s">
        <v>197</v>
      </c>
      <c r="E298" s="241" t="s">
        <v>1</v>
      </c>
      <c r="F298" s="242" t="s">
        <v>433</v>
      </c>
      <c r="G298" s="239"/>
      <c r="H298" s="243">
        <v>6.228</v>
      </c>
      <c r="I298" s="244"/>
      <c r="J298" s="239"/>
      <c r="K298" s="239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197</v>
      </c>
      <c r="AU298" s="249" t="s">
        <v>86</v>
      </c>
      <c r="AV298" s="13" t="s">
        <v>86</v>
      </c>
      <c r="AW298" s="13" t="s">
        <v>32</v>
      </c>
      <c r="AX298" s="13" t="s">
        <v>76</v>
      </c>
      <c r="AY298" s="249" t="s">
        <v>127</v>
      </c>
    </row>
    <row r="299" spans="1:51" s="13" customFormat="1" ht="12">
      <c r="A299" s="13"/>
      <c r="B299" s="238"/>
      <c r="C299" s="239"/>
      <c r="D299" s="240" t="s">
        <v>197</v>
      </c>
      <c r="E299" s="241" t="s">
        <v>1</v>
      </c>
      <c r="F299" s="242" t="s">
        <v>434</v>
      </c>
      <c r="G299" s="239"/>
      <c r="H299" s="243">
        <v>2.128</v>
      </c>
      <c r="I299" s="244"/>
      <c r="J299" s="239"/>
      <c r="K299" s="239"/>
      <c r="L299" s="245"/>
      <c r="M299" s="246"/>
      <c r="N299" s="247"/>
      <c r="O299" s="247"/>
      <c r="P299" s="247"/>
      <c r="Q299" s="247"/>
      <c r="R299" s="247"/>
      <c r="S299" s="247"/>
      <c r="T299" s="24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9" t="s">
        <v>197</v>
      </c>
      <c r="AU299" s="249" t="s">
        <v>86</v>
      </c>
      <c r="AV299" s="13" t="s">
        <v>86</v>
      </c>
      <c r="AW299" s="13" t="s">
        <v>32</v>
      </c>
      <c r="AX299" s="13" t="s">
        <v>76</v>
      </c>
      <c r="AY299" s="249" t="s">
        <v>127</v>
      </c>
    </row>
    <row r="300" spans="1:51" s="15" customFormat="1" ht="12">
      <c r="A300" s="15"/>
      <c r="B300" s="261"/>
      <c r="C300" s="262"/>
      <c r="D300" s="240" t="s">
        <v>197</v>
      </c>
      <c r="E300" s="263" t="s">
        <v>1</v>
      </c>
      <c r="F300" s="264" t="s">
        <v>435</v>
      </c>
      <c r="G300" s="262"/>
      <c r="H300" s="263" t="s">
        <v>1</v>
      </c>
      <c r="I300" s="265"/>
      <c r="J300" s="262"/>
      <c r="K300" s="262"/>
      <c r="L300" s="266"/>
      <c r="M300" s="267"/>
      <c r="N300" s="268"/>
      <c r="O300" s="268"/>
      <c r="P300" s="268"/>
      <c r="Q300" s="268"/>
      <c r="R300" s="268"/>
      <c r="S300" s="268"/>
      <c r="T300" s="269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0" t="s">
        <v>197</v>
      </c>
      <c r="AU300" s="270" t="s">
        <v>86</v>
      </c>
      <c r="AV300" s="15" t="s">
        <v>84</v>
      </c>
      <c r="AW300" s="15" t="s">
        <v>32</v>
      </c>
      <c r="AX300" s="15" t="s">
        <v>76</v>
      </c>
      <c r="AY300" s="270" t="s">
        <v>127</v>
      </c>
    </row>
    <row r="301" spans="1:51" s="13" customFormat="1" ht="12">
      <c r="A301" s="13"/>
      <c r="B301" s="238"/>
      <c r="C301" s="239"/>
      <c r="D301" s="240" t="s">
        <v>197</v>
      </c>
      <c r="E301" s="241" t="s">
        <v>1</v>
      </c>
      <c r="F301" s="242" t="s">
        <v>436</v>
      </c>
      <c r="G301" s="239"/>
      <c r="H301" s="243">
        <v>5.5</v>
      </c>
      <c r="I301" s="244"/>
      <c r="J301" s="239"/>
      <c r="K301" s="239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197</v>
      </c>
      <c r="AU301" s="249" t="s">
        <v>86</v>
      </c>
      <c r="AV301" s="13" t="s">
        <v>86</v>
      </c>
      <c r="AW301" s="13" t="s">
        <v>32</v>
      </c>
      <c r="AX301" s="13" t="s">
        <v>76</v>
      </c>
      <c r="AY301" s="249" t="s">
        <v>127</v>
      </c>
    </row>
    <row r="302" spans="1:51" s="13" customFormat="1" ht="12">
      <c r="A302" s="13"/>
      <c r="B302" s="238"/>
      <c r="C302" s="239"/>
      <c r="D302" s="240" t="s">
        <v>197</v>
      </c>
      <c r="E302" s="241" t="s">
        <v>1</v>
      </c>
      <c r="F302" s="242" t="s">
        <v>437</v>
      </c>
      <c r="G302" s="239"/>
      <c r="H302" s="243">
        <v>4.4</v>
      </c>
      <c r="I302" s="244"/>
      <c r="J302" s="239"/>
      <c r="K302" s="239"/>
      <c r="L302" s="245"/>
      <c r="M302" s="246"/>
      <c r="N302" s="247"/>
      <c r="O302" s="247"/>
      <c r="P302" s="247"/>
      <c r="Q302" s="247"/>
      <c r="R302" s="247"/>
      <c r="S302" s="247"/>
      <c r="T302" s="24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9" t="s">
        <v>197</v>
      </c>
      <c r="AU302" s="249" t="s">
        <v>86</v>
      </c>
      <c r="AV302" s="13" t="s">
        <v>86</v>
      </c>
      <c r="AW302" s="13" t="s">
        <v>32</v>
      </c>
      <c r="AX302" s="13" t="s">
        <v>76</v>
      </c>
      <c r="AY302" s="249" t="s">
        <v>127</v>
      </c>
    </row>
    <row r="303" spans="1:51" s="13" customFormat="1" ht="12">
      <c r="A303" s="13"/>
      <c r="B303" s="238"/>
      <c r="C303" s="239"/>
      <c r="D303" s="240" t="s">
        <v>197</v>
      </c>
      <c r="E303" s="241" t="s">
        <v>1</v>
      </c>
      <c r="F303" s="242" t="s">
        <v>438</v>
      </c>
      <c r="G303" s="239"/>
      <c r="H303" s="243">
        <v>1.65</v>
      </c>
      <c r="I303" s="244"/>
      <c r="J303" s="239"/>
      <c r="K303" s="239"/>
      <c r="L303" s="245"/>
      <c r="M303" s="246"/>
      <c r="N303" s="247"/>
      <c r="O303" s="247"/>
      <c r="P303" s="247"/>
      <c r="Q303" s="247"/>
      <c r="R303" s="247"/>
      <c r="S303" s="247"/>
      <c r="T303" s="24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9" t="s">
        <v>197</v>
      </c>
      <c r="AU303" s="249" t="s">
        <v>86</v>
      </c>
      <c r="AV303" s="13" t="s">
        <v>86</v>
      </c>
      <c r="AW303" s="13" t="s">
        <v>32</v>
      </c>
      <c r="AX303" s="13" t="s">
        <v>76</v>
      </c>
      <c r="AY303" s="249" t="s">
        <v>127</v>
      </c>
    </row>
    <row r="304" spans="1:51" s="13" customFormat="1" ht="12">
      <c r="A304" s="13"/>
      <c r="B304" s="238"/>
      <c r="C304" s="239"/>
      <c r="D304" s="240" t="s">
        <v>197</v>
      </c>
      <c r="E304" s="241" t="s">
        <v>1</v>
      </c>
      <c r="F304" s="242" t="s">
        <v>439</v>
      </c>
      <c r="G304" s="239"/>
      <c r="H304" s="243">
        <v>1.444</v>
      </c>
      <c r="I304" s="244"/>
      <c r="J304" s="239"/>
      <c r="K304" s="239"/>
      <c r="L304" s="245"/>
      <c r="M304" s="246"/>
      <c r="N304" s="247"/>
      <c r="O304" s="247"/>
      <c r="P304" s="247"/>
      <c r="Q304" s="247"/>
      <c r="R304" s="247"/>
      <c r="S304" s="247"/>
      <c r="T304" s="24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9" t="s">
        <v>197</v>
      </c>
      <c r="AU304" s="249" t="s">
        <v>86</v>
      </c>
      <c r="AV304" s="13" t="s">
        <v>86</v>
      </c>
      <c r="AW304" s="13" t="s">
        <v>32</v>
      </c>
      <c r="AX304" s="13" t="s">
        <v>76</v>
      </c>
      <c r="AY304" s="249" t="s">
        <v>127</v>
      </c>
    </row>
    <row r="305" spans="1:51" s="15" customFormat="1" ht="12">
      <c r="A305" s="15"/>
      <c r="B305" s="261"/>
      <c r="C305" s="262"/>
      <c r="D305" s="240" t="s">
        <v>197</v>
      </c>
      <c r="E305" s="263" t="s">
        <v>1</v>
      </c>
      <c r="F305" s="264" t="s">
        <v>440</v>
      </c>
      <c r="G305" s="262"/>
      <c r="H305" s="263" t="s">
        <v>1</v>
      </c>
      <c r="I305" s="265"/>
      <c r="J305" s="262"/>
      <c r="K305" s="262"/>
      <c r="L305" s="266"/>
      <c r="M305" s="267"/>
      <c r="N305" s="268"/>
      <c r="O305" s="268"/>
      <c r="P305" s="268"/>
      <c r="Q305" s="268"/>
      <c r="R305" s="268"/>
      <c r="S305" s="268"/>
      <c r="T305" s="269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70" t="s">
        <v>197</v>
      </c>
      <c r="AU305" s="270" t="s">
        <v>86</v>
      </c>
      <c r="AV305" s="15" t="s">
        <v>84</v>
      </c>
      <c r="AW305" s="15" t="s">
        <v>32</v>
      </c>
      <c r="AX305" s="15" t="s">
        <v>76</v>
      </c>
      <c r="AY305" s="270" t="s">
        <v>127</v>
      </c>
    </row>
    <row r="306" spans="1:51" s="13" customFormat="1" ht="12">
      <c r="A306" s="13"/>
      <c r="B306" s="238"/>
      <c r="C306" s="239"/>
      <c r="D306" s="240" t="s">
        <v>197</v>
      </c>
      <c r="E306" s="241" t="s">
        <v>1</v>
      </c>
      <c r="F306" s="242" t="s">
        <v>441</v>
      </c>
      <c r="G306" s="239"/>
      <c r="H306" s="243">
        <v>7.594</v>
      </c>
      <c r="I306" s="244"/>
      <c r="J306" s="239"/>
      <c r="K306" s="239"/>
      <c r="L306" s="245"/>
      <c r="M306" s="246"/>
      <c r="N306" s="247"/>
      <c r="O306" s="247"/>
      <c r="P306" s="247"/>
      <c r="Q306" s="247"/>
      <c r="R306" s="247"/>
      <c r="S306" s="247"/>
      <c r="T306" s="24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9" t="s">
        <v>197</v>
      </c>
      <c r="AU306" s="249" t="s">
        <v>86</v>
      </c>
      <c r="AV306" s="13" t="s">
        <v>86</v>
      </c>
      <c r="AW306" s="13" t="s">
        <v>32</v>
      </c>
      <c r="AX306" s="13" t="s">
        <v>76</v>
      </c>
      <c r="AY306" s="249" t="s">
        <v>127</v>
      </c>
    </row>
    <row r="307" spans="1:51" s="13" customFormat="1" ht="12">
      <c r="A307" s="13"/>
      <c r="B307" s="238"/>
      <c r="C307" s="239"/>
      <c r="D307" s="240" t="s">
        <v>197</v>
      </c>
      <c r="E307" s="241" t="s">
        <v>1</v>
      </c>
      <c r="F307" s="242" t="s">
        <v>442</v>
      </c>
      <c r="G307" s="239"/>
      <c r="H307" s="243">
        <v>2.9</v>
      </c>
      <c r="I307" s="244"/>
      <c r="J307" s="239"/>
      <c r="K307" s="239"/>
      <c r="L307" s="245"/>
      <c r="M307" s="246"/>
      <c r="N307" s="247"/>
      <c r="O307" s="247"/>
      <c r="P307" s="247"/>
      <c r="Q307" s="247"/>
      <c r="R307" s="247"/>
      <c r="S307" s="247"/>
      <c r="T307" s="24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9" t="s">
        <v>197</v>
      </c>
      <c r="AU307" s="249" t="s">
        <v>86</v>
      </c>
      <c r="AV307" s="13" t="s">
        <v>86</v>
      </c>
      <c r="AW307" s="13" t="s">
        <v>32</v>
      </c>
      <c r="AX307" s="13" t="s">
        <v>76</v>
      </c>
      <c r="AY307" s="249" t="s">
        <v>127</v>
      </c>
    </row>
    <row r="308" spans="1:51" s="14" customFormat="1" ht="12">
      <c r="A308" s="14"/>
      <c r="B308" s="250"/>
      <c r="C308" s="251"/>
      <c r="D308" s="240" t="s">
        <v>197</v>
      </c>
      <c r="E308" s="252" t="s">
        <v>1</v>
      </c>
      <c r="F308" s="253" t="s">
        <v>199</v>
      </c>
      <c r="G308" s="251"/>
      <c r="H308" s="254">
        <v>31.844</v>
      </c>
      <c r="I308" s="255"/>
      <c r="J308" s="251"/>
      <c r="K308" s="251"/>
      <c r="L308" s="256"/>
      <c r="M308" s="257"/>
      <c r="N308" s="258"/>
      <c r="O308" s="258"/>
      <c r="P308" s="258"/>
      <c r="Q308" s="258"/>
      <c r="R308" s="258"/>
      <c r="S308" s="258"/>
      <c r="T308" s="25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0" t="s">
        <v>197</v>
      </c>
      <c r="AU308" s="260" t="s">
        <v>86</v>
      </c>
      <c r="AV308" s="14" t="s">
        <v>141</v>
      </c>
      <c r="AW308" s="14" t="s">
        <v>32</v>
      </c>
      <c r="AX308" s="14" t="s">
        <v>84</v>
      </c>
      <c r="AY308" s="260" t="s">
        <v>127</v>
      </c>
    </row>
    <row r="309" spans="1:65" s="2" customFormat="1" ht="33" customHeight="1">
      <c r="A309" s="39"/>
      <c r="B309" s="40"/>
      <c r="C309" s="219" t="s">
        <v>443</v>
      </c>
      <c r="D309" s="219" t="s">
        <v>130</v>
      </c>
      <c r="E309" s="220" t="s">
        <v>444</v>
      </c>
      <c r="F309" s="221" t="s">
        <v>445</v>
      </c>
      <c r="G309" s="222" t="s">
        <v>195</v>
      </c>
      <c r="H309" s="223">
        <v>171.21</v>
      </c>
      <c r="I309" s="224"/>
      <c r="J309" s="225">
        <f>ROUND(I309*H309,2)</f>
        <v>0</v>
      </c>
      <c r="K309" s="221" t="s">
        <v>134</v>
      </c>
      <c r="L309" s="45"/>
      <c r="M309" s="226" t="s">
        <v>1</v>
      </c>
      <c r="N309" s="227" t="s">
        <v>41</v>
      </c>
      <c r="O309" s="92"/>
      <c r="P309" s="228">
        <f>O309*H309</f>
        <v>0</v>
      </c>
      <c r="Q309" s="228">
        <v>0.001620903</v>
      </c>
      <c r="R309" s="228">
        <f>Q309*H309</f>
        <v>0.27751480263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141</v>
      </c>
      <c r="AT309" s="230" t="s">
        <v>130</v>
      </c>
      <c r="AU309" s="230" t="s">
        <v>86</v>
      </c>
      <c r="AY309" s="18" t="s">
        <v>127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84</v>
      </c>
      <c r="BK309" s="231">
        <f>ROUND(I309*H309,2)</f>
        <v>0</v>
      </c>
      <c r="BL309" s="18" t="s">
        <v>141</v>
      </c>
      <c r="BM309" s="230" t="s">
        <v>446</v>
      </c>
    </row>
    <row r="310" spans="1:51" s="15" customFormat="1" ht="12">
      <c r="A310" s="15"/>
      <c r="B310" s="261"/>
      <c r="C310" s="262"/>
      <c r="D310" s="240" t="s">
        <v>197</v>
      </c>
      <c r="E310" s="263" t="s">
        <v>1</v>
      </c>
      <c r="F310" s="264" t="s">
        <v>432</v>
      </c>
      <c r="G310" s="262"/>
      <c r="H310" s="263" t="s">
        <v>1</v>
      </c>
      <c r="I310" s="265"/>
      <c r="J310" s="262"/>
      <c r="K310" s="262"/>
      <c r="L310" s="266"/>
      <c r="M310" s="267"/>
      <c r="N310" s="268"/>
      <c r="O310" s="268"/>
      <c r="P310" s="268"/>
      <c r="Q310" s="268"/>
      <c r="R310" s="268"/>
      <c r="S310" s="268"/>
      <c r="T310" s="269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70" t="s">
        <v>197</v>
      </c>
      <c r="AU310" s="270" t="s">
        <v>86</v>
      </c>
      <c r="AV310" s="15" t="s">
        <v>84</v>
      </c>
      <c r="AW310" s="15" t="s">
        <v>32</v>
      </c>
      <c r="AX310" s="15" t="s">
        <v>76</v>
      </c>
      <c r="AY310" s="270" t="s">
        <v>127</v>
      </c>
    </row>
    <row r="311" spans="1:51" s="13" customFormat="1" ht="12">
      <c r="A311" s="13"/>
      <c r="B311" s="238"/>
      <c r="C311" s="239"/>
      <c r="D311" s="240" t="s">
        <v>197</v>
      </c>
      <c r="E311" s="241" t="s">
        <v>1</v>
      </c>
      <c r="F311" s="242" t="s">
        <v>447</v>
      </c>
      <c r="G311" s="239"/>
      <c r="H311" s="243">
        <v>5</v>
      </c>
      <c r="I311" s="244"/>
      <c r="J311" s="239"/>
      <c r="K311" s="239"/>
      <c r="L311" s="245"/>
      <c r="M311" s="246"/>
      <c r="N311" s="247"/>
      <c r="O311" s="247"/>
      <c r="P311" s="247"/>
      <c r="Q311" s="247"/>
      <c r="R311" s="247"/>
      <c r="S311" s="247"/>
      <c r="T311" s="24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9" t="s">
        <v>197</v>
      </c>
      <c r="AU311" s="249" t="s">
        <v>86</v>
      </c>
      <c r="AV311" s="13" t="s">
        <v>86</v>
      </c>
      <c r="AW311" s="13" t="s">
        <v>32</v>
      </c>
      <c r="AX311" s="13" t="s">
        <v>76</v>
      </c>
      <c r="AY311" s="249" t="s">
        <v>127</v>
      </c>
    </row>
    <row r="312" spans="1:51" s="13" customFormat="1" ht="12">
      <c r="A312" s="13"/>
      <c r="B312" s="238"/>
      <c r="C312" s="239"/>
      <c r="D312" s="240" t="s">
        <v>197</v>
      </c>
      <c r="E312" s="241" t="s">
        <v>1</v>
      </c>
      <c r="F312" s="242" t="s">
        <v>448</v>
      </c>
      <c r="G312" s="239"/>
      <c r="H312" s="243">
        <v>3</v>
      </c>
      <c r="I312" s="244"/>
      <c r="J312" s="239"/>
      <c r="K312" s="239"/>
      <c r="L312" s="245"/>
      <c r="M312" s="246"/>
      <c r="N312" s="247"/>
      <c r="O312" s="247"/>
      <c r="P312" s="247"/>
      <c r="Q312" s="247"/>
      <c r="R312" s="247"/>
      <c r="S312" s="247"/>
      <c r="T312" s="24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9" t="s">
        <v>197</v>
      </c>
      <c r="AU312" s="249" t="s">
        <v>86</v>
      </c>
      <c r="AV312" s="13" t="s">
        <v>86</v>
      </c>
      <c r="AW312" s="13" t="s">
        <v>32</v>
      </c>
      <c r="AX312" s="13" t="s">
        <v>76</v>
      </c>
      <c r="AY312" s="249" t="s">
        <v>127</v>
      </c>
    </row>
    <row r="313" spans="1:51" s="13" customFormat="1" ht="12">
      <c r="A313" s="13"/>
      <c r="B313" s="238"/>
      <c r="C313" s="239"/>
      <c r="D313" s="240" t="s">
        <v>197</v>
      </c>
      <c r="E313" s="241" t="s">
        <v>1</v>
      </c>
      <c r="F313" s="242" t="s">
        <v>449</v>
      </c>
      <c r="G313" s="239"/>
      <c r="H313" s="243">
        <v>0.6</v>
      </c>
      <c r="I313" s="244"/>
      <c r="J313" s="239"/>
      <c r="K313" s="239"/>
      <c r="L313" s="245"/>
      <c r="M313" s="246"/>
      <c r="N313" s="247"/>
      <c r="O313" s="247"/>
      <c r="P313" s="247"/>
      <c r="Q313" s="247"/>
      <c r="R313" s="247"/>
      <c r="S313" s="247"/>
      <c r="T313" s="24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9" t="s">
        <v>197</v>
      </c>
      <c r="AU313" s="249" t="s">
        <v>86</v>
      </c>
      <c r="AV313" s="13" t="s">
        <v>86</v>
      </c>
      <c r="AW313" s="13" t="s">
        <v>32</v>
      </c>
      <c r="AX313" s="13" t="s">
        <v>76</v>
      </c>
      <c r="AY313" s="249" t="s">
        <v>127</v>
      </c>
    </row>
    <row r="314" spans="1:51" s="15" customFormat="1" ht="12">
      <c r="A314" s="15"/>
      <c r="B314" s="261"/>
      <c r="C314" s="262"/>
      <c r="D314" s="240" t="s">
        <v>197</v>
      </c>
      <c r="E314" s="263" t="s">
        <v>1</v>
      </c>
      <c r="F314" s="264" t="s">
        <v>435</v>
      </c>
      <c r="G314" s="262"/>
      <c r="H314" s="263" t="s">
        <v>1</v>
      </c>
      <c r="I314" s="265"/>
      <c r="J314" s="262"/>
      <c r="K314" s="262"/>
      <c r="L314" s="266"/>
      <c r="M314" s="267"/>
      <c r="N314" s="268"/>
      <c r="O314" s="268"/>
      <c r="P314" s="268"/>
      <c r="Q314" s="268"/>
      <c r="R314" s="268"/>
      <c r="S314" s="268"/>
      <c r="T314" s="269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0" t="s">
        <v>197</v>
      </c>
      <c r="AU314" s="270" t="s">
        <v>86</v>
      </c>
      <c r="AV314" s="15" t="s">
        <v>84</v>
      </c>
      <c r="AW314" s="15" t="s">
        <v>32</v>
      </c>
      <c r="AX314" s="15" t="s">
        <v>76</v>
      </c>
      <c r="AY314" s="270" t="s">
        <v>127</v>
      </c>
    </row>
    <row r="315" spans="1:51" s="13" customFormat="1" ht="12">
      <c r="A315" s="13"/>
      <c r="B315" s="238"/>
      <c r="C315" s="239"/>
      <c r="D315" s="240" t="s">
        <v>197</v>
      </c>
      <c r="E315" s="241" t="s">
        <v>1</v>
      </c>
      <c r="F315" s="242" t="s">
        <v>450</v>
      </c>
      <c r="G315" s="239"/>
      <c r="H315" s="243">
        <v>44</v>
      </c>
      <c r="I315" s="244"/>
      <c r="J315" s="239"/>
      <c r="K315" s="239"/>
      <c r="L315" s="245"/>
      <c r="M315" s="246"/>
      <c r="N315" s="247"/>
      <c r="O315" s="247"/>
      <c r="P315" s="247"/>
      <c r="Q315" s="247"/>
      <c r="R315" s="247"/>
      <c r="S315" s="247"/>
      <c r="T315" s="24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9" t="s">
        <v>197</v>
      </c>
      <c r="AU315" s="249" t="s">
        <v>86</v>
      </c>
      <c r="AV315" s="13" t="s">
        <v>86</v>
      </c>
      <c r="AW315" s="13" t="s">
        <v>32</v>
      </c>
      <c r="AX315" s="13" t="s">
        <v>76</v>
      </c>
      <c r="AY315" s="249" t="s">
        <v>127</v>
      </c>
    </row>
    <row r="316" spans="1:51" s="13" customFormat="1" ht="12">
      <c r="A316" s="13"/>
      <c r="B316" s="238"/>
      <c r="C316" s="239"/>
      <c r="D316" s="240" t="s">
        <v>197</v>
      </c>
      <c r="E316" s="241" t="s">
        <v>1</v>
      </c>
      <c r="F316" s="242" t="s">
        <v>451</v>
      </c>
      <c r="G316" s="239"/>
      <c r="H316" s="243">
        <v>35.2</v>
      </c>
      <c r="I316" s="244"/>
      <c r="J316" s="239"/>
      <c r="K316" s="239"/>
      <c r="L316" s="245"/>
      <c r="M316" s="246"/>
      <c r="N316" s="247"/>
      <c r="O316" s="247"/>
      <c r="P316" s="247"/>
      <c r="Q316" s="247"/>
      <c r="R316" s="247"/>
      <c r="S316" s="247"/>
      <c r="T316" s="24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9" t="s">
        <v>197</v>
      </c>
      <c r="AU316" s="249" t="s">
        <v>86</v>
      </c>
      <c r="AV316" s="13" t="s">
        <v>86</v>
      </c>
      <c r="AW316" s="13" t="s">
        <v>32</v>
      </c>
      <c r="AX316" s="13" t="s">
        <v>76</v>
      </c>
      <c r="AY316" s="249" t="s">
        <v>127</v>
      </c>
    </row>
    <row r="317" spans="1:51" s="13" customFormat="1" ht="12">
      <c r="A317" s="13"/>
      <c r="B317" s="238"/>
      <c r="C317" s="239"/>
      <c r="D317" s="240" t="s">
        <v>197</v>
      </c>
      <c r="E317" s="241" t="s">
        <v>1</v>
      </c>
      <c r="F317" s="242" t="s">
        <v>452</v>
      </c>
      <c r="G317" s="239"/>
      <c r="H317" s="243">
        <v>13.2</v>
      </c>
      <c r="I317" s="244"/>
      <c r="J317" s="239"/>
      <c r="K317" s="239"/>
      <c r="L317" s="245"/>
      <c r="M317" s="246"/>
      <c r="N317" s="247"/>
      <c r="O317" s="247"/>
      <c r="P317" s="247"/>
      <c r="Q317" s="247"/>
      <c r="R317" s="247"/>
      <c r="S317" s="247"/>
      <c r="T317" s="24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9" t="s">
        <v>197</v>
      </c>
      <c r="AU317" s="249" t="s">
        <v>86</v>
      </c>
      <c r="AV317" s="13" t="s">
        <v>86</v>
      </c>
      <c r="AW317" s="13" t="s">
        <v>32</v>
      </c>
      <c r="AX317" s="13" t="s">
        <v>76</v>
      </c>
      <c r="AY317" s="249" t="s">
        <v>127</v>
      </c>
    </row>
    <row r="318" spans="1:51" s="13" customFormat="1" ht="12">
      <c r="A318" s="13"/>
      <c r="B318" s="238"/>
      <c r="C318" s="239"/>
      <c r="D318" s="240" t="s">
        <v>197</v>
      </c>
      <c r="E318" s="241" t="s">
        <v>1</v>
      </c>
      <c r="F318" s="242" t="s">
        <v>453</v>
      </c>
      <c r="G318" s="239"/>
      <c r="H318" s="243">
        <v>11.55</v>
      </c>
      <c r="I318" s="244"/>
      <c r="J318" s="239"/>
      <c r="K318" s="239"/>
      <c r="L318" s="245"/>
      <c r="M318" s="246"/>
      <c r="N318" s="247"/>
      <c r="O318" s="247"/>
      <c r="P318" s="247"/>
      <c r="Q318" s="247"/>
      <c r="R318" s="247"/>
      <c r="S318" s="247"/>
      <c r="T318" s="24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9" t="s">
        <v>197</v>
      </c>
      <c r="AU318" s="249" t="s">
        <v>86</v>
      </c>
      <c r="AV318" s="13" t="s">
        <v>86</v>
      </c>
      <c r="AW318" s="13" t="s">
        <v>32</v>
      </c>
      <c r="AX318" s="13" t="s">
        <v>76</v>
      </c>
      <c r="AY318" s="249" t="s">
        <v>127</v>
      </c>
    </row>
    <row r="319" spans="1:51" s="13" customFormat="1" ht="12">
      <c r="A319" s="13"/>
      <c r="B319" s="238"/>
      <c r="C319" s="239"/>
      <c r="D319" s="240" t="s">
        <v>197</v>
      </c>
      <c r="E319" s="241" t="s">
        <v>1</v>
      </c>
      <c r="F319" s="242" t="s">
        <v>454</v>
      </c>
      <c r="G319" s="239"/>
      <c r="H319" s="243">
        <v>1.31</v>
      </c>
      <c r="I319" s="244"/>
      <c r="J319" s="239"/>
      <c r="K319" s="239"/>
      <c r="L319" s="245"/>
      <c r="M319" s="246"/>
      <c r="N319" s="247"/>
      <c r="O319" s="247"/>
      <c r="P319" s="247"/>
      <c r="Q319" s="247"/>
      <c r="R319" s="247"/>
      <c r="S319" s="247"/>
      <c r="T319" s="24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9" t="s">
        <v>197</v>
      </c>
      <c r="AU319" s="249" t="s">
        <v>86</v>
      </c>
      <c r="AV319" s="13" t="s">
        <v>86</v>
      </c>
      <c r="AW319" s="13" t="s">
        <v>32</v>
      </c>
      <c r="AX319" s="13" t="s">
        <v>76</v>
      </c>
      <c r="AY319" s="249" t="s">
        <v>127</v>
      </c>
    </row>
    <row r="320" spans="1:51" s="15" customFormat="1" ht="12">
      <c r="A320" s="15"/>
      <c r="B320" s="261"/>
      <c r="C320" s="262"/>
      <c r="D320" s="240" t="s">
        <v>197</v>
      </c>
      <c r="E320" s="263" t="s">
        <v>1</v>
      </c>
      <c r="F320" s="264" t="s">
        <v>440</v>
      </c>
      <c r="G320" s="262"/>
      <c r="H320" s="263" t="s">
        <v>1</v>
      </c>
      <c r="I320" s="265"/>
      <c r="J320" s="262"/>
      <c r="K320" s="262"/>
      <c r="L320" s="266"/>
      <c r="M320" s="267"/>
      <c r="N320" s="268"/>
      <c r="O320" s="268"/>
      <c r="P320" s="268"/>
      <c r="Q320" s="268"/>
      <c r="R320" s="268"/>
      <c r="S320" s="268"/>
      <c r="T320" s="269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70" t="s">
        <v>197</v>
      </c>
      <c r="AU320" s="270" t="s">
        <v>86</v>
      </c>
      <c r="AV320" s="15" t="s">
        <v>84</v>
      </c>
      <c r="AW320" s="15" t="s">
        <v>32</v>
      </c>
      <c r="AX320" s="15" t="s">
        <v>76</v>
      </c>
      <c r="AY320" s="270" t="s">
        <v>127</v>
      </c>
    </row>
    <row r="321" spans="1:51" s="13" customFormat="1" ht="12">
      <c r="A321" s="13"/>
      <c r="B321" s="238"/>
      <c r="C321" s="239"/>
      <c r="D321" s="240" t="s">
        <v>197</v>
      </c>
      <c r="E321" s="241" t="s">
        <v>1</v>
      </c>
      <c r="F321" s="242" t="s">
        <v>455</v>
      </c>
      <c r="G321" s="239"/>
      <c r="H321" s="243">
        <v>30.375</v>
      </c>
      <c r="I321" s="244"/>
      <c r="J321" s="239"/>
      <c r="K321" s="239"/>
      <c r="L321" s="245"/>
      <c r="M321" s="246"/>
      <c r="N321" s="247"/>
      <c r="O321" s="247"/>
      <c r="P321" s="247"/>
      <c r="Q321" s="247"/>
      <c r="R321" s="247"/>
      <c r="S321" s="247"/>
      <c r="T321" s="24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9" t="s">
        <v>197</v>
      </c>
      <c r="AU321" s="249" t="s">
        <v>86</v>
      </c>
      <c r="AV321" s="13" t="s">
        <v>86</v>
      </c>
      <c r="AW321" s="13" t="s">
        <v>32</v>
      </c>
      <c r="AX321" s="13" t="s">
        <v>76</v>
      </c>
      <c r="AY321" s="249" t="s">
        <v>127</v>
      </c>
    </row>
    <row r="322" spans="1:51" s="13" customFormat="1" ht="12">
      <c r="A322" s="13"/>
      <c r="B322" s="238"/>
      <c r="C322" s="239"/>
      <c r="D322" s="240" t="s">
        <v>197</v>
      </c>
      <c r="E322" s="241" t="s">
        <v>1</v>
      </c>
      <c r="F322" s="242" t="s">
        <v>456</v>
      </c>
      <c r="G322" s="239"/>
      <c r="H322" s="243">
        <v>5.875</v>
      </c>
      <c r="I322" s="244"/>
      <c r="J322" s="239"/>
      <c r="K322" s="239"/>
      <c r="L322" s="245"/>
      <c r="M322" s="246"/>
      <c r="N322" s="247"/>
      <c r="O322" s="247"/>
      <c r="P322" s="247"/>
      <c r="Q322" s="247"/>
      <c r="R322" s="247"/>
      <c r="S322" s="247"/>
      <c r="T322" s="24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9" t="s">
        <v>197</v>
      </c>
      <c r="AU322" s="249" t="s">
        <v>86</v>
      </c>
      <c r="AV322" s="13" t="s">
        <v>86</v>
      </c>
      <c r="AW322" s="13" t="s">
        <v>32</v>
      </c>
      <c r="AX322" s="13" t="s">
        <v>76</v>
      </c>
      <c r="AY322" s="249" t="s">
        <v>127</v>
      </c>
    </row>
    <row r="323" spans="1:51" s="13" customFormat="1" ht="12">
      <c r="A323" s="13"/>
      <c r="B323" s="238"/>
      <c r="C323" s="239"/>
      <c r="D323" s="240" t="s">
        <v>197</v>
      </c>
      <c r="E323" s="241" t="s">
        <v>1</v>
      </c>
      <c r="F323" s="242" t="s">
        <v>457</v>
      </c>
      <c r="G323" s="239"/>
      <c r="H323" s="243">
        <v>0.8</v>
      </c>
      <c r="I323" s="244"/>
      <c r="J323" s="239"/>
      <c r="K323" s="239"/>
      <c r="L323" s="245"/>
      <c r="M323" s="246"/>
      <c r="N323" s="247"/>
      <c r="O323" s="247"/>
      <c r="P323" s="247"/>
      <c r="Q323" s="247"/>
      <c r="R323" s="247"/>
      <c r="S323" s="247"/>
      <c r="T323" s="24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9" t="s">
        <v>197</v>
      </c>
      <c r="AU323" s="249" t="s">
        <v>86</v>
      </c>
      <c r="AV323" s="13" t="s">
        <v>86</v>
      </c>
      <c r="AW323" s="13" t="s">
        <v>32</v>
      </c>
      <c r="AX323" s="13" t="s">
        <v>76</v>
      </c>
      <c r="AY323" s="249" t="s">
        <v>127</v>
      </c>
    </row>
    <row r="324" spans="1:51" s="13" customFormat="1" ht="12">
      <c r="A324" s="13"/>
      <c r="B324" s="238"/>
      <c r="C324" s="239"/>
      <c r="D324" s="240" t="s">
        <v>197</v>
      </c>
      <c r="E324" s="241" t="s">
        <v>1</v>
      </c>
      <c r="F324" s="242" t="s">
        <v>458</v>
      </c>
      <c r="G324" s="239"/>
      <c r="H324" s="243">
        <v>1.92</v>
      </c>
      <c r="I324" s="244"/>
      <c r="J324" s="239"/>
      <c r="K324" s="239"/>
      <c r="L324" s="245"/>
      <c r="M324" s="246"/>
      <c r="N324" s="247"/>
      <c r="O324" s="247"/>
      <c r="P324" s="247"/>
      <c r="Q324" s="247"/>
      <c r="R324" s="247"/>
      <c r="S324" s="247"/>
      <c r="T324" s="24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9" t="s">
        <v>197</v>
      </c>
      <c r="AU324" s="249" t="s">
        <v>86</v>
      </c>
      <c r="AV324" s="13" t="s">
        <v>86</v>
      </c>
      <c r="AW324" s="13" t="s">
        <v>32</v>
      </c>
      <c r="AX324" s="13" t="s">
        <v>76</v>
      </c>
      <c r="AY324" s="249" t="s">
        <v>127</v>
      </c>
    </row>
    <row r="325" spans="1:51" s="13" customFormat="1" ht="12">
      <c r="A325" s="13"/>
      <c r="B325" s="238"/>
      <c r="C325" s="239"/>
      <c r="D325" s="240" t="s">
        <v>197</v>
      </c>
      <c r="E325" s="241" t="s">
        <v>1</v>
      </c>
      <c r="F325" s="242" t="s">
        <v>459</v>
      </c>
      <c r="G325" s="239"/>
      <c r="H325" s="243">
        <v>2.88</v>
      </c>
      <c r="I325" s="244"/>
      <c r="J325" s="239"/>
      <c r="K325" s="239"/>
      <c r="L325" s="245"/>
      <c r="M325" s="246"/>
      <c r="N325" s="247"/>
      <c r="O325" s="247"/>
      <c r="P325" s="247"/>
      <c r="Q325" s="247"/>
      <c r="R325" s="247"/>
      <c r="S325" s="247"/>
      <c r="T325" s="24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9" t="s">
        <v>197</v>
      </c>
      <c r="AU325" s="249" t="s">
        <v>86</v>
      </c>
      <c r="AV325" s="13" t="s">
        <v>86</v>
      </c>
      <c r="AW325" s="13" t="s">
        <v>32</v>
      </c>
      <c r="AX325" s="13" t="s">
        <v>76</v>
      </c>
      <c r="AY325" s="249" t="s">
        <v>127</v>
      </c>
    </row>
    <row r="326" spans="1:51" s="13" customFormat="1" ht="12">
      <c r="A326" s="13"/>
      <c r="B326" s="238"/>
      <c r="C326" s="239"/>
      <c r="D326" s="240" t="s">
        <v>197</v>
      </c>
      <c r="E326" s="241" t="s">
        <v>1</v>
      </c>
      <c r="F326" s="242" t="s">
        <v>460</v>
      </c>
      <c r="G326" s="239"/>
      <c r="H326" s="243">
        <v>15.5</v>
      </c>
      <c r="I326" s="244"/>
      <c r="J326" s="239"/>
      <c r="K326" s="239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197</v>
      </c>
      <c r="AU326" s="249" t="s">
        <v>86</v>
      </c>
      <c r="AV326" s="13" t="s">
        <v>86</v>
      </c>
      <c r="AW326" s="13" t="s">
        <v>32</v>
      </c>
      <c r="AX326" s="13" t="s">
        <v>76</v>
      </c>
      <c r="AY326" s="249" t="s">
        <v>127</v>
      </c>
    </row>
    <row r="327" spans="1:51" s="14" customFormat="1" ht="12">
      <c r="A327" s="14"/>
      <c r="B327" s="250"/>
      <c r="C327" s="251"/>
      <c r="D327" s="240" t="s">
        <v>197</v>
      </c>
      <c r="E327" s="252" t="s">
        <v>1</v>
      </c>
      <c r="F327" s="253" t="s">
        <v>199</v>
      </c>
      <c r="G327" s="251"/>
      <c r="H327" s="254">
        <v>171.21</v>
      </c>
      <c r="I327" s="255"/>
      <c r="J327" s="251"/>
      <c r="K327" s="251"/>
      <c r="L327" s="256"/>
      <c r="M327" s="257"/>
      <c r="N327" s="258"/>
      <c r="O327" s="258"/>
      <c r="P327" s="258"/>
      <c r="Q327" s="258"/>
      <c r="R327" s="258"/>
      <c r="S327" s="258"/>
      <c r="T327" s="25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0" t="s">
        <v>197</v>
      </c>
      <c r="AU327" s="260" t="s">
        <v>86</v>
      </c>
      <c r="AV327" s="14" t="s">
        <v>141</v>
      </c>
      <c r="AW327" s="14" t="s">
        <v>32</v>
      </c>
      <c r="AX327" s="14" t="s">
        <v>84</v>
      </c>
      <c r="AY327" s="260" t="s">
        <v>127</v>
      </c>
    </row>
    <row r="328" spans="1:65" s="2" customFormat="1" ht="33" customHeight="1">
      <c r="A328" s="39"/>
      <c r="B328" s="40"/>
      <c r="C328" s="219" t="s">
        <v>461</v>
      </c>
      <c r="D328" s="219" t="s">
        <v>130</v>
      </c>
      <c r="E328" s="220" t="s">
        <v>462</v>
      </c>
      <c r="F328" s="221" t="s">
        <v>463</v>
      </c>
      <c r="G328" s="222" t="s">
        <v>195</v>
      </c>
      <c r="H328" s="223">
        <v>171.21</v>
      </c>
      <c r="I328" s="224"/>
      <c r="J328" s="225">
        <f>ROUND(I328*H328,2)</f>
        <v>0</v>
      </c>
      <c r="K328" s="221" t="s">
        <v>134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141</v>
      </c>
      <c r="AT328" s="230" t="s">
        <v>130</v>
      </c>
      <c r="AU328" s="230" t="s">
        <v>86</v>
      </c>
      <c r="AY328" s="18" t="s">
        <v>127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141</v>
      </c>
      <c r="BM328" s="230" t="s">
        <v>464</v>
      </c>
    </row>
    <row r="329" spans="1:65" s="2" customFormat="1" ht="24.15" customHeight="1">
      <c r="A329" s="39"/>
      <c r="B329" s="40"/>
      <c r="C329" s="219" t="s">
        <v>465</v>
      </c>
      <c r="D329" s="219" t="s">
        <v>130</v>
      </c>
      <c r="E329" s="220" t="s">
        <v>466</v>
      </c>
      <c r="F329" s="221" t="s">
        <v>467</v>
      </c>
      <c r="G329" s="222" t="s">
        <v>265</v>
      </c>
      <c r="H329" s="223">
        <v>3.435</v>
      </c>
      <c r="I329" s="224"/>
      <c r="J329" s="225">
        <f>ROUND(I329*H329,2)</f>
        <v>0</v>
      </c>
      <c r="K329" s="221" t="s">
        <v>134</v>
      </c>
      <c r="L329" s="45"/>
      <c r="M329" s="226" t="s">
        <v>1</v>
      </c>
      <c r="N329" s="227" t="s">
        <v>41</v>
      </c>
      <c r="O329" s="92"/>
      <c r="P329" s="228">
        <f>O329*H329</f>
        <v>0</v>
      </c>
      <c r="Q329" s="228">
        <v>1.1090686</v>
      </c>
      <c r="R329" s="228">
        <f>Q329*H329</f>
        <v>3.809650641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141</v>
      </c>
      <c r="AT329" s="230" t="s">
        <v>130</v>
      </c>
      <c r="AU329" s="230" t="s">
        <v>86</v>
      </c>
      <c r="AY329" s="18" t="s">
        <v>127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84</v>
      </c>
      <c r="BK329" s="231">
        <f>ROUND(I329*H329,2)</f>
        <v>0</v>
      </c>
      <c r="BL329" s="18" t="s">
        <v>141</v>
      </c>
      <c r="BM329" s="230" t="s">
        <v>468</v>
      </c>
    </row>
    <row r="330" spans="1:51" s="13" customFormat="1" ht="12">
      <c r="A330" s="13"/>
      <c r="B330" s="238"/>
      <c r="C330" s="239"/>
      <c r="D330" s="240" t="s">
        <v>197</v>
      </c>
      <c r="E330" s="241" t="s">
        <v>1</v>
      </c>
      <c r="F330" s="242" t="s">
        <v>469</v>
      </c>
      <c r="G330" s="239"/>
      <c r="H330" s="243">
        <v>3.435</v>
      </c>
      <c r="I330" s="244"/>
      <c r="J330" s="239"/>
      <c r="K330" s="239"/>
      <c r="L330" s="245"/>
      <c r="M330" s="246"/>
      <c r="N330" s="247"/>
      <c r="O330" s="247"/>
      <c r="P330" s="247"/>
      <c r="Q330" s="247"/>
      <c r="R330" s="247"/>
      <c r="S330" s="247"/>
      <c r="T330" s="24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9" t="s">
        <v>197</v>
      </c>
      <c r="AU330" s="249" t="s">
        <v>86</v>
      </c>
      <c r="AV330" s="13" t="s">
        <v>86</v>
      </c>
      <c r="AW330" s="13" t="s">
        <v>32</v>
      </c>
      <c r="AX330" s="13" t="s">
        <v>84</v>
      </c>
      <c r="AY330" s="249" t="s">
        <v>127</v>
      </c>
    </row>
    <row r="331" spans="1:65" s="2" customFormat="1" ht="16.5" customHeight="1">
      <c r="A331" s="39"/>
      <c r="B331" s="40"/>
      <c r="C331" s="219" t="s">
        <v>470</v>
      </c>
      <c r="D331" s="219" t="s">
        <v>130</v>
      </c>
      <c r="E331" s="220" t="s">
        <v>471</v>
      </c>
      <c r="F331" s="221" t="s">
        <v>472</v>
      </c>
      <c r="G331" s="222" t="s">
        <v>473</v>
      </c>
      <c r="H331" s="223">
        <v>2</v>
      </c>
      <c r="I331" s="224"/>
      <c r="J331" s="225">
        <f>ROUND(I331*H331,2)</f>
        <v>0</v>
      </c>
      <c r="K331" s="221" t="s">
        <v>1</v>
      </c>
      <c r="L331" s="45"/>
      <c r="M331" s="226" t="s">
        <v>1</v>
      </c>
      <c r="N331" s="227" t="s">
        <v>41</v>
      </c>
      <c r="O331" s="92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0" t="s">
        <v>141</v>
      </c>
      <c r="AT331" s="230" t="s">
        <v>130</v>
      </c>
      <c r="AU331" s="230" t="s">
        <v>86</v>
      </c>
      <c r="AY331" s="18" t="s">
        <v>127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8" t="s">
        <v>84</v>
      </c>
      <c r="BK331" s="231">
        <f>ROUND(I331*H331,2)</f>
        <v>0</v>
      </c>
      <c r="BL331" s="18" t="s">
        <v>141</v>
      </c>
      <c r="BM331" s="230" t="s">
        <v>474</v>
      </c>
    </row>
    <row r="332" spans="1:63" s="12" customFormat="1" ht="22.8" customHeight="1">
      <c r="A332" s="12"/>
      <c r="B332" s="203"/>
      <c r="C332" s="204"/>
      <c r="D332" s="205" t="s">
        <v>75</v>
      </c>
      <c r="E332" s="217" t="s">
        <v>245</v>
      </c>
      <c r="F332" s="217" t="s">
        <v>475</v>
      </c>
      <c r="G332" s="204"/>
      <c r="H332" s="204"/>
      <c r="I332" s="207"/>
      <c r="J332" s="218">
        <f>BK332</f>
        <v>0</v>
      </c>
      <c r="K332" s="204"/>
      <c r="L332" s="209"/>
      <c r="M332" s="210"/>
      <c r="N332" s="211"/>
      <c r="O332" s="211"/>
      <c r="P332" s="212">
        <f>SUM(P333:P350)</f>
        <v>0</v>
      </c>
      <c r="Q332" s="211"/>
      <c r="R332" s="212">
        <f>SUM(R333:R350)</f>
        <v>6.709611059999999</v>
      </c>
      <c r="S332" s="211"/>
      <c r="T332" s="213">
        <f>SUM(T333:T350)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4" t="s">
        <v>84</v>
      </c>
      <c r="AT332" s="215" t="s">
        <v>75</v>
      </c>
      <c r="AU332" s="215" t="s">
        <v>84</v>
      </c>
      <c r="AY332" s="214" t="s">
        <v>127</v>
      </c>
      <c r="BK332" s="216">
        <f>SUM(BK333:BK350)</f>
        <v>0</v>
      </c>
    </row>
    <row r="333" spans="1:65" s="2" customFormat="1" ht="24.15" customHeight="1">
      <c r="A333" s="39"/>
      <c r="B333" s="40"/>
      <c r="C333" s="219" t="s">
        <v>476</v>
      </c>
      <c r="D333" s="219" t="s">
        <v>130</v>
      </c>
      <c r="E333" s="220" t="s">
        <v>477</v>
      </c>
      <c r="F333" s="221" t="s">
        <v>478</v>
      </c>
      <c r="G333" s="222" t="s">
        <v>195</v>
      </c>
      <c r="H333" s="223">
        <v>21.25</v>
      </c>
      <c r="I333" s="224"/>
      <c r="J333" s="225">
        <f>ROUND(I333*H333,2)</f>
        <v>0</v>
      </c>
      <c r="K333" s="221" t="s">
        <v>134</v>
      </c>
      <c r="L333" s="45"/>
      <c r="M333" s="226" t="s">
        <v>1</v>
      </c>
      <c r="N333" s="227" t="s">
        <v>41</v>
      </c>
      <c r="O333" s="92"/>
      <c r="P333" s="228">
        <f>O333*H333</f>
        <v>0</v>
      </c>
      <c r="Q333" s="228">
        <v>0.0014</v>
      </c>
      <c r="R333" s="228">
        <f>Q333*H333</f>
        <v>0.02975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141</v>
      </c>
      <c r="AT333" s="230" t="s">
        <v>130</v>
      </c>
      <c r="AU333" s="230" t="s">
        <v>86</v>
      </c>
      <c r="AY333" s="18" t="s">
        <v>127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84</v>
      </c>
      <c r="BK333" s="231">
        <f>ROUND(I333*H333,2)</f>
        <v>0</v>
      </c>
      <c r="BL333" s="18" t="s">
        <v>141</v>
      </c>
      <c r="BM333" s="230" t="s">
        <v>479</v>
      </c>
    </row>
    <row r="334" spans="1:51" s="15" customFormat="1" ht="12">
      <c r="A334" s="15"/>
      <c r="B334" s="261"/>
      <c r="C334" s="262"/>
      <c r="D334" s="240" t="s">
        <v>197</v>
      </c>
      <c r="E334" s="263" t="s">
        <v>1</v>
      </c>
      <c r="F334" s="264" t="s">
        <v>480</v>
      </c>
      <c r="G334" s="262"/>
      <c r="H334" s="263" t="s">
        <v>1</v>
      </c>
      <c r="I334" s="265"/>
      <c r="J334" s="262"/>
      <c r="K334" s="262"/>
      <c r="L334" s="266"/>
      <c r="M334" s="267"/>
      <c r="N334" s="268"/>
      <c r="O334" s="268"/>
      <c r="P334" s="268"/>
      <c r="Q334" s="268"/>
      <c r="R334" s="268"/>
      <c r="S334" s="268"/>
      <c r="T334" s="269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0" t="s">
        <v>197</v>
      </c>
      <c r="AU334" s="270" t="s">
        <v>86</v>
      </c>
      <c r="AV334" s="15" t="s">
        <v>84</v>
      </c>
      <c r="AW334" s="15" t="s">
        <v>32</v>
      </c>
      <c r="AX334" s="15" t="s">
        <v>76</v>
      </c>
      <c r="AY334" s="270" t="s">
        <v>127</v>
      </c>
    </row>
    <row r="335" spans="1:51" s="13" customFormat="1" ht="12">
      <c r="A335" s="13"/>
      <c r="B335" s="238"/>
      <c r="C335" s="239"/>
      <c r="D335" s="240" t="s">
        <v>197</v>
      </c>
      <c r="E335" s="241" t="s">
        <v>1</v>
      </c>
      <c r="F335" s="242" t="s">
        <v>481</v>
      </c>
      <c r="G335" s="239"/>
      <c r="H335" s="243">
        <v>20.1</v>
      </c>
      <c r="I335" s="244"/>
      <c r="J335" s="239"/>
      <c r="K335" s="239"/>
      <c r="L335" s="245"/>
      <c r="M335" s="246"/>
      <c r="N335" s="247"/>
      <c r="O335" s="247"/>
      <c r="P335" s="247"/>
      <c r="Q335" s="247"/>
      <c r="R335" s="247"/>
      <c r="S335" s="247"/>
      <c r="T335" s="24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9" t="s">
        <v>197</v>
      </c>
      <c r="AU335" s="249" t="s">
        <v>86</v>
      </c>
      <c r="AV335" s="13" t="s">
        <v>86</v>
      </c>
      <c r="AW335" s="13" t="s">
        <v>32</v>
      </c>
      <c r="AX335" s="13" t="s">
        <v>76</v>
      </c>
      <c r="AY335" s="249" t="s">
        <v>127</v>
      </c>
    </row>
    <row r="336" spans="1:51" s="15" customFormat="1" ht="12">
      <c r="A336" s="15"/>
      <c r="B336" s="261"/>
      <c r="C336" s="262"/>
      <c r="D336" s="240" t="s">
        <v>197</v>
      </c>
      <c r="E336" s="263" t="s">
        <v>1</v>
      </c>
      <c r="F336" s="264" t="s">
        <v>398</v>
      </c>
      <c r="G336" s="262"/>
      <c r="H336" s="263" t="s">
        <v>1</v>
      </c>
      <c r="I336" s="265"/>
      <c r="J336" s="262"/>
      <c r="K336" s="262"/>
      <c r="L336" s="266"/>
      <c r="M336" s="267"/>
      <c r="N336" s="268"/>
      <c r="O336" s="268"/>
      <c r="P336" s="268"/>
      <c r="Q336" s="268"/>
      <c r="R336" s="268"/>
      <c r="S336" s="268"/>
      <c r="T336" s="269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70" t="s">
        <v>197</v>
      </c>
      <c r="AU336" s="270" t="s">
        <v>86</v>
      </c>
      <c r="AV336" s="15" t="s">
        <v>84</v>
      </c>
      <c r="AW336" s="15" t="s">
        <v>32</v>
      </c>
      <c r="AX336" s="15" t="s">
        <v>76</v>
      </c>
      <c r="AY336" s="270" t="s">
        <v>127</v>
      </c>
    </row>
    <row r="337" spans="1:51" s="13" customFormat="1" ht="12">
      <c r="A337" s="13"/>
      <c r="B337" s="238"/>
      <c r="C337" s="239"/>
      <c r="D337" s="240" t="s">
        <v>197</v>
      </c>
      <c r="E337" s="241" t="s">
        <v>1</v>
      </c>
      <c r="F337" s="242" t="s">
        <v>399</v>
      </c>
      <c r="G337" s="239"/>
      <c r="H337" s="243">
        <v>1.15</v>
      </c>
      <c r="I337" s="244"/>
      <c r="J337" s="239"/>
      <c r="K337" s="239"/>
      <c r="L337" s="245"/>
      <c r="M337" s="246"/>
      <c r="N337" s="247"/>
      <c r="O337" s="247"/>
      <c r="P337" s="247"/>
      <c r="Q337" s="247"/>
      <c r="R337" s="247"/>
      <c r="S337" s="247"/>
      <c r="T337" s="24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9" t="s">
        <v>197</v>
      </c>
      <c r="AU337" s="249" t="s">
        <v>86</v>
      </c>
      <c r="AV337" s="13" t="s">
        <v>86</v>
      </c>
      <c r="AW337" s="13" t="s">
        <v>32</v>
      </c>
      <c r="AX337" s="13" t="s">
        <v>76</v>
      </c>
      <c r="AY337" s="249" t="s">
        <v>127</v>
      </c>
    </row>
    <row r="338" spans="1:51" s="14" customFormat="1" ht="12">
      <c r="A338" s="14"/>
      <c r="B338" s="250"/>
      <c r="C338" s="251"/>
      <c r="D338" s="240" t="s">
        <v>197</v>
      </c>
      <c r="E338" s="252" t="s">
        <v>1</v>
      </c>
      <c r="F338" s="253" t="s">
        <v>199</v>
      </c>
      <c r="G338" s="251"/>
      <c r="H338" s="254">
        <v>21.25</v>
      </c>
      <c r="I338" s="255"/>
      <c r="J338" s="251"/>
      <c r="K338" s="251"/>
      <c r="L338" s="256"/>
      <c r="M338" s="257"/>
      <c r="N338" s="258"/>
      <c r="O338" s="258"/>
      <c r="P338" s="258"/>
      <c r="Q338" s="258"/>
      <c r="R338" s="258"/>
      <c r="S338" s="258"/>
      <c r="T338" s="25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0" t="s">
        <v>197</v>
      </c>
      <c r="AU338" s="260" t="s">
        <v>86</v>
      </c>
      <c r="AV338" s="14" t="s">
        <v>141</v>
      </c>
      <c r="AW338" s="14" t="s">
        <v>32</v>
      </c>
      <c r="AX338" s="14" t="s">
        <v>84</v>
      </c>
      <c r="AY338" s="260" t="s">
        <v>127</v>
      </c>
    </row>
    <row r="339" spans="1:65" s="2" customFormat="1" ht="33" customHeight="1">
      <c r="A339" s="39"/>
      <c r="B339" s="40"/>
      <c r="C339" s="219" t="s">
        <v>482</v>
      </c>
      <c r="D339" s="219" t="s">
        <v>130</v>
      </c>
      <c r="E339" s="220" t="s">
        <v>483</v>
      </c>
      <c r="F339" s="221" t="s">
        <v>484</v>
      </c>
      <c r="G339" s="222" t="s">
        <v>202</v>
      </c>
      <c r="H339" s="223">
        <v>2.903</v>
      </c>
      <c r="I339" s="224"/>
      <c r="J339" s="225">
        <f>ROUND(I339*H339,2)</f>
        <v>0</v>
      </c>
      <c r="K339" s="221" t="s">
        <v>134</v>
      </c>
      <c r="L339" s="45"/>
      <c r="M339" s="226" t="s">
        <v>1</v>
      </c>
      <c r="N339" s="227" t="s">
        <v>41</v>
      </c>
      <c r="O339" s="92"/>
      <c r="P339" s="228">
        <f>O339*H339</f>
        <v>0</v>
      </c>
      <c r="Q339" s="228">
        <v>2.30102</v>
      </c>
      <c r="R339" s="228">
        <f>Q339*H339</f>
        <v>6.6798610599999995</v>
      </c>
      <c r="S339" s="228">
        <v>0</v>
      </c>
      <c r="T339" s="22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0" t="s">
        <v>141</v>
      </c>
      <c r="AT339" s="230" t="s">
        <v>130</v>
      </c>
      <c r="AU339" s="230" t="s">
        <v>86</v>
      </c>
      <c r="AY339" s="18" t="s">
        <v>127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8" t="s">
        <v>84</v>
      </c>
      <c r="BK339" s="231">
        <f>ROUND(I339*H339,2)</f>
        <v>0</v>
      </c>
      <c r="BL339" s="18" t="s">
        <v>141</v>
      </c>
      <c r="BM339" s="230" t="s">
        <v>485</v>
      </c>
    </row>
    <row r="340" spans="1:51" s="15" customFormat="1" ht="12">
      <c r="A340" s="15"/>
      <c r="B340" s="261"/>
      <c r="C340" s="262"/>
      <c r="D340" s="240" t="s">
        <v>197</v>
      </c>
      <c r="E340" s="263" t="s">
        <v>1</v>
      </c>
      <c r="F340" s="264" t="s">
        <v>486</v>
      </c>
      <c r="G340" s="262"/>
      <c r="H340" s="263" t="s">
        <v>1</v>
      </c>
      <c r="I340" s="265"/>
      <c r="J340" s="262"/>
      <c r="K340" s="262"/>
      <c r="L340" s="266"/>
      <c r="M340" s="267"/>
      <c r="N340" s="268"/>
      <c r="O340" s="268"/>
      <c r="P340" s="268"/>
      <c r="Q340" s="268"/>
      <c r="R340" s="268"/>
      <c r="S340" s="268"/>
      <c r="T340" s="269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70" t="s">
        <v>197</v>
      </c>
      <c r="AU340" s="270" t="s">
        <v>86</v>
      </c>
      <c r="AV340" s="15" t="s">
        <v>84</v>
      </c>
      <c r="AW340" s="15" t="s">
        <v>32</v>
      </c>
      <c r="AX340" s="15" t="s">
        <v>76</v>
      </c>
      <c r="AY340" s="270" t="s">
        <v>127</v>
      </c>
    </row>
    <row r="341" spans="1:51" s="13" customFormat="1" ht="12">
      <c r="A341" s="13"/>
      <c r="B341" s="238"/>
      <c r="C341" s="239"/>
      <c r="D341" s="240" t="s">
        <v>197</v>
      </c>
      <c r="E341" s="241" t="s">
        <v>1</v>
      </c>
      <c r="F341" s="242" t="s">
        <v>487</v>
      </c>
      <c r="G341" s="239"/>
      <c r="H341" s="243">
        <v>1.823</v>
      </c>
      <c r="I341" s="244"/>
      <c r="J341" s="239"/>
      <c r="K341" s="239"/>
      <c r="L341" s="245"/>
      <c r="M341" s="246"/>
      <c r="N341" s="247"/>
      <c r="O341" s="247"/>
      <c r="P341" s="247"/>
      <c r="Q341" s="247"/>
      <c r="R341" s="247"/>
      <c r="S341" s="247"/>
      <c r="T341" s="24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9" t="s">
        <v>197</v>
      </c>
      <c r="AU341" s="249" t="s">
        <v>86</v>
      </c>
      <c r="AV341" s="13" t="s">
        <v>86</v>
      </c>
      <c r="AW341" s="13" t="s">
        <v>32</v>
      </c>
      <c r="AX341" s="13" t="s">
        <v>76</v>
      </c>
      <c r="AY341" s="249" t="s">
        <v>127</v>
      </c>
    </row>
    <row r="342" spans="1:51" s="15" customFormat="1" ht="12">
      <c r="A342" s="15"/>
      <c r="B342" s="261"/>
      <c r="C342" s="262"/>
      <c r="D342" s="240" t="s">
        <v>197</v>
      </c>
      <c r="E342" s="263" t="s">
        <v>1</v>
      </c>
      <c r="F342" s="264" t="s">
        <v>488</v>
      </c>
      <c r="G342" s="262"/>
      <c r="H342" s="263" t="s">
        <v>1</v>
      </c>
      <c r="I342" s="265"/>
      <c r="J342" s="262"/>
      <c r="K342" s="262"/>
      <c r="L342" s="266"/>
      <c r="M342" s="267"/>
      <c r="N342" s="268"/>
      <c r="O342" s="268"/>
      <c r="P342" s="268"/>
      <c r="Q342" s="268"/>
      <c r="R342" s="268"/>
      <c r="S342" s="268"/>
      <c r="T342" s="269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0" t="s">
        <v>197</v>
      </c>
      <c r="AU342" s="270" t="s">
        <v>86</v>
      </c>
      <c r="AV342" s="15" t="s">
        <v>84</v>
      </c>
      <c r="AW342" s="15" t="s">
        <v>32</v>
      </c>
      <c r="AX342" s="15" t="s">
        <v>76</v>
      </c>
      <c r="AY342" s="270" t="s">
        <v>127</v>
      </c>
    </row>
    <row r="343" spans="1:51" s="13" customFormat="1" ht="12">
      <c r="A343" s="13"/>
      <c r="B343" s="238"/>
      <c r="C343" s="239"/>
      <c r="D343" s="240" t="s">
        <v>197</v>
      </c>
      <c r="E343" s="241" t="s">
        <v>1</v>
      </c>
      <c r="F343" s="242" t="s">
        <v>489</v>
      </c>
      <c r="G343" s="239"/>
      <c r="H343" s="243">
        <v>1.08</v>
      </c>
      <c r="I343" s="244"/>
      <c r="J343" s="239"/>
      <c r="K343" s="239"/>
      <c r="L343" s="245"/>
      <c r="M343" s="246"/>
      <c r="N343" s="247"/>
      <c r="O343" s="247"/>
      <c r="P343" s="247"/>
      <c r="Q343" s="247"/>
      <c r="R343" s="247"/>
      <c r="S343" s="247"/>
      <c r="T343" s="24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9" t="s">
        <v>197</v>
      </c>
      <c r="AU343" s="249" t="s">
        <v>86</v>
      </c>
      <c r="AV343" s="13" t="s">
        <v>86</v>
      </c>
      <c r="AW343" s="13" t="s">
        <v>32</v>
      </c>
      <c r="AX343" s="13" t="s">
        <v>76</v>
      </c>
      <c r="AY343" s="249" t="s">
        <v>127</v>
      </c>
    </row>
    <row r="344" spans="1:51" s="14" customFormat="1" ht="12">
      <c r="A344" s="14"/>
      <c r="B344" s="250"/>
      <c r="C344" s="251"/>
      <c r="D344" s="240" t="s">
        <v>197</v>
      </c>
      <c r="E344" s="252" t="s">
        <v>1</v>
      </c>
      <c r="F344" s="253" t="s">
        <v>199</v>
      </c>
      <c r="G344" s="251"/>
      <c r="H344" s="254">
        <v>2.903</v>
      </c>
      <c r="I344" s="255"/>
      <c r="J344" s="251"/>
      <c r="K344" s="251"/>
      <c r="L344" s="256"/>
      <c r="M344" s="257"/>
      <c r="N344" s="258"/>
      <c r="O344" s="258"/>
      <c r="P344" s="258"/>
      <c r="Q344" s="258"/>
      <c r="R344" s="258"/>
      <c r="S344" s="258"/>
      <c r="T344" s="25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0" t="s">
        <v>197</v>
      </c>
      <c r="AU344" s="260" t="s">
        <v>86</v>
      </c>
      <c r="AV344" s="14" t="s">
        <v>141</v>
      </c>
      <c r="AW344" s="14" t="s">
        <v>32</v>
      </c>
      <c r="AX344" s="14" t="s">
        <v>84</v>
      </c>
      <c r="AY344" s="260" t="s">
        <v>127</v>
      </c>
    </row>
    <row r="345" spans="1:65" s="2" customFormat="1" ht="24.15" customHeight="1">
      <c r="A345" s="39"/>
      <c r="B345" s="40"/>
      <c r="C345" s="219" t="s">
        <v>490</v>
      </c>
      <c r="D345" s="219" t="s">
        <v>130</v>
      </c>
      <c r="E345" s="220" t="s">
        <v>491</v>
      </c>
      <c r="F345" s="221" t="s">
        <v>492</v>
      </c>
      <c r="G345" s="222" t="s">
        <v>202</v>
      </c>
      <c r="H345" s="223">
        <v>2.903</v>
      </c>
      <c r="I345" s="224"/>
      <c r="J345" s="225">
        <f>ROUND(I345*H345,2)</f>
        <v>0</v>
      </c>
      <c r="K345" s="221" t="s">
        <v>134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141</v>
      </c>
      <c r="AT345" s="230" t="s">
        <v>130</v>
      </c>
      <c r="AU345" s="230" t="s">
        <v>86</v>
      </c>
      <c r="AY345" s="18" t="s">
        <v>127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141</v>
      </c>
      <c r="BM345" s="230" t="s">
        <v>493</v>
      </c>
    </row>
    <row r="346" spans="1:51" s="15" customFormat="1" ht="12">
      <c r="A346" s="15"/>
      <c r="B346" s="261"/>
      <c r="C346" s="262"/>
      <c r="D346" s="240" t="s">
        <v>197</v>
      </c>
      <c r="E346" s="263" t="s">
        <v>1</v>
      </c>
      <c r="F346" s="264" t="s">
        <v>486</v>
      </c>
      <c r="G346" s="262"/>
      <c r="H346" s="263" t="s">
        <v>1</v>
      </c>
      <c r="I346" s="265"/>
      <c r="J346" s="262"/>
      <c r="K346" s="262"/>
      <c r="L346" s="266"/>
      <c r="M346" s="267"/>
      <c r="N346" s="268"/>
      <c r="O346" s="268"/>
      <c r="P346" s="268"/>
      <c r="Q346" s="268"/>
      <c r="R346" s="268"/>
      <c r="S346" s="268"/>
      <c r="T346" s="269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70" t="s">
        <v>197</v>
      </c>
      <c r="AU346" s="270" t="s">
        <v>86</v>
      </c>
      <c r="AV346" s="15" t="s">
        <v>84</v>
      </c>
      <c r="AW346" s="15" t="s">
        <v>32</v>
      </c>
      <c r="AX346" s="15" t="s">
        <v>76</v>
      </c>
      <c r="AY346" s="270" t="s">
        <v>127</v>
      </c>
    </row>
    <row r="347" spans="1:51" s="13" customFormat="1" ht="12">
      <c r="A347" s="13"/>
      <c r="B347" s="238"/>
      <c r="C347" s="239"/>
      <c r="D347" s="240" t="s">
        <v>197</v>
      </c>
      <c r="E347" s="241" t="s">
        <v>1</v>
      </c>
      <c r="F347" s="242" t="s">
        <v>487</v>
      </c>
      <c r="G347" s="239"/>
      <c r="H347" s="243">
        <v>1.823</v>
      </c>
      <c r="I347" s="244"/>
      <c r="J347" s="239"/>
      <c r="K347" s="239"/>
      <c r="L347" s="245"/>
      <c r="M347" s="246"/>
      <c r="N347" s="247"/>
      <c r="O347" s="247"/>
      <c r="P347" s="247"/>
      <c r="Q347" s="247"/>
      <c r="R347" s="247"/>
      <c r="S347" s="247"/>
      <c r="T347" s="24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9" t="s">
        <v>197</v>
      </c>
      <c r="AU347" s="249" t="s">
        <v>86</v>
      </c>
      <c r="AV347" s="13" t="s">
        <v>86</v>
      </c>
      <c r="AW347" s="13" t="s">
        <v>32</v>
      </c>
      <c r="AX347" s="13" t="s">
        <v>76</v>
      </c>
      <c r="AY347" s="249" t="s">
        <v>127</v>
      </c>
    </row>
    <row r="348" spans="1:51" s="15" customFormat="1" ht="12">
      <c r="A348" s="15"/>
      <c r="B348" s="261"/>
      <c r="C348" s="262"/>
      <c r="D348" s="240" t="s">
        <v>197</v>
      </c>
      <c r="E348" s="263" t="s">
        <v>1</v>
      </c>
      <c r="F348" s="264" t="s">
        <v>488</v>
      </c>
      <c r="G348" s="262"/>
      <c r="H348" s="263" t="s">
        <v>1</v>
      </c>
      <c r="I348" s="265"/>
      <c r="J348" s="262"/>
      <c r="K348" s="262"/>
      <c r="L348" s="266"/>
      <c r="M348" s="267"/>
      <c r="N348" s="268"/>
      <c r="O348" s="268"/>
      <c r="P348" s="268"/>
      <c r="Q348" s="268"/>
      <c r="R348" s="268"/>
      <c r="S348" s="268"/>
      <c r="T348" s="269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70" t="s">
        <v>197</v>
      </c>
      <c r="AU348" s="270" t="s">
        <v>86</v>
      </c>
      <c r="AV348" s="15" t="s">
        <v>84</v>
      </c>
      <c r="AW348" s="15" t="s">
        <v>32</v>
      </c>
      <c r="AX348" s="15" t="s">
        <v>76</v>
      </c>
      <c r="AY348" s="270" t="s">
        <v>127</v>
      </c>
    </row>
    <row r="349" spans="1:51" s="13" customFormat="1" ht="12">
      <c r="A349" s="13"/>
      <c r="B349" s="238"/>
      <c r="C349" s="239"/>
      <c r="D349" s="240" t="s">
        <v>197</v>
      </c>
      <c r="E349" s="241" t="s">
        <v>1</v>
      </c>
      <c r="F349" s="242" t="s">
        <v>489</v>
      </c>
      <c r="G349" s="239"/>
      <c r="H349" s="243">
        <v>1.08</v>
      </c>
      <c r="I349" s="244"/>
      <c r="J349" s="239"/>
      <c r="K349" s="239"/>
      <c r="L349" s="245"/>
      <c r="M349" s="246"/>
      <c r="N349" s="247"/>
      <c r="O349" s="247"/>
      <c r="P349" s="247"/>
      <c r="Q349" s="247"/>
      <c r="R349" s="247"/>
      <c r="S349" s="247"/>
      <c r="T349" s="24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9" t="s">
        <v>197</v>
      </c>
      <c r="AU349" s="249" t="s">
        <v>86</v>
      </c>
      <c r="AV349" s="13" t="s">
        <v>86</v>
      </c>
      <c r="AW349" s="13" t="s">
        <v>32</v>
      </c>
      <c r="AX349" s="13" t="s">
        <v>76</v>
      </c>
      <c r="AY349" s="249" t="s">
        <v>127</v>
      </c>
    </row>
    <row r="350" spans="1:51" s="14" customFormat="1" ht="12">
      <c r="A350" s="14"/>
      <c r="B350" s="250"/>
      <c r="C350" s="251"/>
      <c r="D350" s="240" t="s">
        <v>197</v>
      </c>
      <c r="E350" s="252" t="s">
        <v>1</v>
      </c>
      <c r="F350" s="253" t="s">
        <v>199</v>
      </c>
      <c r="G350" s="251"/>
      <c r="H350" s="254">
        <v>2.903</v>
      </c>
      <c r="I350" s="255"/>
      <c r="J350" s="251"/>
      <c r="K350" s="251"/>
      <c r="L350" s="256"/>
      <c r="M350" s="257"/>
      <c r="N350" s="258"/>
      <c r="O350" s="258"/>
      <c r="P350" s="258"/>
      <c r="Q350" s="258"/>
      <c r="R350" s="258"/>
      <c r="S350" s="258"/>
      <c r="T350" s="25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0" t="s">
        <v>197</v>
      </c>
      <c r="AU350" s="260" t="s">
        <v>86</v>
      </c>
      <c r="AV350" s="14" t="s">
        <v>141</v>
      </c>
      <c r="AW350" s="14" t="s">
        <v>32</v>
      </c>
      <c r="AX350" s="14" t="s">
        <v>84</v>
      </c>
      <c r="AY350" s="260" t="s">
        <v>127</v>
      </c>
    </row>
    <row r="351" spans="1:63" s="12" customFormat="1" ht="22.8" customHeight="1">
      <c r="A351" s="12"/>
      <c r="B351" s="203"/>
      <c r="C351" s="204"/>
      <c r="D351" s="205" t="s">
        <v>75</v>
      </c>
      <c r="E351" s="217" t="s">
        <v>262</v>
      </c>
      <c r="F351" s="217" t="s">
        <v>494</v>
      </c>
      <c r="G351" s="204"/>
      <c r="H351" s="204"/>
      <c r="I351" s="207"/>
      <c r="J351" s="218">
        <f>BK351</f>
        <v>0</v>
      </c>
      <c r="K351" s="204"/>
      <c r="L351" s="209"/>
      <c r="M351" s="210"/>
      <c r="N351" s="211"/>
      <c r="O351" s="211"/>
      <c r="P351" s="212">
        <f>SUM(P352:P383)</f>
        <v>0</v>
      </c>
      <c r="Q351" s="211"/>
      <c r="R351" s="212">
        <f>SUM(R352:R383)</f>
        <v>0.4614908</v>
      </c>
      <c r="S351" s="211"/>
      <c r="T351" s="213">
        <f>SUM(T352:T383)</f>
        <v>4.557875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14" t="s">
        <v>84</v>
      </c>
      <c r="AT351" s="215" t="s">
        <v>75</v>
      </c>
      <c r="AU351" s="215" t="s">
        <v>84</v>
      </c>
      <c r="AY351" s="214" t="s">
        <v>127</v>
      </c>
      <c r="BK351" s="216">
        <f>SUM(BK352:BK383)</f>
        <v>0</v>
      </c>
    </row>
    <row r="352" spans="1:65" s="2" customFormat="1" ht="24.15" customHeight="1">
      <c r="A352" s="39"/>
      <c r="B352" s="40"/>
      <c r="C352" s="219" t="s">
        <v>495</v>
      </c>
      <c r="D352" s="219" t="s">
        <v>130</v>
      </c>
      <c r="E352" s="220" t="s">
        <v>496</v>
      </c>
      <c r="F352" s="221" t="s">
        <v>497</v>
      </c>
      <c r="G352" s="222" t="s">
        <v>413</v>
      </c>
      <c r="H352" s="223">
        <v>1.5</v>
      </c>
      <c r="I352" s="224"/>
      <c r="J352" s="225">
        <f>ROUND(I352*H352,2)</f>
        <v>0</v>
      </c>
      <c r="K352" s="221" t="s">
        <v>134</v>
      </c>
      <c r="L352" s="45"/>
      <c r="M352" s="226" t="s">
        <v>1</v>
      </c>
      <c r="N352" s="227" t="s">
        <v>41</v>
      </c>
      <c r="O352" s="92"/>
      <c r="P352" s="228">
        <f>O352*H352</f>
        <v>0</v>
      </c>
      <c r="Q352" s="228">
        <v>0.2922087</v>
      </c>
      <c r="R352" s="228">
        <f>Q352*H352</f>
        <v>0.43831305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141</v>
      </c>
      <c r="AT352" s="230" t="s">
        <v>130</v>
      </c>
      <c r="AU352" s="230" t="s">
        <v>86</v>
      </c>
      <c r="AY352" s="18" t="s">
        <v>127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141</v>
      </c>
      <c r="BM352" s="230" t="s">
        <v>498</v>
      </c>
    </row>
    <row r="353" spans="1:65" s="2" customFormat="1" ht="24.15" customHeight="1">
      <c r="A353" s="39"/>
      <c r="B353" s="40"/>
      <c r="C353" s="271" t="s">
        <v>499</v>
      </c>
      <c r="D353" s="271" t="s">
        <v>304</v>
      </c>
      <c r="E353" s="272" t="s">
        <v>500</v>
      </c>
      <c r="F353" s="273" t="s">
        <v>501</v>
      </c>
      <c r="G353" s="274" t="s">
        <v>413</v>
      </c>
      <c r="H353" s="275">
        <v>1.5</v>
      </c>
      <c r="I353" s="276"/>
      <c r="J353" s="277">
        <f>ROUND(I353*H353,2)</f>
        <v>0</v>
      </c>
      <c r="K353" s="273" t="s">
        <v>1</v>
      </c>
      <c r="L353" s="278"/>
      <c r="M353" s="279" t="s">
        <v>1</v>
      </c>
      <c r="N353" s="280" t="s">
        <v>41</v>
      </c>
      <c r="O353" s="92"/>
      <c r="P353" s="228">
        <f>O353*H353</f>
        <v>0</v>
      </c>
      <c r="Q353" s="228">
        <v>0.0135</v>
      </c>
      <c r="R353" s="228">
        <f>Q353*H353</f>
        <v>0.02025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256</v>
      </c>
      <c r="AT353" s="230" t="s">
        <v>304</v>
      </c>
      <c r="AU353" s="230" t="s">
        <v>86</v>
      </c>
      <c r="AY353" s="18" t="s">
        <v>127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84</v>
      </c>
      <c r="BK353" s="231">
        <f>ROUND(I353*H353,2)</f>
        <v>0</v>
      </c>
      <c r="BL353" s="18" t="s">
        <v>141</v>
      </c>
      <c r="BM353" s="230" t="s">
        <v>502</v>
      </c>
    </row>
    <row r="354" spans="1:65" s="2" customFormat="1" ht="24.15" customHeight="1">
      <c r="A354" s="39"/>
      <c r="B354" s="40"/>
      <c r="C354" s="219" t="s">
        <v>503</v>
      </c>
      <c r="D354" s="219" t="s">
        <v>130</v>
      </c>
      <c r="E354" s="220" t="s">
        <v>504</v>
      </c>
      <c r="F354" s="221" t="s">
        <v>505</v>
      </c>
      <c r="G354" s="222" t="s">
        <v>413</v>
      </c>
      <c r="H354" s="223">
        <v>0.75</v>
      </c>
      <c r="I354" s="224"/>
      <c r="J354" s="225">
        <f>ROUND(I354*H354,2)</f>
        <v>0</v>
      </c>
      <c r="K354" s="221" t="s">
        <v>134</v>
      </c>
      <c r="L354" s="45"/>
      <c r="M354" s="226" t="s">
        <v>1</v>
      </c>
      <c r="N354" s="227" t="s">
        <v>41</v>
      </c>
      <c r="O354" s="92"/>
      <c r="P354" s="228">
        <f>O354*H354</f>
        <v>0</v>
      </c>
      <c r="Q354" s="228">
        <v>0.001078</v>
      </c>
      <c r="R354" s="228">
        <f>Q354*H354</f>
        <v>0.0008085</v>
      </c>
      <c r="S354" s="228">
        <v>0.0085</v>
      </c>
      <c r="T354" s="229">
        <f>S354*H354</f>
        <v>0.0063750000000000005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141</v>
      </c>
      <c r="AT354" s="230" t="s">
        <v>130</v>
      </c>
      <c r="AU354" s="230" t="s">
        <v>86</v>
      </c>
      <c r="AY354" s="18" t="s">
        <v>127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84</v>
      </c>
      <c r="BK354" s="231">
        <f>ROUND(I354*H354,2)</f>
        <v>0</v>
      </c>
      <c r="BL354" s="18" t="s">
        <v>141</v>
      </c>
      <c r="BM354" s="230" t="s">
        <v>506</v>
      </c>
    </row>
    <row r="355" spans="1:51" s="13" customFormat="1" ht="12">
      <c r="A355" s="13"/>
      <c r="B355" s="238"/>
      <c r="C355" s="239"/>
      <c r="D355" s="240" t="s">
        <v>197</v>
      </c>
      <c r="E355" s="241" t="s">
        <v>1</v>
      </c>
      <c r="F355" s="242" t="s">
        <v>507</v>
      </c>
      <c r="G355" s="239"/>
      <c r="H355" s="243">
        <v>0.75</v>
      </c>
      <c r="I355" s="244"/>
      <c r="J355" s="239"/>
      <c r="K355" s="239"/>
      <c r="L355" s="245"/>
      <c r="M355" s="246"/>
      <c r="N355" s="247"/>
      <c r="O355" s="247"/>
      <c r="P355" s="247"/>
      <c r="Q355" s="247"/>
      <c r="R355" s="247"/>
      <c r="S355" s="247"/>
      <c r="T355" s="24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9" t="s">
        <v>197</v>
      </c>
      <c r="AU355" s="249" t="s">
        <v>86</v>
      </c>
      <c r="AV355" s="13" t="s">
        <v>86</v>
      </c>
      <c r="AW355" s="13" t="s">
        <v>32</v>
      </c>
      <c r="AX355" s="13" t="s">
        <v>84</v>
      </c>
      <c r="AY355" s="249" t="s">
        <v>127</v>
      </c>
    </row>
    <row r="356" spans="1:65" s="2" customFormat="1" ht="24.15" customHeight="1">
      <c r="A356" s="39"/>
      <c r="B356" s="40"/>
      <c r="C356" s="219" t="s">
        <v>508</v>
      </c>
      <c r="D356" s="219" t="s">
        <v>130</v>
      </c>
      <c r="E356" s="220" t="s">
        <v>509</v>
      </c>
      <c r="F356" s="221" t="s">
        <v>510</v>
      </c>
      <c r="G356" s="222" t="s">
        <v>413</v>
      </c>
      <c r="H356" s="223">
        <v>0.25</v>
      </c>
      <c r="I356" s="224"/>
      <c r="J356" s="225">
        <f>ROUND(I356*H356,2)</f>
        <v>0</v>
      </c>
      <c r="K356" s="221" t="s">
        <v>134</v>
      </c>
      <c r="L356" s="45"/>
      <c r="M356" s="226" t="s">
        <v>1</v>
      </c>
      <c r="N356" s="227" t="s">
        <v>41</v>
      </c>
      <c r="O356" s="92"/>
      <c r="P356" s="228">
        <f>O356*H356</f>
        <v>0</v>
      </c>
      <c r="Q356" s="228">
        <v>0.001127</v>
      </c>
      <c r="R356" s="228">
        <f>Q356*H356</f>
        <v>0.00028175</v>
      </c>
      <c r="S356" s="228">
        <v>0.011</v>
      </c>
      <c r="T356" s="229">
        <f>S356*H356</f>
        <v>0.00275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141</v>
      </c>
      <c r="AT356" s="230" t="s">
        <v>130</v>
      </c>
      <c r="AU356" s="230" t="s">
        <v>86</v>
      </c>
      <c r="AY356" s="18" t="s">
        <v>127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84</v>
      </c>
      <c r="BK356" s="231">
        <f>ROUND(I356*H356,2)</f>
        <v>0</v>
      </c>
      <c r="BL356" s="18" t="s">
        <v>141</v>
      </c>
      <c r="BM356" s="230" t="s">
        <v>511</v>
      </c>
    </row>
    <row r="357" spans="1:51" s="13" customFormat="1" ht="12">
      <c r="A357" s="13"/>
      <c r="B357" s="238"/>
      <c r="C357" s="239"/>
      <c r="D357" s="240" t="s">
        <v>197</v>
      </c>
      <c r="E357" s="241" t="s">
        <v>1</v>
      </c>
      <c r="F357" s="242" t="s">
        <v>512</v>
      </c>
      <c r="G357" s="239"/>
      <c r="H357" s="243">
        <v>0.25</v>
      </c>
      <c r="I357" s="244"/>
      <c r="J357" s="239"/>
      <c r="K357" s="239"/>
      <c r="L357" s="245"/>
      <c r="M357" s="246"/>
      <c r="N357" s="247"/>
      <c r="O357" s="247"/>
      <c r="P357" s="247"/>
      <c r="Q357" s="247"/>
      <c r="R357" s="247"/>
      <c r="S357" s="247"/>
      <c r="T357" s="24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9" t="s">
        <v>197</v>
      </c>
      <c r="AU357" s="249" t="s">
        <v>86</v>
      </c>
      <c r="AV357" s="13" t="s">
        <v>86</v>
      </c>
      <c r="AW357" s="13" t="s">
        <v>32</v>
      </c>
      <c r="AX357" s="13" t="s">
        <v>84</v>
      </c>
      <c r="AY357" s="249" t="s">
        <v>127</v>
      </c>
    </row>
    <row r="358" spans="1:65" s="2" customFormat="1" ht="24.15" customHeight="1">
      <c r="A358" s="39"/>
      <c r="B358" s="40"/>
      <c r="C358" s="219" t="s">
        <v>513</v>
      </c>
      <c r="D358" s="219" t="s">
        <v>130</v>
      </c>
      <c r="E358" s="220" t="s">
        <v>514</v>
      </c>
      <c r="F358" s="221" t="s">
        <v>515</v>
      </c>
      <c r="G358" s="222" t="s">
        <v>413</v>
      </c>
      <c r="H358" s="223">
        <v>1.25</v>
      </c>
      <c r="I358" s="224"/>
      <c r="J358" s="225">
        <f>ROUND(I358*H358,2)</f>
        <v>0</v>
      </c>
      <c r="K358" s="221" t="s">
        <v>134</v>
      </c>
      <c r="L358" s="45"/>
      <c r="M358" s="226" t="s">
        <v>1</v>
      </c>
      <c r="N358" s="227" t="s">
        <v>41</v>
      </c>
      <c r="O358" s="92"/>
      <c r="P358" s="228">
        <f>O358*H358</f>
        <v>0</v>
      </c>
      <c r="Q358" s="228">
        <v>0.00147</v>
      </c>
      <c r="R358" s="228">
        <f>Q358*H358</f>
        <v>0.0018375</v>
      </c>
      <c r="S358" s="228">
        <v>0.039</v>
      </c>
      <c r="T358" s="229">
        <f>S358*H358</f>
        <v>0.04875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141</v>
      </c>
      <c r="AT358" s="230" t="s">
        <v>130</v>
      </c>
      <c r="AU358" s="230" t="s">
        <v>86</v>
      </c>
      <c r="AY358" s="18" t="s">
        <v>127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141</v>
      </c>
      <c r="BM358" s="230" t="s">
        <v>516</v>
      </c>
    </row>
    <row r="359" spans="1:51" s="13" customFormat="1" ht="12">
      <c r="A359" s="13"/>
      <c r="B359" s="238"/>
      <c r="C359" s="239"/>
      <c r="D359" s="240" t="s">
        <v>197</v>
      </c>
      <c r="E359" s="241" t="s">
        <v>1</v>
      </c>
      <c r="F359" s="242" t="s">
        <v>517</v>
      </c>
      <c r="G359" s="239"/>
      <c r="H359" s="243">
        <v>1.25</v>
      </c>
      <c r="I359" s="244"/>
      <c r="J359" s="239"/>
      <c r="K359" s="239"/>
      <c r="L359" s="245"/>
      <c r="M359" s="246"/>
      <c r="N359" s="247"/>
      <c r="O359" s="247"/>
      <c r="P359" s="247"/>
      <c r="Q359" s="247"/>
      <c r="R359" s="247"/>
      <c r="S359" s="247"/>
      <c r="T359" s="24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9" t="s">
        <v>197</v>
      </c>
      <c r="AU359" s="249" t="s">
        <v>86</v>
      </c>
      <c r="AV359" s="13" t="s">
        <v>86</v>
      </c>
      <c r="AW359" s="13" t="s">
        <v>32</v>
      </c>
      <c r="AX359" s="13" t="s">
        <v>84</v>
      </c>
      <c r="AY359" s="249" t="s">
        <v>127</v>
      </c>
    </row>
    <row r="360" spans="1:65" s="2" customFormat="1" ht="24.15" customHeight="1">
      <c r="A360" s="39"/>
      <c r="B360" s="40"/>
      <c r="C360" s="219" t="s">
        <v>518</v>
      </c>
      <c r="D360" s="219" t="s">
        <v>130</v>
      </c>
      <c r="E360" s="220" t="s">
        <v>519</v>
      </c>
      <c r="F360" s="221" t="s">
        <v>520</v>
      </c>
      <c r="G360" s="222" t="s">
        <v>202</v>
      </c>
      <c r="H360" s="223">
        <v>1.8</v>
      </c>
      <c r="I360" s="224"/>
      <c r="J360" s="225">
        <f>ROUND(I360*H360,2)</f>
        <v>0</v>
      </c>
      <c r="K360" s="221" t="s">
        <v>134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2.5</v>
      </c>
      <c r="T360" s="229">
        <f>S360*H360</f>
        <v>4.5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141</v>
      </c>
      <c r="AT360" s="230" t="s">
        <v>130</v>
      </c>
      <c r="AU360" s="230" t="s">
        <v>86</v>
      </c>
      <c r="AY360" s="18" t="s">
        <v>127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141</v>
      </c>
      <c r="BM360" s="230" t="s">
        <v>521</v>
      </c>
    </row>
    <row r="361" spans="1:51" s="15" customFormat="1" ht="12">
      <c r="A361" s="15"/>
      <c r="B361" s="261"/>
      <c r="C361" s="262"/>
      <c r="D361" s="240" t="s">
        <v>197</v>
      </c>
      <c r="E361" s="263" t="s">
        <v>1</v>
      </c>
      <c r="F361" s="264" t="s">
        <v>522</v>
      </c>
      <c r="G361" s="262"/>
      <c r="H361" s="263" t="s">
        <v>1</v>
      </c>
      <c r="I361" s="265"/>
      <c r="J361" s="262"/>
      <c r="K361" s="262"/>
      <c r="L361" s="266"/>
      <c r="M361" s="267"/>
      <c r="N361" s="268"/>
      <c r="O361" s="268"/>
      <c r="P361" s="268"/>
      <c r="Q361" s="268"/>
      <c r="R361" s="268"/>
      <c r="S361" s="268"/>
      <c r="T361" s="269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70" t="s">
        <v>197</v>
      </c>
      <c r="AU361" s="270" t="s">
        <v>86</v>
      </c>
      <c r="AV361" s="15" t="s">
        <v>84</v>
      </c>
      <c r="AW361" s="15" t="s">
        <v>32</v>
      </c>
      <c r="AX361" s="15" t="s">
        <v>76</v>
      </c>
      <c r="AY361" s="270" t="s">
        <v>127</v>
      </c>
    </row>
    <row r="362" spans="1:51" s="13" customFormat="1" ht="12">
      <c r="A362" s="13"/>
      <c r="B362" s="238"/>
      <c r="C362" s="239"/>
      <c r="D362" s="240" t="s">
        <v>197</v>
      </c>
      <c r="E362" s="241" t="s">
        <v>1</v>
      </c>
      <c r="F362" s="242" t="s">
        <v>404</v>
      </c>
      <c r="G362" s="239"/>
      <c r="H362" s="243">
        <v>1.8</v>
      </c>
      <c r="I362" s="244"/>
      <c r="J362" s="239"/>
      <c r="K362" s="239"/>
      <c r="L362" s="245"/>
      <c r="M362" s="246"/>
      <c r="N362" s="247"/>
      <c r="O362" s="247"/>
      <c r="P362" s="247"/>
      <c r="Q362" s="247"/>
      <c r="R362" s="247"/>
      <c r="S362" s="247"/>
      <c r="T362" s="24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9" t="s">
        <v>197</v>
      </c>
      <c r="AU362" s="249" t="s">
        <v>86</v>
      </c>
      <c r="AV362" s="13" t="s">
        <v>86</v>
      </c>
      <c r="AW362" s="13" t="s">
        <v>32</v>
      </c>
      <c r="AX362" s="13" t="s">
        <v>84</v>
      </c>
      <c r="AY362" s="249" t="s">
        <v>127</v>
      </c>
    </row>
    <row r="363" spans="1:65" s="2" customFormat="1" ht="24.15" customHeight="1">
      <c r="A363" s="39"/>
      <c r="B363" s="40"/>
      <c r="C363" s="219" t="s">
        <v>523</v>
      </c>
      <c r="D363" s="219" t="s">
        <v>130</v>
      </c>
      <c r="E363" s="220" t="s">
        <v>524</v>
      </c>
      <c r="F363" s="221" t="s">
        <v>525</v>
      </c>
      <c r="G363" s="222" t="s">
        <v>133</v>
      </c>
      <c r="H363" s="223">
        <v>1</v>
      </c>
      <c r="I363" s="224"/>
      <c r="J363" s="225">
        <f>ROUND(I363*H363,2)</f>
        <v>0</v>
      </c>
      <c r="K363" s="221" t="s">
        <v>1</v>
      </c>
      <c r="L363" s="45"/>
      <c r="M363" s="226" t="s">
        <v>1</v>
      </c>
      <c r="N363" s="227" t="s">
        <v>41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141</v>
      </c>
      <c r="AT363" s="230" t="s">
        <v>130</v>
      </c>
      <c r="AU363" s="230" t="s">
        <v>86</v>
      </c>
      <c r="AY363" s="18" t="s">
        <v>127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84</v>
      </c>
      <c r="BK363" s="231">
        <f>ROUND(I363*H363,2)</f>
        <v>0</v>
      </c>
      <c r="BL363" s="18" t="s">
        <v>141</v>
      </c>
      <c r="BM363" s="230" t="s">
        <v>526</v>
      </c>
    </row>
    <row r="364" spans="1:65" s="2" customFormat="1" ht="21.75" customHeight="1">
      <c r="A364" s="39"/>
      <c r="B364" s="40"/>
      <c r="C364" s="219" t="s">
        <v>527</v>
      </c>
      <c r="D364" s="219" t="s">
        <v>130</v>
      </c>
      <c r="E364" s="220" t="s">
        <v>528</v>
      </c>
      <c r="F364" s="221" t="s">
        <v>529</v>
      </c>
      <c r="G364" s="222" t="s">
        <v>133</v>
      </c>
      <c r="H364" s="223">
        <v>1</v>
      </c>
      <c r="I364" s="224"/>
      <c r="J364" s="225">
        <f>ROUND(I364*H364,2)</f>
        <v>0</v>
      </c>
      <c r="K364" s="221" t="s">
        <v>1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141</v>
      </c>
      <c r="AT364" s="230" t="s">
        <v>130</v>
      </c>
      <c r="AU364" s="230" t="s">
        <v>86</v>
      </c>
      <c r="AY364" s="18" t="s">
        <v>127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141</v>
      </c>
      <c r="BM364" s="230" t="s">
        <v>530</v>
      </c>
    </row>
    <row r="365" spans="1:65" s="2" customFormat="1" ht="24.15" customHeight="1">
      <c r="A365" s="39"/>
      <c r="B365" s="40"/>
      <c r="C365" s="219" t="s">
        <v>531</v>
      </c>
      <c r="D365" s="219" t="s">
        <v>130</v>
      </c>
      <c r="E365" s="220" t="s">
        <v>532</v>
      </c>
      <c r="F365" s="221" t="s">
        <v>533</v>
      </c>
      <c r="G365" s="222" t="s">
        <v>133</v>
      </c>
      <c r="H365" s="223">
        <v>1</v>
      </c>
      <c r="I365" s="224"/>
      <c r="J365" s="225">
        <f>ROUND(I365*H365,2)</f>
        <v>0</v>
      </c>
      <c r="K365" s="221" t="s">
        <v>1</v>
      </c>
      <c r="L365" s="45"/>
      <c r="M365" s="226" t="s">
        <v>1</v>
      </c>
      <c r="N365" s="227" t="s">
        <v>41</v>
      </c>
      <c r="O365" s="92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141</v>
      </c>
      <c r="AT365" s="230" t="s">
        <v>130</v>
      </c>
      <c r="AU365" s="230" t="s">
        <v>86</v>
      </c>
      <c r="AY365" s="18" t="s">
        <v>127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84</v>
      </c>
      <c r="BK365" s="231">
        <f>ROUND(I365*H365,2)</f>
        <v>0</v>
      </c>
      <c r="BL365" s="18" t="s">
        <v>141</v>
      </c>
      <c r="BM365" s="230" t="s">
        <v>534</v>
      </c>
    </row>
    <row r="366" spans="1:65" s="2" customFormat="1" ht="16.5" customHeight="1">
      <c r="A366" s="39"/>
      <c r="B366" s="40"/>
      <c r="C366" s="219" t="s">
        <v>535</v>
      </c>
      <c r="D366" s="219" t="s">
        <v>130</v>
      </c>
      <c r="E366" s="220" t="s">
        <v>536</v>
      </c>
      <c r="F366" s="221" t="s">
        <v>537</v>
      </c>
      <c r="G366" s="222" t="s">
        <v>473</v>
      </c>
      <c r="H366" s="223">
        <v>86</v>
      </c>
      <c r="I366" s="224"/>
      <c r="J366" s="225">
        <f>ROUND(I366*H366,2)</f>
        <v>0</v>
      </c>
      <c r="K366" s="221" t="s">
        <v>1</v>
      </c>
      <c r="L366" s="45"/>
      <c r="M366" s="226" t="s">
        <v>1</v>
      </c>
      <c r="N366" s="227" t="s">
        <v>41</v>
      </c>
      <c r="O366" s="92"/>
      <c r="P366" s="228">
        <f>O366*H366</f>
        <v>0</v>
      </c>
      <c r="Q366" s="228">
        <v>0</v>
      </c>
      <c r="R366" s="228">
        <f>Q366*H366</f>
        <v>0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141</v>
      </c>
      <c r="AT366" s="230" t="s">
        <v>130</v>
      </c>
      <c r="AU366" s="230" t="s">
        <v>86</v>
      </c>
      <c r="AY366" s="18" t="s">
        <v>127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84</v>
      </c>
      <c r="BK366" s="231">
        <f>ROUND(I366*H366,2)</f>
        <v>0</v>
      </c>
      <c r="BL366" s="18" t="s">
        <v>141</v>
      </c>
      <c r="BM366" s="230" t="s">
        <v>538</v>
      </c>
    </row>
    <row r="367" spans="1:51" s="13" customFormat="1" ht="12">
      <c r="A367" s="13"/>
      <c r="B367" s="238"/>
      <c r="C367" s="239"/>
      <c r="D367" s="240" t="s">
        <v>197</v>
      </c>
      <c r="E367" s="241" t="s">
        <v>1</v>
      </c>
      <c r="F367" s="242" t="s">
        <v>539</v>
      </c>
      <c r="G367" s="239"/>
      <c r="H367" s="243">
        <v>86</v>
      </c>
      <c r="I367" s="244"/>
      <c r="J367" s="239"/>
      <c r="K367" s="239"/>
      <c r="L367" s="245"/>
      <c r="M367" s="246"/>
      <c r="N367" s="247"/>
      <c r="O367" s="247"/>
      <c r="P367" s="247"/>
      <c r="Q367" s="247"/>
      <c r="R367" s="247"/>
      <c r="S367" s="247"/>
      <c r="T367" s="24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9" t="s">
        <v>197</v>
      </c>
      <c r="AU367" s="249" t="s">
        <v>86</v>
      </c>
      <c r="AV367" s="13" t="s">
        <v>86</v>
      </c>
      <c r="AW367" s="13" t="s">
        <v>32</v>
      </c>
      <c r="AX367" s="13" t="s">
        <v>84</v>
      </c>
      <c r="AY367" s="249" t="s">
        <v>127</v>
      </c>
    </row>
    <row r="368" spans="1:65" s="2" customFormat="1" ht="16.5" customHeight="1">
      <c r="A368" s="39"/>
      <c r="B368" s="40"/>
      <c r="C368" s="271" t="s">
        <v>540</v>
      </c>
      <c r="D368" s="271" t="s">
        <v>304</v>
      </c>
      <c r="E368" s="272" t="s">
        <v>541</v>
      </c>
      <c r="F368" s="273" t="s">
        <v>542</v>
      </c>
      <c r="G368" s="274" t="s">
        <v>133</v>
      </c>
      <c r="H368" s="275">
        <v>25</v>
      </c>
      <c r="I368" s="276"/>
      <c r="J368" s="277">
        <f>ROUND(I368*H368,2)</f>
        <v>0</v>
      </c>
      <c r="K368" s="273" t="s">
        <v>1</v>
      </c>
      <c r="L368" s="278"/>
      <c r="M368" s="279" t="s">
        <v>1</v>
      </c>
      <c r="N368" s="280" t="s">
        <v>41</v>
      </c>
      <c r="O368" s="92"/>
      <c r="P368" s="228">
        <f>O368*H368</f>
        <v>0</v>
      </c>
      <c r="Q368" s="228">
        <v>0</v>
      </c>
      <c r="R368" s="228">
        <f>Q368*H368</f>
        <v>0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256</v>
      </c>
      <c r="AT368" s="230" t="s">
        <v>304</v>
      </c>
      <c r="AU368" s="230" t="s">
        <v>86</v>
      </c>
      <c r="AY368" s="18" t="s">
        <v>127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141</v>
      </c>
      <c r="BM368" s="230" t="s">
        <v>543</v>
      </c>
    </row>
    <row r="369" spans="1:51" s="13" customFormat="1" ht="12">
      <c r="A369" s="13"/>
      <c r="B369" s="238"/>
      <c r="C369" s="239"/>
      <c r="D369" s="240" t="s">
        <v>197</v>
      </c>
      <c r="E369" s="241" t="s">
        <v>1</v>
      </c>
      <c r="F369" s="242" t="s">
        <v>544</v>
      </c>
      <c r="G369" s="239"/>
      <c r="H369" s="243">
        <v>18</v>
      </c>
      <c r="I369" s="244"/>
      <c r="J369" s="239"/>
      <c r="K369" s="239"/>
      <c r="L369" s="245"/>
      <c r="M369" s="246"/>
      <c r="N369" s="247"/>
      <c r="O369" s="247"/>
      <c r="P369" s="247"/>
      <c r="Q369" s="247"/>
      <c r="R369" s="247"/>
      <c r="S369" s="247"/>
      <c r="T369" s="24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9" t="s">
        <v>197</v>
      </c>
      <c r="AU369" s="249" t="s">
        <v>86</v>
      </c>
      <c r="AV369" s="13" t="s">
        <v>86</v>
      </c>
      <c r="AW369" s="13" t="s">
        <v>32</v>
      </c>
      <c r="AX369" s="13" t="s">
        <v>76</v>
      </c>
      <c r="AY369" s="249" t="s">
        <v>127</v>
      </c>
    </row>
    <row r="370" spans="1:51" s="13" customFormat="1" ht="12">
      <c r="A370" s="13"/>
      <c r="B370" s="238"/>
      <c r="C370" s="239"/>
      <c r="D370" s="240" t="s">
        <v>197</v>
      </c>
      <c r="E370" s="241" t="s">
        <v>1</v>
      </c>
      <c r="F370" s="242" t="s">
        <v>545</v>
      </c>
      <c r="G370" s="239"/>
      <c r="H370" s="243">
        <v>7</v>
      </c>
      <c r="I370" s="244"/>
      <c r="J370" s="239"/>
      <c r="K370" s="239"/>
      <c r="L370" s="245"/>
      <c r="M370" s="246"/>
      <c r="N370" s="247"/>
      <c r="O370" s="247"/>
      <c r="P370" s="247"/>
      <c r="Q370" s="247"/>
      <c r="R370" s="247"/>
      <c r="S370" s="247"/>
      <c r="T370" s="24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9" t="s">
        <v>197</v>
      </c>
      <c r="AU370" s="249" t="s">
        <v>86</v>
      </c>
      <c r="AV370" s="13" t="s">
        <v>86</v>
      </c>
      <c r="AW370" s="13" t="s">
        <v>32</v>
      </c>
      <c r="AX370" s="13" t="s">
        <v>76</v>
      </c>
      <c r="AY370" s="249" t="s">
        <v>127</v>
      </c>
    </row>
    <row r="371" spans="1:51" s="14" customFormat="1" ht="12">
      <c r="A371" s="14"/>
      <c r="B371" s="250"/>
      <c r="C371" s="251"/>
      <c r="D371" s="240" t="s">
        <v>197</v>
      </c>
      <c r="E371" s="252" t="s">
        <v>1</v>
      </c>
      <c r="F371" s="253" t="s">
        <v>199</v>
      </c>
      <c r="G371" s="251"/>
      <c r="H371" s="254">
        <v>25</v>
      </c>
      <c r="I371" s="255"/>
      <c r="J371" s="251"/>
      <c r="K371" s="251"/>
      <c r="L371" s="256"/>
      <c r="M371" s="257"/>
      <c r="N371" s="258"/>
      <c r="O371" s="258"/>
      <c r="P371" s="258"/>
      <c r="Q371" s="258"/>
      <c r="R371" s="258"/>
      <c r="S371" s="258"/>
      <c r="T371" s="25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0" t="s">
        <v>197</v>
      </c>
      <c r="AU371" s="260" t="s">
        <v>86</v>
      </c>
      <c r="AV371" s="14" t="s">
        <v>141</v>
      </c>
      <c r="AW371" s="14" t="s">
        <v>32</v>
      </c>
      <c r="AX371" s="14" t="s">
        <v>84</v>
      </c>
      <c r="AY371" s="260" t="s">
        <v>127</v>
      </c>
    </row>
    <row r="372" spans="1:65" s="2" customFormat="1" ht="16.5" customHeight="1">
      <c r="A372" s="39"/>
      <c r="B372" s="40"/>
      <c r="C372" s="271" t="s">
        <v>546</v>
      </c>
      <c r="D372" s="271" t="s">
        <v>304</v>
      </c>
      <c r="E372" s="272" t="s">
        <v>547</v>
      </c>
      <c r="F372" s="273" t="s">
        <v>548</v>
      </c>
      <c r="G372" s="274" t="s">
        <v>133</v>
      </c>
      <c r="H372" s="275">
        <v>25</v>
      </c>
      <c r="I372" s="276"/>
      <c r="J372" s="277">
        <f>ROUND(I372*H372,2)</f>
        <v>0</v>
      </c>
      <c r="K372" s="273" t="s">
        <v>1</v>
      </c>
      <c r="L372" s="278"/>
      <c r="M372" s="279" t="s">
        <v>1</v>
      </c>
      <c r="N372" s="280" t="s">
        <v>41</v>
      </c>
      <c r="O372" s="92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256</v>
      </c>
      <c r="AT372" s="230" t="s">
        <v>304</v>
      </c>
      <c r="AU372" s="230" t="s">
        <v>86</v>
      </c>
      <c r="AY372" s="18" t="s">
        <v>127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84</v>
      </c>
      <c r="BK372" s="231">
        <f>ROUND(I372*H372,2)</f>
        <v>0</v>
      </c>
      <c r="BL372" s="18" t="s">
        <v>141</v>
      </c>
      <c r="BM372" s="230" t="s">
        <v>549</v>
      </c>
    </row>
    <row r="373" spans="1:51" s="13" customFormat="1" ht="12">
      <c r="A373" s="13"/>
      <c r="B373" s="238"/>
      <c r="C373" s="239"/>
      <c r="D373" s="240" t="s">
        <v>197</v>
      </c>
      <c r="E373" s="241" t="s">
        <v>1</v>
      </c>
      <c r="F373" s="242" t="s">
        <v>544</v>
      </c>
      <c r="G373" s="239"/>
      <c r="H373" s="243">
        <v>18</v>
      </c>
      <c r="I373" s="244"/>
      <c r="J373" s="239"/>
      <c r="K373" s="239"/>
      <c r="L373" s="245"/>
      <c r="M373" s="246"/>
      <c r="N373" s="247"/>
      <c r="O373" s="247"/>
      <c r="P373" s="247"/>
      <c r="Q373" s="247"/>
      <c r="R373" s="247"/>
      <c r="S373" s="247"/>
      <c r="T373" s="24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9" t="s">
        <v>197</v>
      </c>
      <c r="AU373" s="249" t="s">
        <v>86</v>
      </c>
      <c r="AV373" s="13" t="s">
        <v>86</v>
      </c>
      <c r="AW373" s="13" t="s">
        <v>32</v>
      </c>
      <c r="AX373" s="13" t="s">
        <v>76</v>
      </c>
      <c r="AY373" s="249" t="s">
        <v>127</v>
      </c>
    </row>
    <row r="374" spans="1:51" s="13" customFormat="1" ht="12">
      <c r="A374" s="13"/>
      <c r="B374" s="238"/>
      <c r="C374" s="239"/>
      <c r="D374" s="240" t="s">
        <v>197</v>
      </c>
      <c r="E374" s="241" t="s">
        <v>1</v>
      </c>
      <c r="F374" s="242" t="s">
        <v>545</v>
      </c>
      <c r="G374" s="239"/>
      <c r="H374" s="243">
        <v>7</v>
      </c>
      <c r="I374" s="244"/>
      <c r="J374" s="239"/>
      <c r="K374" s="239"/>
      <c r="L374" s="245"/>
      <c r="M374" s="246"/>
      <c r="N374" s="247"/>
      <c r="O374" s="247"/>
      <c r="P374" s="247"/>
      <c r="Q374" s="247"/>
      <c r="R374" s="247"/>
      <c r="S374" s="247"/>
      <c r="T374" s="24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9" t="s">
        <v>197</v>
      </c>
      <c r="AU374" s="249" t="s">
        <v>86</v>
      </c>
      <c r="AV374" s="13" t="s">
        <v>86</v>
      </c>
      <c r="AW374" s="13" t="s">
        <v>32</v>
      </c>
      <c r="AX374" s="13" t="s">
        <v>76</v>
      </c>
      <c r="AY374" s="249" t="s">
        <v>127</v>
      </c>
    </row>
    <row r="375" spans="1:51" s="14" customFormat="1" ht="12">
      <c r="A375" s="14"/>
      <c r="B375" s="250"/>
      <c r="C375" s="251"/>
      <c r="D375" s="240" t="s">
        <v>197</v>
      </c>
      <c r="E375" s="252" t="s">
        <v>1</v>
      </c>
      <c r="F375" s="253" t="s">
        <v>199</v>
      </c>
      <c r="G375" s="251"/>
      <c r="H375" s="254">
        <v>25</v>
      </c>
      <c r="I375" s="255"/>
      <c r="J375" s="251"/>
      <c r="K375" s="251"/>
      <c r="L375" s="256"/>
      <c r="M375" s="257"/>
      <c r="N375" s="258"/>
      <c r="O375" s="258"/>
      <c r="P375" s="258"/>
      <c r="Q375" s="258"/>
      <c r="R375" s="258"/>
      <c r="S375" s="258"/>
      <c r="T375" s="25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0" t="s">
        <v>197</v>
      </c>
      <c r="AU375" s="260" t="s">
        <v>86</v>
      </c>
      <c r="AV375" s="14" t="s">
        <v>141</v>
      </c>
      <c r="AW375" s="14" t="s">
        <v>32</v>
      </c>
      <c r="AX375" s="14" t="s">
        <v>84</v>
      </c>
      <c r="AY375" s="260" t="s">
        <v>127</v>
      </c>
    </row>
    <row r="376" spans="1:65" s="2" customFormat="1" ht="16.5" customHeight="1">
      <c r="A376" s="39"/>
      <c r="B376" s="40"/>
      <c r="C376" s="271" t="s">
        <v>550</v>
      </c>
      <c r="D376" s="271" t="s">
        <v>304</v>
      </c>
      <c r="E376" s="272" t="s">
        <v>551</v>
      </c>
      <c r="F376" s="273" t="s">
        <v>552</v>
      </c>
      <c r="G376" s="274" t="s">
        <v>133</v>
      </c>
      <c r="H376" s="275">
        <v>18</v>
      </c>
      <c r="I376" s="276"/>
      <c r="J376" s="277">
        <f>ROUND(I376*H376,2)</f>
        <v>0</v>
      </c>
      <c r="K376" s="273" t="s">
        <v>1</v>
      </c>
      <c r="L376" s="278"/>
      <c r="M376" s="279" t="s">
        <v>1</v>
      </c>
      <c r="N376" s="280" t="s">
        <v>41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256</v>
      </c>
      <c r="AT376" s="230" t="s">
        <v>304</v>
      </c>
      <c r="AU376" s="230" t="s">
        <v>86</v>
      </c>
      <c r="AY376" s="18" t="s">
        <v>127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84</v>
      </c>
      <c r="BK376" s="231">
        <f>ROUND(I376*H376,2)</f>
        <v>0</v>
      </c>
      <c r="BL376" s="18" t="s">
        <v>141</v>
      </c>
      <c r="BM376" s="230" t="s">
        <v>553</v>
      </c>
    </row>
    <row r="377" spans="1:51" s="13" customFormat="1" ht="12">
      <c r="A377" s="13"/>
      <c r="B377" s="238"/>
      <c r="C377" s="239"/>
      <c r="D377" s="240" t="s">
        <v>197</v>
      </c>
      <c r="E377" s="241" t="s">
        <v>1</v>
      </c>
      <c r="F377" s="242" t="s">
        <v>554</v>
      </c>
      <c r="G377" s="239"/>
      <c r="H377" s="243">
        <v>9</v>
      </c>
      <c r="I377" s="244"/>
      <c r="J377" s="239"/>
      <c r="K377" s="239"/>
      <c r="L377" s="245"/>
      <c r="M377" s="246"/>
      <c r="N377" s="247"/>
      <c r="O377" s="247"/>
      <c r="P377" s="247"/>
      <c r="Q377" s="247"/>
      <c r="R377" s="247"/>
      <c r="S377" s="247"/>
      <c r="T377" s="24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9" t="s">
        <v>197</v>
      </c>
      <c r="AU377" s="249" t="s">
        <v>86</v>
      </c>
      <c r="AV377" s="13" t="s">
        <v>86</v>
      </c>
      <c r="AW377" s="13" t="s">
        <v>32</v>
      </c>
      <c r="AX377" s="13" t="s">
        <v>76</v>
      </c>
      <c r="AY377" s="249" t="s">
        <v>127</v>
      </c>
    </row>
    <row r="378" spans="1:51" s="13" customFormat="1" ht="12">
      <c r="A378" s="13"/>
      <c r="B378" s="238"/>
      <c r="C378" s="239"/>
      <c r="D378" s="240" t="s">
        <v>197</v>
      </c>
      <c r="E378" s="241" t="s">
        <v>1</v>
      </c>
      <c r="F378" s="242" t="s">
        <v>555</v>
      </c>
      <c r="G378" s="239"/>
      <c r="H378" s="243">
        <v>9</v>
      </c>
      <c r="I378" s="244"/>
      <c r="J378" s="239"/>
      <c r="K378" s="239"/>
      <c r="L378" s="245"/>
      <c r="M378" s="246"/>
      <c r="N378" s="247"/>
      <c r="O378" s="247"/>
      <c r="P378" s="247"/>
      <c r="Q378" s="247"/>
      <c r="R378" s="247"/>
      <c r="S378" s="247"/>
      <c r="T378" s="24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9" t="s">
        <v>197</v>
      </c>
      <c r="AU378" s="249" t="s">
        <v>86</v>
      </c>
      <c r="AV378" s="13" t="s">
        <v>86</v>
      </c>
      <c r="AW378" s="13" t="s">
        <v>32</v>
      </c>
      <c r="AX378" s="13" t="s">
        <v>76</v>
      </c>
      <c r="AY378" s="249" t="s">
        <v>127</v>
      </c>
    </row>
    <row r="379" spans="1:51" s="14" customFormat="1" ht="12">
      <c r="A379" s="14"/>
      <c r="B379" s="250"/>
      <c r="C379" s="251"/>
      <c r="D379" s="240" t="s">
        <v>197</v>
      </c>
      <c r="E379" s="252" t="s">
        <v>1</v>
      </c>
      <c r="F379" s="253" t="s">
        <v>199</v>
      </c>
      <c r="G379" s="251"/>
      <c r="H379" s="254">
        <v>18</v>
      </c>
      <c r="I379" s="255"/>
      <c r="J379" s="251"/>
      <c r="K379" s="251"/>
      <c r="L379" s="256"/>
      <c r="M379" s="257"/>
      <c r="N379" s="258"/>
      <c r="O379" s="258"/>
      <c r="P379" s="258"/>
      <c r="Q379" s="258"/>
      <c r="R379" s="258"/>
      <c r="S379" s="258"/>
      <c r="T379" s="25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0" t="s">
        <v>197</v>
      </c>
      <c r="AU379" s="260" t="s">
        <v>86</v>
      </c>
      <c r="AV379" s="14" t="s">
        <v>141</v>
      </c>
      <c r="AW379" s="14" t="s">
        <v>32</v>
      </c>
      <c r="AX379" s="14" t="s">
        <v>84</v>
      </c>
      <c r="AY379" s="260" t="s">
        <v>127</v>
      </c>
    </row>
    <row r="380" spans="1:65" s="2" customFormat="1" ht="16.5" customHeight="1">
      <c r="A380" s="39"/>
      <c r="B380" s="40"/>
      <c r="C380" s="271" t="s">
        <v>556</v>
      </c>
      <c r="D380" s="271" t="s">
        <v>304</v>
      </c>
      <c r="E380" s="272" t="s">
        <v>557</v>
      </c>
      <c r="F380" s="273" t="s">
        <v>558</v>
      </c>
      <c r="G380" s="274" t="s">
        <v>133</v>
      </c>
      <c r="H380" s="275">
        <v>18</v>
      </c>
      <c r="I380" s="276"/>
      <c r="J380" s="277">
        <f>ROUND(I380*H380,2)</f>
        <v>0</v>
      </c>
      <c r="K380" s="273" t="s">
        <v>1</v>
      </c>
      <c r="L380" s="278"/>
      <c r="M380" s="279" t="s">
        <v>1</v>
      </c>
      <c r="N380" s="280" t="s">
        <v>41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256</v>
      </c>
      <c r="AT380" s="230" t="s">
        <v>304</v>
      </c>
      <c r="AU380" s="230" t="s">
        <v>86</v>
      </c>
      <c r="AY380" s="18" t="s">
        <v>127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84</v>
      </c>
      <c r="BK380" s="231">
        <f>ROUND(I380*H380,2)</f>
        <v>0</v>
      </c>
      <c r="BL380" s="18" t="s">
        <v>141</v>
      </c>
      <c r="BM380" s="230" t="s">
        <v>559</v>
      </c>
    </row>
    <row r="381" spans="1:51" s="13" customFormat="1" ht="12">
      <c r="A381" s="13"/>
      <c r="B381" s="238"/>
      <c r="C381" s="239"/>
      <c r="D381" s="240" t="s">
        <v>197</v>
      </c>
      <c r="E381" s="241" t="s">
        <v>1</v>
      </c>
      <c r="F381" s="242" t="s">
        <v>554</v>
      </c>
      <c r="G381" s="239"/>
      <c r="H381" s="243">
        <v>9</v>
      </c>
      <c r="I381" s="244"/>
      <c r="J381" s="239"/>
      <c r="K381" s="239"/>
      <c r="L381" s="245"/>
      <c r="M381" s="246"/>
      <c r="N381" s="247"/>
      <c r="O381" s="247"/>
      <c r="P381" s="247"/>
      <c r="Q381" s="247"/>
      <c r="R381" s="247"/>
      <c r="S381" s="247"/>
      <c r="T381" s="24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9" t="s">
        <v>197</v>
      </c>
      <c r="AU381" s="249" t="s">
        <v>86</v>
      </c>
      <c r="AV381" s="13" t="s">
        <v>86</v>
      </c>
      <c r="AW381" s="13" t="s">
        <v>32</v>
      </c>
      <c r="AX381" s="13" t="s">
        <v>76</v>
      </c>
      <c r="AY381" s="249" t="s">
        <v>127</v>
      </c>
    </row>
    <row r="382" spans="1:51" s="13" customFormat="1" ht="12">
      <c r="A382" s="13"/>
      <c r="B382" s="238"/>
      <c r="C382" s="239"/>
      <c r="D382" s="240" t="s">
        <v>197</v>
      </c>
      <c r="E382" s="241" t="s">
        <v>1</v>
      </c>
      <c r="F382" s="242" t="s">
        <v>555</v>
      </c>
      <c r="G382" s="239"/>
      <c r="H382" s="243">
        <v>9</v>
      </c>
      <c r="I382" s="244"/>
      <c r="J382" s="239"/>
      <c r="K382" s="239"/>
      <c r="L382" s="245"/>
      <c r="M382" s="246"/>
      <c r="N382" s="247"/>
      <c r="O382" s="247"/>
      <c r="P382" s="247"/>
      <c r="Q382" s="247"/>
      <c r="R382" s="247"/>
      <c r="S382" s="247"/>
      <c r="T382" s="24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9" t="s">
        <v>197</v>
      </c>
      <c r="AU382" s="249" t="s">
        <v>86</v>
      </c>
      <c r="AV382" s="13" t="s">
        <v>86</v>
      </c>
      <c r="AW382" s="13" t="s">
        <v>32</v>
      </c>
      <c r="AX382" s="13" t="s">
        <v>76</v>
      </c>
      <c r="AY382" s="249" t="s">
        <v>127</v>
      </c>
    </row>
    <row r="383" spans="1:51" s="14" customFormat="1" ht="12">
      <c r="A383" s="14"/>
      <c r="B383" s="250"/>
      <c r="C383" s="251"/>
      <c r="D383" s="240" t="s">
        <v>197</v>
      </c>
      <c r="E383" s="252" t="s">
        <v>1</v>
      </c>
      <c r="F383" s="253" t="s">
        <v>199</v>
      </c>
      <c r="G383" s="251"/>
      <c r="H383" s="254">
        <v>18</v>
      </c>
      <c r="I383" s="255"/>
      <c r="J383" s="251"/>
      <c r="K383" s="251"/>
      <c r="L383" s="256"/>
      <c r="M383" s="257"/>
      <c r="N383" s="258"/>
      <c r="O383" s="258"/>
      <c r="P383" s="258"/>
      <c r="Q383" s="258"/>
      <c r="R383" s="258"/>
      <c r="S383" s="258"/>
      <c r="T383" s="25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0" t="s">
        <v>197</v>
      </c>
      <c r="AU383" s="260" t="s">
        <v>86</v>
      </c>
      <c r="AV383" s="14" t="s">
        <v>141</v>
      </c>
      <c r="AW383" s="14" t="s">
        <v>32</v>
      </c>
      <c r="AX383" s="14" t="s">
        <v>84</v>
      </c>
      <c r="AY383" s="260" t="s">
        <v>127</v>
      </c>
    </row>
    <row r="384" spans="1:63" s="12" customFormat="1" ht="22.8" customHeight="1">
      <c r="A384" s="12"/>
      <c r="B384" s="203"/>
      <c r="C384" s="204"/>
      <c r="D384" s="205" t="s">
        <v>75</v>
      </c>
      <c r="E384" s="217" t="s">
        <v>560</v>
      </c>
      <c r="F384" s="217" t="s">
        <v>561</v>
      </c>
      <c r="G384" s="204"/>
      <c r="H384" s="204"/>
      <c r="I384" s="207"/>
      <c r="J384" s="218">
        <f>BK384</f>
        <v>0</v>
      </c>
      <c r="K384" s="204"/>
      <c r="L384" s="209"/>
      <c r="M384" s="210"/>
      <c r="N384" s="211"/>
      <c r="O384" s="211"/>
      <c r="P384" s="212">
        <f>P385</f>
        <v>0</v>
      </c>
      <c r="Q384" s="211"/>
      <c r="R384" s="212">
        <f>R385</f>
        <v>0</v>
      </c>
      <c r="S384" s="211"/>
      <c r="T384" s="213">
        <f>T385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14" t="s">
        <v>84</v>
      </c>
      <c r="AT384" s="215" t="s">
        <v>75</v>
      </c>
      <c r="AU384" s="215" t="s">
        <v>84</v>
      </c>
      <c r="AY384" s="214" t="s">
        <v>127</v>
      </c>
      <c r="BK384" s="216">
        <f>BK385</f>
        <v>0</v>
      </c>
    </row>
    <row r="385" spans="1:65" s="2" customFormat="1" ht="24.15" customHeight="1">
      <c r="A385" s="39"/>
      <c r="B385" s="40"/>
      <c r="C385" s="219" t="s">
        <v>562</v>
      </c>
      <c r="D385" s="219" t="s">
        <v>130</v>
      </c>
      <c r="E385" s="220" t="s">
        <v>563</v>
      </c>
      <c r="F385" s="221" t="s">
        <v>564</v>
      </c>
      <c r="G385" s="222" t="s">
        <v>265</v>
      </c>
      <c r="H385" s="223">
        <v>156.144</v>
      </c>
      <c r="I385" s="224"/>
      <c r="J385" s="225">
        <f>ROUND(I385*H385,2)</f>
        <v>0</v>
      </c>
      <c r="K385" s="221" t="s">
        <v>134</v>
      </c>
      <c r="L385" s="45"/>
      <c r="M385" s="226" t="s">
        <v>1</v>
      </c>
      <c r="N385" s="227" t="s">
        <v>41</v>
      </c>
      <c r="O385" s="92"/>
      <c r="P385" s="228">
        <f>O385*H385</f>
        <v>0</v>
      </c>
      <c r="Q385" s="228">
        <v>0</v>
      </c>
      <c r="R385" s="228">
        <f>Q385*H385</f>
        <v>0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141</v>
      </c>
      <c r="AT385" s="230" t="s">
        <v>130</v>
      </c>
      <c r="AU385" s="230" t="s">
        <v>86</v>
      </c>
      <c r="AY385" s="18" t="s">
        <v>127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84</v>
      </c>
      <c r="BK385" s="231">
        <f>ROUND(I385*H385,2)</f>
        <v>0</v>
      </c>
      <c r="BL385" s="18" t="s">
        <v>141</v>
      </c>
      <c r="BM385" s="230" t="s">
        <v>565</v>
      </c>
    </row>
    <row r="386" spans="1:63" s="12" customFormat="1" ht="25.9" customHeight="1">
      <c r="A386" s="12"/>
      <c r="B386" s="203"/>
      <c r="C386" s="204"/>
      <c r="D386" s="205" t="s">
        <v>75</v>
      </c>
      <c r="E386" s="206" t="s">
        <v>566</v>
      </c>
      <c r="F386" s="206" t="s">
        <v>567</v>
      </c>
      <c r="G386" s="204"/>
      <c r="H386" s="204"/>
      <c r="I386" s="207"/>
      <c r="J386" s="208">
        <f>BK386</f>
        <v>0</v>
      </c>
      <c r="K386" s="204"/>
      <c r="L386" s="209"/>
      <c r="M386" s="210"/>
      <c r="N386" s="211"/>
      <c r="O386" s="211"/>
      <c r="P386" s="212">
        <f>P387+P421+P445+P453+P465</f>
        <v>0</v>
      </c>
      <c r="Q386" s="211"/>
      <c r="R386" s="212">
        <f>R387+R421+R445+R453+R465</f>
        <v>0.7630783865000001</v>
      </c>
      <c r="S386" s="211"/>
      <c r="T386" s="213">
        <f>T387+T421+T445+T453+T465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14" t="s">
        <v>86</v>
      </c>
      <c r="AT386" s="215" t="s">
        <v>75</v>
      </c>
      <c r="AU386" s="215" t="s">
        <v>76</v>
      </c>
      <c r="AY386" s="214" t="s">
        <v>127</v>
      </c>
      <c r="BK386" s="216">
        <f>BK387+BK421+BK445+BK453+BK465</f>
        <v>0</v>
      </c>
    </row>
    <row r="387" spans="1:63" s="12" customFormat="1" ht="22.8" customHeight="1">
      <c r="A387" s="12"/>
      <c r="B387" s="203"/>
      <c r="C387" s="204"/>
      <c r="D387" s="205" t="s">
        <v>75</v>
      </c>
      <c r="E387" s="217" t="s">
        <v>568</v>
      </c>
      <c r="F387" s="217" t="s">
        <v>569</v>
      </c>
      <c r="G387" s="204"/>
      <c r="H387" s="204"/>
      <c r="I387" s="207"/>
      <c r="J387" s="218">
        <f>BK387</f>
        <v>0</v>
      </c>
      <c r="K387" s="204"/>
      <c r="L387" s="209"/>
      <c r="M387" s="210"/>
      <c r="N387" s="211"/>
      <c r="O387" s="211"/>
      <c r="P387" s="212">
        <f>SUM(P388:P420)</f>
        <v>0</v>
      </c>
      <c r="Q387" s="211"/>
      <c r="R387" s="212">
        <f>SUM(R388:R420)</f>
        <v>0.11860775000000003</v>
      </c>
      <c r="S387" s="211"/>
      <c r="T387" s="213">
        <f>SUM(T388:T420)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14" t="s">
        <v>86</v>
      </c>
      <c r="AT387" s="215" t="s">
        <v>75</v>
      </c>
      <c r="AU387" s="215" t="s">
        <v>84</v>
      </c>
      <c r="AY387" s="214" t="s">
        <v>127</v>
      </c>
      <c r="BK387" s="216">
        <f>SUM(BK388:BK420)</f>
        <v>0</v>
      </c>
    </row>
    <row r="388" spans="1:65" s="2" customFormat="1" ht="24.15" customHeight="1">
      <c r="A388" s="39"/>
      <c r="B388" s="40"/>
      <c r="C388" s="219" t="s">
        <v>570</v>
      </c>
      <c r="D388" s="219" t="s">
        <v>130</v>
      </c>
      <c r="E388" s="220" t="s">
        <v>571</v>
      </c>
      <c r="F388" s="221" t="s">
        <v>572</v>
      </c>
      <c r="G388" s="222" t="s">
        <v>195</v>
      </c>
      <c r="H388" s="223">
        <v>267.105</v>
      </c>
      <c r="I388" s="224"/>
      <c r="J388" s="225">
        <f>ROUND(I388*H388,2)</f>
        <v>0</v>
      </c>
      <c r="K388" s="221" t="s">
        <v>1</v>
      </c>
      <c r="L388" s="45"/>
      <c r="M388" s="226" t="s">
        <v>1</v>
      </c>
      <c r="N388" s="227" t="s">
        <v>41</v>
      </c>
      <c r="O388" s="92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298</v>
      </c>
      <c r="AT388" s="230" t="s">
        <v>130</v>
      </c>
      <c r="AU388" s="230" t="s">
        <v>86</v>
      </c>
      <c r="AY388" s="18" t="s">
        <v>127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84</v>
      </c>
      <c r="BK388" s="231">
        <f>ROUND(I388*H388,2)</f>
        <v>0</v>
      </c>
      <c r="BL388" s="18" t="s">
        <v>298</v>
      </c>
      <c r="BM388" s="230" t="s">
        <v>573</v>
      </c>
    </row>
    <row r="389" spans="1:51" s="13" customFormat="1" ht="12">
      <c r="A389" s="13"/>
      <c r="B389" s="238"/>
      <c r="C389" s="239"/>
      <c r="D389" s="240" t="s">
        <v>197</v>
      </c>
      <c r="E389" s="241" t="s">
        <v>1</v>
      </c>
      <c r="F389" s="242" t="s">
        <v>574</v>
      </c>
      <c r="G389" s="239"/>
      <c r="H389" s="243">
        <v>33.78</v>
      </c>
      <c r="I389" s="244"/>
      <c r="J389" s="239"/>
      <c r="K389" s="239"/>
      <c r="L389" s="245"/>
      <c r="M389" s="246"/>
      <c r="N389" s="247"/>
      <c r="O389" s="247"/>
      <c r="P389" s="247"/>
      <c r="Q389" s="247"/>
      <c r="R389" s="247"/>
      <c r="S389" s="247"/>
      <c r="T389" s="24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9" t="s">
        <v>197</v>
      </c>
      <c r="AU389" s="249" t="s">
        <v>86</v>
      </c>
      <c r="AV389" s="13" t="s">
        <v>86</v>
      </c>
      <c r="AW389" s="13" t="s">
        <v>32</v>
      </c>
      <c r="AX389" s="13" t="s">
        <v>76</v>
      </c>
      <c r="AY389" s="249" t="s">
        <v>127</v>
      </c>
    </row>
    <row r="390" spans="1:51" s="13" customFormat="1" ht="12">
      <c r="A390" s="13"/>
      <c r="B390" s="238"/>
      <c r="C390" s="239"/>
      <c r="D390" s="240" t="s">
        <v>197</v>
      </c>
      <c r="E390" s="241" t="s">
        <v>1</v>
      </c>
      <c r="F390" s="242" t="s">
        <v>575</v>
      </c>
      <c r="G390" s="239"/>
      <c r="H390" s="243">
        <v>24</v>
      </c>
      <c r="I390" s="244"/>
      <c r="J390" s="239"/>
      <c r="K390" s="239"/>
      <c r="L390" s="245"/>
      <c r="M390" s="246"/>
      <c r="N390" s="247"/>
      <c r="O390" s="247"/>
      <c r="P390" s="247"/>
      <c r="Q390" s="247"/>
      <c r="R390" s="247"/>
      <c r="S390" s="247"/>
      <c r="T390" s="24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9" t="s">
        <v>197</v>
      </c>
      <c r="AU390" s="249" t="s">
        <v>86</v>
      </c>
      <c r="AV390" s="13" t="s">
        <v>86</v>
      </c>
      <c r="AW390" s="13" t="s">
        <v>32</v>
      </c>
      <c r="AX390" s="13" t="s">
        <v>76</v>
      </c>
      <c r="AY390" s="249" t="s">
        <v>127</v>
      </c>
    </row>
    <row r="391" spans="1:51" s="13" customFormat="1" ht="12">
      <c r="A391" s="13"/>
      <c r="B391" s="238"/>
      <c r="C391" s="239"/>
      <c r="D391" s="240" t="s">
        <v>197</v>
      </c>
      <c r="E391" s="241" t="s">
        <v>1</v>
      </c>
      <c r="F391" s="242" t="s">
        <v>447</v>
      </c>
      <c r="G391" s="239"/>
      <c r="H391" s="243">
        <v>5</v>
      </c>
      <c r="I391" s="244"/>
      <c r="J391" s="239"/>
      <c r="K391" s="239"/>
      <c r="L391" s="245"/>
      <c r="M391" s="246"/>
      <c r="N391" s="247"/>
      <c r="O391" s="247"/>
      <c r="P391" s="247"/>
      <c r="Q391" s="247"/>
      <c r="R391" s="247"/>
      <c r="S391" s="247"/>
      <c r="T391" s="24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9" t="s">
        <v>197</v>
      </c>
      <c r="AU391" s="249" t="s">
        <v>86</v>
      </c>
      <c r="AV391" s="13" t="s">
        <v>86</v>
      </c>
      <c r="AW391" s="13" t="s">
        <v>32</v>
      </c>
      <c r="AX391" s="13" t="s">
        <v>76</v>
      </c>
      <c r="AY391" s="249" t="s">
        <v>127</v>
      </c>
    </row>
    <row r="392" spans="1:51" s="13" customFormat="1" ht="12">
      <c r="A392" s="13"/>
      <c r="B392" s="238"/>
      <c r="C392" s="239"/>
      <c r="D392" s="240" t="s">
        <v>197</v>
      </c>
      <c r="E392" s="241" t="s">
        <v>1</v>
      </c>
      <c r="F392" s="242" t="s">
        <v>448</v>
      </c>
      <c r="G392" s="239"/>
      <c r="H392" s="243">
        <v>3</v>
      </c>
      <c r="I392" s="244"/>
      <c r="J392" s="239"/>
      <c r="K392" s="239"/>
      <c r="L392" s="245"/>
      <c r="M392" s="246"/>
      <c r="N392" s="247"/>
      <c r="O392" s="247"/>
      <c r="P392" s="247"/>
      <c r="Q392" s="247"/>
      <c r="R392" s="247"/>
      <c r="S392" s="247"/>
      <c r="T392" s="24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9" t="s">
        <v>197</v>
      </c>
      <c r="AU392" s="249" t="s">
        <v>86</v>
      </c>
      <c r="AV392" s="13" t="s">
        <v>86</v>
      </c>
      <c r="AW392" s="13" t="s">
        <v>32</v>
      </c>
      <c r="AX392" s="13" t="s">
        <v>76</v>
      </c>
      <c r="AY392" s="249" t="s">
        <v>127</v>
      </c>
    </row>
    <row r="393" spans="1:51" s="13" customFormat="1" ht="12">
      <c r="A393" s="13"/>
      <c r="B393" s="238"/>
      <c r="C393" s="239"/>
      <c r="D393" s="240" t="s">
        <v>197</v>
      </c>
      <c r="E393" s="241" t="s">
        <v>1</v>
      </c>
      <c r="F393" s="242" t="s">
        <v>576</v>
      </c>
      <c r="G393" s="239"/>
      <c r="H393" s="243">
        <v>0.6</v>
      </c>
      <c r="I393" s="244"/>
      <c r="J393" s="239"/>
      <c r="K393" s="239"/>
      <c r="L393" s="245"/>
      <c r="M393" s="246"/>
      <c r="N393" s="247"/>
      <c r="O393" s="247"/>
      <c r="P393" s="247"/>
      <c r="Q393" s="247"/>
      <c r="R393" s="247"/>
      <c r="S393" s="247"/>
      <c r="T393" s="24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9" t="s">
        <v>197</v>
      </c>
      <c r="AU393" s="249" t="s">
        <v>86</v>
      </c>
      <c r="AV393" s="13" t="s">
        <v>86</v>
      </c>
      <c r="AW393" s="13" t="s">
        <v>32</v>
      </c>
      <c r="AX393" s="13" t="s">
        <v>76</v>
      </c>
      <c r="AY393" s="249" t="s">
        <v>127</v>
      </c>
    </row>
    <row r="394" spans="1:51" s="13" customFormat="1" ht="12">
      <c r="A394" s="13"/>
      <c r="B394" s="238"/>
      <c r="C394" s="239"/>
      <c r="D394" s="240" t="s">
        <v>197</v>
      </c>
      <c r="E394" s="241" t="s">
        <v>1</v>
      </c>
      <c r="F394" s="242" t="s">
        <v>450</v>
      </c>
      <c r="G394" s="239"/>
      <c r="H394" s="243">
        <v>44</v>
      </c>
      <c r="I394" s="244"/>
      <c r="J394" s="239"/>
      <c r="K394" s="239"/>
      <c r="L394" s="245"/>
      <c r="M394" s="246"/>
      <c r="N394" s="247"/>
      <c r="O394" s="247"/>
      <c r="P394" s="247"/>
      <c r="Q394" s="247"/>
      <c r="R394" s="247"/>
      <c r="S394" s="247"/>
      <c r="T394" s="24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9" t="s">
        <v>197</v>
      </c>
      <c r="AU394" s="249" t="s">
        <v>86</v>
      </c>
      <c r="AV394" s="13" t="s">
        <v>86</v>
      </c>
      <c r="AW394" s="13" t="s">
        <v>32</v>
      </c>
      <c r="AX394" s="13" t="s">
        <v>76</v>
      </c>
      <c r="AY394" s="249" t="s">
        <v>127</v>
      </c>
    </row>
    <row r="395" spans="1:51" s="13" customFormat="1" ht="12">
      <c r="A395" s="13"/>
      <c r="B395" s="238"/>
      <c r="C395" s="239"/>
      <c r="D395" s="240" t="s">
        <v>197</v>
      </c>
      <c r="E395" s="241" t="s">
        <v>1</v>
      </c>
      <c r="F395" s="242" t="s">
        <v>451</v>
      </c>
      <c r="G395" s="239"/>
      <c r="H395" s="243">
        <v>35.2</v>
      </c>
      <c r="I395" s="244"/>
      <c r="J395" s="239"/>
      <c r="K395" s="239"/>
      <c r="L395" s="245"/>
      <c r="M395" s="246"/>
      <c r="N395" s="247"/>
      <c r="O395" s="247"/>
      <c r="P395" s="247"/>
      <c r="Q395" s="247"/>
      <c r="R395" s="247"/>
      <c r="S395" s="247"/>
      <c r="T395" s="24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9" t="s">
        <v>197</v>
      </c>
      <c r="AU395" s="249" t="s">
        <v>86</v>
      </c>
      <c r="AV395" s="13" t="s">
        <v>86</v>
      </c>
      <c r="AW395" s="13" t="s">
        <v>32</v>
      </c>
      <c r="AX395" s="13" t="s">
        <v>76</v>
      </c>
      <c r="AY395" s="249" t="s">
        <v>127</v>
      </c>
    </row>
    <row r="396" spans="1:51" s="13" customFormat="1" ht="12">
      <c r="A396" s="13"/>
      <c r="B396" s="238"/>
      <c r="C396" s="239"/>
      <c r="D396" s="240" t="s">
        <v>197</v>
      </c>
      <c r="E396" s="241" t="s">
        <v>1</v>
      </c>
      <c r="F396" s="242" t="s">
        <v>452</v>
      </c>
      <c r="G396" s="239"/>
      <c r="H396" s="243">
        <v>13.2</v>
      </c>
      <c r="I396" s="244"/>
      <c r="J396" s="239"/>
      <c r="K396" s="239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197</v>
      </c>
      <c r="AU396" s="249" t="s">
        <v>86</v>
      </c>
      <c r="AV396" s="13" t="s">
        <v>86</v>
      </c>
      <c r="AW396" s="13" t="s">
        <v>32</v>
      </c>
      <c r="AX396" s="13" t="s">
        <v>76</v>
      </c>
      <c r="AY396" s="249" t="s">
        <v>127</v>
      </c>
    </row>
    <row r="397" spans="1:51" s="13" customFormat="1" ht="12">
      <c r="A397" s="13"/>
      <c r="B397" s="238"/>
      <c r="C397" s="239"/>
      <c r="D397" s="240" t="s">
        <v>197</v>
      </c>
      <c r="E397" s="241" t="s">
        <v>1</v>
      </c>
      <c r="F397" s="242" t="s">
        <v>453</v>
      </c>
      <c r="G397" s="239"/>
      <c r="H397" s="243">
        <v>11.55</v>
      </c>
      <c r="I397" s="244"/>
      <c r="J397" s="239"/>
      <c r="K397" s="239"/>
      <c r="L397" s="245"/>
      <c r="M397" s="246"/>
      <c r="N397" s="247"/>
      <c r="O397" s="247"/>
      <c r="P397" s="247"/>
      <c r="Q397" s="247"/>
      <c r="R397" s="247"/>
      <c r="S397" s="247"/>
      <c r="T397" s="24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9" t="s">
        <v>197</v>
      </c>
      <c r="AU397" s="249" t="s">
        <v>86</v>
      </c>
      <c r="AV397" s="13" t="s">
        <v>86</v>
      </c>
      <c r="AW397" s="13" t="s">
        <v>32</v>
      </c>
      <c r="AX397" s="13" t="s">
        <v>76</v>
      </c>
      <c r="AY397" s="249" t="s">
        <v>127</v>
      </c>
    </row>
    <row r="398" spans="1:51" s="13" customFormat="1" ht="12">
      <c r="A398" s="13"/>
      <c r="B398" s="238"/>
      <c r="C398" s="239"/>
      <c r="D398" s="240" t="s">
        <v>197</v>
      </c>
      <c r="E398" s="241" t="s">
        <v>1</v>
      </c>
      <c r="F398" s="242" t="s">
        <v>577</v>
      </c>
      <c r="G398" s="239"/>
      <c r="H398" s="243">
        <v>60.75</v>
      </c>
      <c r="I398" s="244"/>
      <c r="J398" s="239"/>
      <c r="K398" s="239"/>
      <c r="L398" s="245"/>
      <c r="M398" s="246"/>
      <c r="N398" s="247"/>
      <c r="O398" s="247"/>
      <c r="P398" s="247"/>
      <c r="Q398" s="247"/>
      <c r="R398" s="247"/>
      <c r="S398" s="247"/>
      <c r="T398" s="24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9" t="s">
        <v>197</v>
      </c>
      <c r="AU398" s="249" t="s">
        <v>86</v>
      </c>
      <c r="AV398" s="13" t="s">
        <v>86</v>
      </c>
      <c r="AW398" s="13" t="s">
        <v>32</v>
      </c>
      <c r="AX398" s="13" t="s">
        <v>76</v>
      </c>
      <c r="AY398" s="249" t="s">
        <v>127</v>
      </c>
    </row>
    <row r="399" spans="1:51" s="13" customFormat="1" ht="12">
      <c r="A399" s="13"/>
      <c r="B399" s="238"/>
      <c r="C399" s="239"/>
      <c r="D399" s="240" t="s">
        <v>197</v>
      </c>
      <c r="E399" s="241" t="s">
        <v>1</v>
      </c>
      <c r="F399" s="242" t="s">
        <v>399</v>
      </c>
      <c r="G399" s="239"/>
      <c r="H399" s="243">
        <v>1.15</v>
      </c>
      <c r="I399" s="244"/>
      <c r="J399" s="239"/>
      <c r="K399" s="239"/>
      <c r="L399" s="245"/>
      <c r="M399" s="246"/>
      <c r="N399" s="247"/>
      <c r="O399" s="247"/>
      <c r="P399" s="247"/>
      <c r="Q399" s="247"/>
      <c r="R399" s="247"/>
      <c r="S399" s="247"/>
      <c r="T399" s="24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9" t="s">
        <v>197</v>
      </c>
      <c r="AU399" s="249" t="s">
        <v>86</v>
      </c>
      <c r="AV399" s="13" t="s">
        <v>86</v>
      </c>
      <c r="AW399" s="13" t="s">
        <v>32</v>
      </c>
      <c r="AX399" s="13" t="s">
        <v>76</v>
      </c>
      <c r="AY399" s="249" t="s">
        <v>127</v>
      </c>
    </row>
    <row r="400" spans="1:51" s="13" customFormat="1" ht="12">
      <c r="A400" s="13"/>
      <c r="B400" s="238"/>
      <c r="C400" s="239"/>
      <c r="D400" s="240" t="s">
        <v>197</v>
      </c>
      <c r="E400" s="241" t="s">
        <v>1</v>
      </c>
      <c r="F400" s="242" t="s">
        <v>456</v>
      </c>
      <c r="G400" s="239"/>
      <c r="H400" s="243">
        <v>5.875</v>
      </c>
      <c r="I400" s="244"/>
      <c r="J400" s="239"/>
      <c r="K400" s="239"/>
      <c r="L400" s="245"/>
      <c r="M400" s="246"/>
      <c r="N400" s="247"/>
      <c r="O400" s="247"/>
      <c r="P400" s="247"/>
      <c r="Q400" s="247"/>
      <c r="R400" s="247"/>
      <c r="S400" s="247"/>
      <c r="T400" s="24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9" t="s">
        <v>197</v>
      </c>
      <c r="AU400" s="249" t="s">
        <v>86</v>
      </c>
      <c r="AV400" s="13" t="s">
        <v>86</v>
      </c>
      <c r="AW400" s="13" t="s">
        <v>32</v>
      </c>
      <c r="AX400" s="13" t="s">
        <v>76</v>
      </c>
      <c r="AY400" s="249" t="s">
        <v>127</v>
      </c>
    </row>
    <row r="401" spans="1:51" s="13" customFormat="1" ht="12">
      <c r="A401" s="13"/>
      <c r="B401" s="238"/>
      <c r="C401" s="239"/>
      <c r="D401" s="240" t="s">
        <v>197</v>
      </c>
      <c r="E401" s="241" t="s">
        <v>1</v>
      </c>
      <c r="F401" s="242" t="s">
        <v>458</v>
      </c>
      <c r="G401" s="239"/>
      <c r="H401" s="243">
        <v>1.92</v>
      </c>
      <c r="I401" s="244"/>
      <c r="J401" s="239"/>
      <c r="K401" s="239"/>
      <c r="L401" s="245"/>
      <c r="M401" s="246"/>
      <c r="N401" s="247"/>
      <c r="O401" s="247"/>
      <c r="P401" s="247"/>
      <c r="Q401" s="247"/>
      <c r="R401" s="247"/>
      <c r="S401" s="247"/>
      <c r="T401" s="24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9" t="s">
        <v>197</v>
      </c>
      <c r="AU401" s="249" t="s">
        <v>86</v>
      </c>
      <c r="AV401" s="13" t="s">
        <v>86</v>
      </c>
      <c r="AW401" s="13" t="s">
        <v>32</v>
      </c>
      <c r="AX401" s="13" t="s">
        <v>76</v>
      </c>
      <c r="AY401" s="249" t="s">
        <v>127</v>
      </c>
    </row>
    <row r="402" spans="1:51" s="13" customFormat="1" ht="12">
      <c r="A402" s="13"/>
      <c r="B402" s="238"/>
      <c r="C402" s="239"/>
      <c r="D402" s="240" t="s">
        <v>197</v>
      </c>
      <c r="E402" s="241" t="s">
        <v>1</v>
      </c>
      <c r="F402" s="242" t="s">
        <v>459</v>
      </c>
      <c r="G402" s="239"/>
      <c r="H402" s="243">
        <v>2.88</v>
      </c>
      <c r="I402" s="244"/>
      <c r="J402" s="239"/>
      <c r="K402" s="239"/>
      <c r="L402" s="245"/>
      <c r="M402" s="246"/>
      <c r="N402" s="247"/>
      <c r="O402" s="247"/>
      <c r="P402" s="247"/>
      <c r="Q402" s="247"/>
      <c r="R402" s="247"/>
      <c r="S402" s="247"/>
      <c r="T402" s="24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9" t="s">
        <v>197</v>
      </c>
      <c r="AU402" s="249" t="s">
        <v>86</v>
      </c>
      <c r="AV402" s="13" t="s">
        <v>86</v>
      </c>
      <c r="AW402" s="13" t="s">
        <v>32</v>
      </c>
      <c r="AX402" s="13" t="s">
        <v>76</v>
      </c>
      <c r="AY402" s="249" t="s">
        <v>127</v>
      </c>
    </row>
    <row r="403" spans="1:51" s="13" customFormat="1" ht="12">
      <c r="A403" s="13"/>
      <c r="B403" s="238"/>
      <c r="C403" s="239"/>
      <c r="D403" s="240" t="s">
        <v>197</v>
      </c>
      <c r="E403" s="241" t="s">
        <v>1</v>
      </c>
      <c r="F403" s="242" t="s">
        <v>578</v>
      </c>
      <c r="G403" s="239"/>
      <c r="H403" s="243">
        <v>24.2</v>
      </c>
      <c r="I403" s="244"/>
      <c r="J403" s="239"/>
      <c r="K403" s="239"/>
      <c r="L403" s="245"/>
      <c r="M403" s="246"/>
      <c r="N403" s="247"/>
      <c r="O403" s="247"/>
      <c r="P403" s="247"/>
      <c r="Q403" s="247"/>
      <c r="R403" s="247"/>
      <c r="S403" s="247"/>
      <c r="T403" s="24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9" t="s">
        <v>197</v>
      </c>
      <c r="AU403" s="249" t="s">
        <v>86</v>
      </c>
      <c r="AV403" s="13" t="s">
        <v>86</v>
      </c>
      <c r="AW403" s="13" t="s">
        <v>32</v>
      </c>
      <c r="AX403" s="13" t="s">
        <v>76</v>
      </c>
      <c r="AY403" s="249" t="s">
        <v>127</v>
      </c>
    </row>
    <row r="404" spans="1:51" s="14" customFormat="1" ht="12">
      <c r="A404" s="14"/>
      <c r="B404" s="250"/>
      <c r="C404" s="251"/>
      <c r="D404" s="240" t="s">
        <v>197</v>
      </c>
      <c r="E404" s="252" t="s">
        <v>1</v>
      </c>
      <c r="F404" s="253" t="s">
        <v>199</v>
      </c>
      <c r="G404" s="251"/>
      <c r="H404" s="254">
        <v>267.105</v>
      </c>
      <c r="I404" s="255"/>
      <c r="J404" s="251"/>
      <c r="K404" s="251"/>
      <c r="L404" s="256"/>
      <c r="M404" s="257"/>
      <c r="N404" s="258"/>
      <c r="O404" s="258"/>
      <c r="P404" s="258"/>
      <c r="Q404" s="258"/>
      <c r="R404" s="258"/>
      <c r="S404" s="258"/>
      <c r="T404" s="25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0" t="s">
        <v>197</v>
      </c>
      <c r="AU404" s="260" t="s">
        <v>86</v>
      </c>
      <c r="AV404" s="14" t="s">
        <v>141</v>
      </c>
      <c r="AW404" s="14" t="s">
        <v>32</v>
      </c>
      <c r="AX404" s="14" t="s">
        <v>84</v>
      </c>
      <c r="AY404" s="260" t="s">
        <v>127</v>
      </c>
    </row>
    <row r="405" spans="1:65" s="2" customFormat="1" ht="24.15" customHeight="1">
      <c r="A405" s="39"/>
      <c r="B405" s="40"/>
      <c r="C405" s="219" t="s">
        <v>579</v>
      </c>
      <c r="D405" s="219" t="s">
        <v>130</v>
      </c>
      <c r="E405" s="220" t="s">
        <v>580</v>
      </c>
      <c r="F405" s="221" t="s">
        <v>581</v>
      </c>
      <c r="G405" s="222" t="s">
        <v>195</v>
      </c>
      <c r="H405" s="223">
        <v>7</v>
      </c>
      <c r="I405" s="224"/>
      <c r="J405" s="225">
        <f>ROUND(I405*H405,2)</f>
        <v>0</v>
      </c>
      <c r="K405" s="221" t="s">
        <v>134</v>
      </c>
      <c r="L405" s="45"/>
      <c r="M405" s="226" t="s">
        <v>1</v>
      </c>
      <c r="N405" s="227" t="s">
        <v>41</v>
      </c>
      <c r="O405" s="92"/>
      <c r="P405" s="228">
        <f>O405*H405</f>
        <v>0</v>
      </c>
      <c r="Q405" s="228">
        <v>0</v>
      </c>
      <c r="R405" s="228">
        <f>Q405*H405</f>
        <v>0</v>
      </c>
      <c r="S405" s="228">
        <v>0</v>
      </c>
      <c r="T405" s="22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298</v>
      </c>
      <c r="AT405" s="230" t="s">
        <v>130</v>
      </c>
      <c r="AU405" s="230" t="s">
        <v>86</v>
      </c>
      <c r="AY405" s="18" t="s">
        <v>127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84</v>
      </c>
      <c r="BK405" s="231">
        <f>ROUND(I405*H405,2)</f>
        <v>0</v>
      </c>
      <c r="BL405" s="18" t="s">
        <v>298</v>
      </c>
      <c r="BM405" s="230" t="s">
        <v>582</v>
      </c>
    </row>
    <row r="406" spans="1:51" s="15" customFormat="1" ht="12">
      <c r="A406" s="15"/>
      <c r="B406" s="261"/>
      <c r="C406" s="262"/>
      <c r="D406" s="240" t="s">
        <v>197</v>
      </c>
      <c r="E406" s="263" t="s">
        <v>1</v>
      </c>
      <c r="F406" s="264" t="s">
        <v>583</v>
      </c>
      <c r="G406" s="262"/>
      <c r="H406" s="263" t="s">
        <v>1</v>
      </c>
      <c r="I406" s="265"/>
      <c r="J406" s="262"/>
      <c r="K406" s="262"/>
      <c r="L406" s="266"/>
      <c r="M406" s="267"/>
      <c r="N406" s="268"/>
      <c r="O406" s="268"/>
      <c r="P406" s="268"/>
      <c r="Q406" s="268"/>
      <c r="R406" s="268"/>
      <c r="S406" s="268"/>
      <c r="T406" s="269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70" t="s">
        <v>197</v>
      </c>
      <c r="AU406" s="270" t="s">
        <v>86</v>
      </c>
      <c r="AV406" s="15" t="s">
        <v>84</v>
      </c>
      <c r="AW406" s="15" t="s">
        <v>32</v>
      </c>
      <c r="AX406" s="15" t="s">
        <v>76</v>
      </c>
      <c r="AY406" s="270" t="s">
        <v>127</v>
      </c>
    </row>
    <row r="407" spans="1:51" s="13" customFormat="1" ht="12">
      <c r="A407" s="13"/>
      <c r="B407" s="238"/>
      <c r="C407" s="239"/>
      <c r="D407" s="240" t="s">
        <v>197</v>
      </c>
      <c r="E407" s="241" t="s">
        <v>1</v>
      </c>
      <c r="F407" s="242" t="s">
        <v>584</v>
      </c>
      <c r="G407" s="239"/>
      <c r="H407" s="243">
        <v>2.24</v>
      </c>
      <c r="I407" s="244"/>
      <c r="J407" s="239"/>
      <c r="K407" s="239"/>
      <c r="L407" s="245"/>
      <c r="M407" s="246"/>
      <c r="N407" s="247"/>
      <c r="O407" s="247"/>
      <c r="P407" s="247"/>
      <c r="Q407" s="247"/>
      <c r="R407" s="247"/>
      <c r="S407" s="247"/>
      <c r="T407" s="24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9" t="s">
        <v>197</v>
      </c>
      <c r="AU407" s="249" t="s">
        <v>86</v>
      </c>
      <c r="AV407" s="13" t="s">
        <v>86</v>
      </c>
      <c r="AW407" s="13" t="s">
        <v>32</v>
      </c>
      <c r="AX407" s="13" t="s">
        <v>76</v>
      </c>
      <c r="AY407" s="249" t="s">
        <v>127</v>
      </c>
    </row>
    <row r="408" spans="1:51" s="13" customFormat="1" ht="12">
      <c r="A408" s="13"/>
      <c r="B408" s="238"/>
      <c r="C408" s="239"/>
      <c r="D408" s="240" t="s">
        <v>197</v>
      </c>
      <c r="E408" s="241" t="s">
        <v>1</v>
      </c>
      <c r="F408" s="242" t="s">
        <v>585</v>
      </c>
      <c r="G408" s="239"/>
      <c r="H408" s="243">
        <v>2.1</v>
      </c>
      <c r="I408" s="244"/>
      <c r="J408" s="239"/>
      <c r="K408" s="239"/>
      <c r="L408" s="245"/>
      <c r="M408" s="246"/>
      <c r="N408" s="247"/>
      <c r="O408" s="247"/>
      <c r="P408" s="247"/>
      <c r="Q408" s="247"/>
      <c r="R408" s="247"/>
      <c r="S408" s="247"/>
      <c r="T408" s="24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9" t="s">
        <v>197</v>
      </c>
      <c r="AU408" s="249" t="s">
        <v>86</v>
      </c>
      <c r="AV408" s="13" t="s">
        <v>86</v>
      </c>
      <c r="AW408" s="13" t="s">
        <v>32</v>
      </c>
      <c r="AX408" s="13" t="s">
        <v>76</v>
      </c>
      <c r="AY408" s="249" t="s">
        <v>127</v>
      </c>
    </row>
    <row r="409" spans="1:51" s="13" customFormat="1" ht="12">
      <c r="A409" s="13"/>
      <c r="B409" s="238"/>
      <c r="C409" s="239"/>
      <c r="D409" s="240" t="s">
        <v>197</v>
      </c>
      <c r="E409" s="241" t="s">
        <v>1</v>
      </c>
      <c r="F409" s="242" t="s">
        <v>586</v>
      </c>
      <c r="G409" s="239"/>
      <c r="H409" s="243">
        <v>2.66</v>
      </c>
      <c r="I409" s="244"/>
      <c r="J409" s="239"/>
      <c r="K409" s="239"/>
      <c r="L409" s="245"/>
      <c r="M409" s="246"/>
      <c r="N409" s="247"/>
      <c r="O409" s="247"/>
      <c r="P409" s="247"/>
      <c r="Q409" s="247"/>
      <c r="R409" s="247"/>
      <c r="S409" s="247"/>
      <c r="T409" s="24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9" t="s">
        <v>197</v>
      </c>
      <c r="AU409" s="249" t="s">
        <v>86</v>
      </c>
      <c r="AV409" s="13" t="s">
        <v>86</v>
      </c>
      <c r="AW409" s="13" t="s">
        <v>32</v>
      </c>
      <c r="AX409" s="13" t="s">
        <v>76</v>
      </c>
      <c r="AY409" s="249" t="s">
        <v>127</v>
      </c>
    </row>
    <row r="410" spans="1:51" s="14" customFormat="1" ht="12">
      <c r="A410" s="14"/>
      <c r="B410" s="250"/>
      <c r="C410" s="251"/>
      <c r="D410" s="240" t="s">
        <v>197</v>
      </c>
      <c r="E410" s="252" t="s">
        <v>158</v>
      </c>
      <c r="F410" s="253" t="s">
        <v>199</v>
      </c>
      <c r="G410" s="251"/>
      <c r="H410" s="254">
        <v>7</v>
      </c>
      <c r="I410" s="255"/>
      <c r="J410" s="251"/>
      <c r="K410" s="251"/>
      <c r="L410" s="256"/>
      <c r="M410" s="257"/>
      <c r="N410" s="258"/>
      <c r="O410" s="258"/>
      <c r="P410" s="258"/>
      <c r="Q410" s="258"/>
      <c r="R410" s="258"/>
      <c r="S410" s="258"/>
      <c r="T410" s="25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0" t="s">
        <v>197</v>
      </c>
      <c r="AU410" s="260" t="s">
        <v>86</v>
      </c>
      <c r="AV410" s="14" t="s">
        <v>141</v>
      </c>
      <c r="AW410" s="14" t="s">
        <v>32</v>
      </c>
      <c r="AX410" s="14" t="s">
        <v>84</v>
      </c>
      <c r="AY410" s="260" t="s">
        <v>127</v>
      </c>
    </row>
    <row r="411" spans="1:65" s="2" customFormat="1" ht="16.5" customHeight="1">
      <c r="A411" s="39"/>
      <c r="B411" s="40"/>
      <c r="C411" s="271" t="s">
        <v>587</v>
      </c>
      <c r="D411" s="271" t="s">
        <v>304</v>
      </c>
      <c r="E411" s="272" t="s">
        <v>588</v>
      </c>
      <c r="F411" s="273" t="s">
        <v>589</v>
      </c>
      <c r="G411" s="274" t="s">
        <v>265</v>
      </c>
      <c r="H411" s="275">
        <v>0.002</v>
      </c>
      <c r="I411" s="276"/>
      <c r="J411" s="277">
        <f>ROUND(I411*H411,2)</f>
        <v>0</v>
      </c>
      <c r="K411" s="273" t="s">
        <v>134</v>
      </c>
      <c r="L411" s="278"/>
      <c r="M411" s="279" t="s">
        <v>1</v>
      </c>
      <c r="N411" s="280" t="s">
        <v>41</v>
      </c>
      <c r="O411" s="92"/>
      <c r="P411" s="228">
        <f>O411*H411</f>
        <v>0</v>
      </c>
      <c r="Q411" s="228">
        <v>1</v>
      </c>
      <c r="R411" s="228">
        <f>Q411*H411</f>
        <v>0.002</v>
      </c>
      <c r="S411" s="228">
        <v>0</v>
      </c>
      <c r="T411" s="22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0" t="s">
        <v>421</v>
      </c>
      <c r="AT411" s="230" t="s">
        <v>304</v>
      </c>
      <c r="AU411" s="230" t="s">
        <v>86</v>
      </c>
      <c r="AY411" s="18" t="s">
        <v>127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8" t="s">
        <v>84</v>
      </c>
      <c r="BK411" s="231">
        <f>ROUND(I411*H411,2)</f>
        <v>0</v>
      </c>
      <c r="BL411" s="18" t="s">
        <v>298</v>
      </c>
      <c r="BM411" s="230" t="s">
        <v>590</v>
      </c>
    </row>
    <row r="412" spans="1:51" s="13" customFormat="1" ht="12">
      <c r="A412" s="13"/>
      <c r="B412" s="238"/>
      <c r="C412" s="239"/>
      <c r="D412" s="240" t="s">
        <v>197</v>
      </c>
      <c r="E412" s="241" t="s">
        <v>1</v>
      </c>
      <c r="F412" s="242" t="s">
        <v>591</v>
      </c>
      <c r="G412" s="239"/>
      <c r="H412" s="243">
        <v>0.002</v>
      </c>
      <c r="I412" s="244"/>
      <c r="J412" s="239"/>
      <c r="K412" s="239"/>
      <c r="L412" s="245"/>
      <c r="M412" s="246"/>
      <c r="N412" s="247"/>
      <c r="O412" s="247"/>
      <c r="P412" s="247"/>
      <c r="Q412" s="247"/>
      <c r="R412" s="247"/>
      <c r="S412" s="247"/>
      <c r="T412" s="24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9" t="s">
        <v>197</v>
      </c>
      <c r="AU412" s="249" t="s">
        <v>86</v>
      </c>
      <c r="AV412" s="13" t="s">
        <v>86</v>
      </c>
      <c r="AW412" s="13" t="s">
        <v>32</v>
      </c>
      <c r="AX412" s="13" t="s">
        <v>84</v>
      </c>
      <c r="AY412" s="249" t="s">
        <v>127</v>
      </c>
    </row>
    <row r="413" spans="1:65" s="2" customFormat="1" ht="24.15" customHeight="1">
      <c r="A413" s="39"/>
      <c r="B413" s="40"/>
      <c r="C413" s="219" t="s">
        <v>592</v>
      </c>
      <c r="D413" s="219" t="s">
        <v>130</v>
      </c>
      <c r="E413" s="220" t="s">
        <v>593</v>
      </c>
      <c r="F413" s="221" t="s">
        <v>594</v>
      </c>
      <c r="G413" s="222" t="s">
        <v>195</v>
      </c>
      <c r="H413" s="223">
        <v>20.1</v>
      </c>
      <c r="I413" s="224"/>
      <c r="J413" s="225">
        <f>ROUND(I413*H413,2)</f>
        <v>0</v>
      </c>
      <c r="K413" s="221" t="s">
        <v>134</v>
      </c>
      <c r="L413" s="45"/>
      <c r="M413" s="226" t="s">
        <v>1</v>
      </c>
      <c r="N413" s="227" t="s">
        <v>41</v>
      </c>
      <c r="O413" s="92"/>
      <c r="P413" s="228">
        <f>O413*H413</f>
        <v>0</v>
      </c>
      <c r="Q413" s="228">
        <v>0.0035</v>
      </c>
      <c r="R413" s="228">
        <f>Q413*H413</f>
        <v>0.07035000000000001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298</v>
      </c>
      <c r="AT413" s="230" t="s">
        <v>130</v>
      </c>
      <c r="AU413" s="230" t="s">
        <v>86</v>
      </c>
      <c r="AY413" s="18" t="s">
        <v>127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84</v>
      </c>
      <c r="BK413" s="231">
        <f>ROUND(I413*H413,2)</f>
        <v>0</v>
      </c>
      <c r="BL413" s="18" t="s">
        <v>298</v>
      </c>
      <c r="BM413" s="230" t="s">
        <v>595</v>
      </c>
    </row>
    <row r="414" spans="1:51" s="15" customFormat="1" ht="12">
      <c r="A414" s="15"/>
      <c r="B414" s="261"/>
      <c r="C414" s="262"/>
      <c r="D414" s="240" t="s">
        <v>197</v>
      </c>
      <c r="E414" s="263" t="s">
        <v>1</v>
      </c>
      <c r="F414" s="264" t="s">
        <v>596</v>
      </c>
      <c r="G414" s="262"/>
      <c r="H414" s="263" t="s">
        <v>1</v>
      </c>
      <c r="I414" s="265"/>
      <c r="J414" s="262"/>
      <c r="K414" s="262"/>
      <c r="L414" s="266"/>
      <c r="M414" s="267"/>
      <c r="N414" s="268"/>
      <c r="O414" s="268"/>
      <c r="P414" s="268"/>
      <c r="Q414" s="268"/>
      <c r="R414" s="268"/>
      <c r="S414" s="268"/>
      <c r="T414" s="269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70" t="s">
        <v>197</v>
      </c>
      <c r="AU414" s="270" t="s">
        <v>86</v>
      </c>
      <c r="AV414" s="15" t="s">
        <v>84</v>
      </c>
      <c r="AW414" s="15" t="s">
        <v>32</v>
      </c>
      <c r="AX414" s="15" t="s">
        <v>76</v>
      </c>
      <c r="AY414" s="270" t="s">
        <v>127</v>
      </c>
    </row>
    <row r="415" spans="1:51" s="13" customFormat="1" ht="12">
      <c r="A415" s="13"/>
      <c r="B415" s="238"/>
      <c r="C415" s="239"/>
      <c r="D415" s="240" t="s">
        <v>197</v>
      </c>
      <c r="E415" s="241" t="s">
        <v>1</v>
      </c>
      <c r="F415" s="242" t="s">
        <v>481</v>
      </c>
      <c r="G415" s="239"/>
      <c r="H415" s="243">
        <v>20.1</v>
      </c>
      <c r="I415" s="244"/>
      <c r="J415" s="239"/>
      <c r="K415" s="239"/>
      <c r="L415" s="245"/>
      <c r="M415" s="246"/>
      <c r="N415" s="247"/>
      <c r="O415" s="247"/>
      <c r="P415" s="247"/>
      <c r="Q415" s="247"/>
      <c r="R415" s="247"/>
      <c r="S415" s="247"/>
      <c r="T415" s="24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9" t="s">
        <v>197</v>
      </c>
      <c r="AU415" s="249" t="s">
        <v>86</v>
      </c>
      <c r="AV415" s="13" t="s">
        <v>86</v>
      </c>
      <c r="AW415" s="13" t="s">
        <v>32</v>
      </c>
      <c r="AX415" s="13" t="s">
        <v>84</v>
      </c>
      <c r="AY415" s="249" t="s">
        <v>127</v>
      </c>
    </row>
    <row r="416" spans="1:65" s="2" customFormat="1" ht="24.15" customHeight="1">
      <c r="A416" s="39"/>
      <c r="B416" s="40"/>
      <c r="C416" s="219" t="s">
        <v>597</v>
      </c>
      <c r="D416" s="219" t="s">
        <v>130</v>
      </c>
      <c r="E416" s="220" t="s">
        <v>598</v>
      </c>
      <c r="F416" s="221" t="s">
        <v>599</v>
      </c>
      <c r="G416" s="222" t="s">
        <v>195</v>
      </c>
      <c r="H416" s="223">
        <v>7</v>
      </c>
      <c r="I416" s="224"/>
      <c r="J416" s="225">
        <f>ROUND(I416*H416,2)</f>
        <v>0</v>
      </c>
      <c r="K416" s="221" t="s">
        <v>134</v>
      </c>
      <c r="L416" s="45"/>
      <c r="M416" s="226" t="s">
        <v>1</v>
      </c>
      <c r="N416" s="227" t="s">
        <v>41</v>
      </c>
      <c r="O416" s="92"/>
      <c r="P416" s="228">
        <f>O416*H416</f>
        <v>0</v>
      </c>
      <c r="Q416" s="228">
        <v>0.00039825</v>
      </c>
      <c r="R416" s="228">
        <f>Q416*H416</f>
        <v>0.00278775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298</v>
      </c>
      <c r="AT416" s="230" t="s">
        <v>130</v>
      </c>
      <c r="AU416" s="230" t="s">
        <v>86</v>
      </c>
      <c r="AY416" s="18" t="s">
        <v>127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84</v>
      </c>
      <c r="BK416" s="231">
        <f>ROUND(I416*H416,2)</f>
        <v>0</v>
      </c>
      <c r="BL416" s="18" t="s">
        <v>298</v>
      </c>
      <c r="BM416" s="230" t="s">
        <v>600</v>
      </c>
    </row>
    <row r="417" spans="1:51" s="13" customFormat="1" ht="12">
      <c r="A417" s="13"/>
      <c r="B417" s="238"/>
      <c r="C417" s="239"/>
      <c r="D417" s="240" t="s">
        <v>197</v>
      </c>
      <c r="E417" s="241" t="s">
        <v>1</v>
      </c>
      <c r="F417" s="242" t="s">
        <v>158</v>
      </c>
      <c r="G417" s="239"/>
      <c r="H417" s="243">
        <v>7</v>
      </c>
      <c r="I417" s="244"/>
      <c r="J417" s="239"/>
      <c r="K417" s="239"/>
      <c r="L417" s="245"/>
      <c r="M417" s="246"/>
      <c r="N417" s="247"/>
      <c r="O417" s="247"/>
      <c r="P417" s="247"/>
      <c r="Q417" s="247"/>
      <c r="R417" s="247"/>
      <c r="S417" s="247"/>
      <c r="T417" s="24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9" t="s">
        <v>197</v>
      </c>
      <c r="AU417" s="249" t="s">
        <v>86</v>
      </c>
      <c r="AV417" s="13" t="s">
        <v>86</v>
      </c>
      <c r="AW417" s="13" t="s">
        <v>32</v>
      </c>
      <c r="AX417" s="13" t="s">
        <v>84</v>
      </c>
      <c r="AY417" s="249" t="s">
        <v>127</v>
      </c>
    </row>
    <row r="418" spans="1:65" s="2" customFormat="1" ht="44.25" customHeight="1">
      <c r="A418" s="39"/>
      <c r="B418" s="40"/>
      <c r="C418" s="271" t="s">
        <v>601</v>
      </c>
      <c r="D418" s="271" t="s">
        <v>304</v>
      </c>
      <c r="E418" s="272" t="s">
        <v>602</v>
      </c>
      <c r="F418" s="273" t="s">
        <v>603</v>
      </c>
      <c r="G418" s="274" t="s">
        <v>195</v>
      </c>
      <c r="H418" s="275">
        <v>8.05</v>
      </c>
      <c r="I418" s="276"/>
      <c r="J418" s="277">
        <f>ROUND(I418*H418,2)</f>
        <v>0</v>
      </c>
      <c r="K418" s="273" t="s">
        <v>134</v>
      </c>
      <c r="L418" s="278"/>
      <c r="M418" s="279" t="s">
        <v>1</v>
      </c>
      <c r="N418" s="280" t="s">
        <v>41</v>
      </c>
      <c r="O418" s="92"/>
      <c r="P418" s="228">
        <f>O418*H418</f>
        <v>0</v>
      </c>
      <c r="Q418" s="228">
        <v>0.0054</v>
      </c>
      <c r="R418" s="228">
        <f>Q418*H418</f>
        <v>0.04347000000000001</v>
      </c>
      <c r="S418" s="228">
        <v>0</v>
      </c>
      <c r="T418" s="229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0" t="s">
        <v>421</v>
      </c>
      <c r="AT418" s="230" t="s">
        <v>304</v>
      </c>
      <c r="AU418" s="230" t="s">
        <v>86</v>
      </c>
      <c r="AY418" s="18" t="s">
        <v>127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8" t="s">
        <v>84</v>
      </c>
      <c r="BK418" s="231">
        <f>ROUND(I418*H418,2)</f>
        <v>0</v>
      </c>
      <c r="BL418" s="18" t="s">
        <v>298</v>
      </c>
      <c r="BM418" s="230" t="s">
        <v>604</v>
      </c>
    </row>
    <row r="419" spans="1:51" s="13" customFormat="1" ht="12">
      <c r="A419" s="13"/>
      <c r="B419" s="238"/>
      <c r="C419" s="239"/>
      <c r="D419" s="240" t="s">
        <v>197</v>
      </c>
      <c r="E419" s="241" t="s">
        <v>1</v>
      </c>
      <c r="F419" s="242" t="s">
        <v>605</v>
      </c>
      <c r="G419" s="239"/>
      <c r="H419" s="243">
        <v>8.05</v>
      </c>
      <c r="I419" s="244"/>
      <c r="J419" s="239"/>
      <c r="K419" s="239"/>
      <c r="L419" s="245"/>
      <c r="M419" s="246"/>
      <c r="N419" s="247"/>
      <c r="O419" s="247"/>
      <c r="P419" s="247"/>
      <c r="Q419" s="247"/>
      <c r="R419" s="247"/>
      <c r="S419" s="247"/>
      <c r="T419" s="24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9" t="s">
        <v>197</v>
      </c>
      <c r="AU419" s="249" t="s">
        <v>86</v>
      </c>
      <c r="AV419" s="13" t="s">
        <v>86</v>
      </c>
      <c r="AW419" s="13" t="s">
        <v>32</v>
      </c>
      <c r="AX419" s="13" t="s">
        <v>84</v>
      </c>
      <c r="AY419" s="249" t="s">
        <v>127</v>
      </c>
    </row>
    <row r="420" spans="1:65" s="2" customFormat="1" ht="24.15" customHeight="1">
      <c r="A420" s="39"/>
      <c r="B420" s="40"/>
      <c r="C420" s="219" t="s">
        <v>606</v>
      </c>
      <c r="D420" s="219" t="s">
        <v>130</v>
      </c>
      <c r="E420" s="220" t="s">
        <v>607</v>
      </c>
      <c r="F420" s="221" t="s">
        <v>608</v>
      </c>
      <c r="G420" s="222" t="s">
        <v>609</v>
      </c>
      <c r="H420" s="281"/>
      <c r="I420" s="224"/>
      <c r="J420" s="225">
        <f>ROUND(I420*H420,2)</f>
        <v>0</v>
      </c>
      <c r="K420" s="221" t="s">
        <v>134</v>
      </c>
      <c r="L420" s="45"/>
      <c r="M420" s="226" t="s">
        <v>1</v>
      </c>
      <c r="N420" s="227" t="s">
        <v>41</v>
      </c>
      <c r="O420" s="92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298</v>
      </c>
      <c r="AT420" s="230" t="s">
        <v>130</v>
      </c>
      <c r="AU420" s="230" t="s">
        <v>86</v>
      </c>
      <c r="AY420" s="18" t="s">
        <v>127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84</v>
      </c>
      <c r="BK420" s="231">
        <f>ROUND(I420*H420,2)</f>
        <v>0</v>
      </c>
      <c r="BL420" s="18" t="s">
        <v>298</v>
      </c>
      <c r="BM420" s="230" t="s">
        <v>610</v>
      </c>
    </row>
    <row r="421" spans="1:63" s="12" customFormat="1" ht="22.8" customHeight="1">
      <c r="A421" s="12"/>
      <c r="B421" s="203"/>
      <c r="C421" s="204"/>
      <c r="D421" s="205" t="s">
        <v>75</v>
      </c>
      <c r="E421" s="217" t="s">
        <v>611</v>
      </c>
      <c r="F421" s="217" t="s">
        <v>612</v>
      </c>
      <c r="G421" s="204"/>
      <c r="H421" s="204"/>
      <c r="I421" s="207"/>
      <c r="J421" s="218">
        <f>BK421</f>
        <v>0</v>
      </c>
      <c r="K421" s="204"/>
      <c r="L421" s="209"/>
      <c r="M421" s="210"/>
      <c r="N421" s="211"/>
      <c r="O421" s="211"/>
      <c r="P421" s="212">
        <f>SUM(P422:P444)</f>
        <v>0</v>
      </c>
      <c r="Q421" s="211"/>
      <c r="R421" s="212">
        <f>SUM(R422:R444)</f>
        <v>0.5305402365</v>
      </c>
      <c r="S421" s="211"/>
      <c r="T421" s="213">
        <f>SUM(T422:T444)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14" t="s">
        <v>86</v>
      </c>
      <c r="AT421" s="215" t="s">
        <v>75</v>
      </c>
      <c r="AU421" s="215" t="s">
        <v>84</v>
      </c>
      <c r="AY421" s="214" t="s">
        <v>127</v>
      </c>
      <c r="BK421" s="216">
        <f>SUM(BK422:BK444)</f>
        <v>0</v>
      </c>
    </row>
    <row r="422" spans="1:65" s="2" customFormat="1" ht="24.15" customHeight="1">
      <c r="A422" s="39"/>
      <c r="B422" s="40"/>
      <c r="C422" s="219" t="s">
        <v>613</v>
      </c>
      <c r="D422" s="219" t="s">
        <v>130</v>
      </c>
      <c r="E422" s="220" t="s">
        <v>614</v>
      </c>
      <c r="F422" s="221" t="s">
        <v>615</v>
      </c>
      <c r="G422" s="222" t="s">
        <v>195</v>
      </c>
      <c r="H422" s="223">
        <v>31.525</v>
      </c>
      <c r="I422" s="224"/>
      <c r="J422" s="225">
        <f>ROUND(I422*H422,2)</f>
        <v>0</v>
      </c>
      <c r="K422" s="221" t="s">
        <v>134</v>
      </c>
      <c r="L422" s="45"/>
      <c r="M422" s="226" t="s">
        <v>1</v>
      </c>
      <c r="N422" s="227" t="s">
        <v>41</v>
      </c>
      <c r="O422" s="92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298</v>
      </c>
      <c r="AT422" s="230" t="s">
        <v>130</v>
      </c>
      <c r="AU422" s="230" t="s">
        <v>86</v>
      </c>
      <c r="AY422" s="18" t="s">
        <v>127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84</v>
      </c>
      <c r="BK422" s="231">
        <f>ROUND(I422*H422,2)</f>
        <v>0</v>
      </c>
      <c r="BL422" s="18" t="s">
        <v>298</v>
      </c>
      <c r="BM422" s="230" t="s">
        <v>616</v>
      </c>
    </row>
    <row r="423" spans="1:51" s="13" customFormat="1" ht="12">
      <c r="A423" s="13"/>
      <c r="B423" s="238"/>
      <c r="C423" s="239"/>
      <c r="D423" s="240" t="s">
        <v>197</v>
      </c>
      <c r="E423" s="241" t="s">
        <v>1</v>
      </c>
      <c r="F423" s="242" t="s">
        <v>167</v>
      </c>
      <c r="G423" s="239"/>
      <c r="H423" s="243">
        <v>30.375</v>
      </c>
      <c r="I423" s="244"/>
      <c r="J423" s="239"/>
      <c r="K423" s="239"/>
      <c r="L423" s="245"/>
      <c r="M423" s="246"/>
      <c r="N423" s="247"/>
      <c r="O423" s="247"/>
      <c r="P423" s="247"/>
      <c r="Q423" s="247"/>
      <c r="R423" s="247"/>
      <c r="S423" s="247"/>
      <c r="T423" s="24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9" t="s">
        <v>197</v>
      </c>
      <c r="AU423" s="249" t="s">
        <v>86</v>
      </c>
      <c r="AV423" s="13" t="s">
        <v>86</v>
      </c>
      <c r="AW423" s="13" t="s">
        <v>32</v>
      </c>
      <c r="AX423" s="13" t="s">
        <v>76</v>
      </c>
      <c r="AY423" s="249" t="s">
        <v>127</v>
      </c>
    </row>
    <row r="424" spans="1:51" s="16" customFormat="1" ht="12">
      <c r="A424" s="16"/>
      <c r="B424" s="282"/>
      <c r="C424" s="283"/>
      <c r="D424" s="240" t="s">
        <v>197</v>
      </c>
      <c r="E424" s="284" t="s">
        <v>1</v>
      </c>
      <c r="F424" s="285" t="s">
        <v>617</v>
      </c>
      <c r="G424" s="283"/>
      <c r="H424" s="286">
        <v>30.375</v>
      </c>
      <c r="I424" s="287"/>
      <c r="J424" s="283"/>
      <c r="K424" s="283"/>
      <c r="L424" s="288"/>
      <c r="M424" s="289"/>
      <c r="N424" s="290"/>
      <c r="O424" s="290"/>
      <c r="P424" s="290"/>
      <c r="Q424" s="290"/>
      <c r="R424" s="290"/>
      <c r="S424" s="290"/>
      <c r="T424" s="291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T424" s="292" t="s">
        <v>197</v>
      </c>
      <c r="AU424" s="292" t="s">
        <v>86</v>
      </c>
      <c r="AV424" s="16" t="s">
        <v>137</v>
      </c>
      <c r="AW424" s="16" t="s">
        <v>32</v>
      </c>
      <c r="AX424" s="16" t="s">
        <v>76</v>
      </c>
      <c r="AY424" s="292" t="s">
        <v>127</v>
      </c>
    </row>
    <row r="425" spans="1:51" s="13" customFormat="1" ht="12">
      <c r="A425" s="13"/>
      <c r="B425" s="238"/>
      <c r="C425" s="239"/>
      <c r="D425" s="240" t="s">
        <v>197</v>
      </c>
      <c r="E425" s="241" t="s">
        <v>1</v>
      </c>
      <c r="F425" s="242" t="s">
        <v>618</v>
      </c>
      <c r="G425" s="239"/>
      <c r="H425" s="243">
        <v>1.15</v>
      </c>
      <c r="I425" s="244"/>
      <c r="J425" s="239"/>
      <c r="K425" s="239"/>
      <c r="L425" s="245"/>
      <c r="M425" s="246"/>
      <c r="N425" s="247"/>
      <c r="O425" s="247"/>
      <c r="P425" s="247"/>
      <c r="Q425" s="247"/>
      <c r="R425" s="247"/>
      <c r="S425" s="247"/>
      <c r="T425" s="24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9" t="s">
        <v>197</v>
      </c>
      <c r="AU425" s="249" t="s">
        <v>86</v>
      </c>
      <c r="AV425" s="13" t="s">
        <v>86</v>
      </c>
      <c r="AW425" s="13" t="s">
        <v>32</v>
      </c>
      <c r="AX425" s="13" t="s">
        <v>76</v>
      </c>
      <c r="AY425" s="249" t="s">
        <v>127</v>
      </c>
    </row>
    <row r="426" spans="1:51" s="16" customFormat="1" ht="12">
      <c r="A426" s="16"/>
      <c r="B426" s="282"/>
      <c r="C426" s="283"/>
      <c r="D426" s="240" t="s">
        <v>197</v>
      </c>
      <c r="E426" s="284" t="s">
        <v>173</v>
      </c>
      <c r="F426" s="285" t="s">
        <v>617</v>
      </c>
      <c r="G426" s="283"/>
      <c r="H426" s="286">
        <v>1.15</v>
      </c>
      <c r="I426" s="287"/>
      <c r="J426" s="283"/>
      <c r="K426" s="283"/>
      <c r="L426" s="288"/>
      <c r="M426" s="289"/>
      <c r="N426" s="290"/>
      <c r="O426" s="290"/>
      <c r="P426" s="290"/>
      <c r="Q426" s="290"/>
      <c r="R426" s="290"/>
      <c r="S426" s="290"/>
      <c r="T426" s="291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T426" s="292" t="s">
        <v>197</v>
      </c>
      <c r="AU426" s="292" t="s">
        <v>86</v>
      </c>
      <c r="AV426" s="16" t="s">
        <v>137</v>
      </c>
      <c r="AW426" s="16" t="s">
        <v>32</v>
      </c>
      <c r="AX426" s="16" t="s">
        <v>76</v>
      </c>
      <c r="AY426" s="292" t="s">
        <v>127</v>
      </c>
    </row>
    <row r="427" spans="1:51" s="14" customFormat="1" ht="12">
      <c r="A427" s="14"/>
      <c r="B427" s="250"/>
      <c r="C427" s="251"/>
      <c r="D427" s="240" t="s">
        <v>197</v>
      </c>
      <c r="E427" s="252" t="s">
        <v>1</v>
      </c>
      <c r="F427" s="253" t="s">
        <v>199</v>
      </c>
      <c r="G427" s="251"/>
      <c r="H427" s="254">
        <v>31.525</v>
      </c>
      <c r="I427" s="255"/>
      <c r="J427" s="251"/>
      <c r="K427" s="251"/>
      <c r="L427" s="256"/>
      <c r="M427" s="257"/>
      <c r="N427" s="258"/>
      <c r="O427" s="258"/>
      <c r="P427" s="258"/>
      <c r="Q427" s="258"/>
      <c r="R427" s="258"/>
      <c r="S427" s="258"/>
      <c r="T427" s="259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0" t="s">
        <v>197</v>
      </c>
      <c r="AU427" s="260" t="s">
        <v>86</v>
      </c>
      <c r="AV427" s="14" t="s">
        <v>141</v>
      </c>
      <c r="AW427" s="14" t="s">
        <v>32</v>
      </c>
      <c r="AX427" s="14" t="s">
        <v>84</v>
      </c>
      <c r="AY427" s="260" t="s">
        <v>127</v>
      </c>
    </row>
    <row r="428" spans="1:65" s="2" customFormat="1" ht="16.5" customHeight="1">
      <c r="A428" s="39"/>
      <c r="B428" s="40"/>
      <c r="C428" s="271" t="s">
        <v>619</v>
      </c>
      <c r="D428" s="271" t="s">
        <v>304</v>
      </c>
      <c r="E428" s="272" t="s">
        <v>588</v>
      </c>
      <c r="F428" s="273" t="s">
        <v>589</v>
      </c>
      <c r="G428" s="274" t="s">
        <v>265</v>
      </c>
      <c r="H428" s="275">
        <v>0.009</v>
      </c>
      <c r="I428" s="276"/>
      <c r="J428" s="277">
        <f>ROUND(I428*H428,2)</f>
        <v>0</v>
      </c>
      <c r="K428" s="273" t="s">
        <v>134</v>
      </c>
      <c r="L428" s="278"/>
      <c r="M428" s="279" t="s">
        <v>1</v>
      </c>
      <c r="N428" s="280" t="s">
        <v>41</v>
      </c>
      <c r="O428" s="92"/>
      <c r="P428" s="228">
        <f>O428*H428</f>
        <v>0</v>
      </c>
      <c r="Q428" s="228">
        <v>1</v>
      </c>
      <c r="R428" s="228">
        <f>Q428*H428</f>
        <v>0.009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421</v>
      </c>
      <c r="AT428" s="230" t="s">
        <v>304</v>
      </c>
      <c r="AU428" s="230" t="s">
        <v>86</v>
      </c>
      <c r="AY428" s="18" t="s">
        <v>127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84</v>
      </c>
      <c r="BK428" s="231">
        <f>ROUND(I428*H428,2)</f>
        <v>0</v>
      </c>
      <c r="BL428" s="18" t="s">
        <v>298</v>
      </c>
      <c r="BM428" s="230" t="s">
        <v>620</v>
      </c>
    </row>
    <row r="429" spans="1:51" s="13" customFormat="1" ht="12">
      <c r="A429" s="13"/>
      <c r="B429" s="238"/>
      <c r="C429" s="239"/>
      <c r="D429" s="240" t="s">
        <v>197</v>
      </c>
      <c r="E429" s="241" t="s">
        <v>1</v>
      </c>
      <c r="F429" s="242" t="s">
        <v>621</v>
      </c>
      <c r="G429" s="239"/>
      <c r="H429" s="243">
        <v>0.009</v>
      </c>
      <c r="I429" s="244"/>
      <c r="J429" s="239"/>
      <c r="K429" s="239"/>
      <c r="L429" s="245"/>
      <c r="M429" s="246"/>
      <c r="N429" s="247"/>
      <c r="O429" s="247"/>
      <c r="P429" s="247"/>
      <c r="Q429" s="247"/>
      <c r="R429" s="247"/>
      <c r="S429" s="247"/>
      <c r="T429" s="24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9" t="s">
        <v>197</v>
      </c>
      <c r="AU429" s="249" t="s">
        <v>86</v>
      </c>
      <c r="AV429" s="13" t="s">
        <v>86</v>
      </c>
      <c r="AW429" s="13" t="s">
        <v>32</v>
      </c>
      <c r="AX429" s="13" t="s">
        <v>84</v>
      </c>
      <c r="AY429" s="249" t="s">
        <v>127</v>
      </c>
    </row>
    <row r="430" spans="1:65" s="2" customFormat="1" ht="24.15" customHeight="1">
      <c r="A430" s="39"/>
      <c r="B430" s="40"/>
      <c r="C430" s="219" t="s">
        <v>622</v>
      </c>
      <c r="D430" s="219" t="s">
        <v>130</v>
      </c>
      <c r="E430" s="220" t="s">
        <v>623</v>
      </c>
      <c r="F430" s="221" t="s">
        <v>624</v>
      </c>
      <c r="G430" s="222" t="s">
        <v>195</v>
      </c>
      <c r="H430" s="223">
        <v>63.05</v>
      </c>
      <c r="I430" s="224"/>
      <c r="J430" s="225">
        <f>ROUND(I430*H430,2)</f>
        <v>0</v>
      </c>
      <c r="K430" s="221" t="s">
        <v>134</v>
      </c>
      <c r="L430" s="45"/>
      <c r="M430" s="226" t="s">
        <v>1</v>
      </c>
      <c r="N430" s="227" t="s">
        <v>41</v>
      </c>
      <c r="O430" s="92"/>
      <c r="P430" s="228">
        <f>O430*H430</f>
        <v>0</v>
      </c>
      <c r="Q430" s="228">
        <v>0.00088313</v>
      </c>
      <c r="R430" s="228">
        <f>Q430*H430</f>
        <v>0.0556813465</v>
      </c>
      <c r="S430" s="228">
        <v>0</v>
      </c>
      <c r="T430" s="229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0" t="s">
        <v>298</v>
      </c>
      <c r="AT430" s="230" t="s">
        <v>130</v>
      </c>
      <c r="AU430" s="230" t="s">
        <v>86</v>
      </c>
      <c r="AY430" s="18" t="s">
        <v>127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8" t="s">
        <v>84</v>
      </c>
      <c r="BK430" s="231">
        <f>ROUND(I430*H430,2)</f>
        <v>0</v>
      </c>
      <c r="BL430" s="18" t="s">
        <v>298</v>
      </c>
      <c r="BM430" s="230" t="s">
        <v>625</v>
      </c>
    </row>
    <row r="431" spans="1:51" s="13" customFormat="1" ht="12">
      <c r="A431" s="13"/>
      <c r="B431" s="238"/>
      <c r="C431" s="239"/>
      <c r="D431" s="240" t="s">
        <v>197</v>
      </c>
      <c r="E431" s="241" t="s">
        <v>1</v>
      </c>
      <c r="F431" s="242" t="s">
        <v>626</v>
      </c>
      <c r="G431" s="239"/>
      <c r="H431" s="243">
        <v>63.05</v>
      </c>
      <c r="I431" s="244"/>
      <c r="J431" s="239"/>
      <c r="K431" s="239"/>
      <c r="L431" s="245"/>
      <c r="M431" s="246"/>
      <c r="N431" s="247"/>
      <c r="O431" s="247"/>
      <c r="P431" s="247"/>
      <c r="Q431" s="247"/>
      <c r="R431" s="247"/>
      <c r="S431" s="247"/>
      <c r="T431" s="24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9" t="s">
        <v>197</v>
      </c>
      <c r="AU431" s="249" t="s">
        <v>86</v>
      </c>
      <c r="AV431" s="13" t="s">
        <v>86</v>
      </c>
      <c r="AW431" s="13" t="s">
        <v>32</v>
      </c>
      <c r="AX431" s="13" t="s">
        <v>84</v>
      </c>
      <c r="AY431" s="249" t="s">
        <v>127</v>
      </c>
    </row>
    <row r="432" spans="1:65" s="2" customFormat="1" ht="44.25" customHeight="1">
      <c r="A432" s="39"/>
      <c r="B432" s="40"/>
      <c r="C432" s="271" t="s">
        <v>627</v>
      </c>
      <c r="D432" s="271" t="s">
        <v>304</v>
      </c>
      <c r="E432" s="272" t="s">
        <v>602</v>
      </c>
      <c r="F432" s="273" t="s">
        <v>603</v>
      </c>
      <c r="G432" s="274" t="s">
        <v>195</v>
      </c>
      <c r="H432" s="275">
        <v>36.254</v>
      </c>
      <c r="I432" s="276"/>
      <c r="J432" s="277">
        <f>ROUND(I432*H432,2)</f>
        <v>0</v>
      </c>
      <c r="K432" s="273" t="s">
        <v>134</v>
      </c>
      <c r="L432" s="278"/>
      <c r="M432" s="279" t="s">
        <v>1</v>
      </c>
      <c r="N432" s="280" t="s">
        <v>41</v>
      </c>
      <c r="O432" s="92"/>
      <c r="P432" s="228">
        <f>O432*H432</f>
        <v>0</v>
      </c>
      <c r="Q432" s="228">
        <v>0.0054</v>
      </c>
      <c r="R432" s="228">
        <f>Q432*H432</f>
        <v>0.1957716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421</v>
      </c>
      <c r="AT432" s="230" t="s">
        <v>304</v>
      </c>
      <c r="AU432" s="230" t="s">
        <v>86</v>
      </c>
      <c r="AY432" s="18" t="s">
        <v>127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84</v>
      </c>
      <c r="BK432" s="231">
        <f>ROUND(I432*H432,2)</f>
        <v>0</v>
      </c>
      <c r="BL432" s="18" t="s">
        <v>298</v>
      </c>
      <c r="BM432" s="230" t="s">
        <v>628</v>
      </c>
    </row>
    <row r="433" spans="1:51" s="13" customFormat="1" ht="12">
      <c r="A433" s="13"/>
      <c r="B433" s="238"/>
      <c r="C433" s="239"/>
      <c r="D433" s="240" t="s">
        <v>197</v>
      </c>
      <c r="E433" s="241" t="s">
        <v>1</v>
      </c>
      <c r="F433" s="242" t="s">
        <v>629</v>
      </c>
      <c r="G433" s="239"/>
      <c r="H433" s="243">
        <v>36.254</v>
      </c>
      <c r="I433" s="244"/>
      <c r="J433" s="239"/>
      <c r="K433" s="239"/>
      <c r="L433" s="245"/>
      <c r="M433" s="246"/>
      <c r="N433" s="247"/>
      <c r="O433" s="247"/>
      <c r="P433" s="247"/>
      <c r="Q433" s="247"/>
      <c r="R433" s="247"/>
      <c r="S433" s="247"/>
      <c r="T433" s="24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9" t="s">
        <v>197</v>
      </c>
      <c r="AU433" s="249" t="s">
        <v>86</v>
      </c>
      <c r="AV433" s="13" t="s">
        <v>86</v>
      </c>
      <c r="AW433" s="13" t="s">
        <v>32</v>
      </c>
      <c r="AX433" s="13" t="s">
        <v>84</v>
      </c>
      <c r="AY433" s="249" t="s">
        <v>127</v>
      </c>
    </row>
    <row r="434" spans="1:65" s="2" customFormat="1" ht="49.05" customHeight="1">
      <c r="A434" s="39"/>
      <c r="B434" s="40"/>
      <c r="C434" s="271" t="s">
        <v>630</v>
      </c>
      <c r="D434" s="271" t="s">
        <v>304</v>
      </c>
      <c r="E434" s="272" t="s">
        <v>631</v>
      </c>
      <c r="F434" s="273" t="s">
        <v>632</v>
      </c>
      <c r="G434" s="274" t="s">
        <v>195</v>
      </c>
      <c r="H434" s="275">
        <v>36.254</v>
      </c>
      <c r="I434" s="276"/>
      <c r="J434" s="277">
        <f>ROUND(I434*H434,2)</f>
        <v>0</v>
      </c>
      <c r="K434" s="273" t="s">
        <v>134</v>
      </c>
      <c r="L434" s="278"/>
      <c r="M434" s="279" t="s">
        <v>1</v>
      </c>
      <c r="N434" s="280" t="s">
        <v>41</v>
      </c>
      <c r="O434" s="92"/>
      <c r="P434" s="228">
        <f>O434*H434</f>
        <v>0</v>
      </c>
      <c r="Q434" s="228">
        <v>0.00511</v>
      </c>
      <c r="R434" s="228">
        <f>Q434*H434</f>
        <v>0.18525793999999998</v>
      </c>
      <c r="S434" s="228">
        <v>0</v>
      </c>
      <c r="T434" s="229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0" t="s">
        <v>421</v>
      </c>
      <c r="AT434" s="230" t="s">
        <v>304</v>
      </c>
      <c r="AU434" s="230" t="s">
        <v>86</v>
      </c>
      <c r="AY434" s="18" t="s">
        <v>127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8" t="s">
        <v>84</v>
      </c>
      <c r="BK434" s="231">
        <f>ROUND(I434*H434,2)</f>
        <v>0</v>
      </c>
      <c r="BL434" s="18" t="s">
        <v>298</v>
      </c>
      <c r="BM434" s="230" t="s">
        <v>633</v>
      </c>
    </row>
    <row r="435" spans="1:51" s="13" customFormat="1" ht="12">
      <c r="A435" s="13"/>
      <c r="B435" s="238"/>
      <c r="C435" s="239"/>
      <c r="D435" s="240" t="s">
        <v>197</v>
      </c>
      <c r="E435" s="241" t="s">
        <v>1</v>
      </c>
      <c r="F435" s="242" t="s">
        <v>629</v>
      </c>
      <c r="G435" s="239"/>
      <c r="H435" s="243">
        <v>36.254</v>
      </c>
      <c r="I435" s="244"/>
      <c r="J435" s="239"/>
      <c r="K435" s="239"/>
      <c r="L435" s="245"/>
      <c r="M435" s="246"/>
      <c r="N435" s="247"/>
      <c r="O435" s="247"/>
      <c r="P435" s="247"/>
      <c r="Q435" s="247"/>
      <c r="R435" s="247"/>
      <c r="S435" s="247"/>
      <c r="T435" s="24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9" t="s">
        <v>197</v>
      </c>
      <c r="AU435" s="249" t="s">
        <v>86</v>
      </c>
      <c r="AV435" s="13" t="s">
        <v>86</v>
      </c>
      <c r="AW435" s="13" t="s">
        <v>32</v>
      </c>
      <c r="AX435" s="13" t="s">
        <v>84</v>
      </c>
      <c r="AY435" s="249" t="s">
        <v>127</v>
      </c>
    </row>
    <row r="436" spans="1:65" s="2" customFormat="1" ht="24.15" customHeight="1">
      <c r="A436" s="39"/>
      <c r="B436" s="40"/>
      <c r="C436" s="219" t="s">
        <v>634</v>
      </c>
      <c r="D436" s="219" t="s">
        <v>130</v>
      </c>
      <c r="E436" s="220" t="s">
        <v>635</v>
      </c>
      <c r="F436" s="221" t="s">
        <v>636</v>
      </c>
      <c r="G436" s="222" t="s">
        <v>195</v>
      </c>
      <c r="H436" s="223">
        <v>63.05</v>
      </c>
      <c r="I436" s="224"/>
      <c r="J436" s="225">
        <f>ROUND(I436*H436,2)</f>
        <v>0</v>
      </c>
      <c r="K436" s="221" t="s">
        <v>134</v>
      </c>
      <c r="L436" s="45"/>
      <c r="M436" s="226" t="s">
        <v>1</v>
      </c>
      <c r="N436" s="227" t="s">
        <v>41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298</v>
      </c>
      <c r="AT436" s="230" t="s">
        <v>130</v>
      </c>
      <c r="AU436" s="230" t="s">
        <v>86</v>
      </c>
      <c r="AY436" s="18" t="s">
        <v>127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84</v>
      </c>
      <c r="BK436" s="231">
        <f>ROUND(I436*H436,2)</f>
        <v>0</v>
      </c>
      <c r="BL436" s="18" t="s">
        <v>298</v>
      </c>
      <c r="BM436" s="230" t="s">
        <v>637</v>
      </c>
    </row>
    <row r="437" spans="1:51" s="13" customFormat="1" ht="12">
      <c r="A437" s="13"/>
      <c r="B437" s="238"/>
      <c r="C437" s="239"/>
      <c r="D437" s="240" t="s">
        <v>197</v>
      </c>
      <c r="E437" s="241" t="s">
        <v>1</v>
      </c>
      <c r="F437" s="242" t="s">
        <v>626</v>
      </c>
      <c r="G437" s="239"/>
      <c r="H437" s="243">
        <v>63.05</v>
      </c>
      <c r="I437" s="244"/>
      <c r="J437" s="239"/>
      <c r="K437" s="239"/>
      <c r="L437" s="245"/>
      <c r="M437" s="246"/>
      <c r="N437" s="247"/>
      <c r="O437" s="247"/>
      <c r="P437" s="247"/>
      <c r="Q437" s="247"/>
      <c r="R437" s="247"/>
      <c r="S437" s="247"/>
      <c r="T437" s="24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9" t="s">
        <v>197</v>
      </c>
      <c r="AU437" s="249" t="s">
        <v>86</v>
      </c>
      <c r="AV437" s="13" t="s">
        <v>86</v>
      </c>
      <c r="AW437" s="13" t="s">
        <v>32</v>
      </c>
      <c r="AX437" s="13" t="s">
        <v>84</v>
      </c>
      <c r="AY437" s="249" t="s">
        <v>127</v>
      </c>
    </row>
    <row r="438" spans="1:65" s="2" customFormat="1" ht="24.15" customHeight="1">
      <c r="A438" s="39"/>
      <c r="B438" s="40"/>
      <c r="C438" s="271" t="s">
        <v>638</v>
      </c>
      <c r="D438" s="271" t="s">
        <v>304</v>
      </c>
      <c r="E438" s="272" t="s">
        <v>639</v>
      </c>
      <c r="F438" s="273" t="s">
        <v>640</v>
      </c>
      <c r="G438" s="274" t="s">
        <v>195</v>
      </c>
      <c r="H438" s="275">
        <v>66.203</v>
      </c>
      <c r="I438" s="276"/>
      <c r="J438" s="277">
        <f>ROUND(I438*H438,2)</f>
        <v>0</v>
      </c>
      <c r="K438" s="273" t="s">
        <v>134</v>
      </c>
      <c r="L438" s="278"/>
      <c r="M438" s="279" t="s">
        <v>1</v>
      </c>
      <c r="N438" s="280" t="s">
        <v>41</v>
      </c>
      <c r="O438" s="92"/>
      <c r="P438" s="228">
        <f>O438*H438</f>
        <v>0</v>
      </c>
      <c r="Q438" s="228">
        <v>0.0006</v>
      </c>
      <c r="R438" s="228">
        <f>Q438*H438</f>
        <v>0.0397218</v>
      </c>
      <c r="S438" s="228">
        <v>0</v>
      </c>
      <c r="T438" s="22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0" t="s">
        <v>421</v>
      </c>
      <c r="AT438" s="230" t="s">
        <v>304</v>
      </c>
      <c r="AU438" s="230" t="s">
        <v>86</v>
      </c>
      <c r="AY438" s="18" t="s">
        <v>127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8" t="s">
        <v>84</v>
      </c>
      <c r="BK438" s="231">
        <f>ROUND(I438*H438,2)</f>
        <v>0</v>
      </c>
      <c r="BL438" s="18" t="s">
        <v>298</v>
      </c>
      <c r="BM438" s="230" t="s">
        <v>641</v>
      </c>
    </row>
    <row r="439" spans="1:51" s="13" customFormat="1" ht="12">
      <c r="A439" s="13"/>
      <c r="B439" s="238"/>
      <c r="C439" s="239"/>
      <c r="D439" s="240" t="s">
        <v>197</v>
      </c>
      <c r="E439" s="241" t="s">
        <v>1</v>
      </c>
      <c r="F439" s="242" t="s">
        <v>642</v>
      </c>
      <c r="G439" s="239"/>
      <c r="H439" s="243">
        <v>66.203</v>
      </c>
      <c r="I439" s="244"/>
      <c r="J439" s="239"/>
      <c r="K439" s="239"/>
      <c r="L439" s="245"/>
      <c r="M439" s="246"/>
      <c r="N439" s="247"/>
      <c r="O439" s="247"/>
      <c r="P439" s="247"/>
      <c r="Q439" s="247"/>
      <c r="R439" s="247"/>
      <c r="S439" s="247"/>
      <c r="T439" s="24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9" t="s">
        <v>197</v>
      </c>
      <c r="AU439" s="249" t="s">
        <v>86</v>
      </c>
      <c r="AV439" s="13" t="s">
        <v>86</v>
      </c>
      <c r="AW439" s="13" t="s">
        <v>32</v>
      </c>
      <c r="AX439" s="13" t="s">
        <v>84</v>
      </c>
      <c r="AY439" s="249" t="s">
        <v>127</v>
      </c>
    </row>
    <row r="440" spans="1:65" s="2" customFormat="1" ht="33" customHeight="1">
      <c r="A440" s="39"/>
      <c r="B440" s="40"/>
      <c r="C440" s="219" t="s">
        <v>643</v>
      </c>
      <c r="D440" s="219" t="s">
        <v>130</v>
      </c>
      <c r="E440" s="220" t="s">
        <v>644</v>
      </c>
      <c r="F440" s="221" t="s">
        <v>645</v>
      </c>
      <c r="G440" s="222" t="s">
        <v>195</v>
      </c>
      <c r="H440" s="223">
        <v>30.375</v>
      </c>
      <c r="I440" s="224"/>
      <c r="J440" s="225">
        <f>ROUND(I440*H440,2)</f>
        <v>0</v>
      </c>
      <c r="K440" s="221" t="s">
        <v>134</v>
      </c>
      <c r="L440" s="45"/>
      <c r="M440" s="226" t="s">
        <v>1</v>
      </c>
      <c r="N440" s="227" t="s">
        <v>41</v>
      </c>
      <c r="O440" s="92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0" t="s">
        <v>298</v>
      </c>
      <c r="AT440" s="230" t="s">
        <v>130</v>
      </c>
      <c r="AU440" s="230" t="s">
        <v>86</v>
      </c>
      <c r="AY440" s="18" t="s">
        <v>127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8" t="s">
        <v>84</v>
      </c>
      <c r="BK440" s="231">
        <f>ROUND(I440*H440,2)</f>
        <v>0</v>
      </c>
      <c r="BL440" s="18" t="s">
        <v>298</v>
      </c>
      <c r="BM440" s="230" t="s">
        <v>646</v>
      </c>
    </row>
    <row r="441" spans="1:51" s="13" customFormat="1" ht="12">
      <c r="A441" s="13"/>
      <c r="B441" s="238"/>
      <c r="C441" s="239"/>
      <c r="D441" s="240" t="s">
        <v>197</v>
      </c>
      <c r="E441" s="241" t="s">
        <v>1</v>
      </c>
      <c r="F441" s="242" t="s">
        <v>167</v>
      </c>
      <c r="G441" s="239"/>
      <c r="H441" s="243">
        <v>30.375</v>
      </c>
      <c r="I441" s="244"/>
      <c r="J441" s="239"/>
      <c r="K441" s="239"/>
      <c r="L441" s="245"/>
      <c r="M441" s="246"/>
      <c r="N441" s="247"/>
      <c r="O441" s="247"/>
      <c r="P441" s="247"/>
      <c r="Q441" s="247"/>
      <c r="R441" s="247"/>
      <c r="S441" s="247"/>
      <c r="T441" s="24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9" t="s">
        <v>197</v>
      </c>
      <c r="AU441" s="249" t="s">
        <v>86</v>
      </c>
      <c r="AV441" s="13" t="s">
        <v>86</v>
      </c>
      <c r="AW441" s="13" t="s">
        <v>32</v>
      </c>
      <c r="AX441" s="13" t="s">
        <v>84</v>
      </c>
      <c r="AY441" s="249" t="s">
        <v>127</v>
      </c>
    </row>
    <row r="442" spans="1:65" s="2" customFormat="1" ht="37.8" customHeight="1">
      <c r="A442" s="39"/>
      <c r="B442" s="40"/>
      <c r="C442" s="271" t="s">
        <v>647</v>
      </c>
      <c r="D442" s="271" t="s">
        <v>304</v>
      </c>
      <c r="E442" s="272" t="s">
        <v>648</v>
      </c>
      <c r="F442" s="273" t="s">
        <v>649</v>
      </c>
      <c r="G442" s="274" t="s">
        <v>195</v>
      </c>
      <c r="H442" s="275">
        <v>33.413</v>
      </c>
      <c r="I442" s="276"/>
      <c r="J442" s="277">
        <f>ROUND(I442*H442,2)</f>
        <v>0</v>
      </c>
      <c r="K442" s="273" t="s">
        <v>134</v>
      </c>
      <c r="L442" s="278"/>
      <c r="M442" s="279" t="s">
        <v>1</v>
      </c>
      <c r="N442" s="280" t="s">
        <v>41</v>
      </c>
      <c r="O442" s="92"/>
      <c r="P442" s="228">
        <f>O442*H442</f>
        <v>0</v>
      </c>
      <c r="Q442" s="228">
        <v>0.00135</v>
      </c>
      <c r="R442" s="228">
        <f>Q442*H442</f>
        <v>0.045107549999999996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421</v>
      </c>
      <c r="AT442" s="230" t="s">
        <v>304</v>
      </c>
      <c r="AU442" s="230" t="s">
        <v>86</v>
      </c>
      <c r="AY442" s="18" t="s">
        <v>127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84</v>
      </c>
      <c r="BK442" s="231">
        <f>ROUND(I442*H442,2)</f>
        <v>0</v>
      </c>
      <c r="BL442" s="18" t="s">
        <v>298</v>
      </c>
      <c r="BM442" s="230" t="s">
        <v>650</v>
      </c>
    </row>
    <row r="443" spans="1:51" s="13" customFormat="1" ht="12">
      <c r="A443" s="13"/>
      <c r="B443" s="238"/>
      <c r="C443" s="239"/>
      <c r="D443" s="240" t="s">
        <v>197</v>
      </c>
      <c r="E443" s="241" t="s">
        <v>1</v>
      </c>
      <c r="F443" s="242" t="s">
        <v>651</v>
      </c>
      <c r="G443" s="239"/>
      <c r="H443" s="243">
        <v>33.413</v>
      </c>
      <c r="I443" s="244"/>
      <c r="J443" s="239"/>
      <c r="K443" s="239"/>
      <c r="L443" s="245"/>
      <c r="M443" s="246"/>
      <c r="N443" s="247"/>
      <c r="O443" s="247"/>
      <c r="P443" s="247"/>
      <c r="Q443" s="247"/>
      <c r="R443" s="247"/>
      <c r="S443" s="247"/>
      <c r="T443" s="24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9" t="s">
        <v>197</v>
      </c>
      <c r="AU443" s="249" t="s">
        <v>86</v>
      </c>
      <c r="AV443" s="13" t="s">
        <v>86</v>
      </c>
      <c r="AW443" s="13" t="s">
        <v>32</v>
      </c>
      <c r="AX443" s="13" t="s">
        <v>84</v>
      </c>
      <c r="AY443" s="249" t="s">
        <v>127</v>
      </c>
    </row>
    <row r="444" spans="1:65" s="2" customFormat="1" ht="24.15" customHeight="1">
      <c r="A444" s="39"/>
      <c r="B444" s="40"/>
      <c r="C444" s="219" t="s">
        <v>652</v>
      </c>
      <c r="D444" s="219" t="s">
        <v>130</v>
      </c>
      <c r="E444" s="220" t="s">
        <v>653</v>
      </c>
      <c r="F444" s="221" t="s">
        <v>654</v>
      </c>
      <c r="G444" s="222" t="s">
        <v>609</v>
      </c>
      <c r="H444" s="281"/>
      <c r="I444" s="224"/>
      <c r="J444" s="225">
        <f>ROUND(I444*H444,2)</f>
        <v>0</v>
      </c>
      <c r="K444" s="221" t="s">
        <v>134</v>
      </c>
      <c r="L444" s="45"/>
      <c r="M444" s="226" t="s">
        <v>1</v>
      </c>
      <c r="N444" s="227" t="s">
        <v>41</v>
      </c>
      <c r="O444" s="92"/>
      <c r="P444" s="228">
        <f>O444*H444</f>
        <v>0</v>
      </c>
      <c r="Q444" s="228">
        <v>0</v>
      </c>
      <c r="R444" s="228">
        <f>Q444*H444</f>
        <v>0</v>
      </c>
      <c r="S444" s="228">
        <v>0</v>
      </c>
      <c r="T444" s="229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0" t="s">
        <v>298</v>
      </c>
      <c r="AT444" s="230" t="s">
        <v>130</v>
      </c>
      <c r="AU444" s="230" t="s">
        <v>86</v>
      </c>
      <c r="AY444" s="18" t="s">
        <v>127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8" t="s">
        <v>84</v>
      </c>
      <c r="BK444" s="231">
        <f>ROUND(I444*H444,2)</f>
        <v>0</v>
      </c>
      <c r="BL444" s="18" t="s">
        <v>298</v>
      </c>
      <c r="BM444" s="230" t="s">
        <v>655</v>
      </c>
    </row>
    <row r="445" spans="1:63" s="12" customFormat="1" ht="22.8" customHeight="1">
      <c r="A445" s="12"/>
      <c r="B445" s="203"/>
      <c r="C445" s="204"/>
      <c r="D445" s="205" t="s">
        <v>75</v>
      </c>
      <c r="E445" s="217" t="s">
        <v>656</v>
      </c>
      <c r="F445" s="217" t="s">
        <v>657</v>
      </c>
      <c r="G445" s="204"/>
      <c r="H445" s="204"/>
      <c r="I445" s="207"/>
      <c r="J445" s="218">
        <f>BK445</f>
        <v>0</v>
      </c>
      <c r="K445" s="204"/>
      <c r="L445" s="209"/>
      <c r="M445" s="210"/>
      <c r="N445" s="211"/>
      <c r="O445" s="211"/>
      <c r="P445" s="212">
        <f>SUM(P446:P452)</f>
        <v>0</v>
      </c>
      <c r="Q445" s="211"/>
      <c r="R445" s="212">
        <f>SUM(R446:R452)</f>
        <v>0.095682</v>
      </c>
      <c r="S445" s="211"/>
      <c r="T445" s="213">
        <f>SUM(T446:T452)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14" t="s">
        <v>86</v>
      </c>
      <c r="AT445" s="215" t="s">
        <v>75</v>
      </c>
      <c r="AU445" s="215" t="s">
        <v>84</v>
      </c>
      <c r="AY445" s="214" t="s">
        <v>127</v>
      </c>
      <c r="BK445" s="216">
        <f>SUM(BK446:BK452)</f>
        <v>0</v>
      </c>
    </row>
    <row r="446" spans="1:65" s="2" customFormat="1" ht="24.15" customHeight="1">
      <c r="A446" s="39"/>
      <c r="B446" s="40"/>
      <c r="C446" s="219" t="s">
        <v>658</v>
      </c>
      <c r="D446" s="219" t="s">
        <v>130</v>
      </c>
      <c r="E446" s="220" t="s">
        <v>659</v>
      </c>
      <c r="F446" s="221" t="s">
        <v>660</v>
      </c>
      <c r="G446" s="222" t="s">
        <v>195</v>
      </c>
      <c r="H446" s="223">
        <v>30.375</v>
      </c>
      <c r="I446" s="224"/>
      <c r="J446" s="225">
        <f>ROUND(I446*H446,2)</f>
        <v>0</v>
      </c>
      <c r="K446" s="221" t="s">
        <v>134</v>
      </c>
      <c r="L446" s="45"/>
      <c r="M446" s="226" t="s">
        <v>1</v>
      </c>
      <c r="N446" s="227" t="s">
        <v>41</v>
      </c>
      <c r="O446" s="92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298</v>
      </c>
      <c r="AT446" s="230" t="s">
        <v>130</v>
      </c>
      <c r="AU446" s="230" t="s">
        <v>86</v>
      </c>
      <c r="AY446" s="18" t="s">
        <v>127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84</v>
      </c>
      <c r="BK446" s="231">
        <f>ROUND(I446*H446,2)</f>
        <v>0</v>
      </c>
      <c r="BL446" s="18" t="s">
        <v>298</v>
      </c>
      <c r="BM446" s="230" t="s">
        <v>661</v>
      </c>
    </row>
    <row r="447" spans="1:51" s="15" customFormat="1" ht="12">
      <c r="A447" s="15"/>
      <c r="B447" s="261"/>
      <c r="C447" s="262"/>
      <c r="D447" s="240" t="s">
        <v>197</v>
      </c>
      <c r="E447" s="263" t="s">
        <v>1</v>
      </c>
      <c r="F447" s="264" t="s">
        <v>662</v>
      </c>
      <c r="G447" s="262"/>
      <c r="H447" s="263" t="s">
        <v>1</v>
      </c>
      <c r="I447" s="265"/>
      <c r="J447" s="262"/>
      <c r="K447" s="262"/>
      <c r="L447" s="266"/>
      <c r="M447" s="267"/>
      <c r="N447" s="268"/>
      <c r="O447" s="268"/>
      <c r="P447" s="268"/>
      <c r="Q447" s="268"/>
      <c r="R447" s="268"/>
      <c r="S447" s="268"/>
      <c r="T447" s="269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70" t="s">
        <v>197</v>
      </c>
      <c r="AU447" s="270" t="s">
        <v>86</v>
      </c>
      <c r="AV447" s="15" t="s">
        <v>84</v>
      </c>
      <c r="AW447" s="15" t="s">
        <v>32</v>
      </c>
      <c r="AX447" s="15" t="s">
        <v>76</v>
      </c>
      <c r="AY447" s="270" t="s">
        <v>127</v>
      </c>
    </row>
    <row r="448" spans="1:51" s="13" customFormat="1" ht="12">
      <c r="A448" s="13"/>
      <c r="B448" s="238"/>
      <c r="C448" s="239"/>
      <c r="D448" s="240" t="s">
        <v>197</v>
      </c>
      <c r="E448" s="241" t="s">
        <v>1</v>
      </c>
      <c r="F448" s="242" t="s">
        <v>455</v>
      </c>
      <c r="G448" s="239"/>
      <c r="H448" s="243">
        <v>30.375</v>
      </c>
      <c r="I448" s="244"/>
      <c r="J448" s="239"/>
      <c r="K448" s="239"/>
      <c r="L448" s="245"/>
      <c r="M448" s="246"/>
      <c r="N448" s="247"/>
      <c r="O448" s="247"/>
      <c r="P448" s="247"/>
      <c r="Q448" s="247"/>
      <c r="R448" s="247"/>
      <c r="S448" s="247"/>
      <c r="T448" s="24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9" t="s">
        <v>197</v>
      </c>
      <c r="AU448" s="249" t="s">
        <v>86</v>
      </c>
      <c r="AV448" s="13" t="s">
        <v>86</v>
      </c>
      <c r="AW448" s="13" t="s">
        <v>32</v>
      </c>
      <c r="AX448" s="13" t="s">
        <v>76</v>
      </c>
      <c r="AY448" s="249" t="s">
        <v>127</v>
      </c>
    </row>
    <row r="449" spans="1:51" s="14" customFormat="1" ht="12">
      <c r="A449" s="14"/>
      <c r="B449" s="250"/>
      <c r="C449" s="251"/>
      <c r="D449" s="240" t="s">
        <v>197</v>
      </c>
      <c r="E449" s="252" t="s">
        <v>167</v>
      </c>
      <c r="F449" s="253" t="s">
        <v>199</v>
      </c>
      <c r="G449" s="251"/>
      <c r="H449" s="254">
        <v>30.375</v>
      </c>
      <c r="I449" s="255"/>
      <c r="J449" s="251"/>
      <c r="K449" s="251"/>
      <c r="L449" s="256"/>
      <c r="M449" s="257"/>
      <c r="N449" s="258"/>
      <c r="O449" s="258"/>
      <c r="P449" s="258"/>
      <c r="Q449" s="258"/>
      <c r="R449" s="258"/>
      <c r="S449" s="258"/>
      <c r="T449" s="259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0" t="s">
        <v>197</v>
      </c>
      <c r="AU449" s="260" t="s">
        <v>86</v>
      </c>
      <c r="AV449" s="14" t="s">
        <v>141</v>
      </c>
      <c r="AW449" s="14" t="s">
        <v>32</v>
      </c>
      <c r="AX449" s="14" t="s">
        <v>84</v>
      </c>
      <c r="AY449" s="260" t="s">
        <v>127</v>
      </c>
    </row>
    <row r="450" spans="1:65" s="2" customFormat="1" ht="24.15" customHeight="1">
      <c r="A450" s="39"/>
      <c r="B450" s="40"/>
      <c r="C450" s="271" t="s">
        <v>663</v>
      </c>
      <c r="D450" s="271" t="s">
        <v>304</v>
      </c>
      <c r="E450" s="272" t="s">
        <v>664</v>
      </c>
      <c r="F450" s="273" t="s">
        <v>665</v>
      </c>
      <c r="G450" s="274" t="s">
        <v>195</v>
      </c>
      <c r="H450" s="275">
        <v>31.894</v>
      </c>
      <c r="I450" s="276"/>
      <c r="J450" s="277">
        <f>ROUND(I450*H450,2)</f>
        <v>0</v>
      </c>
      <c r="K450" s="273" t="s">
        <v>134</v>
      </c>
      <c r="L450" s="278"/>
      <c r="M450" s="279" t="s">
        <v>1</v>
      </c>
      <c r="N450" s="280" t="s">
        <v>41</v>
      </c>
      <c r="O450" s="92"/>
      <c r="P450" s="228">
        <f>O450*H450</f>
        <v>0</v>
      </c>
      <c r="Q450" s="228">
        <v>0.003</v>
      </c>
      <c r="R450" s="228">
        <f>Q450*H450</f>
        <v>0.095682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421</v>
      </c>
      <c r="AT450" s="230" t="s">
        <v>304</v>
      </c>
      <c r="AU450" s="230" t="s">
        <v>86</v>
      </c>
      <c r="AY450" s="18" t="s">
        <v>127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84</v>
      </c>
      <c r="BK450" s="231">
        <f>ROUND(I450*H450,2)</f>
        <v>0</v>
      </c>
      <c r="BL450" s="18" t="s">
        <v>298</v>
      </c>
      <c r="BM450" s="230" t="s">
        <v>666</v>
      </c>
    </row>
    <row r="451" spans="1:51" s="13" customFormat="1" ht="12">
      <c r="A451" s="13"/>
      <c r="B451" s="238"/>
      <c r="C451" s="239"/>
      <c r="D451" s="240" t="s">
        <v>197</v>
      </c>
      <c r="E451" s="241" t="s">
        <v>1</v>
      </c>
      <c r="F451" s="242" t="s">
        <v>667</v>
      </c>
      <c r="G451" s="239"/>
      <c r="H451" s="243">
        <v>31.894</v>
      </c>
      <c r="I451" s="244"/>
      <c r="J451" s="239"/>
      <c r="K451" s="239"/>
      <c r="L451" s="245"/>
      <c r="M451" s="246"/>
      <c r="N451" s="247"/>
      <c r="O451" s="247"/>
      <c r="P451" s="247"/>
      <c r="Q451" s="247"/>
      <c r="R451" s="247"/>
      <c r="S451" s="247"/>
      <c r="T451" s="24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9" t="s">
        <v>197</v>
      </c>
      <c r="AU451" s="249" t="s">
        <v>86</v>
      </c>
      <c r="AV451" s="13" t="s">
        <v>86</v>
      </c>
      <c r="AW451" s="13" t="s">
        <v>32</v>
      </c>
      <c r="AX451" s="13" t="s">
        <v>84</v>
      </c>
      <c r="AY451" s="249" t="s">
        <v>127</v>
      </c>
    </row>
    <row r="452" spans="1:65" s="2" customFormat="1" ht="24.15" customHeight="1">
      <c r="A452" s="39"/>
      <c r="B452" s="40"/>
      <c r="C452" s="219" t="s">
        <v>668</v>
      </c>
      <c r="D452" s="219" t="s">
        <v>130</v>
      </c>
      <c r="E452" s="220" t="s">
        <v>669</v>
      </c>
      <c r="F452" s="221" t="s">
        <v>670</v>
      </c>
      <c r="G452" s="222" t="s">
        <v>609</v>
      </c>
      <c r="H452" s="281"/>
      <c r="I452" s="224"/>
      <c r="J452" s="225">
        <f>ROUND(I452*H452,2)</f>
        <v>0</v>
      </c>
      <c r="K452" s="221" t="s">
        <v>134</v>
      </c>
      <c r="L452" s="45"/>
      <c r="M452" s="226" t="s">
        <v>1</v>
      </c>
      <c r="N452" s="227" t="s">
        <v>41</v>
      </c>
      <c r="O452" s="92"/>
      <c r="P452" s="228">
        <f>O452*H452</f>
        <v>0</v>
      </c>
      <c r="Q452" s="228">
        <v>0</v>
      </c>
      <c r="R452" s="228">
        <f>Q452*H452</f>
        <v>0</v>
      </c>
      <c r="S452" s="228">
        <v>0</v>
      </c>
      <c r="T452" s="22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0" t="s">
        <v>298</v>
      </c>
      <c r="AT452" s="230" t="s">
        <v>130</v>
      </c>
      <c r="AU452" s="230" t="s">
        <v>86</v>
      </c>
      <c r="AY452" s="18" t="s">
        <v>127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8" t="s">
        <v>84</v>
      </c>
      <c r="BK452" s="231">
        <f>ROUND(I452*H452,2)</f>
        <v>0</v>
      </c>
      <c r="BL452" s="18" t="s">
        <v>298</v>
      </c>
      <c r="BM452" s="230" t="s">
        <v>671</v>
      </c>
    </row>
    <row r="453" spans="1:63" s="12" customFormat="1" ht="22.8" customHeight="1">
      <c r="A453" s="12"/>
      <c r="B453" s="203"/>
      <c r="C453" s="204"/>
      <c r="D453" s="205" t="s">
        <v>75</v>
      </c>
      <c r="E453" s="217" t="s">
        <v>672</v>
      </c>
      <c r="F453" s="217" t="s">
        <v>673</v>
      </c>
      <c r="G453" s="204"/>
      <c r="H453" s="204"/>
      <c r="I453" s="207"/>
      <c r="J453" s="218">
        <f>BK453</f>
        <v>0</v>
      </c>
      <c r="K453" s="204"/>
      <c r="L453" s="209"/>
      <c r="M453" s="210"/>
      <c r="N453" s="211"/>
      <c r="O453" s="211"/>
      <c r="P453" s="212">
        <f>SUM(P454:P464)</f>
        <v>0</v>
      </c>
      <c r="Q453" s="211"/>
      <c r="R453" s="212">
        <f>SUM(R454:R464)</f>
        <v>0</v>
      </c>
      <c r="S453" s="211"/>
      <c r="T453" s="213">
        <f>SUM(T454:T464)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14" t="s">
        <v>86</v>
      </c>
      <c r="AT453" s="215" t="s">
        <v>75</v>
      </c>
      <c r="AU453" s="215" t="s">
        <v>84</v>
      </c>
      <c r="AY453" s="214" t="s">
        <v>127</v>
      </c>
      <c r="BK453" s="216">
        <f>SUM(BK454:BK464)</f>
        <v>0</v>
      </c>
    </row>
    <row r="454" spans="1:65" s="2" customFormat="1" ht="24.15" customHeight="1">
      <c r="A454" s="39"/>
      <c r="B454" s="40"/>
      <c r="C454" s="219" t="s">
        <v>674</v>
      </c>
      <c r="D454" s="219" t="s">
        <v>130</v>
      </c>
      <c r="E454" s="220" t="s">
        <v>675</v>
      </c>
      <c r="F454" s="221" t="s">
        <v>676</v>
      </c>
      <c r="G454" s="222" t="s">
        <v>133</v>
      </c>
      <c r="H454" s="223">
        <v>1</v>
      </c>
      <c r="I454" s="224"/>
      <c r="J454" s="225">
        <f>ROUND(I454*H454,2)</f>
        <v>0</v>
      </c>
      <c r="K454" s="221" t="s">
        <v>1</v>
      </c>
      <c r="L454" s="45"/>
      <c r="M454" s="226" t="s">
        <v>1</v>
      </c>
      <c r="N454" s="227" t="s">
        <v>41</v>
      </c>
      <c r="O454" s="92"/>
      <c r="P454" s="228">
        <f>O454*H454</f>
        <v>0</v>
      </c>
      <c r="Q454" s="228">
        <v>0</v>
      </c>
      <c r="R454" s="228">
        <f>Q454*H454</f>
        <v>0</v>
      </c>
      <c r="S454" s="228">
        <v>0</v>
      </c>
      <c r="T454" s="22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298</v>
      </c>
      <c r="AT454" s="230" t="s">
        <v>130</v>
      </c>
      <c r="AU454" s="230" t="s">
        <v>86</v>
      </c>
      <c r="AY454" s="18" t="s">
        <v>127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84</v>
      </c>
      <c r="BK454" s="231">
        <f>ROUND(I454*H454,2)</f>
        <v>0</v>
      </c>
      <c r="BL454" s="18" t="s">
        <v>298</v>
      </c>
      <c r="BM454" s="230" t="s">
        <v>677</v>
      </c>
    </row>
    <row r="455" spans="1:47" s="2" customFormat="1" ht="12">
      <c r="A455" s="39"/>
      <c r="B455" s="40"/>
      <c r="C455" s="41"/>
      <c r="D455" s="240" t="s">
        <v>678</v>
      </c>
      <c r="E455" s="41"/>
      <c r="F455" s="293" t="s">
        <v>679</v>
      </c>
      <c r="G455" s="41"/>
      <c r="H455" s="41"/>
      <c r="I455" s="294"/>
      <c r="J455" s="41"/>
      <c r="K455" s="41"/>
      <c r="L455" s="45"/>
      <c r="M455" s="295"/>
      <c r="N455" s="296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678</v>
      </c>
      <c r="AU455" s="18" t="s">
        <v>86</v>
      </c>
    </row>
    <row r="456" spans="1:65" s="2" customFormat="1" ht="16.5" customHeight="1">
      <c r="A456" s="39"/>
      <c r="B456" s="40"/>
      <c r="C456" s="219" t="s">
        <v>680</v>
      </c>
      <c r="D456" s="219" t="s">
        <v>130</v>
      </c>
      <c r="E456" s="220" t="s">
        <v>681</v>
      </c>
      <c r="F456" s="221" t="s">
        <v>682</v>
      </c>
      <c r="G456" s="222" t="s">
        <v>133</v>
      </c>
      <c r="H456" s="223">
        <v>1</v>
      </c>
      <c r="I456" s="224"/>
      <c r="J456" s="225">
        <f>ROUND(I456*H456,2)</f>
        <v>0</v>
      </c>
      <c r="K456" s="221" t="s">
        <v>1</v>
      </c>
      <c r="L456" s="45"/>
      <c r="M456" s="226" t="s">
        <v>1</v>
      </c>
      <c r="N456" s="227" t="s">
        <v>41</v>
      </c>
      <c r="O456" s="92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298</v>
      </c>
      <c r="AT456" s="230" t="s">
        <v>130</v>
      </c>
      <c r="AU456" s="230" t="s">
        <v>86</v>
      </c>
      <c r="AY456" s="18" t="s">
        <v>127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84</v>
      </c>
      <c r="BK456" s="231">
        <f>ROUND(I456*H456,2)</f>
        <v>0</v>
      </c>
      <c r="BL456" s="18" t="s">
        <v>298</v>
      </c>
      <c r="BM456" s="230" t="s">
        <v>683</v>
      </c>
    </row>
    <row r="457" spans="1:47" s="2" customFormat="1" ht="12">
      <c r="A457" s="39"/>
      <c r="B457" s="40"/>
      <c r="C457" s="41"/>
      <c r="D457" s="240" t="s">
        <v>678</v>
      </c>
      <c r="E457" s="41"/>
      <c r="F457" s="293" t="s">
        <v>684</v>
      </c>
      <c r="G457" s="41"/>
      <c r="H457" s="41"/>
      <c r="I457" s="294"/>
      <c r="J457" s="41"/>
      <c r="K457" s="41"/>
      <c r="L457" s="45"/>
      <c r="M457" s="295"/>
      <c r="N457" s="296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678</v>
      </c>
      <c r="AU457" s="18" t="s">
        <v>86</v>
      </c>
    </row>
    <row r="458" spans="1:65" s="2" customFormat="1" ht="16.5" customHeight="1">
      <c r="A458" s="39"/>
      <c r="B458" s="40"/>
      <c r="C458" s="219" t="s">
        <v>685</v>
      </c>
      <c r="D458" s="219" t="s">
        <v>130</v>
      </c>
      <c r="E458" s="220" t="s">
        <v>686</v>
      </c>
      <c r="F458" s="221" t="s">
        <v>687</v>
      </c>
      <c r="G458" s="222" t="s">
        <v>133</v>
      </c>
      <c r="H458" s="223">
        <v>2</v>
      </c>
      <c r="I458" s="224"/>
      <c r="J458" s="225">
        <f>ROUND(I458*H458,2)</f>
        <v>0</v>
      </c>
      <c r="K458" s="221" t="s">
        <v>1</v>
      </c>
      <c r="L458" s="45"/>
      <c r="M458" s="226" t="s">
        <v>1</v>
      </c>
      <c r="N458" s="227" t="s">
        <v>41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298</v>
      </c>
      <c r="AT458" s="230" t="s">
        <v>130</v>
      </c>
      <c r="AU458" s="230" t="s">
        <v>86</v>
      </c>
      <c r="AY458" s="18" t="s">
        <v>127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84</v>
      </c>
      <c r="BK458" s="231">
        <f>ROUND(I458*H458,2)</f>
        <v>0</v>
      </c>
      <c r="BL458" s="18" t="s">
        <v>298</v>
      </c>
      <c r="BM458" s="230" t="s">
        <v>688</v>
      </c>
    </row>
    <row r="459" spans="1:47" s="2" customFormat="1" ht="12">
      <c r="A459" s="39"/>
      <c r="B459" s="40"/>
      <c r="C459" s="41"/>
      <c r="D459" s="240" t="s">
        <v>678</v>
      </c>
      <c r="E459" s="41"/>
      <c r="F459" s="293" t="s">
        <v>684</v>
      </c>
      <c r="G459" s="41"/>
      <c r="H459" s="41"/>
      <c r="I459" s="294"/>
      <c r="J459" s="41"/>
      <c r="K459" s="41"/>
      <c r="L459" s="45"/>
      <c r="M459" s="295"/>
      <c r="N459" s="296"/>
      <c r="O459" s="92"/>
      <c r="P459" s="92"/>
      <c r="Q459" s="92"/>
      <c r="R459" s="92"/>
      <c r="S459" s="92"/>
      <c r="T459" s="93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678</v>
      </c>
      <c r="AU459" s="18" t="s">
        <v>86</v>
      </c>
    </row>
    <row r="460" spans="1:65" s="2" customFormat="1" ht="16.5" customHeight="1">
      <c r="A460" s="39"/>
      <c r="B460" s="40"/>
      <c r="C460" s="219" t="s">
        <v>689</v>
      </c>
      <c r="D460" s="219" t="s">
        <v>130</v>
      </c>
      <c r="E460" s="220" t="s">
        <v>690</v>
      </c>
      <c r="F460" s="221" t="s">
        <v>691</v>
      </c>
      <c r="G460" s="222" t="s">
        <v>133</v>
      </c>
      <c r="H460" s="223">
        <v>1</v>
      </c>
      <c r="I460" s="224"/>
      <c r="J460" s="225">
        <f>ROUND(I460*H460,2)</f>
        <v>0</v>
      </c>
      <c r="K460" s="221" t="s">
        <v>1</v>
      </c>
      <c r="L460" s="45"/>
      <c r="M460" s="226" t="s">
        <v>1</v>
      </c>
      <c r="N460" s="227" t="s">
        <v>41</v>
      </c>
      <c r="O460" s="92"/>
      <c r="P460" s="228">
        <f>O460*H460</f>
        <v>0</v>
      </c>
      <c r="Q460" s="228">
        <v>0</v>
      </c>
      <c r="R460" s="228">
        <f>Q460*H460</f>
        <v>0</v>
      </c>
      <c r="S460" s="228">
        <v>0</v>
      </c>
      <c r="T460" s="229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0" t="s">
        <v>298</v>
      </c>
      <c r="AT460" s="230" t="s">
        <v>130</v>
      </c>
      <c r="AU460" s="230" t="s">
        <v>86</v>
      </c>
      <c r="AY460" s="18" t="s">
        <v>127</v>
      </c>
      <c r="BE460" s="231">
        <f>IF(N460="základní",J460,0)</f>
        <v>0</v>
      </c>
      <c r="BF460" s="231">
        <f>IF(N460="snížená",J460,0)</f>
        <v>0</v>
      </c>
      <c r="BG460" s="231">
        <f>IF(N460="zákl. přenesená",J460,0)</f>
        <v>0</v>
      </c>
      <c r="BH460" s="231">
        <f>IF(N460="sníž. přenesená",J460,0)</f>
        <v>0</v>
      </c>
      <c r="BI460" s="231">
        <f>IF(N460="nulová",J460,0)</f>
        <v>0</v>
      </c>
      <c r="BJ460" s="18" t="s">
        <v>84</v>
      </c>
      <c r="BK460" s="231">
        <f>ROUND(I460*H460,2)</f>
        <v>0</v>
      </c>
      <c r="BL460" s="18" t="s">
        <v>298</v>
      </c>
      <c r="BM460" s="230" t="s">
        <v>692</v>
      </c>
    </row>
    <row r="461" spans="1:47" s="2" customFormat="1" ht="12">
      <c r="A461" s="39"/>
      <c r="B461" s="40"/>
      <c r="C461" s="41"/>
      <c r="D461" s="240" t="s">
        <v>678</v>
      </c>
      <c r="E461" s="41"/>
      <c r="F461" s="293" t="s">
        <v>684</v>
      </c>
      <c r="G461" s="41"/>
      <c r="H461" s="41"/>
      <c r="I461" s="294"/>
      <c r="J461" s="41"/>
      <c r="K461" s="41"/>
      <c r="L461" s="45"/>
      <c r="M461" s="295"/>
      <c r="N461" s="296"/>
      <c r="O461" s="92"/>
      <c r="P461" s="92"/>
      <c r="Q461" s="92"/>
      <c r="R461" s="92"/>
      <c r="S461" s="92"/>
      <c r="T461" s="93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678</v>
      </c>
      <c r="AU461" s="18" t="s">
        <v>86</v>
      </c>
    </row>
    <row r="462" spans="1:65" s="2" customFormat="1" ht="16.5" customHeight="1">
      <c r="A462" s="39"/>
      <c r="B462" s="40"/>
      <c r="C462" s="219" t="s">
        <v>693</v>
      </c>
      <c r="D462" s="219" t="s">
        <v>130</v>
      </c>
      <c r="E462" s="220" t="s">
        <v>694</v>
      </c>
      <c r="F462" s="221" t="s">
        <v>695</v>
      </c>
      <c r="G462" s="222" t="s">
        <v>413</v>
      </c>
      <c r="H462" s="223">
        <v>9</v>
      </c>
      <c r="I462" s="224"/>
      <c r="J462" s="225">
        <f>ROUND(I462*H462,2)</f>
        <v>0</v>
      </c>
      <c r="K462" s="221" t="s">
        <v>1</v>
      </c>
      <c r="L462" s="45"/>
      <c r="M462" s="226" t="s">
        <v>1</v>
      </c>
      <c r="N462" s="227" t="s">
        <v>41</v>
      </c>
      <c r="O462" s="92"/>
      <c r="P462" s="228">
        <f>O462*H462</f>
        <v>0</v>
      </c>
      <c r="Q462" s="228">
        <v>0</v>
      </c>
      <c r="R462" s="228">
        <f>Q462*H462</f>
        <v>0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298</v>
      </c>
      <c r="AT462" s="230" t="s">
        <v>130</v>
      </c>
      <c r="AU462" s="230" t="s">
        <v>86</v>
      </c>
      <c r="AY462" s="18" t="s">
        <v>127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84</v>
      </c>
      <c r="BK462" s="231">
        <f>ROUND(I462*H462,2)</f>
        <v>0</v>
      </c>
      <c r="BL462" s="18" t="s">
        <v>298</v>
      </c>
      <c r="BM462" s="230" t="s">
        <v>696</v>
      </c>
    </row>
    <row r="463" spans="1:47" s="2" customFormat="1" ht="12">
      <c r="A463" s="39"/>
      <c r="B463" s="40"/>
      <c r="C463" s="41"/>
      <c r="D463" s="240" t="s">
        <v>678</v>
      </c>
      <c r="E463" s="41"/>
      <c r="F463" s="293" t="s">
        <v>697</v>
      </c>
      <c r="G463" s="41"/>
      <c r="H463" s="41"/>
      <c r="I463" s="294"/>
      <c r="J463" s="41"/>
      <c r="K463" s="41"/>
      <c r="L463" s="45"/>
      <c r="M463" s="295"/>
      <c r="N463" s="296"/>
      <c r="O463" s="92"/>
      <c r="P463" s="92"/>
      <c r="Q463" s="92"/>
      <c r="R463" s="92"/>
      <c r="S463" s="92"/>
      <c r="T463" s="9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678</v>
      </c>
      <c r="AU463" s="18" t="s">
        <v>86</v>
      </c>
    </row>
    <row r="464" spans="1:65" s="2" customFormat="1" ht="24.15" customHeight="1">
      <c r="A464" s="39"/>
      <c r="B464" s="40"/>
      <c r="C464" s="219" t="s">
        <v>698</v>
      </c>
      <c r="D464" s="219" t="s">
        <v>130</v>
      </c>
      <c r="E464" s="220" t="s">
        <v>699</v>
      </c>
      <c r="F464" s="221" t="s">
        <v>700</v>
      </c>
      <c r="G464" s="222" t="s">
        <v>609</v>
      </c>
      <c r="H464" s="281"/>
      <c r="I464" s="224"/>
      <c r="J464" s="225">
        <f>ROUND(I464*H464,2)</f>
        <v>0</v>
      </c>
      <c r="K464" s="221" t="s">
        <v>134</v>
      </c>
      <c r="L464" s="45"/>
      <c r="M464" s="226" t="s">
        <v>1</v>
      </c>
      <c r="N464" s="227" t="s">
        <v>41</v>
      </c>
      <c r="O464" s="92"/>
      <c r="P464" s="228">
        <f>O464*H464</f>
        <v>0</v>
      </c>
      <c r="Q464" s="228">
        <v>0</v>
      </c>
      <c r="R464" s="228">
        <f>Q464*H464</f>
        <v>0</v>
      </c>
      <c r="S464" s="228">
        <v>0</v>
      </c>
      <c r="T464" s="229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0" t="s">
        <v>298</v>
      </c>
      <c r="AT464" s="230" t="s">
        <v>130</v>
      </c>
      <c r="AU464" s="230" t="s">
        <v>86</v>
      </c>
      <c r="AY464" s="18" t="s">
        <v>127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8" t="s">
        <v>84</v>
      </c>
      <c r="BK464" s="231">
        <f>ROUND(I464*H464,2)</f>
        <v>0</v>
      </c>
      <c r="BL464" s="18" t="s">
        <v>298</v>
      </c>
      <c r="BM464" s="230" t="s">
        <v>701</v>
      </c>
    </row>
    <row r="465" spans="1:63" s="12" customFormat="1" ht="22.8" customHeight="1">
      <c r="A465" s="12"/>
      <c r="B465" s="203"/>
      <c r="C465" s="204"/>
      <c r="D465" s="205" t="s">
        <v>75</v>
      </c>
      <c r="E465" s="217" t="s">
        <v>702</v>
      </c>
      <c r="F465" s="217" t="s">
        <v>703</v>
      </c>
      <c r="G465" s="204"/>
      <c r="H465" s="204"/>
      <c r="I465" s="207"/>
      <c r="J465" s="218">
        <f>BK465</f>
        <v>0</v>
      </c>
      <c r="K465" s="204"/>
      <c r="L465" s="209"/>
      <c r="M465" s="210"/>
      <c r="N465" s="211"/>
      <c r="O465" s="211"/>
      <c r="P465" s="212">
        <f>SUM(P466:P469)</f>
        <v>0</v>
      </c>
      <c r="Q465" s="211"/>
      <c r="R465" s="212">
        <f>SUM(R466:R469)</f>
        <v>0.0182484</v>
      </c>
      <c r="S465" s="211"/>
      <c r="T465" s="213">
        <f>SUM(T466:T469)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14" t="s">
        <v>86</v>
      </c>
      <c r="AT465" s="215" t="s">
        <v>75</v>
      </c>
      <c r="AU465" s="215" t="s">
        <v>84</v>
      </c>
      <c r="AY465" s="214" t="s">
        <v>127</v>
      </c>
      <c r="BK465" s="216">
        <f>SUM(BK466:BK469)</f>
        <v>0</v>
      </c>
    </row>
    <row r="466" spans="1:65" s="2" customFormat="1" ht="24.15" customHeight="1">
      <c r="A466" s="39"/>
      <c r="B466" s="40"/>
      <c r="C466" s="219" t="s">
        <v>704</v>
      </c>
      <c r="D466" s="219" t="s">
        <v>130</v>
      </c>
      <c r="E466" s="220" t="s">
        <v>705</v>
      </c>
      <c r="F466" s="221" t="s">
        <v>706</v>
      </c>
      <c r="G466" s="222" t="s">
        <v>195</v>
      </c>
      <c r="H466" s="223">
        <v>18</v>
      </c>
      <c r="I466" s="224"/>
      <c r="J466" s="225">
        <f>ROUND(I466*H466,2)</f>
        <v>0</v>
      </c>
      <c r="K466" s="221" t="s">
        <v>134</v>
      </c>
      <c r="L466" s="45"/>
      <c r="M466" s="226" t="s">
        <v>1</v>
      </c>
      <c r="N466" s="227" t="s">
        <v>41</v>
      </c>
      <c r="O466" s="92"/>
      <c r="P466" s="228">
        <f>O466*H466</f>
        <v>0</v>
      </c>
      <c r="Q466" s="228">
        <v>0.000357</v>
      </c>
      <c r="R466" s="228">
        <f>Q466*H466</f>
        <v>0.006426</v>
      </c>
      <c r="S466" s="228">
        <v>0</v>
      </c>
      <c r="T466" s="229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0" t="s">
        <v>298</v>
      </c>
      <c r="AT466" s="230" t="s">
        <v>130</v>
      </c>
      <c r="AU466" s="230" t="s">
        <v>86</v>
      </c>
      <c r="AY466" s="18" t="s">
        <v>127</v>
      </c>
      <c r="BE466" s="231">
        <f>IF(N466="základní",J466,0)</f>
        <v>0</v>
      </c>
      <c r="BF466" s="231">
        <f>IF(N466="snížená",J466,0)</f>
        <v>0</v>
      </c>
      <c r="BG466" s="231">
        <f>IF(N466="zákl. přenesená",J466,0)</f>
        <v>0</v>
      </c>
      <c r="BH466" s="231">
        <f>IF(N466="sníž. přenesená",J466,0)</f>
        <v>0</v>
      </c>
      <c r="BI466" s="231">
        <f>IF(N466="nulová",J466,0)</f>
        <v>0</v>
      </c>
      <c r="BJ466" s="18" t="s">
        <v>84</v>
      </c>
      <c r="BK466" s="231">
        <f>ROUND(I466*H466,2)</f>
        <v>0</v>
      </c>
      <c r="BL466" s="18" t="s">
        <v>298</v>
      </c>
      <c r="BM466" s="230" t="s">
        <v>707</v>
      </c>
    </row>
    <row r="467" spans="1:65" s="2" customFormat="1" ht="24.15" customHeight="1">
      <c r="A467" s="39"/>
      <c r="B467" s="40"/>
      <c r="C467" s="219" t="s">
        <v>708</v>
      </c>
      <c r="D467" s="219" t="s">
        <v>130</v>
      </c>
      <c r="E467" s="220" t="s">
        <v>709</v>
      </c>
      <c r="F467" s="221" t="s">
        <v>710</v>
      </c>
      <c r="G467" s="222" t="s">
        <v>195</v>
      </c>
      <c r="H467" s="223">
        <v>18</v>
      </c>
      <c r="I467" s="224"/>
      <c r="J467" s="225">
        <f>ROUND(I467*H467,2)</f>
        <v>0</v>
      </c>
      <c r="K467" s="221" t="s">
        <v>134</v>
      </c>
      <c r="L467" s="45"/>
      <c r="M467" s="226" t="s">
        <v>1</v>
      </c>
      <c r="N467" s="227" t="s">
        <v>41</v>
      </c>
      <c r="O467" s="92"/>
      <c r="P467" s="228">
        <f>O467*H467</f>
        <v>0</v>
      </c>
      <c r="Q467" s="228">
        <v>0.0006568</v>
      </c>
      <c r="R467" s="228">
        <f>Q467*H467</f>
        <v>0.0118224</v>
      </c>
      <c r="S467" s="228">
        <v>0</v>
      </c>
      <c r="T467" s="229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0" t="s">
        <v>298</v>
      </c>
      <c r="AT467" s="230" t="s">
        <v>130</v>
      </c>
      <c r="AU467" s="230" t="s">
        <v>86</v>
      </c>
      <c r="AY467" s="18" t="s">
        <v>127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8" t="s">
        <v>84</v>
      </c>
      <c r="BK467" s="231">
        <f>ROUND(I467*H467,2)</f>
        <v>0</v>
      </c>
      <c r="BL467" s="18" t="s">
        <v>298</v>
      </c>
      <c r="BM467" s="230" t="s">
        <v>711</v>
      </c>
    </row>
    <row r="468" spans="1:51" s="15" customFormat="1" ht="12">
      <c r="A468" s="15"/>
      <c r="B468" s="261"/>
      <c r="C468" s="262"/>
      <c r="D468" s="240" t="s">
        <v>197</v>
      </c>
      <c r="E468" s="263" t="s">
        <v>1</v>
      </c>
      <c r="F468" s="264" t="s">
        <v>712</v>
      </c>
      <c r="G468" s="262"/>
      <c r="H468" s="263" t="s">
        <v>1</v>
      </c>
      <c r="I468" s="265"/>
      <c r="J468" s="262"/>
      <c r="K468" s="262"/>
      <c r="L468" s="266"/>
      <c r="M468" s="267"/>
      <c r="N468" s="268"/>
      <c r="O468" s="268"/>
      <c r="P468" s="268"/>
      <c r="Q468" s="268"/>
      <c r="R468" s="268"/>
      <c r="S468" s="268"/>
      <c r="T468" s="269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70" t="s">
        <v>197</v>
      </c>
      <c r="AU468" s="270" t="s">
        <v>86</v>
      </c>
      <c r="AV468" s="15" t="s">
        <v>84</v>
      </c>
      <c r="AW468" s="15" t="s">
        <v>32</v>
      </c>
      <c r="AX468" s="15" t="s">
        <v>76</v>
      </c>
      <c r="AY468" s="270" t="s">
        <v>127</v>
      </c>
    </row>
    <row r="469" spans="1:51" s="13" customFormat="1" ht="12">
      <c r="A469" s="13"/>
      <c r="B469" s="238"/>
      <c r="C469" s="239"/>
      <c r="D469" s="240" t="s">
        <v>197</v>
      </c>
      <c r="E469" s="241" t="s">
        <v>1</v>
      </c>
      <c r="F469" s="242" t="s">
        <v>713</v>
      </c>
      <c r="G469" s="239"/>
      <c r="H469" s="243">
        <v>18</v>
      </c>
      <c r="I469" s="244"/>
      <c r="J469" s="239"/>
      <c r="K469" s="239"/>
      <c r="L469" s="245"/>
      <c r="M469" s="297"/>
      <c r="N469" s="298"/>
      <c r="O469" s="298"/>
      <c r="P469" s="298"/>
      <c r="Q469" s="298"/>
      <c r="R469" s="298"/>
      <c r="S469" s="298"/>
      <c r="T469" s="29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9" t="s">
        <v>197</v>
      </c>
      <c r="AU469" s="249" t="s">
        <v>86</v>
      </c>
      <c r="AV469" s="13" t="s">
        <v>86</v>
      </c>
      <c r="AW469" s="13" t="s">
        <v>32</v>
      </c>
      <c r="AX469" s="13" t="s">
        <v>84</v>
      </c>
      <c r="AY469" s="249" t="s">
        <v>127</v>
      </c>
    </row>
    <row r="470" spans="1:31" s="2" customFormat="1" ht="6.95" customHeight="1">
      <c r="A470" s="39"/>
      <c r="B470" s="67"/>
      <c r="C470" s="68"/>
      <c r="D470" s="68"/>
      <c r="E470" s="68"/>
      <c r="F470" s="68"/>
      <c r="G470" s="68"/>
      <c r="H470" s="68"/>
      <c r="I470" s="68"/>
      <c r="J470" s="68"/>
      <c r="K470" s="68"/>
      <c r="L470" s="45"/>
      <c r="M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</row>
  </sheetData>
  <sheetProtection password="CC35" sheet="1" objects="1" scenarios="1" formatColumns="0" formatRows="0" autoFilter="0"/>
  <autoFilter ref="C128:K469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  <c r="AZ2" s="237" t="s">
        <v>152</v>
      </c>
      <c r="BA2" s="237" t="s">
        <v>1</v>
      </c>
      <c r="BB2" s="237" t="s">
        <v>1</v>
      </c>
      <c r="BC2" s="237" t="s">
        <v>153</v>
      </c>
      <c r="BD2" s="237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  <c r="AZ3" s="237" t="s">
        <v>154</v>
      </c>
      <c r="BA3" s="237" t="s">
        <v>1</v>
      </c>
      <c r="BB3" s="237" t="s">
        <v>1</v>
      </c>
      <c r="BC3" s="237" t="s">
        <v>155</v>
      </c>
      <c r="BD3" s="237" t="s">
        <v>86</v>
      </c>
    </row>
    <row r="4" spans="2:56" s="1" customFormat="1" ht="24.95" customHeight="1">
      <c r="B4" s="21"/>
      <c r="D4" s="139" t="s">
        <v>100</v>
      </c>
      <c r="L4" s="21"/>
      <c r="M4" s="140" t="s">
        <v>10</v>
      </c>
      <c r="AT4" s="18" t="s">
        <v>4</v>
      </c>
      <c r="AZ4" s="237" t="s">
        <v>156</v>
      </c>
      <c r="BA4" s="237" t="s">
        <v>1</v>
      </c>
      <c r="BB4" s="237" t="s">
        <v>1</v>
      </c>
      <c r="BC4" s="237" t="s">
        <v>714</v>
      </c>
      <c r="BD4" s="237" t="s">
        <v>86</v>
      </c>
    </row>
    <row r="5" spans="2:56" s="1" customFormat="1" ht="6.95" customHeight="1">
      <c r="B5" s="21"/>
      <c r="L5" s="21"/>
      <c r="AZ5" s="237" t="s">
        <v>715</v>
      </c>
      <c r="BA5" s="237" t="s">
        <v>1</v>
      </c>
      <c r="BB5" s="237" t="s">
        <v>1</v>
      </c>
      <c r="BC5" s="237" t="s">
        <v>716</v>
      </c>
      <c r="BD5" s="237" t="s">
        <v>86</v>
      </c>
    </row>
    <row r="6" spans="2:56" s="1" customFormat="1" ht="12" customHeight="1">
      <c r="B6" s="21"/>
      <c r="D6" s="141" t="s">
        <v>16</v>
      </c>
      <c r="L6" s="21"/>
      <c r="AZ6" s="237" t="s">
        <v>162</v>
      </c>
      <c r="BA6" s="237" t="s">
        <v>1</v>
      </c>
      <c r="BB6" s="237" t="s">
        <v>1</v>
      </c>
      <c r="BC6" s="237" t="s">
        <v>717</v>
      </c>
      <c r="BD6" s="237" t="s">
        <v>86</v>
      </c>
    </row>
    <row r="7" spans="2:56" s="1" customFormat="1" ht="26.25" customHeight="1">
      <c r="B7" s="21"/>
      <c r="E7" s="142" t="str">
        <f>'Rekapitulace stavby'!K6</f>
        <v>Tlaková stanice u nemocnice Dvůr Králové nad Labem-aktualizace 01/2024</v>
      </c>
      <c r="F7" s="141"/>
      <c r="G7" s="141"/>
      <c r="H7" s="141"/>
      <c r="L7" s="21"/>
      <c r="AZ7" s="237" t="s">
        <v>164</v>
      </c>
      <c r="BA7" s="237" t="s">
        <v>1</v>
      </c>
      <c r="BB7" s="237" t="s">
        <v>1</v>
      </c>
      <c r="BC7" s="237" t="s">
        <v>718</v>
      </c>
      <c r="BD7" s="237" t="s">
        <v>86</v>
      </c>
    </row>
    <row r="8" spans="1:56" s="2" customFormat="1" ht="12" customHeight="1">
      <c r="A8" s="39"/>
      <c r="B8" s="45"/>
      <c r="C8" s="39"/>
      <c r="D8" s="141" t="s">
        <v>101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37" t="s">
        <v>719</v>
      </c>
      <c r="BA8" s="237" t="s">
        <v>1</v>
      </c>
      <c r="BB8" s="237" t="s">
        <v>1</v>
      </c>
      <c r="BC8" s="237" t="s">
        <v>720</v>
      </c>
      <c r="BD8" s="237" t="s">
        <v>86</v>
      </c>
    </row>
    <row r="9" spans="1:56" s="2" customFormat="1" ht="16.5" customHeight="1">
      <c r="A9" s="39"/>
      <c r="B9" s="45"/>
      <c r="C9" s="39"/>
      <c r="D9" s="39"/>
      <c r="E9" s="143" t="s">
        <v>721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37" t="s">
        <v>722</v>
      </c>
      <c r="BA9" s="237" t="s">
        <v>1</v>
      </c>
      <c r="BB9" s="237" t="s">
        <v>1</v>
      </c>
      <c r="BC9" s="237" t="s">
        <v>723</v>
      </c>
      <c r="BD9" s="237" t="s">
        <v>86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37" t="s">
        <v>724</v>
      </c>
      <c r="BA10" s="237" t="s">
        <v>1</v>
      </c>
      <c r="BB10" s="237" t="s">
        <v>1</v>
      </c>
      <c r="BC10" s="237" t="s">
        <v>725</v>
      </c>
      <c r="BD10" s="237" t="s">
        <v>86</v>
      </c>
    </row>
    <row r="11" spans="1:56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37" t="s">
        <v>726</v>
      </c>
      <c r="BA11" s="237" t="s">
        <v>1</v>
      </c>
      <c r="BB11" s="237" t="s">
        <v>1</v>
      </c>
      <c r="BC11" s="237" t="s">
        <v>727</v>
      </c>
      <c r="BD11" s="237" t="s">
        <v>86</v>
      </c>
    </row>
    <row r="12" spans="1:56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18. 1. 2024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37" t="s">
        <v>175</v>
      </c>
      <c r="BA12" s="237" t="s">
        <v>1</v>
      </c>
      <c r="BB12" s="237" t="s">
        <v>1</v>
      </c>
      <c r="BC12" s="237" t="s">
        <v>728</v>
      </c>
      <c r="BD12" s="237" t="s">
        <v>86</v>
      </c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ROUND((SUM(BE125:BE406)),2)</f>
        <v>0</v>
      </c>
      <c r="G33" s="39"/>
      <c r="H33" s="39"/>
      <c r="I33" s="156">
        <v>0.21</v>
      </c>
      <c r="J33" s="155">
        <f>ROUND(((SUM(BE125:BE406))*I33),2)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ROUND((SUM(BF125:BF406)),2)</f>
        <v>0</v>
      </c>
      <c r="G34" s="39"/>
      <c r="H34" s="39"/>
      <c r="I34" s="156">
        <v>0.12</v>
      </c>
      <c r="J34" s="155">
        <f>ROUND(((SUM(BF125:BF406))*I34),2)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ROUND((SUM(BG125:BG406)),2)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ROUND((SUM(BH125:BH406)),2)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ROUND((SUM(BI125:BI406)),2)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Tlaková stanice u nemocnice Dvůr Králové nad Labem-aktualizace 01/2024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002 - Trubní vedení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Dvůr Králové nad Labem</v>
      </c>
      <c r="G89" s="41"/>
      <c r="H89" s="41"/>
      <c r="I89" s="33" t="s">
        <v>22</v>
      </c>
      <c r="J89" s="80" t="str">
        <f>IF(J12="","",J12)</f>
        <v>18. 1. 2024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Dvůr Králové nad Labem</v>
      </c>
      <c r="G91" s="41"/>
      <c r="H91" s="41"/>
      <c r="I91" s="33" t="s">
        <v>30</v>
      </c>
      <c r="J91" s="37" t="str">
        <f>E21</f>
        <v>Ing. Blanka Matějková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104</v>
      </c>
      <c r="D94" s="177"/>
      <c r="E94" s="177"/>
      <c r="F94" s="177"/>
      <c r="G94" s="177"/>
      <c r="H94" s="177"/>
      <c r="I94" s="177"/>
      <c r="J94" s="178" t="s">
        <v>105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106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107</v>
      </c>
    </row>
    <row r="97" spans="1:31" s="9" customFormat="1" ht="24.95" customHeight="1">
      <c r="A97" s="9"/>
      <c r="B97" s="180"/>
      <c r="C97" s="181"/>
      <c r="D97" s="182" t="s">
        <v>177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178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179</v>
      </c>
      <c r="E99" s="189"/>
      <c r="F99" s="189"/>
      <c r="G99" s="189"/>
      <c r="H99" s="189"/>
      <c r="I99" s="189"/>
      <c r="J99" s="190">
        <f>J227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729</v>
      </c>
      <c r="E100" s="189"/>
      <c r="F100" s="189"/>
      <c r="G100" s="189"/>
      <c r="H100" s="189"/>
      <c r="I100" s="189"/>
      <c r="J100" s="190">
        <f>J229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730</v>
      </c>
      <c r="E101" s="189"/>
      <c r="F101" s="189"/>
      <c r="G101" s="189"/>
      <c r="H101" s="189"/>
      <c r="I101" s="189"/>
      <c r="J101" s="190">
        <f>J257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731</v>
      </c>
      <c r="E102" s="189"/>
      <c r="F102" s="189"/>
      <c r="G102" s="189"/>
      <c r="H102" s="189"/>
      <c r="I102" s="189"/>
      <c r="J102" s="190">
        <f>J271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182</v>
      </c>
      <c r="E103" s="189"/>
      <c r="F103" s="189"/>
      <c r="G103" s="189"/>
      <c r="H103" s="189"/>
      <c r="I103" s="189"/>
      <c r="J103" s="190">
        <f>J378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732</v>
      </c>
      <c r="E104" s="189"/>
      <c r="F104" s="189"/>
      <c r="G104" s="189"/>
      <c r="H104" s="189"/>
      <c r="I104" s="189"/>
      <c r="J104" s="190">
        <f>J399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183</v>
      </c>
      <c r="E105" s="189"/>
      <c r="F105" s="189"/>
      <c r="G105" s="189"/>
      <c r="H105" s="189"/>
      <c r="I105" s="189"/>
      <c r="J105" s="190">
        <f>J405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111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6.25" customHeight="1">
      <c r="A115" s="39"/>
      <c r="B115" s="40"/>
      <c r="C115" s="41"/>
      <c r="D115" s="41"/>
      <c r="E115" s="175" t="str">
        <f>E7</f>
        <v>Tlaková stanice u nemocnice Dvůr Králové nad Labem-aktualizace 01/2024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101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002 - Trubní vedení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Dvůr Králové nad Labem</v>
      </c>
      <c r="G119" s="41"/>
      <c r="H119" s="41"/>
      <c r="I119" s="33" t="s">
        <v>22</v>
      </c>
      <c r="J119" s="80" t="str">
        <f>IF(J12="","",J12)</f>
        <v>18. 1. 2024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>Město Dvůr Králové nad Labem</v>
      </c>
      <c r="G121" s="41"/>
      <c r="H121" s="41"/>
      <c r="I121" s="33" t="s">
        <v>30</v>
      </c>
      <c r="J121" s="37" t="str">
        <f>E21</f>
        <v>Ing. Blanka Matějková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>Ing. Lenka Kasperová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2"/>
      <c r="B124" s="193"/>
      <c r="C124" s="194" t="s">
        <v>112</v>
      </c>
      <c r="D124" s="195" t="s">
        <v>61</v>
      </c>
      <c r="E124" s="195" t="s">
        <v>57</v>
      </c>
      <c r="F124" s="195" t="s">
        <v>58</v>
      </c>
      <c r="G124" s="195" t="s">
        <v>113</v>
      </c>
      <c r="H124" s="195" t="s">
        <v>114</v>
      </c>
      <c r="I124" s="195" t="s">
        <v>115</v>
      </c>
      <c r="J124" s="195" t="s">
        <v>105</v>
      </c>
      <c r="K124" s="196" t="s">
        <v>116</v>
      </c>
      <c r="L124" s="197"/>
      <c r="M124" s="101" t="s">
        <v>1</v>
      </c>
      <c r="N124" s="102" t="s">
        <v>40</v>
      </c>
      <c r="O124" s="102" t="s">
        <v>117</v>
      </c>
      <c r="P124" s="102" t="s">
        <v>118</v>
      </c>
      <c r="Q124" s="102" t="s">
        <v>119</v>
      </c>
      <c r="R124" s="102" t="s">
        <v>120</v>
      </c>
      <c r="S124" s="102" t="s">
        <v>121</v>
      </c>
      <c r="T124" s="103" t="s">
        <v>122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9"/>
      <c r="B125" s="40"/>
      <c r="C125" s="108" t="s">
        <v>123</v>
      </c>
      <c r="D125" s="41"/>
      <c r="E125" s="41"/>
      <c r="F125" s="41"/>
      <c r="G125" s="41"/>
      <c r="H125" s="41"/>
      <c r="I125" s="41"/>
      <c r="J125" s="198">
        <f>BK125</f>
        <v>0</v>
      </c>
      <c r="K125" s="41"/>
      <c r="L125" s="45"/>
      <c r="M125" s="104"/>
      <c r="N125" s="199"/>
      <c r="O125" s="105"/>
      <c r="P125" s="200">
        <f>P126</f>
        <v>0</v>
      </c>
      <c r="Q125" s="105"/>
      <c r="R125" s="200">
        <f>R126</f>
        <v>74.33260281140001</v>
      </c>
      <c r="S125" s="105"/>
      <c r="T125" s="201">
        <f>T126</f>
        <v>13.608960000000002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107</v>
      </c>
      <c r="BK125" s="202">
        <f>BK126</f>
        <v>0</v>
      </c>
    </row>
    <row r="126" spans="1:63" s="12" customFormat="1" ht="25.9" customHeight="1">
      <c r="A126" s="12"/>
      <c r="B126" s="203"/>
      <c r="C126" s="204"/>
      <c r="D126" s="205" t="s">
        <v>75</v>
      </c>
      <c r="E126" s="206" t="s">
        <v>190</v>
      </c>
      <c r="F126" s="206" t="s">
        <v>191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P127+P227+P229+P257+P271+P378+P399+P405</f>
        <v>0</v>
      </c>
      <c r="Q126" s="211"/>
      <c r="R126" s="212">
        <f>R127+R227+R229+R257+R271+R378+R399+R405</f>
        <v>74.33260281140001</v>
      </c>
      <c r="S126" s="211"/>
      <c r="T126" s="213">
        <f>T127+T227+T229+T257+T271+T378+T399+T405</f>
        <v>13.608960000000002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84</v>
      </c>
      <c r="AT126" s="215" t="s">
        <v>75</v>
      </c>
      <c r="AU126" s="215" t="s">
        <v>76</v>
      </c>
      <c r="AY126" s="214" t="s">
        <v>127</v>
      </c>
      <c r="BK126" s="216">
        <f>BK127+BK227+BK229+BK257+BK271+BK378+BK399+BK405</f>
        <v>0</v>
      </c>
    </row>
    <row r="127" spans="1:63" s="12" customFormat="1" ht="22.8" customHeight="1">
      <c r="A127" s="12"/>
      <c r="B127" s="203"/>
      <c r="C127" s="204"/>
      <c r="D127" s="205" t="s">
        <v>75</v>
      </c>
      <c r="E127" s="217" t="s">
        <v>84</v>
      </c>
      <c r="F127" s="217" t="s">
        <v>192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SUM(P128:P226)</f>
        <v>0</v>
      </c>
      <c r="Q127" s="211"/>
      <c r="R127" s="212">
        <f>SUM(R128:R226)</f>
        <v>37.26762</v>
      </c>
      <c r="S127" s="211"/>
      <c r="T127" s="213">
        <f>SUM(T128:T226)</f>
        <v>13.5972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84</v>
      </c>
      <c r="AT127" s="215" t="s">
        <v>75</v>
      </c>
      <c r="AU127" s="215" t="s">
        <v>84</v>
      </c>
      <c r="AY127" s="214" t="s">
        <v>127</v>
      </c>
      <c r="BK127" s="216">
        <f>SUM(BK128:BK226)</f>
        <v>0</v>
      </c>
    </row>
    <row r="128" spans="1:65" s="2" customFormat="1" ht="24.15" customHeight="1">
      <c r="A128" s="39"/>
      <c r="B128" s="40"/>
      <c r="C128" s="219" t="s">
        <v>84</v>
      </c>
      <c r="D128" s="219" t="s">
        <v>130</v>
      </c>
      <c r="E128" s="220" t="s">
        <v>733</v>
      </c>
      <c r="F128" s="221" t="s">
        <v>734</v>
      </c>
      <c r="G128" s="222" t="s">
        <v>195</v>
      </c>
      <c r="H128" s="223">
        <v>12.24</v>
      </c>
      <c r="I128" s="224"/>
      <c r="J128" s="225">
        <f>ROUND(I128*H128,2)</f>
        <v>0</v>
      </c>
      <c r="K128" s="221" t="s">
        <v>134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0.26</v>
      </c>
      <c r="T128" s="229">
        <f>S128*H128</f>
        <v>3.1824000000000003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141</v>
      </c>
      <c r="AT128" s="230" t="s">
        <v>130</v>
      </c>
      <c r="AU128" s="230" t="s">
        <v>86</v>
      </c>
      <c r="AY128" s="18" t="s">
        <v>127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141</v>
      </c>
      <c r="BM128" s="230" t="s">
        <v>735</v>
      </c>
    </row>
    <row r="129" spans="1:51" s="15" customFormat="1" ht="12">
      <c r="A129" s="15"/>
      <c r="B129" s="261"/>
      <c r="C129" s="262"/>
      <c r="D129" s="240" t="s">
        <v>197</v>
      </c>
      <c r="E129" s="263" t="s">
        <v>1</v>
      </c>
      <c r="F129" s="264" t="s">
        <v>736</v>
      </c>
      <c r="G129" s="262"/>
      <c r="H129" s="263" t="s">
        <v>1</v>
      </c>
      <c r="I129" s="265"/>
      <c r="J129" s="262"/>
      <c r="K129" s="262"/>
      <c r="L129" s="266"/>
      <c r="M129" s="267"/>
      <c r="N129" s="268"/>
      <c r="O129" s="268"/>
      <c r="P129" s="268"/>
      <c r="Q129" s="268"/>
      <c r="R129" s="268"/>
      <c r="S129" s="268"/>
      <c r="T129" s="269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0" t="s">
        <v>197</v>
      </c>
      <c r="AU129" s="270" t="s">
        <v>86</v>
      </c>
      <c r="AV129" s="15" t="s">
        <v>84</v>
      </c>
      <c r="AW129" s="15" t="s">
        <v>32</v>
      </c>
      <c r="AX129" s="15" t="s">
        <v>76</v>
      </c>
      <c r="AY129" s="270" t="s">
        <v>127</v>
      </c>
    </row>
    <row r="130" spans="1:51" s="13" customFormat="1" ht="12">
      <c r="A130" s="13"/>
      <c r="B130" s="238"/>
      <c r="C130" s="239"/>
      <c r="D130" s="240" t="s">
        <v>197</v>
      </c>
      <c r="E130" s="241" t="s">
        <v>1</v>
      </c>
      <c r="F130" s="242" t="s">
        <v>737</v>
      </c>
      <c r="G130" s="239"/>
      <c r="H130" s="243">
        <v>4.14</v>
      </c>
      <c r="I130" s="244"/>
      <c r="J130" s="239"/>
      <c r="K130" s="239"/>
      <c r="L130" s="245"/>
      <c r="M130" s="246"/>
      <c r="N130" s="247"/>
      <c r="O130" s="247"/>
      <c r="P130" s="247"/>
      <c r="Q130" s="247"/>
      <c r="R130" s="247"/>
      <c r="S130" s="247"/>
      <c r="T130" s="24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9" t="s">
        <v>197</v>
      </c>
      <c r="AU130" s="249" t="s">
        <v>86</v>
      </c>
      <c r="AV130" s="13" t="s">
        <v>86</v>
      </c>
      <c r="AW130" s="13" t="s">
        <v>32</v>
      </c>
      <c r="AX130" s="13" t="s">
        <v>76</v>
      </c>
      <c r="AY130" s="249" t="s">
        <v>127</v>
      </c>
    </row>
    <row r="131" spans="1:51" s="15" customFormat="1" ht="12">
      <c r="A131" s="15"/>
      <c r="B131" s="261"/>
      <c r="C131" s="262"/>
      <c r="D131" s="240" t="s">
        <v>197</v>
      </c>
      <c r="E131" s="263" t="s">
        <v>1</v>
      </c>
      <c r="F131" s="264" t="s">
        <v>738</v>
      </c>
      <c r="G131" s="262"/>
      <c r="H131" s="263" t="s">
        <v>1</v>
      </c>
      <c r="I131" s="265"/>
      <c r="J131" s="262"/>
      <c r="K131" s="262"/>
      <c r="L131" s="266"/>
      <c r="M131" s="267"/>
      <c r="N131" s="268"/>
      <c r="O131" s="268"/>
      <c r="P131" s="268"/>
      <c r="Q131" s="268"/>
      <c r="R131" s="268"/>
      <c r="S131" s="268"/>
      <c r="T131" s="269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0" t="s">
        <v>197</v>
      </c>
      <c r="AU131" s="270" t="s">
        <v>86</v>
      </c>
      <c r="AV131" s="15" t="s">
        <v>84</v>
      </c>
      <c r="AW131" s="15" t="s">
        <v>32</v>
      </c>
      <c r="AX131" s="15" t="s">
        <v>76</v>
      </c>
      <c r="AY131" s="270" t="s">
        <v>127</v>
      </c>
    </row>
    <row r="132" spans="1:51" s="13" customFormat="1" ht="12">
      <c r="A132" s="13"/>
      <c r="B132" s="238"/>
      <c r="C132" s="239"/>
      <c r="D132" s="240" t="s">
        <v>197</v>
      </c>
      <c r="E132" s="241" t="s">
        <v>1</v>
      </c>
      <c r="F132" s="242" t="s">
        <v>739</v>
      </c>
      <c r="G132" s="239"/>
      <c r="H132" s="243">
        <v>5.4</v>
      </c>
      <c r="I132" s="244"/>
      <c r="J132" s="239"/>
      <c r="K132" s="239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197</v>
      </c>
      <c r="AU132" s="249" t="s">
        <v>86</v>
      </c>
      <c r="AV132" s="13" t="s">
        <v>86</v>
      </c>
      <c r="AW132" s="13" t="s">
        <v>32</v>
      </c>
      <c r="AX132" s="13" t="s">
        <v>76</v>
      </c>
      <c r="AY132" s="249" t="s">
        <v>127</v>
      </c>
    </row>
    <row r="133" spans="1:51" s="15" customFormat="1" ht="12">
      <c r="A133" s="15"/>
      <c r="B133" s="261"/>
      <c r="C133" s="262"/>
      <c r="D133" s="240" t="s">
        <v>197</v>
      </c>
      <c r="E133" s="263" t="s">
        <v>1</v>
      </c>
      <c r="F133" s="264" t="s">
        <v>740</v>
      </c>
      <c r="G133" s="262"/>
      <c r="H133" s="263" t="s">
        <v>1</v>
      </c>
      <c r="I133" s="265"/>
      <c r="J133" s="262"/>
      <c r="K133" s="262"/>
      <c r="L133" s="266"/>
      <c r="M133" s="267"/>
      <c r="N133" s="268"/>
      <c r="O133" s="268"/>
      <c r="P133" s="268"/>
      <c r="Q133" s="268"/>
      <c r="R133" s="268"/>
      <c r="S133" s="268"/>
      <c r="T133" s="269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0" t="s">
        <v>197</v>
      </c>
      <c r="AU133" s="270" t="s">
        <v>86</v>
      </c>
      <c r="AV133" s="15" t="s">
        <v>84</v>
      </c>
      <c r="AW133" s="15" t="s">
        <v>32</v>
      </c>
      <c r="AX133" s="15" t="s">
        <v>76</v>
      </c>
      <c r="AY133" s="270" t="s">
        <v>127</v>
      </c>
    </row>
    <row r="134" spans="1:51" s="13" customFormat="1" ht="12">
      <c r="A134" s="13"/>
      <c r="B134" s="238"/>
      <c r="C134" s="239"/>
      <c r="D134" s="240" t="s">
        <v>197</v>
      </c>
      <c r="E134" s="241" t="s">
        <v>1</v>
      </c>
      <c r="F134" s="242" t="s">
        <v>741</v>
      </c>
      <c r="G134" s="239"/>
      <c r="H134" s="243">
        <v>2.7</v>
      </c>
      <c r="I134" s="244"/>
      <c r="J134" s="239"/>
      <c r="K134" s="239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197</v>
      </c>
      <c r="AU134" s="249" t="s">
        <v>86</v>
      </c>
      <c r="AV134" s="13" t="s">
        <v>86</v>
      </c>
      <c r="AW134" s="13" t="s">
        <v>32</v>
      </c>
      <c r="AX134" s="13" t="s">
        <v>76</v>
      </c>
      <c r="AY134" s="249" t="s">
        <v>127</v>
      </c>
    </row>
    <row r="135" spans="1:51" s="14" customFormat="1" ht="12">
      <c r="A135" s="14"/>
      <c r="B135" s="250"/>
      <c r="C135" s="251"/>
      <c r="D135" s="240" t="s">
        <v>197</v>
      </c>
      <c r="E135" s="252" t="s">
        <v>156</v>
      </c>
      <c r="F135" s="253" t="s">
        <v>199</v>
      </c>
      <c r="G135" s="251"/>
      <c r="H135" s="254">
        <v>12.24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197</v>
      </c>
      <c r="AU135" s="260" t="s">
        <v>86</v>
      </c>
      <c r="AV135" s="14" t="s">
        <v>141</v>
      </c>
      <c r="AW135" s="14" t="s">
        <v>32</v>
      </c>
      <c r="AX135" s="14" t="s">
        <v>84</v>
      </c>
      <c r="AY135" s="260" t="s">
        <v>127</v>
      </c>
    </row>
    <row r="136" spans="1:65" s="2" customFormat="1" ht="24.15" customHeight="1">
      <c r="A136" s="39"/>
      <c r="B136" s="40"/>
      <c r="C136" s="219" t="s">
        <v>86</v>
      </c>
      <c r="D136" s="219" t="s">
        <v>130</v>
      </c>
      <c r="E136" s="220" t="s">
        <v>742</v>
      </c>
      <c r="F136" s="221" t="s">
        <v>743</v>
      </c>
      <c r="G136" s="222" t="s">
        <v>195</v>
      </c>
      <c r="H136" s="223">
        <v>47.34</v>
      </c>
      <c r="I136" s="224"/>
      <c r="J136" s="225">
        <f>ROUND(I136*H136,2)</f>
        <v>0</v>
      </c>
      <c r="K136" s="221" t="s">
        <v>134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0.22</v>
      </c>
      <c r="T136" s="229">
        <f>S136*H136</f>
        <v>10.414800000000001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141</v>
      </c>
      <c r="AT136" s="230" t="s">
        <v>130</v>
      </c>
      <c r="AU136" s="230" t="s">
        <v>86</v>
      </c>
      <c r="AY136" s="18" t="s">
        <v>127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141</v>
      </c>
      <c r="BM136" s="230" t="s">
        <v>744</v>
      </c>
    </row>
    <row r="137" spans="1:51" s="15" customFormat="1" ht="12">
      <c r="A137" s="15"/>
      <c r="B137" s="261"/>
      <c r="C137" s="262"/>
      <c r="D137" s="240" t="s">
        <v>197</v>
      </c>
      <c r="E137" s="263" t="s">
        <v>1</v>
      </c>
      <c r="F137" s="264" t="s">
        <v>736</v>
      </c>
      <c r="G137" s="262"/>
      <c r="H137" s="263" t="s">
        <v>1</v>
      </c>
      <c r="I137" s="265"/>
      <c r="J137" s="262"/>
      <c r="K137" s="262"/>
      <c r="L137" s="266"/>
      <c r="M137" s="267"/>
      <c r="N137" s="268"/>
      <c r="O137" s="268"/>
      <c r="P137" s="268"/>
      <c r="Q137" s="268"/>
      <c r="R137" s="268"/>
      <c r="S137" s="268"/>
      <c r="T137" s="269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0" t="s">
        <v>197</v>
      </c>
      <c r="AU137" s="270" t="s">
        <v>86</v>
      </c>
      <c r="AV137" s="15" t="s">
        <v>84</v>
      </c>
      <c r="AW137" s="15" t="s">
        <v>32</v>
      </c>
      <c r="AX137" s="15" t="s">
        <v>76</v>
      </c>
      <c r="AY137" s="270" t="s">
        <v>127</v>
      </c>
    </row>
    <row r="138" spans="1:51" s="13" customFormat="1" ht="12">
      <c r="A138" s="13"/>
      <c r="B138" s="238"/>
      <c r="C138" s="239"/>
      <c r="D138" s="240" t="s">
        <v>197</v>
      </c>
      <c r="E138" s="241" t="s">
        <v>1</v>
      </c>
      <c r="F138" s="242" t="s">
        <v>745</v>
      </c>
      <c r="G138" s="239"/>
      <c r="H138" s="243">
        <v>18.9</v>
      </c>
      <c r="I138" s="244"/>
      <c r="J138" s="239"/>
      <c r="K138" s="239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197</v>
      </c>
      <c r="AU138" s="249" t="s">
        <v>86</v>
      </c>
      <c r="AV138" s="13" t="s">
        <v>86</v>
      </c>
      <c r="AW138" s="13" t="s">
        <v>32</v>
      </c>
      <c r="AX138" s="13" t="s">
        <v>76</v>
      </c>
      <c r="AY138" s="249" t="s">
        <v>127</v>
      </c>
    </row>
    <row r="139" spans="1:51" s="15" customFormat="1" ht="12">
      <c r="A139" s="15"/>
      <c r="B139" s="261"/>
      <c r="C139" s="262"/>
      <c r="D139" s="240" t="s">
        <v>197</v>
      </c>
      <c r="E139" s="263" t="s">
        <v>1</v>
      </c>
      <c r="F139" s="264" t="s">
        <v>738</v>
      </c>
      <c r="G139" s="262"/>
      <c r="H139" s="263" t="s">
        <v>1</v>
      </c>
      <c r="I139" s="265"/>
      <c r="J139" s="262"/>
      <c r="K139" s="262"/>
      <c r="L139" s="266"/>
      <c r="M139" s="267"/>
      <c r="N139" s="268"/>
      <c r="O139" s="268"/>
      <c r="P139" s="268"/>
      <c r="Q139" s="268"/>
      <c r="R139" s="268"/>
      <c r="S139" s="268"/>
      <c r="T139" s="269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0" t="s">
        <v>197</v>
      </c>
      <c r="AU139" s="270" t="s">
        <v>86</v>
      </c>
      <c r="AV139" s="15" t="s">
        <v>84</v>
      </c>
      <c r="AW139" s="15" t="s">
        <v>32</v>
      </c>
      <c r="AX139" s="15" t="s">
        <v>76</v>
      </c>
      <c r="AY139" s="270" t="s">
        <v>127</v>
      </c>
    </row>
    <row r="140" spans="1:51" s="13" customFormat="1" ht="12">
      <c r="A140" s="13"/>
      <c r="B140" s="238"/>
      <c r="C140" s="239"/>
      <c r="D140" s="240" t="s">
        <v>197</v>
      </c>
      <c r="E140" s="241" t="s">
        <v>1</v>
      </c>
      <c r="F140" s="242" t="s">
        <v>746</v>
      </c>
      <c r="G140" s="239"/>
      <c r="H140" s="243">
        <v>14.94</v>
      </c>
      <c r="I140" s="244"/>
      <c r="J140" s="239"/>
      <c r="K140" s="239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197</v>
      </c>
      <c r="AU140" s="249" t="s">
        <v>86</v>
      </c>
      <c r="AV140" s="13" t="s">
        <v>86</v>
      </c>
      <c r="AW140" s="13" t="s">
        <v>32</v>
      </c>
      <c r="AX140" s="13" t="s">
        <v>76</v>
      </c>
      <c r="AY140" s="249" t="s">
        <v>127</v>
      </c>
    </row>
    <row r="141" spans="1:51" s="15" customFormat="1" ht="12">
      <c r="A141" s="15"/>
      <c r="B141" s="261"/>
      <c r="C141" s="262"/>
      <c r="D141" s="240" t="s">
        <v>197</v>
      </c>
      <c r="E141" s="263" t="s">
        <v>1</v>
      </c>
      <c r="F141" s="264" t="s">
        <v>740</v>
      </c>
      <c r="G141" s="262"/>
      <c r="H141" s="263" t="s">
        <v>1</v>
      </c>
      <c r="I141" s="265"/>
      <c r="J141" s="262"/>
      <c r="K141" s="262"/>
      <c r="L141" s="266"/>
      <c r="M141" s="267"/>
      <c r="N141" s="268"/>
      <c r="O141" s="268"/>
      <c r="P141" s="268"/>
      <c r="Q141" s="268"/>
      <c r="R141" s="268"/>
      <c r="S141" s="268"/>
      <c r="T141" s="269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0" t="s">
        <v>197</v>
      </c>
      <c r="AU141" s="270" t="s">
        <v>86</v>
      </c>
      <c r="AV141" s="15" t="s">
        <v>84</v>
      </c>
      <c r="AW141" s="15" t="s">
        <v>32</v>
      </c>
      <c r="AX141" s="15" t="s">
        <v>76</v>
      </c>
      <c r="AY141" s="270" t="s">
        <v>127</v>
      </c>
    </row>
    <row r="142" spans="1:51" s="13" customFormat="1" ht="12">
      <c r="A142" s="13"/>
      <c r="B142" s="238"/>
      <c r="C142" s="239"/>
      <c r="D142" s="240" t="s">
        <v>197</v>
      </c>
      <c r="E142" s="241" t="s">
        <v>1</v>
      </c>
      <c r="F142" s="242" t="s">
        <v>747</v>
      </c>
      <c r="G142" s="239"/>
      <c r="H142" s="243">
        <v>13.5</v>
      </c>
      <c r="I142" s="244"/>
      <c r="J142" s="239"/>
      <c r="K142" s="239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197</v>
      </c>
      <c r="AU142" s="249" t="s">
        <v>86</v>
      </c>
      <c r="AV142" s="13" t="s">
        <v>86</v>
      </c>
      <c r="AW142" s="13" t="s">
        <v>32</v>
      </c>
      <c r="AX142" s="13" t="s">
        <v>76</v>
      </c>
      <c r="AY142" s="249" t="s">
        <v>127</v>
      </c>
    </row>
    <row r="143" spans="1:51" s="14" customFormat="1" ht="12">
      <c r="A143" s="14"/>
      <c r="B143" s="250"/>
      <c r="C143" s="251"/>
      <c r="D143" s="240" t="s">
        <v>197</v>
      </c>
      <c r="E143" s="252" t="s">
        <v>152</v>
      </c>
      <c r="F143" s="253" t="s">
        <v>199</v>
      </c>
      <c r="G143" s="251"/>
      <c r="H143" s="254">
        <v>47.34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197</v>
      </c>
      <c r="AU143" s="260" t="s">
        <v>86</v>
      </c>
      <c r="AV143" s="14" t="s">
        <v>141</v>
      </c>
      <c r="AW143" s="14" t="s">
        <v>32</v>
      </c>
      <c r="AX143" s="14" t="s">
        <v>84</v>
      </c>
      <c r="AY143" s="260" t="s">
        <v>127</v>
      </c>
    </row>
    <row r="144" spans="1:65" s="2" customFormat="1" ht="24.15" customHeight="1">
      <c r="A144" s="39"/>
      <c r="B144" s="40"/>
      <c r="C144" s="219" t="s">
        <v>137</v>
      </c>
      <c r="D144" s="219" t="s">
        <v>130</v>
      </c>
      <c r="E144" s="220" t="s">
        <v>193</v>
      </c>
      <c r="F144" s="221" t="s">
        <v>194</v>
      </c>
      <c r="G144" s="222" t="s">
        <v>195</v>
      </c>
      <c r="H144" s="223">
        <v>103.44</v>
      </c>
      <c r="I144" s="224"/>
      <c r="J144" s="225">
        <f>ROUND(I144*H144,2)</f>
        <v>0</v>
      </c>
      <c r="K144" s="221" t="s">
        <v>134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141</v>
      </c>
      <c r="AT144" s="230" t="s">
        <v>130</v>
      </c>
      <c r="AU144" s="230" t="s">
        <v>86</v>
      </c>
      <c r="AY144" s="18" t="s">
        <v>127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141</v>
      </c>
      <c r="BM144" s="230" t="s">
        <v>748</v>
      </c>
    </row>
    <row r="145" spans="1:51" s="15" customFormat="1" ht="12">
      <c r="A145" s="15"/>
      <c r="B145" s="261"/>
      <c r="C145" s="262"/>
      <c r="D145" s="240" t="s">
        <v>197</v>
      </c>
      <c r="E145" s="263" t="s">
        <v>1</v>
      </c>
      <c r="F145" s="264" t="s">
        <v>736</v>
      </c>
      <c r="G145" s="262"/>
      <c r="H145" s="263" t="s">
        <v>1</v>
      </c>
      <c r="I145" s="265"/>
      <c r="J145" s="262"/>
      <c r="K145" s="262"/>
      <c r="L145" s="266"/>
      <c r="M145" s="267"/>
      <c r="N145" s="268"/>
      <c r="O145" s="268"/>
      <c r="P145" s="268"/>
      <c r="Q145" s="268"/>
      <c r="R145" s="268"/>
      <c r="S145" s="268"/>
      <c r="T145" s="26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0" t="s">
        <v>197</v>
      </c>
      <c r="AU145" s="270" t="s">
        <v>86</v>
      </c>
      <c r="AV145" s="15" t="s">
        <v>84</v>
      </c>
      <c r="AW145" s="15" t="s">
        <v>32</v>
      </c>
      <c r="AX145" s="15" t="s">
        <v>76</v>
      </c>
      <c r="AY145" s="270" t="s">
        <v>127</v>
      </c>
    </row>
    <row r="146" spans="1:51" s="13" customFormat="1" ht="12">
      <c r="A146" s="13"/>
      <c r="B146" s="238"/>
      <c r="C146" s="239"/>
      <c r="D146" s="240" t="s">
        <v>197</v>
      </c>
      <c r="E146" s="241" t="s">
        <v>1</v>
      </c>
      <c r="F146" s="242" t="s">
        <v>749</v>
      </c>
      <c r="G146" s="239"/>
      <c r="H146" s="243">
        <v>5.76</v>
      </c>
      <c r="I146" s="244"/>
      <c r="J146" s="239"/>
      <c r="K146" s="239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197</v>
      </c>
      <c r="AU146" s="249" t="s">
        <v>86</v>
      </c>
      <c r="AV146" s="13" t="s">
        <v>86</v>
      </c>
      <c r="AW146" s="13" t="s">
        <v>32</v>
      </c>
      <c r="AX146" s="13" t="s">
        <v>76</v>
      </c>
      <c r="AY146" s="249" t="s">
        <v>127</v>
      </c>
    </row>
    <row r="147" spans="1:51" s="15" customFormat="1" ht="12">
      <c r="A147" s="15"/>
      <c r="B147" s="261"/>
      <c r="C147" s="262"/>
      <c r="D147" s="240" t="s">
        <v>197</v>
      </c>
      <c r="E147" s="263" t="s">
        <v>1</v>
      </c>
      <c r="F147" s="264" t="s">
        <v>738</v>
      </c>
      <c r="G147" s="262"/>
      <c r="H147" s="263" t="s">
        <v>1</v>
      </c>
      <c r="I147" s="265"/>
      <c r="J147" s="262"/>
      <c r="K147" s="262"/>
      <c r="L147" s="266"/>
      <c r="M147" s="267"/>
      <c r="N147" s="268"/>
      <c r="O147" s="268"/>
      <c r="P147" s="268"/>
      <c r="Q147" s="268"/>
      <c r="R147" s="268"/>
      <c r="S147" s="268"/>
      <c r="T147" s="269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0" t="s">
        <v>197</v>
      </c>
      <c r="AU147" s="270" t="s">
        <v>86</v>
      </c>
      <c r="AV147" s="15" t="s">
        <v>84</v>
      </c>
      <c r="AW147" s="15" t="s">
        <v>32</v>
      </c>
      <c r="AX147" s="15" t="s">
        <v>76</v>
      </c>
      <c r="AY147" s="270" t="s">
        <v>127</v>
      </c>
    </row>
    <row r="148" spans="1:51" s="13" customFormat="1" ht="12">
      <c r="A148" s="13"/>
      <c r="B148" s="238"/>
      <c r="C148" s="239"/>
      <c r="D148" s="240" t="s">
        <v>197</v>
      </c>
      <c r="E148" s="241" t="s">
        <v>1</v>
      </c>
      <c r="F148" s="242" t="s">
        <v>750</v>
      </c>
      <c r="G148" s="239"/>
      <c r="H148" s="243">
        <v>3.04</v>
      </c>
      <c r="I148" s="244"/>
      <c r="J148" s="239"/>
      <c r="K148" s="239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197</v>
      </c>
      <c r="AU148" s="249" t="s">
        <v>86</v>
      </c>
      <c r="AV148" s="13" t="s">
        <v>86</v>
      </c>
      <c r="AW148" s="13" t="s">
        <v>32</v>
      </c>
      <c r="AX148" s="13" t="s">
        <v>76</v>
      </c>
      <c r="AY148" s="249" t="s">
        <v>127</v>
      </c>
    </row>
    <row r="149" spans="1:51" s="15" customFormat="1" ht="12">
      <c r="A149" s="15"/>
      <c r="B149" s="261"/>
      <c r="C149" s="262"/>
      <c r="D149" s="240" t="s">
        <v>197</v>
      </c>
      <c r="E149" s="263" t="s">
        <v>1</v>
      </c>
      <c r="F149" s="264" t="s">
        <v>751</v>
      </c>
      <c r="G149" s="262"/>
      <c r="H149" s="263" t="s">
        <v>1</v>
      </c>
      <c r="I149" s="265"/>
      <c r="J149" s="262"/>
      <c r="K149" s="262"/>
      <c r="L149" s="266"/>
      <c r="M149" s="267"/>
      <c r="N149" s="268"/>
      <c r="O149" s="268"/>
      <c r="P149" s="268"/>
      <c r="Q149" s="268"/>
      <c r="R149" s="268"/>
      <c r="S149" s="268"/>
      <c r="T149" s="269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0" t="s">
        <v>197</v>
      </c>
      <c r="AU149" s="270" t="s">
        <v>86</v>
      </c>
      <c r="AV149" s="15" t="s">
        <v>84</v>
      </c>
      <c r="AW149" s="15" t="s">
        <v>32</v>
      </c>
      <c r="AX149" s="15" t="s">
        <v>76</v>
      </c>
      <c r="AY149" s="270" t="s">
        <v>127</v>
      </c>
    </row>
    <row r="150" spans="1:51" s="13" customFormat="1" ht="12">
      <c r="A150" s="13"/>
      <c r="B150" s="238"/>
      <c r="C150" s="239"/>
      <c r="D150" s="240" t="s">
        <v>197</v>
      </c>
      <c r="E150" s="241" t="s">
        <v>1</v>
      </c>
      <c r="F150" s="242" t="s">
        <v>752</v>
      </c>
      <c r="G150" s="239"/>
      <c r="H150" s="243">
        <v>86.8</v>
      </c>
      <c r="I150" s="244"/>
      <c r="J150" s="239"/>
      <c r="K150" s="239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197</v>
      </c>
      <c r="AU150" s="249" t="s">
        <v>86</v>
      </c>
      <c r="AV150" s="13" t="s">
        <v>86</v>
      </c>
      <c r="AW150" s="13" t="s">
        <v>32</v>
      </c>
      <c r="AX150" s="13" t="s">
        <v>76</v>
      </c>
      <c r="AY150" s="249" t="s">
        <v>127</v>
      </c>
    </row>
    <row r="151" spans="1:51" s="15" customFormat="1" ht="12">
      <c r="A151" s="15"/>
      <c r="B151" s="261"/>
      <c r="C151" s="262"/>
      <c r="D151" s="240" t="s">
        <v>197</v>
      </c>
      <c r="E151" s="263" t="s">
        <v>1</v>
      </c>
      <c r="F151" s="264" t="s">
        <v>740</v>
      </c>
      <c r="G151" s="262"/>
      <c r="H151" s="263" t="s">
        <v>1</v>
      </c>
      <c r="I151" s="265"/>
      <c r="J151" s="262"/>
      <c r="K151" s="262"/>
      <c r="L151" s="266"/>
      <c r="M151" s="267"/>
      <c r="N151" s="268"/>
      <c r="O151" s="268"/>
      <c r="P151" s="268"/>
      <c r="Q151" s="268"/>
      <c r="R151" s="268"/>
      <c r="S151" s="268"/>
      <c r="T151" s="269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0" t="s">
        <v>197</v>
      </c>
      <c r="AU151" s="270" t="s">
        <v>86</v>
      </c>
      <c r="AV151" s="15" t="s">
        <v>84</v>
      </c>
      <c r="AW151" s="15" t="s">
        <v>32</v>
      </c>
      <c r="AX151" s="15" t="s">
        <v>76</v>
      </c>
      <c r="AY151" s="270" t="s">
        <v>127</v>
      </c>
    </row>
    <row r="152" spans="1:51" s="15" customFormat="1" ht="12">
      <c r="A152" s="15"/>
      <c r="B152" s="261"/>
      <c r="C152" s="262"/>
      <c r="D152" s="240" t="s">
        <v>197</v>
      </c>
      <c r="E152" s="263" t="s">
        <v>1</v>
      </c>
      <c r="F152" s="264" t="s">
        <v>753</v>
      </c>
      <c r="G152" s="262"/>
      <c r="H152" s="263" t="s">
        <v>1</v>
      </c>
      <c r="I152" s="265"/>
      <c r="J152" s="262"/>
      <c r="K152" s="262"/>
      <c r="L152" s="266"/>
      <c r="M152" s="267"/>
      <c r="N152" s="268"/>
      <c r="O152" s="268"/>
      <c r="P152" s="268"/>
      <c r="Q152" s="268"/>
      <c r="R152" s="268"/>
      <c r="S152" s="268"/>
      <c r="T152" s="26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0" t="s">
        <v>197</v>
      </c>
      <c r="AU152" s="270" t="s">
        <v>86</v>
      </c>
      <c r="AV152" s="15" t="s">
        <v>84</v>
      </c>
      <c r="AW152" s="15" t="s">
        <v>32</v>
      </c>
      <c r="AX152" s="15" t="s">
        <v>76</v>
      </c>
      <c r="AY152" s="270" t="s">
        <v>127</v>
      </c>
    </row>
    <row r="153" spans="1:51" s="13" customFormat="1" ht="12">
      <c r="A153" s="13"/>
      <c r="B153" s="238"/>
      <c r="C153" s="239"/>
      <c r="D153" s="240" t="s">
        <v>197</v>
      </c>
      <c r="E153" s="241" t="s">
        <v>1</v>
      </c>
      <c r="F153" s="242" t="s">
        <v>754</v>
      </c>
      <c r="G153" s="239"/>
      <c r="H153" s="243">
        <v>2.24</v>
      </c>
      <c r="I153" s="244"/>
      <c r="J153" s="239"/>
      <c r="K153" s="239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197</v>
      </c>
      <c r="AU153" s="249" t="s">
        <v>86</v>
      </c>
      <c r="AV153" s="13" t="s">
        <v>86</v>
      </c>
      <c r="AW153" s="13" t="s">
        <v>32</v>
      </c>
      <c r="AX153" s="13" t="s">
        <v>76</v>
      </c>
      <c r="AY153" s="249" t="s">
        <v>127</v>
      </c>
    </row>
    <row r="154" spans="1:51" s="15" customFormat="1" ht="12">
      <c r="A154" s="15"/>
      <c r="B154" s="261"/>
      <c r="C154" s="262"/>
      <c r="D154" s="240" t="s">
        <v>197</v>
      </c>
      <c r="E154" s="263" t="s">
        <v>1</v>
      </c>
      <c r="F154" s="264" t="s">
        <v>755</v>
      </c>
      <c r="G154" s="262"/>
      <c r="H154" s="263" t="s">
        <v>1</v>
      </c>
      <c r="I154" s="265"/>
      <c r="J154" s="262"/>
      <c r="K154" s="262"/>
      <c r="L154" s="266"/>
      <c r="M154" s="267"/>
      <c r="N154" s="268"/>
      <c r="O154" s="268"/>
      <c r="P154" s="268"/>
      <c r="Q154" s="268"/>
      <c r="R154" s="268"/>
      <c r="S154" s="268"/>
      <c r="T154" s="269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0" t="s">
        <v>197</v>
      </c>
      <c r="AU154" s="270" t="s">
        <v>86</v>
      </c>
      <c r="AV154" s="15" t="s">
        <v>84</v>
      </c>
      <c r="AW154" s="15" t="s">
        <v>32</v>
      </c>
      <c r="AX154" s="15" t="s">
        <v>76</v>
      </c>
      <c r="AY154" s="270" t="s">
        <v>127</v>
      </c>
    </row>
    <row r="155" spans="1:51" s="13" customFormat="1" ht="12">
      <c r="A155" s="13"/>
      <c r="B155" s="238"/>
      <c r="C155" s="239"/>
      <c r="D155" s="240" t="s">
        <v>197</v>
      </c>
      <c r="E155" s="241" t="s">
        <v>1</v>
      </c>
      <c r="F155" s="242" t="s">
        <v>756</v>
      </c>
      <c r="G155" s="239"/>
      <c r="H155" s="243">
        <v>5.6</v>
      </c>
      <c r="I155" s="244"/>
      <c r="J155" s="239"/>
      <c r="K155" s="239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197</v>
      </c>
      <c r="AU155" s="249" t="s">
        <v>86</v>
      </c>
      <c r="AV155" s="13" t="s">
        <v>86</v>
      </c>
      <c r="AW155" s="13" t="s">
        <v>32</v>
      </c>
      <c r="AX155" s="13" t="s">
        <v>76</v>
      </c>
      <c r="AY155" s="249" t="s">
        <v>127</v>
      </c>
    </row>
    <row r="156" spans="1:51" s="14" customFormat="1" ht="12">
      <c r="A156" s="14"/>
      <c r="B156" s="250"/>
      <c r="C156" s="251"/>
      <c r="D156" s="240" t="s">
        <v>197</v>
      </c>
      <c r="E156" s="252" t="s">
        <v>726</v>
      </c>
      <c r="F156" s="253" t="s">
        <v>199</v>
      </c>
      <c r="G156" s="251"/>
      <c r="H156" s="254">
        <v>103.44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0" t="s">
        <v>197</v>
      </c>
      <c r="AU156" s="260" t="s">
        <v>86</v>
      </c>
      <c r="AV156" s="14" t="s">
        <v>141</v>
      </c>
      <c r="AW156" s="14" t="s">
        <v>32</v>
      </c>
      <c r="AX156" s="14" t="s">
        <v>84</v>
      </c>
      <c r="AY156" s="260" t="s">
        <v>127</v>
      </c>
    </row>
    <row r="157" spans="1:65" s="2" customFormat="1" ht="33" customHeight="1">
      <c r="A157" s="39"/>
      <c r="B157" s="40"/>
      <c r="C157" s="219" t="s">
        <v>141</v>
      </c>
      <c r="D157" s="219" t="s">
        <v>130</v>
      </c>
      <c r="E157" s="220" t="s">
        <v>216</v>
      </c>
      <c r="F157" s="221" t="s">
        <v>217</v>
      </c>
      <c r="G157" s="222" t="s">
        <v>202</v>
      </c>
      <c r="H157" s="223">
        <v>146.268</v>
      </c>
      <c r="I157" s="224"/>
      <c r="J157" s="225">
        <f>ROUND(I157*H157,2)</f>
        <v>0</v>
      </c>
      <c r="K157" s="221" t="s">
        <v>134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141</v>
      </c>
      <c r="AT157" s="230" t="s">
        <v>130</v>
      </c>
      <c r="AU157" s="230" t="s">
        <v>86</v>
      </c>
      <c r="AY157" s="18" t="s">
        <v>127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141</v>
      </c>
      <c r="BM157" s="230" t="s">
        <v>757</v>
      </c>
    </row>
    <row r="158" spans="1:51" s="15" customFormat="1" ht="12">
      <c r="A158" s="15"/>
      <c r="B158" s="261"/>
      <c r="C158" s="262"/>
      <c r="D158" s="240" t="s">
        <v>197</v>
      </c>
      <c r="E158" s="263" t="s">
        <v>1</v>
      </c>
      <c r="F158" s="264" t="s">
        <v>736</v>
      </c>
      <c r="G158" s="262"/>
      <c r="H158" s="263" t="s">
        <v>1</v>
      </c>
      <c r="I158" s="265"/>
      <c r="J158" s="262"/>
      <c r="K158" s="262"/>
      <c r="L158" s="266"/>
      <c r="M158" s="267"/>
      <c r="N158" s="268"/>
      <c r="O158" s="268"/>
      <c r="P158" s="268"/>
      <c r="Q158" s="268"/>
      <c r="R158" s="268"/>
      <c r="S158" s="268"/>
      <c r="T158" s="26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0" t="s">
        <v>197</v>
      </c>
      <c r="AU158" s="270" t="s">
        <v>86</v>
      </c>
      <c r="AV158" s="15" t="s">
        <v>84</v>
      </c>
      <c r="AW158" s="15" t="s">
        <v>32</v>
      </c>
      <c r="AX158" s="15" t="s">
        <v>76</v>
      </c>
      <c r="AY158" s="270" t="s">
        <v>127</v>
      </c>
    </row>
    <row r="159" spans="1:51" s="15" customFormat="1" ht="12">
      <c r="A159" s="15"/>
      <c r="B159" s="261"/>
      <c r="C159" s="262"/>
      <c r="D159" s="240" t="s">
        <v>197</v>
      </c>
      <c r="E159" s="263" t="s">
        <v>1</v>
      </c>
      <c r="F159" s="264" t="s">
        <v>758</v>
      </c>
      <c r="G159" s="262"/>
      <c r="H159" s="263" t="s">
        <v>1</v>
      </c>
      <c r="I159" s="265"/>
      <c r="J159" s="262"/>
      <c r="K159" s="262"/>
      <c r="L159" s="266"/>
      <c r="M159" s="267"/>
      <c r="N159" s="268"/>
      <c r="O159" s="268"/>
      <c r="P159" s="268"/>
      <c r="Q159" s="268"/>
      <c r="R159" s="268"/>
      <c r="S159" s="268"/>
      <c r="T159" s="269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0" t="s">
        <v>197</v>
      </c>
      <c r="AU159" s="270" t="s">
        <v>86</v>
      </c>
      <c r="AV159" s="15" t="s">
        <v>84</v>
      </c>
      <c r="AW159" s="15" t="s">
        <v>32</v>
      </c>
      <c r="AX159" s="15" t="s">
        <v>76</v>
      </c>
      <c r="AY159" s="270" t="s">
        <v>127</v>
      </c>
    </row>
    <row r="160" spans="1:51" s="13" customFormat="1" ht="12">
      <c r="A160" s="13"/>
      <c r="B160" s="238"/>
      <c r="C160" s="239"/>
      <c r="D160" s="240" t="s">
        <v>197</v>
      </c>
      <c r="E160" s="241" t="s">
        <v>1</v>
      </c>
      <c r="F160" s="242" t="s">
        <v>759</v>
      </c>
      <c r="G160" s="239"/>
      <c r="H160" s="243">
        <v>2.944</v>
      </c>
      <c r="I160" s="244"/>
      <c r="J160" s="239"/>
      <c r="K160" s="239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197</v>
      </c>
      <c r="AU160" s="249" t="s">
        <v>86</v>
      </c>
      <c r="AV160" s="13" t="s">
        <v>86</v>
      </c>
      <c r="AW160" s="13" t="s">
        <v>32</v>
      </c>
      <c r="AX160" s="13" t="s">
        <v>76</v>
      </c>
      <c r="AY160" s="249" t="s">
        <v>127</v>
      </c>
    </row>
    <row r="161" spans="1:51" s="13" customFormat="1" ht="12">
      <c r="A161" s="13"/>
      <c r="B161" s="238"/>
      <c r="C161" s="239"/>
      <c r="D161" s="240" t="s">
        <v>197</v>
      </c>
      <c r="E161" s="241" t="s">
        <v>1</v>
      </c>
      <c r="F161" s="242" t="s">
        <v>760</v>
      </c>
      <c r="G161" s="239"/>
      <c r="H161" s="243">
        <v>13.44</v>
      </c>
      <c r="I161" s="244"/>
      <c r="J161" s="239"/>
      <c r="K161" s="239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197</v>
      </c>
      <c r="AU161" s="249" t="s">
        <v>86</v>
      </c>
      <c r="AV161" s="13" t="s">
        <v>86</v>
      </c>
      <c r="AW161" s="13" t="s">
        <v>32</v>
      </c>
      <c r="AX161" s="13" t="s">
        <v>76</v>
      </c>
      <c r="AY161" s="249" t="s">
        <v>127</v>
      </c>
    </row>
    <row r="162" spans="1:51" s="13" customFormat="1" ht="12">
      <c r="A162" s="13"/>
      <c r="B162" s="238"/>
      <c r="C162" s="239"/>
      <c r="D162" s="240" t="s">
        <v>197</v>
      </c>
      <c r="E162" s="241" t="s">
        <v>1</v>
      </c>
      <c r="F162" s="242" t="s">
        <v>761</v>
      </c>
      <c r="G162" s="239"/>
      <c r="H162" s="243">
        <v>3.456</v>
      </c>
      <c r="I162" s="244"/>
      <c r="J162" s="239"/>
      <c r="K162" s="239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197</v>
      </c>
      <c r="AU162" s="249" t="s">
        <v>86</v>
      </c>
      <c r="AV162" s="13" t="s">
        <v>86</v>
      </c>
      <c r="AW162" s="13" t="s">
        <v>32</v>
      </c>
      <c r="AX162" s="13" t="s">
        <v>76</v>
      </c>
      <c r="AY162" s="249" t="s">
        <v>127</v>
      </c>
    </row>
    <row r="163" spans="1:51" s="15" customFormat="1" ht="12">
      <c r="A163" s="15"/>
      <c r="B163" s="261"/>
      <c r="C163" s="262"/>
      <c r="D163" s="240" t="s">
        <v>197</v>
      </c>
      <c r="E163" s="263" t="s">
        <v>1</v>
      </c>
      <c r="F163" s="264" t="s">
        <v>738</v>
      </c>
      <c r="G163" s="262"/>
      <c r="H163" s="263" t="s">
        <v>1</v>
      </c>
      <c r="I163" s="265"/>
      <c r="J163" s="262"/>
      <c r="K163" s="262"/>
      <c r="L163" s="266"/>
      <c r="M163" s="267"/>
      <c r="N163" s="268"/>
      <c r="O163" s="268"/>
      <c r="P163" s="268"/>
      <c r="Q163" s="268"/>
      <c r="R163" s="268"/>
      <c r="S163" s="268"/>
      <c r="T163" s="269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0" t="s">
        <v>197</v>
      </c>
      <c r="AU163" s="270" t="s">
        <v>86</v>
      </c>
      <c r="AV163" s="15" t="s">
        <v>84</v>
      </c>
      <c r="AW163" s="15" t="s">
        <v>32</v>
      </c>
      <c r="AX163" s="15" t="s">
        <v>76</v>
      </c>
      <c r="AY163" s="270" t="s">
        <v>127</v>
      </c>
    </row>
    <row r="164" spans="1:51" s="13" customFormat="1" ht="12">
      <c r="A164" s="13"/>
      <c r="B164" s="238"/>
      <c r="C164" s="239"/>
      <c r="D164" s="240" t="s">
        <v>197</v>
      </c>
      <c r="E164" s="241" t="s">
        <v>1</v>
      </c>
      <c r="F164" s="242" t="s">
        <v>762</v>
      </c>
      <c r="G164" s="239"/>
      <c r="H164" s="243">
        <v>2.72</v>
      </c>
      <c r="I164" s="244"/>
      <c r="J164" s="239"/>
      <c r="K164" s="239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197</v>
      </c>
      <c r="AU164" s="249" t="s">
        <v>86</v>
      </c>
      <c r="AV164" s="13" t="s">
        <v>86</v>
      </c>
      <c r="AW164" s="13" t="s">
        <v>32</v>
      </c>
      <c r="AX164" s="13" t="s">
        <v>76</v>
      </c>
      <c r="AY164" s="249" t="s">
        <v>127</v>
      </c>
    </row>
    <row r="165" spans="1:51" s="13" customFormat="1" ht="12">
      <c r="A165" s="13"/>
      <c r="B165" s="238"/>
      <c r="C165" s="239"/>
      <c r="D165" s="240" t="s">
        <v>197</v>
      </c>
      <c r="E165" s="241" t="s">
        <v>1</v>
      </c>
      <c r="F165" s="242" t="s">
        <v>763</v>
      </c>
      <c r="G165" s="239"/>
      <c r="H165" s="243">
        <v>11.288</v>
      </c>
      <c r="I165" s="244"/>
      <c r="J165" s="239"/>
      <c r="K165" s="239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197</v>
      </c>
      <c r="AU165" s="249" t="s">
        <v>86</v>
      </c>
      <c r="AV165" s="13" t="s">
        <v>86</v>
      </c>
      <c r="AW165" s="13" t="s">
        <v>32</v>
      </c>
      <c r="AX165" s="13" t="s">
        <v>76</v>
      </c>
      <c r="AY165" s="249" t="s">
        <v>127</v>
      </c>
    </row>
    <row r="166" spans="1:51" s="13" customFormat="1" ht="12">
      <c r="A166" s="13"/>
      <c r="B166" s="238"/>
      <c r="C166" s="239"/>
      <c r="D166" s="240" t="s">
        <v>197</v>
      </c>
      <c r="E166" s="241" t="s">
        <v>1</v>
      </c>
      <c r="F166" s="242" t="s">
        <v>764</v>
      </c>
      <c r="G166" s="239"/>
      <c r="H166" s="243">
        <v>5.776</v>
      </c>
      <c r="I166" s="244"/>
      <c r="J166" s="239"/>
      <c r="K166" s="239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197</v>
      </c>
      <c r="AU166" s="249" t="s">
        <v>86</v>
      </c>
      <c r="AV166" s="13" t="s">
        <v>86</v>
      </c>
      <c r="AW166" s="13" t="s">
        <v>32</v>
      </c>
      <c r="AX166" s="13" t="s">
        <v>76</v>
      </c>
      <c r="AY166" s="249" t="s">
        <v>127</v>
      </c>
    </row>
    <row r="167" spans="1:51" s="13" customFormat="1" ht="12">
      <c r="A167" s="13"/>
      <c r="B167" s="238"/>
      <c r="C167" s="239"/>
      <c r="D167" s="240" t="s">
        <v>197</v>
      </c>
      <c r="E167" s="241" t="s">
        <v>1</v>
      </c>
      <c r="F167" s="242" t="s">
        <v>765</v>
      </c>
      <c r="G167" s="239"/>
      <c r="H167" s="243">
        <v>4.128</v>
      </c>
      <c r="I167" s="244"/>
      <c r="J167" s="239"/>
      <c r="K167" s="239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197</v>
      </c>
      <c r="AU167" s="249" t="s">
        <v>86</v>
      </c>
      <c r="AV167" s="13" t="s">
        <v>86</v>
      </c>
      <c r="AW167" s="13" t="s">
        <v>32</v>
      </c>
      <c r="AX167" s="13" t="s">
        <v>76</v>
      </c>
      <c r="AY167" s="249" t="s">
        <v>127</v>
      </c>
    </row>
    <row r="168" spans="1:51" s="15" customFormat="1" ht="12">
      <c r="A168" s="15"/>
      <c r="B168" s="261"/>
      <c r="C168" s="262"/>
      <c r="D168" s="240" t="s">
        <v>197</v>
      </c>
      <c r="E168" s="263" t="s">
        <v>1</v>
      </c>
      <c r="F168" s="264" t="s">
        <v>751</v>
      </c>
      <c r="G168" s="262"/>
      <c r="H168" s="263" t="s">
        <v>1</v>
      </c>
      <c r="I168" s="265"/>
      <c r="J168" s="262"/>
      <c r="K168" s="262"/>
      <c r="L168" s="266"/>
      <c r="M168" s="267"/>
      <c r="N168" s="268"/>
      <c r="O168" s="268"/>
      <c r="P168" s="268"/>
      <c r="Q168" s="268"/>
      <c r="R168" s="268"/>
      <c r="S168" s="268"/>
      <c r="T168" s="26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0" t="s">
        <v>197</v>
      </c>
      <c r="AU168" s="270" t="s">
        <v>86</v>
      </c>
      <c r="AV168" s="15" t="s">
        <v>84</v>
      </c>
      <c r="AW168" s="15" t="s">
        <v>32</v>
      </c>
      <c r="AX168" s="15" t="s">
        <v>76</v>
      </c>
      <c r="AY168" s="270" t="s">
        <v>127</v>
      </c>
    </row>
    <row r="169" spans="1:51" s="13" customFormat="1" ht="12">
      <c r="A169" s="13"/>
      <c r="B169" s="238"/>
      <c r="C169" s="239"/>
      <c r="D169" s="240" t="s">
        <v>197</v>
      </c>
      <c r="E169" s="241" t="s">
        <v>1</v>
      </c>
      <c r="F169" s="242" t="s">
        <v>766</v>
      </c>
      <c r="G169" s="239"/>
      <c r="H169" s="243">
        <v>140.16</v>
      </c>
      <c r="I169" s="244"/>
      <c r="J169" s="239"/>
      <c r="K169" s="239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197</v>
      </c>
      <c r="AU169" s="249" t="s">
        <v>86</v>
      </c>
      <c r="AV169" s="13" t="s">
        <v>86</v>
      </c>
      <c r="AW169" s="13" t="s">
        <v>32</v>
      </c>
      <c r="AX169" s="13" t="s">
        <v>76</v>
      </c>
      <c r="AY169" s="249" t="s">
        <v>127</v>
      </c>
    </row>
    <row r="170" spans="1:51" s="15" customFormat="1" ht="12">
      <c r="A170" s="15"/>
      <c r="B170" s="261"/>
      <c r="C170" s="262"/>
      <c r="D170" s="240" t="s">
        <v>197</v>
      </c>
      <c r="E170" s="263" t="s">
        <v>1</v>
      </c>
      <c r="F170" s="264" t="s">
        <v>740</v>
      </c>
      <c r="G170" s="262"/>
      <c r="H170" s="263" t="s">
        <v>1</v>
      </c>
      <c r="I170" s="265"/>
      <c r="J170" s="262"/>
      <c r="K170" s="262"/>
      <c r="L170" s="266"/>
      <c r="M170" s="267"/>
      <c r="N170" s="268"/>
      <c r="O170" s="268"/>
      <c r="P170" s="268"/>
      <c r="Q170" s="268"/>
      <c r="R170" s="268"/>
      <c r="S170" s="268"/>
      <c r="T170" s="26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0" t="s">
        <v>197</v>
      </c>
      <c r="AU170" s="270" t="s">
        <v>86</v>
      </c>
      <c r="AV170" s="15" t="s">
        <v>84</v>
      </c>
      <c r="AW170" s="15" t="s">
        <v>32</v>
      </c>
      <c r="AX170" s="15" t="s">
        <v>76</v>
      </c>
      <c r="AY170" s="270" t="s">
        <v>127</v>
      </c>
    </row>
    <row r="171" spans="1:51" s="15" customFormat="1" ht="12">
      <c r="A171" s="15"/>
      <c r="B171" s="261"/>
      <c r="C171" s="262"/>
      <c r="D171" s="240" t="s">
        <v>197</v>
      </c>
      <c r="E171" s="263" t="s">
        <v>1</v>
      </c>
      <c r="F171" s="264" t="s">
        <v>753</v>
      </c>
      <c r="G171" s="262"/>
      <c r="H171" s="263" t="s">
        <v>1</v>
      </c>
      <c r="I171" s="265"/>
      <c r="J171" s="262"/>
      <c r="K171" s="262"/>
      <c r="L171" s="266"/>
      <c r="M171" s="267"/>
      <c r="N171" s="268"/>
      <c r="O171" s="268"/>
      <c r="P171" s="268"/>
      <c r="Q171" s="268"/>
      <c r="R171" s="268"/>
      <c r="S171" s="268"/>
      <c r="T171" s="269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0" t="s">
        <v>197</v>
      </c>
      <c r="AU171" s="270" t="s">
        <v>86</v>
      </c>
      <c r="AV171" s="15" t="s">
        <v>84</v>
      </c>
      <c r="AW171" s="15" t="s">
        <v>32</v>
      </c>
      <c r="AX171" s="15" t="s">
        <v>76</v>
      </c>
      <c r="AY171" s="270" t="s">
        <v>127</v>
      </c>
    </row>
    <row r="172" spans="1:51" s="13" customFormat="1" ht="12">
      <c r="A172" s="13"/>
      <c r="B172" s="238"/>
      <c r="C172" s="239"/>
      <c r="D172" s="240" t="s">
        <v>197</v>
      </c>
      <c r="E172" s="241" t="s">
        <v>1</v>
      </c>
      <c r="F172" s="242" t="s">
        <v>767</v>
      </c>
      <c r="G172" s="239"/>
      <c r="H172" s="243">
        <v>2.88</v>
      </c>
      <c r="I172" s="244"/>
      <c r="J172" s="239"/>
      <c r="K172" s="239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197</v>
      </c>
      <c r="AU172" s="249" t="s">
        <v>86</v>
      </c>
      <c r="AV172" s="13" t="s">
        <v>86</v>
      </c>
      <c r="AW172" s="13" t="s">
        <v>32</v>
      </c>
      <c r="AX172" s="13" t="s">
        <v>76</v>
      </c>
      <c r="AY172" s="249" t="s">
        <v>127</v>
      </c>
    </row>
    <row r="173" spans="1:51" s="13" customFormat="1" ht="12">
      <c r="A173" s="13"/>
      <c r="B173" s="238"/>
      <c r="C173" s="239"/>
      <c r="D173" s="240" t="s">
        <v>197</v>
      </c>
      <c r="E173" s="241" t="s">
        <v>1</v>
      </c>
      <c r="F173" s="242" t="s">
        <v>768</v>
      </c>
      <c r="G173" s="239"/>
      <c r="H173" s="243">
        <v>13.2</v>
      </c>
      <c r="I173" s="244"/>
      <c r="J173" s="239"/>
      <c r="K173" s="239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197</v>
      </c>
      <c r="AU173" s="249" t="s">
        <v>86</v>
      </c>
      <c r="AV173" s="13" t="s">
        <v>86</v>
      </c>
      <c r="AW173" s="13" t="s">
        <v>32</v>
      </c>
      <c r="AX173" s="13" t="s">
        <v>76</v>
      </c>
      <c r="AY173" s="249" t="s">
        <v>127</v>
      </c>
    </row>
    <row r="174" spans="1:51" s="13" customFormat="1" ht="12">
      <c r="A174" s="13"/>
      <c r="B174" s="238"/>
      <c r="C174" s="239"/>
      <c r="D174" s="240" t="s">
        <v>197</v>
      </c>
      <c r="E174" s="241" t="s">
        <v>1</v>
      </c>
      <c r="F174" s="242" t="s">
        <v>769</v>
      </c>
      <c r="G174" s="239"/>
      <c r="H174" s="243">
        <v>3.942</v>
      </c>
      <c r="I174" s="244"/>
      <c r="J174" s="239"/>
      <c r="K174" s="239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197</v>
      </c>
      <c r="AU174" s="249" t="s">
        <v>86</v>
      </c>
      <c r="AV174" s="13" t="s">
        <v>86</v>
      </c>
      <c r="AW174" s="13" t="s">
        <v>32</v>
      </c>
      <c r="AX174" s="13" t="s">
        <v>76</v>
      </c>
      <c r="AY174" s="249" t="s">
        <v>127</v>
      </c>
    </row>
    <row r="175" spans="1:51" s="13" customFormat="1" ht="12">
      <c r="A175" s="13"/>
      <c r="B175" s="238"/>
      <c r="C175" s="239"/>
      <c r="D175" s="240" t="s">
        <v>197</v>
      </c>
      <c r="E175" s="241" t="s">
        <v>1</v>
      </c>
      <c r="F175" s="242" t="s">
        <v>770</v>
      </c>
      <c r="G175" s="239"/>
      <c r="H175" s="243">
        <v>2.22</v>
      </c>
      <c r="I175" s="244"/>
      <c r="J175" s="239"/>
      <c r="K175" s="239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197</v>
      </c>
      <c r="AU175" s="249" t="s">
        <v>86</v>
      </c>
      <c r="AV175" s="13" t="s">
        <v>86</v>
      </c>
      <c r="AW175" s="13" t="s">
        <v>32</v>
      </c>
      <c r="AX175" s="13" t="s">
        <v>76</v>
      </c>
      <c r="AY175" s="249" t="s">
        <v>127</v>
      </c>
    </row>
    <row r="176" spans="1:51" s="15" customFormat="1" ht="12">
      <c r="A176" s="15"/>
      <c r="B176" s="261"/>
      <c r="C176" s="262"/>
      <c r="D176" s="240" t="s">
        <v>197</v>
      </c>
      <c r="E176" s="263" t="s">
        <v>1</v>
      </c>
      <c r="F176" s="264" t="s">
        <v>755</v>
      </c>
      <c r="G176" s="262"/>
      <c r="H176" s="263" t="s">
        <v>1</v>
      </c>
      <c r="I176" s="265"/>
      <c r="J176" s="262"/>
      <c r="K176" s="262"/>
      <c r="L176" s="266"/>
      <c r="M176" s="267"/>
      <c r="N176" s="268"/>
      <c r="O176" s="268"/>
      <c r="P176" s="268"/>
      <c r="Q176" s="268"/>
      <c r="R176" s="268"/>
      <c r="S176" s="268"/>
      <c r="T176" s="269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0" t="s">
        <v>197</v>
      </c>
      <c r="AU176" s="270" t="s">
        <v>86</v>
      </c>
      <c r="AV176" s="15" t="s">
        <v>84</v>
      </c>
      <c r="AW176" s="15" t="s">
        <v>32</v>
      </c>
      <c r="AX176" s="15" t="s">
        <v>76</v>
      </c>
      <c r="AY176" s="270" t="s">
        <v>127</v>
      </c>
    </row>
    <row r="177" spans="1:51" s="13" customFormat="1" ht="12">
      <c r="A177" s="13"/>
      <c r="B177" s="238"/>
      <c r="C177" s="239"/>
      <c r="D177" s="240" t="s">
        <v>197</v>
      </c>
      <c r="E177" s="241" t="s">
        <v>1</v>
      </c>
      <c r="F177" s="242" t="s">
        <v>771</v>
      </c>
      <c r="G177" s="239"/>
      <c r="H177" s="243">
        <v>2.8</v>
      </c>
      <c r="I177" s="244"/>
      <c r="J177" s="239"/>
      <c r="K177" s="239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197</v>
      </c>
      <c r="AU177" s="249" t="s">
        <v>86</v>
      </c>
      <c r="AV177" s="13" t="s">
        <v>86</v>
      </c>
      <c r="AW177" s="13" t="s">
        <v>32</v>
      </c>
      <c r="AX177" s="13" t="s">
        <v>76</v>
      </c>
      <c r="AY177" s="249" t="s">
        <v>127</v>
      </c>
    </row>
    <row r="178" spans="1:51" s="14" customFormat="1" ht="12">
      <c r="A178" s="14"/>
      <c r="B178" s="250"/>
      <c r="C178" s="251"/>
      <c r="D178" s="240" t="s">
        <v>197</v>
      </c>
      <c r="E178" s="252" t="s">
        <v>164</v>
      </c>
      <c r="F178" s="253" t="s">
        <v>199</v>
      </c>
      <c r="G178" s="251"/>
      <c r="H178" s="254">
        <v>208.954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0" t="s">
        <v>197</v>
      </c>
      <c r="AU178" s="260" t="s">
        <v>86</v>
      </c>
      <c r="AV178" s="14" t="s">
        <v>141</v>
      </c>
      <c r="AW178" s="14" t="s">
        <v>32</v>
      </c>
      <c r="AX178" s="14" t="s">
        <v>76</v>
      </c>
      <c r="AY178" s="260" t="s">
        <v>127</v>
      </c>
    </row>
    <row r="179" spans="1:51" s="13" customFormat="1" ht="12">
      <c r="A179" s="13"/>
      <c r="B179" s="238"/>
      <c r="C179" s="239"/>
      <c r="D179" s="240" t="s">
        <v>197</v>
      </c>
      <c r="E179" s="241" t="s">
        <v>1</v>
      </c>
      <c r="F179" s="242" t="s">
        <v>240</v>
      </c>
      <c r="G179" s="239"/>
      <c r="H179" s="243">
        <v>146.268</v>
      </c>
      <c r="I179" s="244"/>
      <c r="J179" s="239"/>
      <c r="K179" s="239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197</v>
      </c>
      <c r="AU179" s="249" t="s">
        <v>86</v>
      </c>
      <c r="AV179" s="13" t="s">
        <v>86</v>
      </c>
      <c r="AW179" s="13" t="s">
        <v>32</v>
      </c>
      <c r="AX179" s="13" t="s">
        <v>84</v>
      </c>
      <c r="AY179" s="249" t="s">
        <v>127</v>
      </c>
    </row>
    <row r="180" spans="1:65" s="2" customFormat="1" ht="33" customHeight="1">
      <c r="A180" s="39"/>
      <c r="B180" s="40"/>
      <c r="C180" s="219" t="s">
        <v>126</v>
      </c>
      <c r="D180" s="219" t="s">
        <v>130</v>
      </c>
      <c r="E180" s="220" t="s">
        <v>241</v>
      </c>
      <c r="F180" s="221" t="s">
        <v>242</v>
      </c>
      <c r="G180" s="222" t="s">
        <v>202</v>
      </c>
      <c r="H180" s="223">
        <v>62.686</v>
      </c>
      <c r="I180" s="224"/>
      <c r="J180" s="225">
        <f>ROUND(I180*H180,2)</f>
        <v>0</v>
      </c>
      <c r="K180" s="221" t="s">
        <v>134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141</v>
      </c>
      <c r="AT180" s="230" t="s">
        <v>130</v>
      </c>
      <c r="AU180" s="230" t="s">
        <v>86</v>
      </c>
      <c r="AY180" s="18" t="s">
        <v>127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141</v>
      </c>
      <c r="BM180" s="230" t="s">
        <v>772</v>
      </c>
    </row>
    <row r="181" spans="1:51" s="13" customFormat="1" ht="12">
      <c r="A181" s="13"/>
      <c r="B181" s="238"/>
      <c r="C181" s="239"/>
      <c r="D181" s="240" t="s">
        <v>197</v>
      </c>
      <c r="E181" s="241" t="s">
        <v>1</v>
      </c>
      <c r="F181" s="242" t="s">
        <v>244</v>
      </c>
      <c r="G181" s="239"/>
      <c r="H181" s="243">
        <v>62.686</v>
      </c>
      <c r="I181" s="244"/>
      <c r="J181" s="239"/>
      <c r="K181" s="239"/>
      <c r="L181" s="245"/>
      <c r="M181" s="246"/>
      <c r="N181" s="247"/>
      <c r="O181" s="247"/>
      <c r="P181" s="247"/>
      <c r="Q181" s="247"/>
      <c r="R181" s="247"/>
      <c r="S181" s="247"/>
      <c r="T181" s="24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9" t="s">
        <v>197</v>
      </c>
      <c r="AU181" s="249" t="s">
        <v>86</v>
      </c>
      <c r="AV181" s="13" t="s">
        <v>86</v>
      </c>
      <c r="AW181" s="13" t="s">
        <v>32</v>
      </c>
      <c r="AX181" s="13" t="s">
        <v>84</v>
      </c>
      <c r="AY181" s="249" t="s">
        <v>127</v>
      </c>
    </row>
    <row r="182" spans="1:65" s="2" customFormat="1" ht="24.15" customHeight="1">
      <c r="A182" s="39"/>
      <c r="B182" s="40"/>
      <c r="C182" s="219" t="s">
        <v>245</v>
      </c>
      <c r="D182" s="219" t="s">
        <v>130</v>
      </c>
      <c r="E182" s="220" t="s">
        <v>773</v>
      </c>
      <c r="F182" s="221" t="s">
        <v>774</v>
      </c>
      <c r="G182" s="222" t="s">
        <v>202</v>
      </c>
      <c r="H182" s="223">
        <v>5.67</v>
      </c>
      <c r="I182" s="224"/>
      <c r="J182" s="225">
        <f>ROUND(I182*H182,2)</f>
        <v>0</v>
      </c>
      <c r="K182" s="221" t="s">
        <v>134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141</v>
      </c>
      <c r="AT182" s="230" t="s">
        <v>130</v>
      </c>
      <c r="AU182" s="230" t="s">
        <v>86</v>
      </c>
      <c r="AY182" s="18" t="s">
        <v>127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141</v>
      </c>
      <c r="BM182" s="230" t="s">
        <v>775</v>
      </c>
    </row>
    <row r="183" spans="1:51" s="15" customFormat="1" ht="12">
      <c r="A183" s="15"/>
      <c r="B183" s="261"/>
      <c r="C183" s="262"/>
      <c r="D183" s="240" t="s">
        <v>197</v>
      </c>
      <c r="E183" s="263" t="s">
        <v>1</v>
      </c>
      <c r="F183" s="264" t="s">
        <v>776</v>
      </c>
      <c r="G183" s="262"/>
      <c r="H183" s="263" t="s">
        <v>1</v>
      </c>
      <c r="I183" s="265"/>
      <c r="J183" s="262"/>
      <c r="K183" s="262"/>
      <c r="L183" s="266"/>
      <c r="M183" s="267"/>
      <c r="N183" s="268"/>
      <c r="O183" s="268"/>
      <c r="P183" s="268"/>
      <c r="Q183" s="268"/>
      <c r="R183" s="268"/>
      <c r="S183" s="268"/>
      <c r="T183" s="26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0" t="s">
        <v>197</v>
      </c>
      <c r="AU183" s="270" t="s">
        <v>86</v>
      </c>
      <c r="AV183" s="15" t="s">
        <v>84</v>
      </c>
      <c r="AW183" s="15" t="s">
        <v>32</v>
      </c>
      <c r="AX183" s="15" t="s">
        <v>76</v>
      </c>
      <c r="AY183" s="270" t="s">
        <v>127</v>
      </c>
    </row>
    <row r="184" spans="1:51" s="13" customFormat="1" ht="12">
      <c r="A184" s="13"/>
      <c r="B184" s="238"/>
      <c r="C184" s="239"/>
      <c r="D184" s="240" t="s">
        <v>197</v>
      </c>
      <c r="E184" s="241" t="s">
        <v>1</v>
      </c>
      <c r="F184" s="242" t="s">
        <v>777</v>
      </c>
      <c r="G184" s="239"/>
      <c r="H184" s="243">
        <v>8.1</v>
      </c>
      <c r="I184" s="244"/>
      <c r="J184" s="239"/>
      <c r="K184" s="239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197</v>
      </c>
      <c r="AU184" s="249" t="s">
        <v>86</v>
      </c>
      <c r="AV184" s="13" t="s">
        <v>86</v>
      </c>
      <c r="AW184" s="13" t="s">
        <v>32</v>
      </c>
      <c r="AX184" s="13" t="s">
        <v>76</v>
      </c>
      <c r="AY184" s="249" t="s">
        <v>127</v>
      </c>
    </row>
    <row r="185" spans="1:51" s="14" customFormat="1" ht="12">
      <c r="A185" s="14"/>
      <c r="B185" s="250"/>
      <c r="C185" s="251"/>
      <c r="D185" s="240" t="s">
        <v>197</v>
      </c>
      <c r="E185" s="252" t="s">
        <v>722</v>
      </c>
      <c r="F185" s="253" t="s">
        <v>199</v>
      </c>
      <c r="G185" s="251"/>
      <c r="H185" s="254">
        <v>8.1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0" t="s">
        <v>197</v>
      </c>
      <c r="AU185" s="260" t="s">
        <v>86</v>
      </c>
      <c r="AV185" s="14" t="s">
        <v>141</v>
      </c>
      <c r="AW185" s="14" t="s">
        <v>32</v>
      </c>
      <c r="AX185" s="14" t="s">
        <v>76</v>
      </c>
      <c r="AY185" s="260" t="s">
        <v>127</v>
      </c>
    </row>
    <row r="186" spans="1:51" s="13" customFormat="1" ht="12">
      <c r="A186" s="13"/>
      <c r="B186" s="238"/>
      <c r="C186" s="239"/>
      <c r="D186" s="240" t="s">
        <v>197</v>
      </c>
      <c r="E186" s="241" t="s">
        <v>1</v>
      </c>
      <c r="F186" s="242" t="s">
        <v>778</v>
      </c>
      <c r="G186" s="239"/>
      <c r="H186" s="243">
        <v>5.67</v>
      </c>
      <c r="I186" s="244"/>
      <c r="J186" s="239"/>
      <c r="K186" s="239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197</v>
      </c>
      <c r="AU186" s="249" t="s">
        <v>86</v>
      </c>
      <c r="AV186" s="13" t="s">
        <v>86</v>
      </c>
      <c r="AW186" s="13" t="s">
        <v>32</v>
      </c>
      <c r="AX186" s="13" t="s">
        <v>84</v>
      </c>
      <c r="AY186" s="249" t="s">
        <v>127</v>
      </c>
    </row>
    <row r="187" spans="1:65" s="2" customFormat="1" ht="24.15" customHeight="1">
      <c r="A187" s="39"/>
      <c r="B187" s="40"/>
      <c r="C187" s="219" t="s">
        <v>159</v>
      </c>
      <c r="D187" s="219" t="s">
        <v>130</v>
      </c>
      <c r="E187" s="220" t="s">
        <v>779</v>
      </c>
      <c r="F187" s="221" t="s">
        <v>780</v>
      </c>
      <c r="G187" s="222" t="s">
        <v>202</v>
      </c>
      <c r="H187" s="223">
        <v>2.43</v>
      </c>
      <c r="I187" s="224"/>
      <c r="J187" s="225">
        <f>ROUND(I187*H187,2)</f>
        <v>0</v>
      </c>
      <c r="K187" s="221" t="s">
        <v>134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141</v>
      </c>
      <c r="AT187" s="230" t="s">
        <v>130</v>
      </c>
      <c r="AU187" s="230" t="s">
        <v>86</v>
      </c>
      <c r="AY187" s="18" t="s">
        <v>127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141</v>
      </c>
      <c r="BM187" s="230" t="s">
        <v>781</v>
      </c>
    </row>
    <row r="188" spans="1:51" s="13" customFormat="1" ht="12">
      <c r="A188" s="13"/>
      <c r="B188" s="238"/>
      <c r="C188" s="239"/>
      <c r="D188" s="240" t="s">
        <v>197</v>
      </c>
      <c r="E188" s="241" t="s">
        <v>1</v>
      </c>
      <c r="F188" s="242" t="s">
        <v>782</v>
      </c>
      <c r="G188" s="239"/>
      <c r="H188" s="243">
        <v>2.43</v>
      </c>
      <c r="I188" s="244"/>
      <c r="J188" s="239"/>
      <c r="K188" s="239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197</v>
      </c>
      <c r="AU188" s="249" t="s">
        <v>86</v>
      </c>
      <c r="AV188" s="13" t="s">
        <v>86</v>
      </c>
      <c r="AW188" s="13" t="s">
        <v>32</v>
      </c>
      <c r="AX188" s="13" t="s">
        <v>84</v>
      </c>
      <c r="AY188" s="249" t="s">
        <v>127</v>
      </c>
    </row>
    <row r="189" spans="1:65" s="2" customFormat="1" ht="37.8" customHeight="1">
      <c r="A189" s="39"/>
      <c r="B189" s="40"/>
      <c r="C189" s="219" t="s">
        <v>256</v>
      </c>
      <c r="D189" s="219" t="s">
        <v>130</v>
      </c>
      <c r="E189" s="220" t="s">
        <v>251</v>
      </c>
      <c r="F189" s="221" t="s">
        <v>252</v>
      </c>
      <c r="G189" s="222" t="s">
        <v>202</v>
      </c>
      <c r="H189" s="223">
        <v>91.005</v>
      </c>
      <c r="I189" s="224"/>
      <c r="J189" s="225">
        <f>ROUND(I189*H189,2)</f>
        <v>0</v>
      </c>
      <c r="K189" s="221" t="s">
        <v>134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141</v>
      </c>
      <c r="AT189" s="230" t="s">
        <v>130</v>
      </c>
      <c r="AU189" s="230" t="s">
        <v>86</v>
      </c>
      <c r="AY189" s="18" t="s">
        <v>127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141</v>
      </c>
      <c r="BM189" s="230" t="s">
        <v>783</v>
      </c>
    </row>
    <row r="190" spans="1:51" s="13" customFormat="1" ht="12">
      <c r="A190" s="13"/>
      <c r="B190" s="238"/>
      <c r="C190" s="239"/>
      <c r="D190" s="240" t="s">
        <v>197</v>
      </c>
      <c r="E190" s="241" t="s">
        <v>1</v>
      </c>
      <c r="F190" s="242" t="s">
        <v>784</v>
      </c>
      <c r="G190" s="239"/>
      <c r="H190" s="243">
        <v>217.054</v>
      </c>
      <c r="I190" s="244"/>
      <c r="J190" s="239"/>
      <c r="K190" s="239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197</v>
      </c>
      <c r="AU190" s="249" t="s">
        <v>86</v>
      </c>
      <c r="AV190" s="13" t="s">
        <v>86</v>
      </c>
      <c r="AW190" s="13" t="s">
        <v>32</v>
      </c>
      <c r="AX190" s="13" t="s">
        <v>76</v>
      </c>
      <c r="AY190" s="249" t="s">
        <v>127</v>
      </c>
    </row>
    <row r="191" spans="1:51" s="13" customFormat="1" ht="12">
      <c r="A191" s="13"/>
      <c r="B191" s="238"/>
      <c r="C191" s="239"/>
      <c r="D191" s="240" t="s">
        <v>197</v>
      </c>
      <c r="E191" s="241" t="s">
        <v>1</v>
      </c>
      <c r="F191" s="242" t="s">
        <v>785</v>
      </c>
      <c r="G191" s="239"/>
      <c r="H191" s="243">
        <v>-126.049</v>
      </c>
      <c r="I191" s="244"/>
      <c r="J191" s="239"/>
      <c r="K191" s="239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197</v>
      </c>
      <c r="AU191" s="249" t="s">
        <v>86</v>
      </c>
      <c r="AV191" s="13" t="s">
        <v>86</v>
      </c>
      <c r="AW191" s="13" t="s">
        <v>32</v>
      </c>
      <c r="AX191" s="13" t="s">
        <v>76</v>
      </c>
      <c r="AY191" s="249" t="s">
        <v>127</v>
      </c>
    </row>
    <row r="192" spans="1:51" s="14" customFormat="1" ht="12">
      <c r="A192" s="14"/>
      <c r="B192" s="250"/>
      <c r="C192" s="251"/>
      <c r="D192" s="240" t="s">
        <v>197</v>
      </c>
      <c r="E192" s="252" t="s">
        <v>162</v>
      </c>
      <c r="F192" s="253" t="s">
        <v>199</v>
      </c>
      <c r="G192" s="251"/>
      <c r="H192" s="254">
        <v>91.005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0" t="s">
        <v>197</v>
      </c>
      <c r="AU192" s="260" t="s">
        <v>86</v>
      </c>
      <c r="AV192" s="14" t="s">
        <v>141</v>
      </c>
      <c r="AW192" s="14" t="s">
        <v>32</v>
      </c>
      <c r="AX192" s="14" t="s">
        <v>84</v>
      </c>
      <c r="AY192" s="260" t="s">
        <v>127</v>
      </c>
    </row>
    <row r="193" spans="1:65" s="2" customFormat="1" ht="37.8" customHeight="1">
      <c r="A193" s="39"/>
      <c r="B193" s="40"/>
      <c r="C193" s="219" t="s">
        <v>262</v>
      </c>
      <c r="D193" s="219" t="s">
        <v>130</v>
      </c>
      <c r="E193" s="220" t="s">
        <v>257</v>
      </c>
      <c r="F193" s="221" t="s">
        <v>258</v>
      </c>
      <c r="G193" s="222" t="s">
        <v>202</v>
      </c>
      <c r="H193" s="223">
        <v>1456.08</v>
      </c>
      <c r="I193" s="224"/>
      <c r="J193" s="225">
        <f>ROUND(I193*H193,2)</f>
        <v>0</v>
      </c>
      <c r="K193" s="221" t="s">
        <v>134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141</v>
      </c>
      <c r="AT193" s="230" t="s">
        <v>130</v>
      </c>
      <c r="AU193" s="230" t="s">
        <v>86</v>
      </c>
      <c r="AY193" s="18" t="s">
        <v>127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141</v>
      </c>
      <c r="BM193" s="230" t="s">
        <v>786</v>
      </c>
    </row>
    <row r="194" spans="1:51" s="15" customFormat="1" ht="12">
      <c r="A194" s="15"/>
      <c r="B194" s="261"/>
      <c r="C194" s="262"/>
      <c r="D194" s="240" t="s">
        <v>197</v>
      </c>
      <c r="E194" s="263" t="s">
        <v>1</v>
      </c>
      <c r="F194" s="264" t="s">
        <v>260</v>
      </c>
      <c r="G194" s="262"/>
      <c r="H194" s="263" t="s">
        <v>1</v>
      </c>
      <c r="I194" s="265"/>
      <c r="J194" s="262"/>
      <c r="K194" s="262"/>
      <c r="L194" s="266"/>
      <c r="M194" s="267"/>
      <c r="N194" s="268"/>
      <c r="O194" s="268"/>
      <c r="P194" s="268"/>
      <c r="Q194" s="268"/>
      <c r="R194" s="268"/>
      <c r="S194" s="268"/>
      <c r="T194" s="269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0" t="s">
        <v>197</v>
      </c>
      <c r="AU194" s="270" t="s">
        <v>86</v>
      </c>
      <c r="AV194" s="15" t="s">
        <v>84</v>
      </c>
      <c r="AW194" s="15" t="s">
        <v>32</v>
      </c>
      <c r="AX194" s="15" t="s">
        <v>76</v>
      </c>
      <c r="AY194" s="270" t="s">
        <v>127</v>
      </c>
    </row>
    <row r="195" spans="1:51" s="13" customFormat="1" ht="12">
      <c r="A195" s="13"/>
      <c r="B195" s="238"/>
      <c r="C195" s="239"/>
      <c r="D195" s="240" t="s">
        <v>197</v>
      </c>
      <c r="E195" s="241" t="s">
        <v>1</v>
      </c>
      <c r="F195" s="242" t="s">
        <v>261</v>
      </c>
      <c r="G195" s="239"/>
      <c r="H195" s="243">
        <v>1456.08</v>
      </c>
      <c r="I195" s="244"/>
      <c r="J195" s="239"/>
      <c r="K195" s="239"/>
      <c r="L195" s="245"/>
      <c r="M195" s="246"/>
      <c r="N195" s="247"/>
      <c r="O195" s="247"/>
      <c r="P195" s="247"/>
      <c r="Q195" s="247"/>
      <c r="R195" s="247"/>
      <c r="S195" s="247"/>
      <c r="T195" s="24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9" t="s">
        <v>197</v>
      </c>
      <c r="AU195" s="249" t="s">
        <v>86</v>
      </c>
      <c r="AV195" s="13" t="s">
        <v>86</v>
      </c>
      <c r="AW195" s="13" t="s">
        <v>32</v>
      </c>
      <c r="AX195" s="13" t="s">
        <v>84</v>
      </c>
      <c r="AY195" s="249" t="s">
        <v>127</v>
      </c>
    </row>
    <row r="196" spans="1:65" s="2" customFormat="1" ht="33" customHeight="1">
      <c r="A196" s="39"/>
      <c r="B196" s="40"/>
      <c r="C196" s="219" t="s">
        <v>268</v>
      </c>
      <c r="D196" s="219" t="s">
        <v>130</v>
      </c>
      <c r="E196" s="220" t="s">
        <v>263</v>
      </c>
      <c r="F196" s="221" t="s">
        <v>264</v>
      </c>
      <c r="G196" s="222" t="s">
        <v>265</v>
      </c>
      <c r="H196" s="223">
        <v>163.809</v>
      </c>
      <c r="I196" s="224"/>
      <c r="J196" s="225">
        <f>ROUND(I196*H196,2)</f>
        <v>0</v>
      </c>
      <c r="K196" s="221" t="s">
        <v>134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141</v>
      </c>
      <c r="AT196" s="230" t="s">
        <v>130</v>
      </c>
      <c r="AU196" s="230" t="s">
        <v>86</v>
      </c>
      <c r="AY196" s="18" t="s">
        <v>127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141</v>
      </c>
      <c r="BM196" s="230" t="s">
        <v>787</v>
      </c>
    </row>
    <row r="197" spans="1:51" s="13" customFormat="1" ht="12">
      <c r="A197" s="13"/>
      <c r="B197" s="238"/>
      <c r="C197" s="239"/>
      <c r="D197" s="240" t="s">
        <v>197</v>
      </c>
      <c r="E197" s="241" t="s">
        <v>1</v>
      </c>
      <c r="F197" s="242" t="s">
        <v>267</v>
      </c>
      <c r="G197" s="239"/>
      <c r="H197" s="243">
        <v>163.809</v>
      </c>
      <c r="I197" s="244"/>
      <c r="J197" s="239"/>
      <c r="K197" s="239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197</v>
      </c>
      <c r="AU197" s="249" t="s">
        <v>86</v>
      </c>
      <c r="AV197" s="13" t="s">
        <v>86</v>
      </c>
      <c r="AW197" s="13" t="s">
        <v>32</v>
      </c>
      <c r="AX197" s="13" t="s">
        <v>84</v>
      </c>
      <c r="AY197" s="249" t="s">
        <v>127</v>
      </c>
    </row>
    <row r="198" spans="1:65" s="2" customFormat="1" ht="16.5" customHeight="1">
      <c r="A198" s="39"/>
      <c r="B198" s="40"/>
      <c r="C198" s="219" t="s">
        <v>272</v>
      </c>
      <c r="D198" s="219" t="s">
        <v>130</v>
      </c>
      <c r="E198" s="220" t="s">
        <v>269</v>
      </c>
      <c r="F198" s="221" t="s">
        <v>270</v>
      </c>
      <c r="G198" s="222" t="s">
        <v>202</v>
      </c>
      <c r="H198" s="223">
        <v>91.005</v>
      </c>
      <c r="I198" s="224"/>
      <c r="J198" s="225">
        <f>ROUND(I198*H198,2)</f>
        <v>0</v>
      </c>
      <c r="K198" s="221" t="s">
        <v>134</v>
      </c>
      <c r="L198" s="45"/>
      <c r="M198" s="226" t="s">
        <v>1</v>
      </c>
      <c r="N198" s="227" t="s">
        <v>41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141</v>
      </c>
      <c r="AT198" s="230" t="s">
        <v>130</v>
      </c>
      <c r="AU198" s="230" t="s">
        <v>86</v>
      </c>
      <c r="AY198" s="18" t="s">
        <v>127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141</v>
      </c>
      <c r="BM198" s="230" t="s">
        <v>788</v>
      </c>
    </row>
    <row r="199" spans="1:51" s="13" customFormat="1" ht="12">
      <c r="A199" s="13"/>
      <c r="B199" s="238"/>
      <c r="C199" s="239"/>
      <c r="D199" s="240" t="s">
        <v>197</v>
      </c>
      <c r="E199" s="241" t="s">
        <v>1</v>
      </c>
      <c r="F199" s="242" t="s">
        <v>162</v>
      </c>
      <c r="G199" s="239"/>
      <c r="H199" s="243">
        <v>91.005</v>
      </c>
      <c r="I199" s="244"/>
      <c r="J199" s="239"/>
      <c r="K199" s="239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197</v>
      </c>
      <c r="AU199" s="249" t="s">
        <v>86</v>
      </c>
      <c r="AV199" s="13" t="s">
        <v>86</v>
      </c>
      <c r="AW199" s="13" t="s">
        <v>32</v>
      </c>
      <c r="AX199" s="13" t="s">
        <v>84</v>
      </c>
      <c r="AY199" s="249" t="s">
        <v>127</v>
      </c>
    </row>
    <row r="200" spans="1:65" s="2" customFormat="1" ht="24.15" customHeight="1">
      <c r="A200" s="39"/>
      <c r="B200" s="40"/>
      <c r="C200" s="219" t="s">
        <v>8</v>
      </c>
      <c r="D200" s="219" t="s">
        <v>130</v>
      </c>
      <c r="E200" s="220" t="s">
        <v>273</v>
      </c>
      <c r="F200" s="221" t="s">
        <v>274</v>
      </c>
      <c r="G200" s="222" t="s">
        <v>202</v>
      </c>
      <c r="H200" s="223">
        <v>144.681</v>
      </c>
      <c r="I200" s="224"/>
      <c r="J200" s="225">
        <f>ROUND(I200*H200,2)</f>
        <v>0</v>
      </c>
      <c r="K200" s="221" t="s">
        <v>134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141</v>
      </c>
      <c r="AT200" s="230" t="s">
        <v>130</v>
      </c>
      <c r="AU200" s="230" t="s">
        <v>86</v>
      </c>
      <c r="AY200" s="18" t="s">
        <v>127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141</v>
      </c>
      <c r="BM200" s="230" t="s">
        <v>789</v>
      </c>
    </row>
    <row r="201" spans="1:51" s="13" customFormat="1" ht="12">
      <c r="A201" s="13"/>
      <c r="B201" s="238"/>
      <c r="C201" s="239"/>
      <c r="D201" s="240" t="s">
        <v>197</v>
      </c>
      <c r="E201" s="241" t="s">
        <v>1</v>
      </c>
      <c r="F201" s="242" t="s">
        <v>784</v>
      </c>
      <c r="G201" s="239"/>
      <c r="H201" s="243">
        <v>217.054</v>
      </c>
      <c r="I201" s="244"/>
      <c r="J201" s="239"/>
      <c r="K201" s="239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197</v>
      </c>
      <c r="AU201" s="249" t="s">
        <v>86</v>
      </c>
      <c r="AV201" s="13" t="s">
        <v>86</v>
      </c>
      <c r="AW201" s="13" t="s">
        <v>32</v>
      </c>
      <c r="AX201" s="13" t="s">
        <v>76</v>
      </c>
      <c r="AY201" s="249" t="s">
        <v>127</v>
      </c>
    </row>
    <row r="202" spans="1:51" s="13" customFormat="1" ht="12">
      <c r="A202" s="13"/>
      <c r="B202" s="238"/>
      <c r="C202" s="239"/>
      <c r="D202" s="240" t="s">
        <v>197</v>
      </c>
      <c r="E202" s="241" t="s">
        <v>1</v>
      </c>
      <c r="F202" s="242" t="s">
        <v>790</v>
      </c>
      <c r="G202" s="239"/>
      <c r="H202" s="243">
        <v>-69.48</v>
      </c>
      <c r="I202" s="244"/>
      <c r="J202" s="239"/>
      <c r="K202" s="239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197</v>
      </c>
      <c r="AU202" s="249" t="s">
        <v>86</v>
      </c>
      <c r="AV202" s="13" t="s">
        <v>86</v>
      </c>
      <c r="AW202" s="13" t="s">
        <v>32</v>
      </c>
      <c r="AX202" s="13" t="s">
        <v>76</v>
      </c>
      <c r="AY202" s="249" t="s">
        <v>127</v>
      </c>
    </row>
    <row r="203" spans="1:51" s="13" customFormat="1" ht="12">
      <c r="A203" s="13"/>
      <c r="B203" s="238"/>
      <c r="C203" s="239"/>
      <c r="D203" s="240" t="s">
        <v>197</v>
      </c>
      <c r="E203" s="241" t="s">
        <v>1</v>
      </c>
      <c r="F203" s="242" t="s">
        <v>791</v>
      </c>
      <c r="G203" s="239"/>
      <c r="H203" s="243">
        <v>-0.144</v>
      </c>
      <c r="I203" s="244"/>
      <c r="J203" s="239"/>
      <c r="K203" s="239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197</v>
      </c>
      <c r="AU203" s="249" t="s">
        <v>86</v>
      </c>
      <c r="AV203" s="13" t="s">
        <v>86</v>
      </c>
      <c r="AW203" s="13" t="s">
        <v>32</v>
      </c>
      <c r="AX203" s="13" t="s">
        <v>76</v>
      </c>
      <c r="AY203" s="249" t="s">
        <v>127</v>
      </c>
    </row>
    <row r="204" spans="1:51" s="15" customFormat="1" ht="12">
      <c r="A204" s="15"/>
      <c r="B204" s="261"/>
      <c r="C204" s="262"/>
      <c r="D204" s="240" t="s">
        <v>197</v>
      </c>
      <c r="E204" s="263" t="s">
        <v>1</v>
      </c>
      <c r="F204" s="264" t="s">
        <v>792</v>
      </c>
      <c r="G204" s="262"/>
      <c r="H204" s="263" t="s">
        <v>1</v>
      </c>
      <c r="I204" s="265"/>
      <c r="J204" s="262"/>
      <c r="K204" s="262"/>
      <c r="L204" s="266"/>
      <c r="M204" s="267"/>
      <c r="N204" s="268"/>
      <c r="O204" s="268"/>
      <c r="P204" s="268"/>
      <c r="Q204" s="268"/>
      <c r="R204" s="268"/>
      <c r="S204" s="268"/>
      <c r="T204" s="269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0" t="s">
        <v>197</v>
      </c>
      <c r="AU204" s="270" t="s">
        <v>86</v>
      </c>
      <c r="AV204" s="15" t="s">
        <v>84</v>
      </c>
      <c r="AW204" s="15" t="s">
        <v>32</v>
      </c>
      <c r="AX204" s="15" t="s">
        <v>76</v>
      </c>
      <c r="AY204" s="270" t="s">
        <v>127</v>
      </c>
    </row>
    <row r="205" spans="1:51" s="13" customFormat="1" ht="12">
      <c r="A205" s="13"/>
      <c r="B205" s="238"/>
      <c r="C205" s="239"/>
      <c r="D205" s="240" t="s">
        <v>197</v>
      </c>
      <c r="E205" s="241" t="s">
        <v>1</v>
      </c>
      <c r="F205" s="242" t="s">
        <v>793</v>
      </c>
      <c r="G205" s="239"/>
      <c r="H205" s="243">
        <v>-2.749</v>
      </c>
      <c r="I205" s="244"/>
      <c r="J205" s="239"/>
      <c r="K205" s="239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197</v>
      </c>
      <c r="AU205" s="249" t="s">
        <v>86</v>
      </c>
      <c r="AV205" s="13" t="s">
        <v>86</v>
      </c>
      <c r="AW205" s="13" t="s">
        <v>32</v>
      </c>
      <c r="AX205" s="13" t="s">
        <v>76</v>
      </c>
      <c r="AY205" s="249" t="s">
        <v>127</v>
      </c>
    </row>
    <row r="206" spans="1:51" s="14" customFormat="1" ht="12">
      <c r="A206" s="14"/>
      <c r="B206" s="250"/>
      <c r="C206" s="251"/>
      <c r="D206" s="240" t="s">
        <v>197</v>
      </c>
      <c r="E206" s="252" t="s">
        <v>175</v>
      </c>
      <c r="F206" s="253" t="s">
        <v>199</v>
      </c>
      <c r="G206" s="251"/>
      <c r="H206" s="254">
        <v>144.681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0" t="s">
        <v>197</v>
      </c>
      <c r="AU206" s="260" t="s">
        <v>86</v>
      </c>
      <c r="AV206" s="14" t="s">
        <v>141</v>
      </c>
      <c r="AW206" s="14" t="s">
        <v>32</v>
      </c>
      <c r="AX206" s="14" t="s">
        <v>84</v>
      </c>
      <c r="AY206" s="260" t="s">
        <v>127</v>
      </c>
    </row>
    <row r="207" spans="1:65" s="2" customFormat="1" ht="16.5" customHeight="1">
      <c r="A207" s="39"/>
      <c r="B207" s="40"/>
      <c r="C207" s="271" t="s">
        <v>285</v>
      </c>
      <c r="D207" s="271" t="s">
        <v>304</v>
      </c>
      <c r="E207" s="272" t="s">
        <v>794</v>
      </c>
      <c r="F207" s="273" t="s">
        <v>795</v>
      </c>
      <c r="G207" s="274" t="s">
        <v>265</v>
      </c>
      <c r="H207" s="275">
        <v>37.264</v>
      </c>
      <c r="I207" s="276"/>
      <c r="J207" s="277">
        <f>ROUND(I207*H207,2)</f>
        <v>0</v>
      </c>
      <c r="K207" s="273" t="s">
        <v>1</v>
      </c>
      <c r="L207" s="278"/>
      <c r="M207" s="279" t="s">
        <v>1</v>
      </c>
      <c r="N207" s="280" t="s">
        <v>41</v>
      </c>
      <c r="O207" s="92"/>
      <c r="P207" s="228">
        <f>O207*H207</f>
        <v>0</v>
      </c>
      <c r="Q207" s="228">
        <v>1</v>
      </c>
      <c r="R207" s="228">
        <f>Q207*H207</f>
        <v>37.264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256</v>
      </c>
      <c r="AT207" s="230" t="s">
        <v>304</v>
      </c>
      <c r="AU207" s="230" t="s">
        <v>86</v>
      </c>
      <c r="AY207" s="18" t="s">
        <v>127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84</v>
      </c>
      <c r="BK207" s="231">
        <f>ROUND(I207*H207,2)</f>
        <v>0</v>
      </c>
      <c r="BL207" s="18" t="s">
        <v>141</v>
      </c>
      <c r="BM207" s="230" t="s">
        <v>796</v>
      </c>
    </row>
    <row r="208" spans="1:51" s="15" customFormat="1" ht="12">
      <c r="A208" s="15"/>
      <c r="B208" s="261"/>
      <c r="C208" s="262"/>
      <c r="D208" s="240" t="s">
        <v>197</v>
      </c>
      <c r="E208" s="263" t="s">
        <v>1</v>
      </c>
      <c r="F208" s="264" t="s">
        <v>797</v>
      </c>
      <c r="G208" s="262"/>
      <c r="H208" s="263" t="s">
        <v>1</v>
      </c>
      <c r="I208" s="265"/>
      <c r="J208" s="262"/>
      <c r="K208" s="262"/>
      <c r="L208" s="266"/>
      <c r="M208" s="267"/>
      <c r="N208" s="268"/>
      <c r="O208" s="268"/>
      <c r="P208" s="268"/>
      <c r="Q208" s="268"/>
      <c r="R208" s="268"/>
      <c r="S208" s="268"/>
      <c r="T208" s="269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0" t="s">
        <v>197</v>
      </c>
      <c r="AU208" s="270" t="s">
        <v>86</v>
      </c>
      <c r="AV208" s="15" t="s">
        <v>84</v>
      </c>
      <c r="AW208" s="15" t="s">
        <v>32</v>
      </c>
      <c r="AX208" s="15" t="s">
        <v>76</v>
      </c>
      <c r="AY208" s="270" t="s">
        <v>127</v>
      </c>
    </row>
    <row r="209" spans="1:51" s="15" customFormat="1" ht="12">
      <c r="A209" s="15"/>
      <c r="B209" s="261"/>
      <c r="C209" s="262"/>
      <c r="D209" s="240" t="s">
        <v>197</v>
      </c>
      <c r="E209" s="263" t="s">
        <v>1</v>
      </c>
      <c r="F209" s="264" t="s">
        <v>736</v>
      </c>
      <c r="G209" s="262"/>
      <c r="H209" s="263" t="s">
        <v>1</v>
      </c>
      <c r="I209" s="265"/>
      <c r="J209" s="262"/>
      <c r="K209" s="262"/>
      <c r="L209" s="266"/>
      <c r="M209" s="267"/>
      <c r="N209" s="268"/>
      <c r="O209" s="268"/>
      <c r="P209" s="268"/>
      <c r="Q209" s="268"/>
      <c r="R209" s="268"/>
      <c r="S209" s="268"/>
      <c r="T209" s="269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0" t="s">
        <v>197</v>
      </c>
      <c r="AU209" s="270" t="s">
        <v>86</v>
      </c>
      <c r="AV209" s="15" t="s">
        <v>84</v>
      </c>
      <c r="AW209" s="15" t="s">
        <v>32</v>
      </c>
      <c r="AX209" s="15" t="s">
        <v>76</v>
      </c>
      <c r="AY209" s="270" t="s">
        <v>127</v>
      </c>
    </row>
    <row r="210" spans="1:51" s="13" customFormat="1" ht="12">
      <c r="A210" s="13"/>
      <c r="B210" s="238"/>
      <c r="C210" s="239"/>
      <c r="D210" s="240" t="s">
        <v>197</v>
      </c>
      <c r="E210" s="241" t="s">
        <v>1</v>
      </c>
      <c r="F210" s="242" t="s">
        <v>798</v>
      </c>
      <c r="G210" s="239"/>
      <c r="H210" s="243">
        <v>5.88</v>
      </c>
      <c r="I210" s="244"/>
      <c r="J210" s="239"/>
      <c r="K210" s="239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197</v>
      </c>
      <c r="AU210" s="249" t="s">
        <v>86</v>
      </c>
      <c r="AV210" s="13" t="s">
        <v>86</v>
      </c>
      <c r="AW210" s="13" t="s">
        <v>32</v>
      </c>
      <c r="AX210" s="13" t="s">
        <v>76</v>
      </c>
      <c r="AY210" s="249" t="s">
        <v>127</v>
      </c>
    </row>
    <row r="211" spans="1:51" s="15" customFormat="1" ht="12">
      <c r="A211" s="15"/>
      <c r="B211" s="261"/>
      <c r="C211" s="262"/>
      <c r="D211" s="240" t="s">
        <v>197</v>
      </c>
      <c r="E211" s="263" t="s">
        <v>1</v>
      </c>
      <c r="F211" s="264" t="s">
        <v>738</v>
      </c>
      <c r="G211" s="262"/>
      <c r="H211" s="263" t="s">
        <v>1</v>
      </c>
      <c r="I211" s="265"/>
      <c r="J211" s="262"/>
      <c r="K211" s="262"/>
      <c r="L211" s="266"/>
      <c r="M211" s="267"/>
      <c r="N211" s="268"/>
      <c r="O211" s="268"/>
      <c r="P211" s="268"/>
      <c r="Q211" s="268"/>
      <c r="R211" s="268"/>
      <c r="S211" s="268"/>
      <c r="T211" s="269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0" t="s">
        <v>197</v>
      </c>
      <c r="AU211" s="270" t="s">
        <v>86</v>
      </c>
      <c r="AV211" s="15" t="s">
        <v>84</v>
      </c>
      <c r="AW211" s="15" t="s">
        <v>32</v>
      </c>
      <c r="AX211" s="15" t="s">
        <v>76</v>
      </c>
      <c r="AY211" s="270" t="s">
        <v>127</v>
      </c>
    </row>
    <row r="212" spans="1:51" s="13" customFormat="1" ht="12">
      <c r="A212" s="13"/>
      <c r="B212" s="238"/>
      <c r="C212" s="239"/>
      <c r="D212" s="240" t="s">
        <v>197</v>
      </c>
      <c r="E212" s="241" t="s">
        <v>1</v>
      </c>
      <c r="F212" s="242" t="s">
        <v>799</v>
      </c>
      <c r="G212" s="239"/>
      <c r="H212" s="243">
        <v>5.312</v>
      </c>
      <c r="I212" s="244"/>
      <c r="J212" s="239"/>
      <c r="K212" s="239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197</v>
      </c>
      <c r="AU212" s="249" t="s">
        <v>86</v>
      </c>
      <c r="AV212" s="13" t="s">
        <v>86</v>
      </c>
      <c r="AW212" s="13" t="s">
        <v>32</v>
      </c>
      <c r="AX212" s="13" t="s">
        <v>76</v>
      </c>
      <c r="AY212" s="249" t="s">
        <v>127</v>
      </c>
    </row>
    <row r="213" spans="1:51" s="15" customFormat="1" ht="12">
      <c r="A213" s="15"/>
      <c r="B213" s="261"/>
      <c r="C213" s="262"/>
      <c r="D213" s="240" t="s">
        <v>197</v>
      </c>
      <c r="E213" s="263" t="s">
        <v>1</v>
      </c>
      <c r="F213" s="264" t="s">
        <v>740</v>
      </c>
      <c r="G213" s="262"/>
      <c r="H213" s="263" t="s">
        <v>1</v>
      </c>
      <c r="I213" s="265"/>
      <c r="J213" s="262"/>
      <c r="K213" s="262"/>
      <c r="L213" s="266"/>
      <c r="M213" s="267"/>
      <c r="N213" s="268"/>
      <c r="O213" s="268"/>
      <c r="P213" s="268"/>
      <c r="Q213" s="268"/>
      <c r="R213" s="268"/>
      <c r="S213" s="268"/>
      <c r="T213" s="269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0" t="s">
        <v>197</v>
      </c>
      <c r="AU213" s="270" t="s">
        <v>86</v>
      </c>
      <c r="AV213" s="15" t="s">
        <v>84</v>
      </c>
      <c r="AW213" s="15" t="s">
        <v>32</v>
      </c>
      <c r="AX213" s="15" t="s">
        <v>76</v>
      </c>
      <c r="AY213" s="270" t="s">
        <v>127</v>
      </c>
    </row>
    <row r="214" spans="1:51" s="13" customFormat="1" ht="12">
      <c r="A214" s="13"/>
      <c r="B214" s="238"/>
      <c r="C214" s="239"/>
      <c r="D214" s="240" t="s">
        <v>197</v>
      </c>
      <c r="E214" s="241" t="s">
        <v>1</v>
      </c>
      <c r="F214" s="242" t="s">
        <v>800</v>
      </c>
      <c r="G214" s="239"/>
      <c r="H214" s="243">
        <v>7.44</v>
      </c>
      <c r="I214" s="244"/>
      <c r="J214" s="239"/>
      <c r="K214" s="239"/>
      <c r="L214" s="245"/>
      <c r="M214" s="246"/>
      <c r="N214" s="247"/>
      <c r="O214" s="247"/>
      <c r="P214" s="247"/>
      <c r="Q214" s="247"/>
      <c r="R214" s="247"/>
      <c r="S214" s="247"/>
      <c r="T214" s="24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9" t="s">
        <v>197</v>
      </c>
      <c r="AU214" s="249" t="s">
        <v>86</v>
      </c>
      <c r="AV214" s="13" t="s">
        <v>86</v>
      </c>
      <c r="AW214" s="13" t="s">
        <v>32</v>
      </c>
      <c r="AX214" s="13" t="s">
        <v>76</v>
      </c>
      <c r="AY214" s="249" t="s">
        <v>127</v>
      </c>
    </row>
    <row r="215" spans="1:51" s="14" customFormat="1" ht="12">
      <c r="A215" s="14"/>
      <c r="B215" s="250"/>
      <c r="C215" s="251"/>
      <c r="D215" s="240" t="s">
        <v>197</v>
      </c>
      <c r="E215" s="252" t="s">
        <v>724</v>
      </c>
      <c r="F215" s="253" t="s">
        <v>199</v>
      </c>
      <c r="G215" s="251"/>
      <c r="H215" s="254">
        <v>18.632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0" t="s">
        <v>197</v>
      </c>
      <c r="AU215" s="260" t="s">
        <v>86</v>
      </c>
      <c r="AV215" s="14" t="s">
        <v>141</v>
      </c>
      <c r="AW215" s="14" t="s">
        <v>32</v>
      </c>
      <c r="AX215" s="14" t="s">
        <v>76</v>
      </c>
      <c r="AY215" s="260" t="s">
        <v>127</v>
      </c>
    </row>
    <row r="216" spans="1:51" s="13" customFormat="1" ht="12">
      <c r="A216" s="13"/>
      <c r="B216" s="238"/>
      <c r="C216" s="239"/>
      <c r="D216" s="240" t="s">
        <v>197</v>
      </c>
      <c r="E216" s="241" t="s">
        <v>1</v>
      </c>
      <c r="F216" s="242" t="s">
        <v>801</v>
      </c>
      <c r="G216" s="239"/>
      <c r="H216" s="243">
        <v>37.264</v>
      </c>
      <c r="I216" s="244"/>
      <c r="J216" s="239"/>
      <c r="K216" s="239"/>
      <c r="L216" s="245"/>
      <c r="M216" s="246"/>
      <c r="N216" s="247"/>
      <c r="O216" s="247"/>
      <c r="P216" s="247"/>
      <c r="Q216" s="247"/>
      <c r="R216" s="247"/>
      <c r="S216" s="247"/>
      <c r="T216" s="24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197</v>
      </c>
      <c r="AU216" s="249" t="s">
        <v>86</v>
      </c>
      <c r="AV216" s="13" t="s">
        <v>86</v>
      </c>
      <c r="AW216" s="13" t="s">
        <v>32</v>
      </c>
      <c r="AX216" s="13" t="s">
        <v>84</v>
      </c>
      <c r="AY216" s="249" t="s">
        <v>127</v>
      </c>
    </row>
    <row r="217" spans="1:65" s="2" customFormat="1" ht="37.8" customHeight="1">
      <c r="A217" s="39"/>
      <c r="B217" s="40"/>
      <c r="C217" s="219" t="s">
        <v>289</v>
      </c>
      <c r="D217" s="219" t="s">
        <v>130</v>
      </c>
      <c r="E217" s="220" t="s">
        <v>282</v>
      </c>
      <c r="F217" s="221" t="s">
        <v>283</v>
      </c>
      <c r="G217" s="222" t="s">
        <v>195</v>
      </c>
      <c r="H217" s="223">
        <v>103.44</v>
      </c>
      <c r="I217" s="224"/>
      <c r="J217" s="225">
        <f>ROUND(I217*H217,2)</f>
        <v>0</v>
      </c>
      <c r="K217" s="221" t="s">
        <v>134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141</v>
      </c>
      <c r="AT217" s="230" t="s">
        <v>130</v>
      </c>
      <c r="AU217" s="230" t="s">
        <v>86</v>
      </c>
      <c r="AY217" s="18" t="s">
        <v>127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141</v>
      </c>
      <c r="BM217" s="230" t="s">
        <v>802</v>
      </c>
    </row>
    <row r="218" spans="1:51" s="13" customFormat="1" ht="12">
      <c r="A218" s="13"/>
      <c r="B218" s="238"/>
      <c r="C218" s="239"/>
      <c r="D218" s="240" t="s">
        <v>197</v>
      </c>
      <c r="E218" s="241" t="s">
        <v>1</v>
      </c>
      <c r="F218" s="242" t="s">
        <v>726</v>
      </c>
      <c r="G218" s="239"/>
      <c r="H218" s="243">
        <v>103.44</v>
      </c>
      <c r="I218" s="244"/>
      <c r="J218" s="239"/>
      <c r="K218" s="239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197</v>
      </c>
      <c r="AU218" s="249" t="s">
        <v>86</v>
      </c>
      <c r="AV218" s="13" t="s">
        <v>86</v>
      </c>
      <c r="AW218" s="13" t="s">
        <v>32</v>
      </c>
      <c r="AX218" s="13" t="s">
        <v>84</v>
      </c>
      <c r="AY218" s="249" t="s">
        <v>127</v>
      </c>
    </row>
    <row r="219" spans="1:65" s="2" customFormat="1" ht="24.15" customHeight="1">
      <c r="A219" s="39"/>
      <c r="B219" s="40"/>
      <c r="C219" s="219" t="s">
        <v>293</v>
      </c>
      <c r="D219" s="219" t="s">
        <v>130</v>
      </c>
      <c r="E219" s="220" t="s">
        <v>803</v>
      </c>
      <c r="F219" s="221" t="s">
        <v>804</v>
      </c>
      <c r="G219" s="222" t="s">
        <v>195</v>
      </c>
      <c r="H219" s="223">
        <v>103.44</v>
      </c>
      <c r="I219" s="224"/>
      <c r="J219" s="225">
        <f>ROUND(I219*H219,2)</f>
        <v>0</v>
      </c>
      <c r="K219" s="221" t="s">
        <v>134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141</v>
      </c>
      <c r="AT219" s="230" t="s">
        <v>130</v>
      </c>
      <c r="AU219" s="230" t="s">
        <v>86</v>
      </c>
      <c r="AY219" s="18" t="s">
        <v>127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141</v>
      </c>
      <c r="BM219" s="230" t="s">
        <v>805</v>
      </c>
    </row>
    <row r="220" spans="1:51" s="13" customFormat="1" ht="12">
      <c r="A220" s="13"/>
      <c r="B220" s="238"/>
      <c r="C220" s="239"/>
      <c r="D220" s="240" t="s">
        <v>197</v>
      </c>
      <c r="E220" s="241" t="s">
        <v>1</v>
      </c>
      <c r="F220" s="242" t="s">
        <v>726</v>
      </c>
      <c r="G220" s="239"/>
      <c r="H220" s="243">
        <v>103.44</v>
      </c>
      <c r="I220" s="244"/>
      <c r="J220" s="239"/>
      <c r="K220" s="239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197</v>
      </c>
      <c r="AU220" s="249" t="s">
        <v>86</v>
      </c>
      <c r="AV220" s="13" t="s">
        <v>86</v>
      </c>
      <c r="AW220" s="13" t="s">
        <v>32</v>
      </c>
      <c r="AX220" s="13" t="s">
        <v>84</v>
      </c>
      <c r="AY220" s="249" t="s">
        <v>127</v>
      </c>
    </row>
    <row r="221" spans="1:65" s="2" customFormat="1" ht="24.15" customHeight="1">
      <c r="A221" s="39"/>
      <c r="B221" s="40"/>
      <c r="C221" s="219" t="s">
        <v>298</v>
      </c>
      <c r="D221" s="219" t="s">
        <v>130</v>
      </c>
      <c r="E221" s="220" t="s">
        <v>294</v>
      </c>
      <c r="F221" s="221" t="s">
        <v>295</v>
      </c>
      <c r="G221" s="222" t="s">
        <v>195</v>
      </c>
      <c r="H221" s="223">
        <v>103.44</v>
      </c>
      <c r="I221" s="224"/>
      <c r="J221" s="225">
        <f>ROUND(I221*H221,2)</f>
        <v>0</v>
      </c>
      <c r="K221" s="221" t="s">
        <v>134</v>
      </c>
      <c r="L221" s="45"/>
      <c r="M221" s="226" t="s">
        <v>1</v>
      </c>
      <c r="N221" s="227" t="s">
        <v>41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141</v>
      </c>
      <c r="AT221" s="230" t="s">
        <v>130</v>
      </c>
      <c r="AU221" s="230" t="s">
        <v>86</v>
      </c>
      <c r="AY221" s="18" t="s">
        <v>127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84</v>
      </c>
      <c r="BK221" s="231">
        <f>ROUND(I221*H221,2)</f>
        <v>0</v>
      </c>
      <c r="BL221" s="18" t="s">
        <v>141</v>
      </c>
      <c r="BM221" s="230" t="s">
        <v>806</v>
      </c>
    </row>
    <row r="222" spans="1:51" s="13" customFormat="1" ht="12">
      <c r="A222" s="13"/>
      <c r="B222" s="238"/>
      <c r="C222" s="239"/>
      <c r="D222" s="240" t="s">
        <v>197</v>
      </c>
      <c r="E222" s="241" t="s">
        <v>1</v>
      </c>
      <c r="F222" s="242" t="s">
        <v>726</v>
      </c>
      <c r="G222" s="239"/>
      <c r="H222" s="243">
        <v>103.44</v>
      </c>
      <c r="I222" s="244"/>
      <c r="J222" s="239"/>
      <c r="K222" s="239"/>
      <c r="L222" s="245"/>
      <c r="M222" s="246"/>
      <c r="N222" s="247"/>
      <c r="O222" s="247"/>
      <c r="P222" s="247"/>
      <c r="Q222" s="247"/>
      <c r="R222" s="247"/>
      <c r="S222" s="247"/>
      <c r="T222" s="24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9" t="s">
        <v>197</v>
      </c>
      <c r="AU222" s="249" t="s">
        <v>86</v>
      </c>
      <c r="AV222" s="13" t="s">
        <v>86</v>
      </c>
      <c r="AW222" s="13" t="s">
        <v>32</v>
      </c>
      <c r="AX222" s="13" t="s">
        <v>84</v>
      </c>
      <c r="AY222" s="249" t="s">
        <v>127</v>
      </c>
    </row>
    <row r="223" spans="1:65" s="2" customFormat="1" ht="16.5" customHeight="1">
      <c r="A223" s="39"/>
      <c r="B223" s="40"/>
      <c r="C223" s="271" t="s">
        <v>303</v>
      </c>
      <c r="D223" s="271" t="s">
        <v>304</v>
      </c>
      <c r="E223" s="272" t="s">
        <v>305</v>
      </c>
      <c r="F223" s="273" t="s">
        <v>306</v>
      </c>
      <c r="G223" s="274" t="s">
        <v>307</v>
      </c>
      <c r="H223" s="275">
        <v>3.62</v>
      </c>
      <c r="I223" s="276"/>
      <c r="J223" s="277">
        <f>ROUND(I223*H223,2)</f>
        <v>0</v>
      </c>
      <c r="K223" s="273" t="s">
        <v>134</v>
      </c>
      <c r="L223" s="278"/>
      <c r="M223" s="279" t="s">
        <v>1</v>
      </c>
      <c r="N223" s="280" t="s">
        <v>41</v>
      </c>
      <c r="O223" s="92"/>
      <c r="P223" s="228">
        <f>O223*H223</f>
        <v>0</v>
      </c>
      <c r="Q223" s="228">
        <v>0.001</v>
      </c>
      <c r="R223" s="228">
        <f>Q223*H223</f>
        <v>0.0036200000000000004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256</v>
      </c>
      <c r="AT223" s="230" t="s">
        <v>304</v>
      </c>
      <c r="AU223" s="230" t="s">
        <v>86</v>
      </c>
      <c r="AY223" s="18" t="s">
        <v>127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141</v>
      </c>
      <c r="BM223" s="230" t="s">
        <v>807</v>
      </c>
    </row>
    <row r="224" spans="1:51" s="13" customFormat="1" ht="12">
      <c r="A224" s="13"/>
      <c r="B224" s="238"/>
      <c r="C224" s="239"/>
      <c r="D224" s="240" t="s">
        <v>197</v>
      </c>
      <c r="E224" s="241" t="s">
        <v>1</v>
      </c>
      <c r="F224" s="242" t="s">
        <v>808</v>
      </c>
      <c r="G224" s="239"/>
      <c r="H224" s="243">
        <v>3.62</v>
      </c>
      <c r="I224" s="244"/>
      <c r="J224" s="239"/>
      <c r="K224" s="239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197</v>
      </c>
      <c r="AU224" s="249" t="s">
        <v>86</v>
      </c>
      <c r="AV224" s="13" t="s">
        <v>86</v>
      </c>
      <c r="AW224" s="13" t="s">
        <v>32</v>
      </c>
      <c r="AX224" s="13" t="s">
        <v>84</v>
      </c>
      <c r="AY224" s="249" t="s">
        <v>127</v>
      </c>
    </row>
    <row r="225" spans="1:65" s="2" customFormat="1" ht="24.15" customHeight="1">
      <c r="A225" s="39"/>
      <c r="B225" s="40"/>
      <c r="C225" s="219" t="s">
        <v>310</v>
      </c>
      <c r="D225" s="219" t="s">
        <v>130</v>
      </c>
      <c r="E225" s="220" t="s">
        <v>311</v>
      </c>
      <c r="F225" s="221" t="s">
        <v>312</v>
      </c>
      <c r="G225" s="222" t="s">
        <v>195</v>
      </c>
      <c r="H225" s="223">
        <v>59.58</v>
      </c>
      <c r="I225" s="224"/>
      <c r="J225" s="225">
        <f>ROUND(I225*H225,2)</f>
        <v>0</v>
      </c>
      <c r="K225" s="221" t="s">
        <v>134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141</v>
      </c>
      <c r="AT225" s="230" t="s">
        <v>130</v>
      </c>
      <c r="AU225" s="230" t="s">
        <v>86</v>
      </c>
      <c r="AY225" s="18" t="s">
        <v>127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141</v>
      </c>
      <c r="BM225" s="230" t="s">
        <v>809</v>
      </c>
    </row>
    <row r="226" spans="1:51" s="13" customFormat="1" ht="12">
      <c r="A226" s="13"/>
      <c r="B226" s="238"/>
      <c r="C226" s="239"/>
      <c r="D226" s="240" t="s">
        <v>197</v>
      </c>
      <c r="E226" s="241" t="s">
        <v>1</v>
      </c>
      <c r="F226" s="242" t="s">
        <v>314</v>
      </c>
      <c r="G226" s="239"/>
      <c r="H226" s="243">
        <v>59.58</v>
      </c>
      <c r="I226" s="244"/>
      <c r="J226" s="239"/>
      <c r="K226" s="239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197</v>
      </c>
      <c r="AU226" s="249" t="s">
        <v>86</v>
      </c>
      <c r="AV226" s="13" t="s">
        <v>86</v>
      </c>
      <c r="AW226" s="13" t="s">
        <v>32</v>
      </c>
      <c r="AX226" s="13" t="s">
        <v>84</v>
      </c>
      <c r="AY226" s="249" t="s">
        <v>127</v>
      </c>
    </row>
    <row r="227" spans="1:63" s="12" customFormat="1" ht="22.8" customHeight="1">
      <c r="A227" s="12"/>
      <c r="B227" s="203"/>
      <c r="C227" s="204"/>
      <c r="D227" s="205" t="s">
        <v>75</v>
      </c>
      <c r="E227" s="217" t="s">
        <v>86</v>
      </c>
      <c r="F227" s="217" t="s">
        <v>319</v>
      </c>
      <c r="G227" s="204"/>
      <c r="H227" s="204"/>
      <c r="I227" s="207"/>
      <c r="J227" s="218">
        <f>BK227</f>
        <v>0</v>
      </c>
      <c r="K227" s="204"/>
      <c r="L227" s="209"/>
      <c r="M227" s="210"/>
      <c r="N227" s="211"/>
      <c r="O227" s="211"/>
      <c r="P227" s="212">
        <f>P228</f>
        <v>0</v>
      </c>
      <c r="Q227" s="211"/>
      <c r="R227" s="212">
        <f>R228</f>
        <v>4.6419139199999995</v>
      </c>
      <c r="S227" s="211"/>
      <c r="T227" s="213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4" t="s">
        <v>84</v>
      </c>
      <c r="AT227" s="215" t="s">
        <v>75</v>
      </c>
      <c r="AU227" s="215" t="s">
        <v>84</v>
      </c>
      <c r="AY227" s="214" t="s">
        <v>127</v>
      </c>
      <c r="BK227" s="216">
        <f>BK228</f>
        <v>0</v>
      </c>
    </row>
    <row r="228" spans="1:65" s="2" customFormat="1" ht="33" customHeight="1">
      <c r="A228" s="39"/>
      <c r="B228" s="40"/>
      <c r="C228" s="219" t="s">
        <v>315</v>
      </c>
      <c r="D228" s="219" t="s">
        <v>130</v>
      </c>
      <c r="E228" s="220" t="s">
        <v>810</v>
      </c>
      <c r="F228" s="221" t="s">
        <v>811</v>
      </c>
      <c r="G228" s="222" t="s">
        <v>413</v>
      </c>
      <c r="H228" s="223">
        <v>22.7</v>
      </c>
      <c r="I228" s="224"/>
      <c r="J228" s="225">
        <f>ROUND(I228*H228,2)</f>
        <v>0</v>
      </c>
      <c r="K228" s="221" t="s">
        <v>134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0.2044896</v>
      </c>
      <c r="R228" s="228">
        <f>Q228*H228</f>
        <v>4.6419139199999995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141</v>
      </c>
      <c r="AT228" s="230" t="s">
        <v>130</v>
      </c>
      <c r="AU228" s="230" t="s">
        <v>86</v>
      </c>
      <c r="AY228" s="18" t="s">
        <v>127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141</v>
      </c>
      <c r="BM228" s="230" t="s">
        <v>812</v>
      </c>
    </row>
    <row r="229" spans="1:63" s="12" customFormat="1" ht="22.8" customHeight="1">
      <c r="A229" s="12"/>
      <c r="B229" s="203"/>
      <c r="C229" s="204"/>
      <c r="D229" s="205" t="s">
        <v>75</v>
      </c>
      <c r="E229" s="217" t="s">
        <v>141</v>
      </c>
      <c r="F229" s="217" t="s">
        <v>813</v>
      </c>
      <c r="G229" s="204"/>
      <c r="H229" s="204"/>
      <c r="I229" s="207"/>
      <c r="J229" s="218">
        <f>BK229</f>
        <v>0</v>
      </c>
      <c r="K229" s="204"/>
      <c r="L229" s="209"/>
      <c r="M229" s="210"/>
      <c r="N229" s="211"/>
      <c r="O229" s="211"/>
      <c r="P229" s="212">
        <f>SUM(P230:P256)</f>
        <v>0</v>
      </c>
      <c r="Q229" s="211"/>
      <c r="R229" s="212">
        <f>SUM(R230:R256)</f>
        <v>0</v>
      </c>
      <c r="S229" s="211"/>
      <c r="T229" s="213">
        <f>SUM(T230:T256)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4" t="s">
        <v>84</v>
      </c>
      <c r="AT229" s="215" t="s">
        <v>75</v>
      </c>
      <c r="AU229" s="215" t="s">
        <v>84</v>
      </c>
      <c r="AY229" s="214" t="s">
        <v>127</v>
      </c>
      <c r="BK229" s="216">
        <f>SUM(BK230:BK256)</f>
        <v>0</v>
      </c>
    </row>
    <row r="230" spans="1:65" s="2" customFormat="1" ht="16.5" customHeight="1">
      <c r="A230" s="39"/>
      <c r="B230" s="40"/>
      <c r="C230" s="219" t="s">
        <v>320</v>
      </c>
      <c r="D230" s="219" t="s">
        <v>130</v>
      </c>
      <c r="E230" s="220" t="s">
        <v>814</v>
      </c>
      <c r="F230" s="221" t="s">
        <v>815</v>
      </c>
      <c r="G230" s="222" t="s">
        <v>202</v>
      </c>
      <c r="H230" s="223">
        <v>69.48</v>
      </c>
      <c r="I230" s="224"/>
      <c r="J230" s="225">
        <f>ROUND(I230*H230,2)</f>
        <v>0</v>
      </c>
      <c r="K230" s="221" t="s">
        <v>134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141</v>
      </c>
      <c r="AT230" s="230" t="s">
        <v>130</v>
      </c>
      <c r="AU230" s="230" t="s">
        <v>86</v>
      </c>
      <c r="AY230" s="18" t="s">
        <v>127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141</v>
      </c>
      <c r="BM230" s="230" t="s">
        <v>816</v>
      </c>
    </row>
    <row r="231" spans="1:51" s="15" customFormat="1" ht="12">
      <c r="A231" s="15"/>
      <c r="B231" s="261"/>
      <c r="C231" s="262"/>
      <c r="D231" s="240" t="s">
        <v>197</v>
      </c>
      <c r="E231" s="263" t="s">
        <v>1</v>
      </c>
      <c r="F231" s="264" t="s">
        <v>736</v>
      </c>
      <c r="G231" s="262"/>
      <c r="H231" s="263" t="s">
        <v>1</v>
      </c>
      <c r="I231" s="265"/>
      <c r="J231" s="262"/>
      <c r="K231" s="262"/>
      <c r="L231" s="266"/>
      <c r="M231" s="267"/>
      <c r="N231" s="268"/>
      <c r="O231" s="268"/>
      <c r="P231" s="268"/>
      <c r="Q231" s="268"/>
      <c r="R231" s="268"/>
      <c r="S231" s="268"/>
      <c r="T231" s="269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0" t="s">
        <v>197</v>
      </c>
      <c r="AU231" s="270" t="s">
        <v>86</v>
      </c>
      <c r="AV231" s="15" t="s">
        <v>84</v>
      </c>
      <c r="AW231" s="15" t="s">
        <v>32</v>
      </c>
      <c r="AX231" s="15" t="s">
        <v>76</v>
      </c>
      <c r="AY231" s="270" t="s">
        <v>127</v>
      </c>
    </row>
    <row r="232" spans="1:51" s="15" customFormat="1" ht="12">
      <c r="A232" s="15"/>
      <c r="B232" s="261"/>
      <c r="C232" s="262"/>
      <c r="D232" s="240" t="s">
        <v>197</v>
      </c>
      <c r="E232" s="263" t="s">
        <v>1</v>
      </c>
      <c r="F232" s="264" t="s">
        <v>758</v>
      </c>
      <c r="G232" s="262"/>
      <c r="H232" s="263" t="s">
        <v>1</v>
      </c>
      <c r="I232" s="265"/>
      <c r="J232" s="262"/>
      <c r="K232" s="262"/>
      <c r="L232" s="266"/>
      <c r="M232" s="267"/>
      <c r="N232" s="268"/>
      <c r="O232" s="268"/>
      <c r="P232" s="268"/>
      <c r="Q232" s="268"/>
      <c r="R232" s="268"/>
      <c r="S232" s="268"/>
      <c r="T232" s="269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70" t="s">
        <v>197</v>
      </c>
      <c r="AU232" s="270" t="s">
        <v>86</v>
      </c>
      <c r="AV232" s="15" t="s">
        <v>84</v>
      </c>
      <c r="AW232" s="15" t="s">
        <v>32</v>
      </c>
      <c r="AX232" s="15" t="s">
        <v>76</v>
      </c>
      <c r="AY232" s="270" t="s">
        <v>127</v>
      </c>
    </row>
    <row r="233" spans="1:51" s="13" customFormat="1" ht="12">
      <c r="A233" s="13"/>
      <c r="B233" s="238"/>
      <c r="C233" s="239"/>
      <c r="D233" s="240" t="s">
        <v>197</v>
      </c>
      <c r="E233" s="241" t="s">
        <v>1</v>
      </c>
      <c r="F233" s="242" t="s">
        <v>817</v>
      </c>
      <c r="G233" s="239"/>
      <c r="H233" s="243">
        <v>0.908</v>
      </c>
      <c r="I233" s="244"/>
      <c r="J233" s="239"/>
      <c r="K233" s="239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197</v>
      </c>
      <c r="AU233" s="249" t="s">
        <v>86</v>
      </c>
      <c r="AV233" s="13" t="s">
        <v>86</v>
      </c>
      <c r="AW233" s="13" t="s">
        <v>32</v>
      </c>
      <c r="AX233" s="13" t="s">
        <v>76</v>
      </c>
      <c r="AY233" s="249" t="s">
        <v>127</v>
      </c>
    </row>
    <row r="234" spans="1:51" s="13" customFormat="1" ht="12">
      <c r="A234" s="13"/>
      <c r="B234" s="238"/>
      <c r="C234" s="239"/>
      <c r="D234" s="240" t="s">
        <v>197</v>
      </c>
      <c r="E234" s="241" t="s">
        <v>1</v>
      </c>
      <c r="F234" s="242" t="s">
        <v>818</v>
      </c>
      <c r="G234" s="239"/>
      <c r="H234" s="243">
        <v>4.147</v>
      </c>
      <c r="I234" s="244"/>
      <c r="J234" s="239"/>
      <c r="K234" s="239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197</v>
      </c>
      <c r="AU234" s="249" t="s">
        <v>86</v>
      </c>
      <c r="AV234" s="13" t="s">
        <v>86</v>
      </c>
      <c r="AW234" s="13" t="s">
        <v>32</v>
      </c>
      <c r="AX234" s="13" t="s">
        <v>76</v>
      </c>
      <c r="AY234" s="249" t="s">
        <v>127</v>
      </c>
    </row>
    <row r="235" spans="1:51" s="13" customFormat="1" ht="12">
      <c r="A235" s="13"/>
      <c r="B235" s="238"/>
      <c r="C235" s="239"/>
      <c r="D235" s="240" t="s">
        <v>197</v>
      </c>
      <c r="E235" s="241" t="s">
        <v>1</v>
      </c>
      <c r="F235" s="242" t="s">
        <v>819</v>
      </c>
      <c r="G235" s="239"/>
      <c r="H235" s="243">
        <v>2.844</v>
      </c>
      <c r="I235" s="244"/>
      <c r="J235" s="239"/>
      <c r="K235" s="239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197</v>
      </c>
      <c r="AU235" s="249" t="s">
        <v>86</v>
      </c>
      <c r="AV235" s="13" t="s">
        <v>86</v>
      </c>
      <c r="AW235" s="13" t="s">
        <v>32</v>
      </c>
      <c r="AX235" s="13" t="s">
        <v>76</v>
      </c>
      <c r="AY235" s="249" t="s">
        <v>127</v>
      </c>
    </row>
    <row r="236" spans="1:51" s="15" customFormat="1" ht="12">
      <c r="A236" s="15"/>
      <c r="B236" s="261"/>
      <c r="C236" s="262"/>
      <c r="D236" s="240" t="s">
        <v>197</v>
      </c>
      <c r="E236" s="263" t="s">
        <v>1</v>
      </c>
      <c r="F236" s="264" t="s">
        <v>738</v>
      </c>
      <c r="G236" s="262"/>
      <c r="H236" s="263" t="s">
        <v>1</v>
      </c>
      <c r="I236" s="265"/>
      <c r="J236" s="262"/>
      <c r="K236" s="262"/>
      <c r="L236" s="266"/>
      <c r="M236" s="267"/>
      <c r="N236" s="268"/>
      <c r="O236" s="268"/>
      <c r="P236" s="268"/>
      <c r="Q236" s="268"/>
      <c r="R236" s="268"/>
      <c r="S236" s="268"/>
      <c r="T236" s="269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0" t="s">
        <v>197</v>
      </c>
      <c r="AU236" s="270" t="s">
        <v>86</v>
      </c>
      <c r="AV236" s="15" t="s">
        <v>84</v>
      </c>
      <c r="AW236" s="15" t="s">
        <v>32</v>
      </c>
      <c r="AX236" s="15" t="s">
        <v>76</v>
      </c>
      <c r="AY236" s="270" t="s">
        <v>127</v>
      </c>
    </row>
    <row r="237" spans="1:51" s="13" customFormat="1" ht="12">
      <c r="A237" s="13"/>
      <c r="B237" s="238"/>
      <c r="C237" s="239"/>
      <c r="D237" s="240" t="s">
        <v>197</v>
      </c>
      <c r="E237" s="241" t="s">
        <v>1</v>
      </c>
      <c r="F237" s="242" t="s">
        <v>820</v>
      </c>
      <c r="G237" s="239"/>
      <c r="H237" s="243">
        <v>0.79</v>
      </c>
      <c r="I237" s="244"/>
      <c r="J237" s="239"/>
      <c r="K237" s="239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197</v>
      </c>
      <c r="AU237" s="249" t="s">
        <v>86</v>
      </c>
      <c r="AV237" s="13" t="s">
        <v>86</v>
      </c>
      <c r="AW237" s="13" t="s">
        <v>32</v>
      </c>
      <c r="AX237" s="13" t="s">
        <v>76</v>
      </c>
      <c r="AY237" s="249" t="s">
        <v>127</v>
      </c>
    </row>
    <row r="238" spans="1:51" s="13" customFormat="1" ht="12">
      <c r="A238" s="13"/>
      <c r="B238" s="238"/>
      <c r="C238" s="239"/>
      <c r="D238" s="240" t="s">
        <v>197</v>
      </c>
      <c r="E238" s="241" t="s">
        <v>1</v>
      </c>
      <c r="F238" s="242" t="s">
        <v>821</v>
      </c>
      <c r="G238" s="239"/>
      <c r="H238" s="243">
        <v>3.278</v>
      </c>
      <c r="I238" s="244"/>
      <c r="J238" s="239"/>
      <c r="K238" s="239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197</v>
      </c>
      <c r="AU238" s="249" t="s">
        <v>86</v>
      </c>
      <c r="AV238" s="13" t="s">
        <v>86</v>
      </c>
      <c r="AW238" s="13" t="s">
        <v>32</v>
      </c>
      <c r="AX238" s="13" t="s">
        <v>76</v>
      </c>
      <c r="AY238" s="249" t="s">
        <v>127</v>
      </c>
    </row>
    <row r="239" spans="1:51" s="13" customFormat="1" ht="12">
      <c r="A239" s="13"/>
      <c r="B239" s="238"/>
      <c r="C239" s="239"/>
      <c r="D239" s="240" t="s">
        <v>197</v>
      </c>
      <c r="E239" s="241" t="s">
        <v>1</v>
      </c>
      <c r="F239" s="242" t="s">
        <v>822</v>
      </c>
      <c r="G239" s="239"/>
      <c r="H239" s="243">
        <v>1.501</v>
      </c>
      <c r="I239" s="244"/>
      <c r="J239" s="239"/>
      <c r="K239" s="239"/>
      <c r="L239" s="245"/>
      <c r="M239" s="246"/>
      <c r="N239" s="247"/>
      <c r="O239" s="247"/>
      <c r="P239" s="247"/>
      <c r="Q239" s="247"/>
      <c r="R239" s="247"/>
      <c r="S239" s="247"/>
      <c r="T239" s="24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9" t="s">
        <v>197</v>
      </c>
      <c r="AU239" s="249" t="s">
        <v>86</v>
      </c>
      <c r="AV239" s="13" t="s">
        <v>86</v>
      </c>
      <c r="AW239" s="13" t="s">
        <v>32</v>
      </c>
      <c r="AX239" s="13" t="s">
        <v>76</v>
      </c>
      <c r="AY239" s="249" t="s">
        <v>127</v>
      </c>
    </row>
    <row r="240" spans="1:51" s="13" customFormat="1" ht="12">
      <c r="A240" s="13"/>
      <c r="B240" s="238"/>
      <c r="C240" s="239"/>
      <c r="D240" s="240" t="s">
        <v>197</v>
      </c>
      <c r="E240" s="241" t="s">
        <v>1</v>
      </c>
      <c r="F240" s="242" t="s">
        <v>823</v>
      </c>
      <c r="G240" s="239"/>
      <c r="H240" s="243">
        <v>3.397</v>
      </c>
      <c r="I240" s="244"/>
      <c r="J240" s="239"/>
      <c r="K240" s="239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197</v>
      </c>
      <c r="AU240" s="249" t="s">
        <v>86</v>
      </c>
      <c r="AV240" s="13" t="s">
        <v>86</v>
      </c>
      <c r="AW240" s="13" t="s">
        <v>32</v>
      </c>
      <c r="AX240" s="13" t="s">
        <v>76</v>
      </c>
      <c r="AY240" s="249" t="s">
        <v>127</v>
      </c>
    </row>
    <row r="241" spans="1:51" s="15" customFormat="1" ht="12">
      <c r="A241" s="15"/>
      <c r="B241" s="261"/>
      <c r="C241" s="262"/>
      <c r="D241" s="240" t="s">
        <v>197</v>
      </c>
      <c r="E241" s="263" t="s">
        <v>1</v>
      </c>
      <c r="F241" s="264" t="s">
        <v>751</v>
      </c>
      <c r="G241" s="262"/>
      <c r="H241" s="263" t="s">
        <v>1</v>
      </c>
      <c r="I241" s="265"/>
      <c r="J241" s="262"/>
      <c r="K241" s="262"/>
      <c r="L241" s="266"/>
      <c r="M241" s="267"/>
      <c r="N241" s="268"/>
      <c r="O241" s="268"/>
      <c r="P241" s="268"/>
      <c r="Q241" s="268"/>
      <c r="R241" s="268"/>
      <c r="S241" s="268"/>
      <c r="T241" s="269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0" t="s">
        <v>197</v>
      </c>
      <c r="AU241" s="270" t="s">
        <v>86</v>
      </c>
      <c r="AV241" s="15" t="s">
        <v>84</v>
      </c>
      <c r="AW241" s="15" t="s">
        <v>32</v>
      </c>
      <c r="AX241" s="15" t="s">
        <v>76</v>
      </c>
      <c r="AY241" s="270" t="s">
        <v>127</v>
      </c>
    </row>
    <row r="242" spans="1:51" s="13" customFormat="1" ht="12">
      <c r="A242" s="13"/>
      <c r="B242" s="238"/>
      <c r="C242" s="239"/>
      <c r="D242" s="240" t="s">
        <v>197</v>
      </c>
      <c r="E242" s="241" t="s">
        <v>1</v>
      </c>
      <c r="F242" s="242" t="s">
        <v>824</v>
      </c>
      <c r="G242" s="239"/>
      <c r="H242" s="243">
        <v>43.25</v>
      </c>
      <c r="I242" s="244"/>
      <c r="J242" s="239"/>
      <c r="K242" s="239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197</v>
      </c>
      <c r="AU242" s="249" t="s">
        <v>86</v>
      </c>
      <c r="AV242" s="13" t="s">
        <v>86</v>
      </c>
      <c r="AW242" s="13" t="s">
        <v>32</v>
      </c>
      <c r="AX242" s="13" t="s">
        <v>76</v>
      </c>
      <c r="AY242" s="249" t="s">
        <v>127</v>
      </c>
    </row>
    <row r="243" spans="1:51" s="15" customFormat="1" ht="12">
      <c r="A243" s="15"/>
      <c r="B243" s="261"/>
      <c r="C243" s="262"/>
      <c r="D243" s="240" t="s">
        <v>197</v>
      </c>
      <c r="E243" s="263" t="s">
        <v>1</v>
      </c>
      <c r="F243" s="264" t="s">
        <v>740</v>
      </c>
      <c r="G243" s="262"/>
      <c r="H243" s="263" t="s">
        <v>1</v>
      </c>
      <c r="I243" s="265"/>
      <c r="J243" s="262"/>
      <c r="K243" s="262"/>
      <c r="L243" s="266"/>
      <c r="M243" s="267"/>
      <c r="N243" s="268"/>
      <c r="O243" s="268"/>
      <c r="P243" s="268"/>
      <c r="Q243" s="268"/>
      <c r="R243" s="268"/>
      <c r="S243" s="268"/>
      <c r="T243" s="269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0" t="s">
        <v>197</v>
      </c>
      <c r="AU243" s="270" t="s">
        <v>86</v>
      </c>
      <c r="AV243" s="15" t="s">
        <v>84</v>
      </c>
      <c r="AW243" s="15" t="s">
        <v>32</v>
      </c>
      <c r="AX243" s="15" t="s">
        <v>76</v>
      </c>
      <c r="AY243" s="270" t="s">
        <v>127</v>
      </c>
    </row>
    <row r="244" spans="1:51" s="15" customFormat="1" ht="12">
      <c r="A244" s="15"/>
      <c r="B244" s="261"/>
      <c r="C244" s="262"/>
      <c r="D244" s="240" t="s">
        <v>197</v>
      </c>
      <c r="E244" s="263" t="s">
        <v>1</v>
      </c>
      <c r="F244" s="264" t="s">
        <v>753</v>
      </c>
      <c r="G244" s="262"/>
      <c r="H244" s="263" t="s">
        <v>1</v>
      </c>
      <c r="I244" s="265"/>
      <c r="J244" s="262"/>
      <c r="K244" s="262"/>
      <c r="L244" s="266"/>
      <c r="M244" s="267"/>
      <c r="N244" s="268"/>
      <c r="O244" s="268"/>
      <c r="P244" s="268"/>
      <c r="Q244" s="268"/>
      <c r="R244" s="268"/>
      <c r="S244" s="268"/>
      <c r="T244" s="269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0" t="s">
        <v>197</v>
      </c>
      <c r="AU244" s="270" t="s">
        <v>86</v>
      </c>
      <c r="AV244" s="15" t="s">
        <v>84</v>
      </c>
      <c r="AW244" s="15" t="s">
        <v>32</v>
      </c>
      <c r="AX244" s="15" t="s">
        <v>76</v>
      </c>
      <c r="AY244" s="270" t="s">
        <v>127</v>
      </c>
    </row>
    <row r="245" spans="1:51" s="13" customFormat="1" ht="12">
      <c r="A245" s="13"/>
      <c r="B245" s="238"/>
      <c r="C245" s="239"/>
      <c r="D245" s="240" t="s">
        <v>197</v>
      </c>
      <c r="E245" s="241" t="s">
        <v>1</v>
      </c>
      <c r="F245" s="242" t="s">
        <v>825</v>
      </c>
      <c r="G245" s="239"/>
      <c r="H245" s="243">
        <v>0.642</v>
      </c>
      <c r="I245" s="244"/>
      <c r="J245" s="239"/>
      <c r="K245" s="239"/>
      <c r="L245" s="245"/>
      <c r="M245" s="246"/>
      <c r="N245" s="247"/>
      <c r="O245" s="247"/>
      <c r="P245" s="247"/>
      <c r="Q245" s="247"/>
      <c r="R245" s="247"/>
      <c r="S245" s="247"/>
      <c r="T245" s="24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9" t="s">
        <v>197</v>
      </c>
      <c r="AU245" s="249" t="s">
        <v>86</v>
      </c>
      <c r="AV245" s="13" t="s">
        <v>86</v>
      </c>
      <c r="AW245" s="13" t="s">
        <v>32</v>
      </c>
      <c r="AX245" s="13" t="s">
        <v>76</v>
      </c>
      <c r="AY245" s="249" t="s">
        <v>127</v>
      </c>
    </row>
    <row r="246" spans="1:51" s="13" customFormat="1" ht="12">
      <c r="A246" s="13"/>
      <c r="B246" s="238"/>
      <c r="C246" s="239"/>
      <c r="D246" s="240" t="s">
        <v>197</v>
      </c>
      <c r="E246" s="241" t="s">
        <v>1</v>
      </c>
      <c r="F246" s="242" t="s">
        <v>826</v>
      </c>
      <c r="G246" s="239"/>
      <c r="H246" s="243">
        <v>3.209</v>
      </c>
      <c r="I246" s="244"/>
      <c r="J246" s="239"/>
      <c r="K246" s="239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197</v>
      </c>
      <c r="AU246" s="249" t="s">
        <v>86</v>
      </c>
      <c r="AV246" s="13" t="s">
        <v>86</v>
      </c>
      <c r="AW246" s="13" t="s">
        <v>32</v>
      </c>
      <c r="AX246" s="13" t="s">
        <v>76</v>
      </c>
      <c r="AY246" s="249" t="s">
        <v>127</v>
      </c>
    </row>
    <row r="247" spans="1:51" s="13" customFormat="1" ht="12">
      <c r="A247" s="13"/>
      <c r="B247" s="238"/>
      <c r="C247" s="239"/>
      <c r="D247" s="240" t="s">
        <v>197</v>
      </c>
      <c r="E247" s="241" t="s">
        <v>1</v>
      </c>
      <c r="F247" s="242" t="s">
        <v>827</v>
      </c>
      <c r="G247" s="239"/>
      <c r="H247" s="243">
        <v>1.198</v>
      </c>
      <c r="I247" s="244"/>
      <c r="J247" s="239"/>
      <c r="K247" s="239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197</v>
      </c>
      <c r="AU247" s="249" t="s">
        <v>86</v>
      </c>
      <c r="AV247" s="13" t="s">
        <v>86</v>
      </c>
      <c r="AW247" s="13" t="s">
        <v>32</v>
      </c>
      <c r="AX247" s="13" t="s">
        <v>76</v>
      </c>
      <c r="AY247" s="249" t="s">
        <v>127</v>
      </c>
    </row>
    <row r="248" spans="1:51" s="13" customFormat="1" ht="12">
      <c r="A248" s="13"/>
      <c r="B248" s="238"/>
      <c r="C248" s="239"/>
      <c r="D248" s="240" t="s">
        <v>197</v>
      </c>
      <c r="E248" s="241" t="s">
        <v>1</v>
      </c>
      <c r="F248" s="242" t="s">
        <v>828</v>
      </c>
      <c r="G248" s="239"/>
      <c r="H248" s="243">
        <v>1.583</v>
      </c>
      <c r="I248" s="244"/>
      <c r="J248" s="239"/>
      <c r="K248" s="239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197</v>
      </c>
      <c r="AU248" s="249" t="s">
        <v>86</v>
      </c>
      <c r="AV248" s="13" t="s">
        <v>86</v>
      </c>
      <c r="AW248" s="13" t="s">
        <v>32</v>
      </c>
      <c r="AX248" s="13" t="s">
        <v>76</v>
      </c>
      <c r="AY248" s="249" t="s">
        <v>127</v>
      </c>
    </row>
    <row r="249" spans="1:51" s="15" customFormat="1" ht="12">
      <c r="A249" s="15"/>
      <c r="B249" s="261"/>
      <c r="C249" s="262"/>
      <c r="D249" s="240" t="s">
        <v>197</v>
      </c>
      <c r="E249" s="263" t="s">
        <v>1</v>
      </c>
      <c r="F249" s="264" t="s">
        <v>755</v>
      </c>
      <c r="G249" s="262"/>
      <c r="H249" s="263" t="s">
        <v>1</v>
      </c>
      <c r="I249" s="265"/>
      <c r="J249" s="262"/>
      <c r="K249" s="262"/>
      <c r="L249" s="266"/>
      <c r="M249" s="267"/>
      <c r="N249" s="268"/>
      <c r="O249" s="268"/>
      <c r="P249" s="268"/>
      <c r="Q249" s="268"/>
      <c r="R249" s="268"/>
      <c r="S249" s="268"/>
      <c r="T249" s="269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0" t="s">
        <v>197</v>
      </c>
      <c r="AU249" s="270" t="s">
        <v>86</v>
      </c>
      <c r="AV249" s="15" t="s">
        <v>84</v>
      </c>
      <c r="AW249" s="15" t="s">
        <v>32</v>
      </c>
      <c r="AX249" s="15" t="s">
        <v>76</v>
      </c>
      <c r="AY249" s="270" t="s">
        <v>127</v>
      </c>
    </row>
    <row r="250" spans="1:51" s="13" customFormat="1" ht="12">
      <c r="A250" s="13"/>
      <c r="B250" s="238"/>
      <c r="C250" s="239"/>
      <c r="D250" s="240" t="s">
        <v>197</v>
      </c>
      <c r="E250" s="241" t="s">
        <v>1</v>
      </c>
      <c r="F250" s="242" t="s">
        <v>829</v>
      </c>
      <c r="G250" s="239"/>
      <c r="H250" s="243">
        <v>2.733</v>
      </c>
      <c r="I250" s="244"/>
      <c r="J250" s="239"/>
      <c r="K250" s="239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197</v>
      </c>
      <c r="AU250" s="249" t="s">
        <v>86</v>
      </c>
      <c r="AV250" s="13" t="s">
        <v>86</v>
      </c>
      <c r="AW250" s="13" t="s">
        <v>32</v>
      </c>
      <c r="AX250" s="13" t="s">
        <v>76</v>
      </c>
      <c r="AY250" s="249" t="s">
        <v>127</v>
      </c>
    </row>
    <row r="251" spans="1:51" s="14" customFormat="1" ht="12">
      <c r="A251" s="14"/>
      <c r="B251" s="250"/>
      <c r="C251" s="251"/>
      <c r="D251" s="240" t="s">
        <v>197</v>
      </c>
      <c r="E251" s="252" t="s">
        <v>715</v>
      </c>
      <c r="F251" s="253" t="s">
        <v>199</v>
      </c>
      <c r="G251" s="251"/>
      <c r="H251" s="254">
        <v>69.48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0" t="s">
        <v>197</v>
      </c>
      <c r="AU251" s="260" t="s">
        <v>86</v>
      </c>
      <c r="AV251" s="14" t="s">
        <v>141</v>
      </c>
      <c r="AW251" s="14" t="s">
        <v>32</v>
      </c>
      <c r="AX251" s="14" t="s">
        <v>84</v>
      </c>
      <c r="AY251" s="260" t="s">
        <v>127</v>
      </c>
    </row>
    <row r="252" spans="1:65" s="2" customFormat="1" ht="33" customHeight="1">
      <c r="A252" s="39"/>
      <c r="B252" s="40"/>
      <c r="C252" s="219" t="s">
        <v>7</v>
      </c>
      <c r="D252" s="219" t="s">
        <v>130</v>
      </c>
      <c r="E252" s="220" t="s">
        <v>830</v>
      </c>
      <c r="F252" s="221" t="s">
        <v>831</v>
      </c>
      <c r="G252" s="222" t="s">
        <v>202</v>
      </c>
      <c r="H252" s="223">
        <v>0.144</v>
      </c>
      <c r="I252" s="224"/>
      <c r="J252" s="225">
        <f>ROUND(I252*H252,2)</f>
        <v>0</v>
      </c>
      <c r="K252" s="221" t="s">
        <v>134</v>
      </c>
      <c r="L252" s="45"/>
      <c r="M252" s="226" t="s">
        <v>1</v>
      </c>
      <c r="N252" s="227" t="s">
        <v>41</v>
      </c>
      <c r="O252" s="92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141</v>
      </c>
      <c r="AT252" s="230" t="s">
        <v>130</v>
      </c>
      <c r="AU252" s="230" t="s">
        <v>86</v>
      </c>
      <c r="AY252" s="18" t="s">
        <v>127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84</v>
      </c>
      <c r="BK252" s="231">
        <f>ROUND(I252*H252,2)</f>
        <v>0</v>
      </c>
      <c r="BL252" s="18" t="s">
        <v>141</v>
      </c>
      <c r="BM252" s="230" t="s">
        <v>832</v>
      </c>
    </row>
    <row r="253" spans="1:51" s="15" customFormat="1" ht="12">
      <c r="A253" s="15"/>
      <c r="B253" s="261"/>
      <c r="C253" s="262"/>
      <c r="D253" s="240" t="s">
        <v>197</v>
      </c>
      <c r="E253" s="263" t="s">
        <v>1</v>
      </c>
      <c r="F253" s="264" t="s">
        <v>833</v>
      </c>
      <c r="G253" s="262"/>
      <c r="H253" s="263" t="s">
        <v>1</v>
      </c>
      <c r="I253" s="265"/>
      <c r="J253" s="262"/>
      <c r="K253" s="262"/>
      <c r="L253" s="266"/>
      <c r="M253" s="267"/>
      <c r="N253" s="268"/>
      <c r="O253" s="268"/>
      <c r="P253" s="268"/>
      <c r="Q253" s="268"/>
      <c r="R253" s="268"/>
      <c r="S253" s="268"/>
      <c r="T253" s="269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0" t="s">
        <v>197</v>
      </c>
      <c r="AU253" s="270" t="s">
        <v>86</v>
      </c>
      <c r="AV253" s="15" t="s">
        <v>84</v>
      </c>
      <c r="AW253" s="15" t="s">
        <v>32</v>
      </c>
      <c r="AX253" s="15" t="s">
        <v>76</v>
      </c>
      <c r="AY253" s="270" t="s">
        <v>127</v>
      </c>
    </row>
    <row r="254" spans="1:51" s="13" customFormat="1" ht="12">
      <c r="A254" s="13"/>
      <c r="B254" s="238"/>
      <c r="C254" s="239"/>
      <c r="D254" s="240" t="s">
        <v>197</v>
      </c>
      <c r="E254" s="241" t="s">
        <v>1</v>
      </c>
      <c r="F254" s="242" t="s">
        <v>834</v>
      </c>
      <c r="G254" s="239"/>
      <c r="H254" s="243">
        <v>0.144</v>
      </c>
      <c r="I254" s="244"/>
      <c r="J254" s="239"/>
      <c r="K254" s="239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197</v>
      </c>
      <c r="AU254" s="249" t="s">
        <v>86</v>
      </c>
      <c r="AV254" s="13" t="s">
        <v>86</v>
      </c>
      <c r="AW254" s="13" t="s">
        <v>32</v>
      </c>
      <c r="AX254" s="13" t="s">
        <v>76</v>
      </c>
      <c r="AY254" s="249" t="s">
        <v>127</v>
      </c>
    </row>
    <row r="255" spans="1:51" s="14" customFormat="1" ht="12">
      <c r="A255" s="14"/>
      <c r="B255" s="250"/>
      <c r="C255" s="251"/>
      <c r="D255" s="240" t="s">
        <v>197</v>
      </c>
      <c r="E255" s="252" t="s">
        <v>154</v>
      </c>
      <c r="F255" s="253" t="s">
        <v>199</v>
      </c>
      <c r="G255" s="251"/>
      <c r="H255" s="254">
        <v>0.144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0" t="s">
        <v>197</v>
      </c>
      <c r="AU255" s="260" t="s">
        <v>86</v>
      </c>
      <c r="AV255" s="14" t="s">
        <v>141</v>
      </c>
      <c r="AW255" s="14" t="s">
        <v>32</v>
      </c>
      <c r="AX255" s="14" t="s">
        <v>84</v>
      </c>
      <c r="AY255" s="260" t="s">
        <v>127</v>
      </c>
    </row>
    <row r="256" spans="1:65" s="2" customFormat="1" ht="33" customHeight="1">
      <c r="A256" s="39"/>
      <c r="B256" s="40"/>
      <c r="C256" s="219" t="s">
        <v>350</v>
      </c>
      <c r="D256" s="219" t="s">
        <v>130</v>
      </c>
      <c r="E256" s="220" t="s">
        <v>835</v>
      </c>
      <c r="F256" s="221" t="s">
        <v>836</v>
      </c>
      <c r="G256" s="222" t="s">
        <v>202</v>
      </c>
      <c r="H256" s="223">
        <v>0.5</v>
      </c>
      <c r="I256" s="224"/>
      <c r="J256" s="225">
        <f>ROUND(I256*H256,2)</f>
        <v>0</v>
      </c>
      <c r="K256" s="221" t="s">
        <v>134</v>
      </c>
      <c r="L256" s="45"/>
      <c r="M256" s="226" t="s">
        <v>1</v>
      </c>
      <c r="N256" s="227" t="s">
        <v>41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141</v>
      </c>
      <c r="AT256" s="230" t="s">
        <v>130</v>
      </c>
      <c r="AU256" s="230" t="s">
        <v>86</v>
      </c>
      <c r="AY256" s="18" t="s">
        <v>127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84</v>
      </c>
      <c r="BK256" s="231">
        <f>ROUND(I256*H256,2)</f>
        <v>0</v>
      </c>
      <c r="BL256" s="18" t="s">
        <v>141</v>
      </c>
      <c r="BM256" s="230" t="s">
        <v>837</v>
      </c>
    </row>
    <row r="257" spans="1:63" s="12" customFormat="1" ht="22.8" customHeight="1">
      <c r="A257" s="12"/>
      <c r="B257" s="203"/>
      <c r="C257" s="204"/>
      <c r="D257" s="205" t="s">
        <v>75</v>
      </c>
      <c r="E257" s="217" t="s">
        <v>126</v>
      </c>
      <c r="F257" s="217" t="s">
        <v>838</v>
      </c>
      <c r="G257" s="204"/>
      <c r="H257" s="204"/>
      <c r="I257" s="207"/>
      <c r="J257" s="218">
        <f>BK257</f>
        <v>0</v>
      </c>
      <c r="K257" s="204"/>
      <c r="L257" s="209"/>
      <c r="M257" s="210"/>
      <c r="N257" s="211"/>
      <c r="O257" s="211"/>
      <c r="P257" s="212">
        <f>SUM(P258:P270)</f>
        <v>0</v>
      </c>
      <c r="Q257" s="211"/>
      <c r="R257" s="212">
        <f>SUM(R258:R270)</f>
        <v>21.6471528</v>
      </c>
      <c r="S257" s="211"/>
      <c r="T257" s="213">
        <f>SUM(T258:T270)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4" t="s">
        <v>84</v>
      </c>
      <c r="AT257" s="215" t="s">
        <v>75</v>
      </c>
      <c r="AU257" s="215" t="s">
        <v>84</v>
      </c>
      <c r="AY257" s="214" t="s">
        <v>127</v>
      </c>
      <c r="BK257" s="216">
        <f>SUM(BK258:BK270)</f>
        <v>0</v>
      </c>
    </row>
    <row r="258" spans="1:65" s="2" customFormat="1" ht="24.15" customHeight="1">
      <c r="A258" s="39"/>
      <c r="B258" s="40"/>
      <c r="C258" s="219" t="s">
        <v>367</v>
      </c>
      <c r="D258" s="219" t="s">
        <v>130</v>
      </c>
      <c r="E258" s="220" t="s">
        <v>839</v>
      </c>
      <c r="F258" s="221" t="s">
        <v>840</v>
      </c>
      <c r="G258" s="222" t="s">
        <v>195</v>
      </c>
      <c r="H258" s="223">
        <v>47.34</v>
      </c>
      <c r="I258" s="224"/>
      <c r="J258" s="225">
        <f>ROUND(I258*H258,2)</f>
        <v>0</v>
      </c>
      <c r="K258" s="221" t="s">
        <v>134</v>
      </c>
      <c r="L258" s="45"/>
      <c r="M258" s="226" t="s">
        <v>1</v>
      </c>
      <c r="N258" s="227" t="s">
        <v>41</v>
      </c>
      <c r="O258" s="9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141</v>
      </c>
      <c r="AT258" s="230" t="s">
        <v>130</v>
      </c>
      <c r="AU258" s="230" t="s">
        <v>86</v>
      </c>
      <c r="AY258" s="18" t="s">
        <v>127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84</v>
      </c>
      <c r="BK258" s="231">
        <f>ROUND(I258*H258,2)</f>
        <v>0</v>
      </c>
      <c r="BL258" s="18" t="s">
        <v>141</v>
      </c>
      <c r="BM258" s="230" t="s">
        <v>841</v>
      </c>
    </row>
    <row r="259" spans="1:51" s="13" customFormat="1" ht="12">
      <c r="A259" s="13"/>
      <c r="B259" s="238"/>
      <c r="C259" s="239"/>
      <c r="D259" s="240" t="s">
        <v>197</v>
      </c>
      <c r="E259" s="241" t="s">
        <v>1</v>
      </c>
      <c r="F259" s="242" t="s">
        <v>152</v>
      </c>
      <c r="G259" s="239"/>
      <c r="H259" s="243">
        <v>47.34</v>
      </c>
      <c r="I259" s="244"/>
      <c r="J259" s="239"/>
      <c r="K259" s="239"/>
      <c r="L259" s="245"/>
      <c r="M259" s="246"/>
      <c r="N259" s="247"/>
      <c r="O259" s="247"/>
      <c r="P259" s="247"/>
      <c r="Q259" s="247"/>
      <c r="R259" s="247"/>
      <c r="S259" s="247"/>
      <c r="T259" s="24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9" t="s">
        <v>197</v>
      </c>
      <c r="AU259" s="249" t="s">
        <v>86</v>
      </c>
      <c r="AV259" s="13" t="s">
        <v>86</v>
      </c>
      <c r="AW259" s="13" t="s">
        <v>32</v>
      </c>
      <c r="AX259" s="13" t="s">
        <v>84</v>
      </c>
      <c r="AY259" s="249" t="s">
        <v>127</v>
      </c>
    </row>
    <row r="260" spans="1:65" s="2" customFormat="1" ht="33" customHeight="1">
      <c r="A260" s="39"/>
      <c r="B260" s="40"/>
      <c r="C260" s="219" t="s">
        <v>371</v>
      </c>
      <c r="D260" s="219" t="s">
        <v>130</v>
      </c>
      <c r="E260" s="220" t="s">
        <v>842</v>
      </c>
      <c r="F260" s="221" t="s">
        <v>843</v>
      </c>
      <c r="G260" s="222" t="s">
        <v>195</v>
      </c>
      <c r="H260" s="223">
        <v>47.34</v>
      </c>
      <c r="I260" s="224"/>
      <c r="J260" s="225">
        <f>ROUND(I260*H260,2)</f>
        <v>0</v>
      </c>
      <c r="K260" s="221" t="s">
        <v>134</v>
      </c>
      <c r="L260" s="45"/>
      <c r="M260" s="226" t="s">
        <v>1</v>
      </c>
      <c r="N260" s="227" t="s">
        <v>41</v>
      </c>
      <c r="O260" s="9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141</v>
      </c>
      <c r="AT260" s="230" t="s">
        <v>130</v>
      </c>
      <c r="AU260" s="230" t="s">
        <v>86</v>
      </c>
      <c r="AY260" s="18" t="s">
        <v>127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84</v>
      </c>
      <c r="BK260" s="231">
        <f>ROUND(I260*H260,2)</f>
        <v>0</v>
      </c>
      <c r="BL260" s="18" t="s">
        <v>141</v>
      </c>
      <c r="BM260" s="230" t="s">
        <v>844</v>
      </c>
    </row>
    <row r="261" spans="1:51" s="13" customFormat="1" ht="12">
      <c r="A261" s="13"/>
      <c r="B261" s="238"/>
      <c r="C261" s="239"/>
      <c r="D261" s="240" t="s">
        <v>197</v>
      </c>
      <c r="E261" s="241" t="s">
        <v>1</v>
      </c>
      <c r="F261" s="242" t="s">
        <v>152</v>
      </c>
      <c r="G261" s="239"/>
      <c r="H261" s="243">
        <v>47.34</v>
      </c>
      <c r="I261" s="244"/>
      <c r="J261" s="239"/>
      <c r="K261" s="239"/>
      <c r="L261" s="245"/>
      <c r="M261" s="246"/>
      <c r="N261" s="247"/>
      <c r="O261" s="247"/>
      <c r="P261" s="247"/>
      <c r="Q261" s="247"/>
      <c r="R261" s="247"/>
      <c r="S261" s="247"/>
      <c r="T261" s="24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9" t="s">
        <v>197</v>
      </c>
      <c r="AU261" s="249" t="s">
        <v>86</v>
      </c>
      <c r="AV261" s="13" t="s">
        <v>86</v>
      </c>
      <c r="AW261" s="13" t="s">
        <v>32</v>
      </c>
      <c r="AX261" s="13" t="s">
        <v>84</v>
      </c>
      <c r="AY261" s="249" t="s">
        <v>127</v>
      </c>
    </row>
    <row r="262" spans="1:65" s="2" customFormat="1" ht="24.15" customHeight="1">
      <c r="A262" s="39"/>
      <c r="B262" s="40"/>
      <c r="C262" s="219" t="s">
        <v>383</v>
      </c>
      <c r="D262" s="219" t="s">
        <v>130</v>
      </c>
      <c r="E262" s="220" t="s">
        <v>845</v>
      </c>
      <c r="F262" s="221" t="s">
        <v>846</v>
      </c>
      <c r="G262" s="222" t="s">
        <v>195</v>
      </c>
      <c r="H262" s="223">
        <v>59.58</v>
      </c>
      <c r="I262" s="224"/>
      <c r="J262" s="225">
        <f>ROUND(I262*H262,2)</f>
        <v>0</v>
      </c>
      <c r="K262" s="221" t="s">
        <v>134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0.345</v>
      </c>
      <c r="R262" s="228">
        <f>Q262*H262</f>
        <v>20.5551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141</v>
      </c>
      <c r="AT262" s="230" t="s">
        <v>130</v>
      </c>
      <c r="AU262" s="230" t="s">
        <v>86</v>
      </c>
      <c r="AY262" s="18" t="s">
        <v>127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141</v>
      </c>
      <c r="BM262" s="230" t="s">
        <v>847</v>
      </c>
    </row>
    <row r="263" spans="1:51" s="13" customFormat="1" ht="12">
      <c r="A263" s="13"/>
      <c r="B263" s="238"/>
      <c r="C263" s="239"/>
      <c r="D263" s="240" t="s">
        <v>197</v>
      </c>
      <c r="E263" s="241" t="s">
        <v>1</v>
      </c>
      <c r="F263" s="242" t="s">
        <v>314</v>
      </c>
      <c r="G263" s="239"/>
      <c r="H263" s="243">
        <v>59.58</v>
      </c>
      <c r="I263" s="244"/>
      <c r="J263" s="239"/>
      <c r="K263" s="239"/>
      <c r="L263" s="245"/>
      <c r="M263" s="246"/>
      <c r="N263" s="247"/>
      <c r="O263" s="247"/>
      <c r="P263" s="247"/>
      <c r="Q263" s="247"/>
      <c r="R263" s="247"/>
      <c r="S263" s="247"/>
      <c r="T263" s="24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9" t="s">
        <v>197</v>
      </c>
      <c r="AU263" s="249" t="s">
        <v>86</v>
      </c>
      <c r="AV263" s="13" t="s">
        <v>86</v>
      </c>
      <c r="AW263" s="13" t="s">
        <v>32</v>
      </c>
      <c r="AX263" s="13" t="s">
        <v>84</v>
      </c>
      <c r="AY263" s="249" t="s">
        <v>127</v>
      </c>
    </row>
    <row r="264" spans="1:65" s="2" customFormat="1" ht="24.15" customHeight="1">
      <c r="A264" s="39"/>
      <c r="B264" s="40"/>
      <c r="C264" s="219" t="s">
        <v>389</v>
      </c>
      <c r="D264" s="219" t="s">
        <v>130</v>
      </c>
      <c r="E264" s="220" t="s">
        <v>848</v>
      </c>
      <c r="F264" s="221" t="s">
        <v>849</v>
      </c>
      <c r="G264" s="222" t="s">
        <v>195</v>
      </c>
      <c r="H264" s="223">
        <v>47.34</v>
      </c>
      <c r="I264" s="224"/>
      <c r="J264" s="225">
        <f>ROUND(I264*H264,2)</f>
        <v>0</v>
      </c>
      <c r="K264" s="221" t="s">
        <v>134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141</v>
      </c>
      <c r="AT264" s="230" t="s">
        <v>130</v>
      </c>
      <c r="AU264" s="230" t="s">
        <v>86</v>
      </c>
      <c r="AY264" s="18" t="s">
        <v>127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141</v>
      </c>
      <c r="BM264" s="230" t="s">
        <v>850</v>
      </c>
    </row>
    <row r="265" spans="1:51" s="13" customFormat="1" ht="12">
      <c r="A265" s="13"/>
      <c r="B265" s="238"/>
      <c r="C265" s="239"/>
      <c r="D265" s="240" t="s">
        <v>197</v>
      </c>
      <c r="E265" s="241" t="s">
        <v>1</v>
      </c>
      <c r="F265" s="242" t="s">
        <v>152</v>
      </c>
      <c r="G265" s="239"/>
      <c r="H265" s="243">
        <v>47.34</v>
      </c>
      <c r="I265" s="244"/>
      <c r="J265" s="239"/>
      <c r="K265" s="239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197</v>
      </c>
      <c r="AU265" s="249" t="s">
        <v>86</v>
      </c>
      <c r="AV265" s="13" t="s">
        <v>86</v>
      </c>
      <c r="AW265" s="13" t="s">
        <v>32</v>
      </c>
      <c r="AX265" s="13" t="s">
        <v>84</v>
      </c>
      <c r="AY265" s="249" t="s">
        <v>127</v>
      </c>
    </row>
    <row r="266" spans="1:65" s="2" customFormat="1" ht="33" customHeight="1">
      <c r="A266" s="39"/>
      <c r="B266" s="40"/>
      <c r="C266" s="219" t="s">
        <v>394</v>
      </c>
      <c r="D266" s="219" t="s">
        <v>130</v>
      </c>
      <c r="E266" s="220" t="s">
        <v>851</v>
      </c>
      <c r="F266" s="221" t="s">
        <v>852</v>
      </c>
      <c r="G266" s="222" t="s">
        <v>195</v>
      </c>
      <c r="H266" s="223">
        <v>47.34</v>
      </c>
      <c r="I266" s="224"/>
      <c r="J266" s="225">
        <f>ROUND(I266*H266,2)</f>
        <v>0</v>
      </c>
      <c r="K266" s="221" t="s">
        <v>134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141</v>
      </c>
      <c r="AT266" s="230" t="s">
        <v>130</v>
      </c>
      <c r="AU266" s="230" t="s">
        <v>86</v>
      </c>
      <c r="AY266" s="18" t="s">
        <v>127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141</v>
      </c>
      <c r="BM266" s="230" t="s">
        <v>853</v>
      </c>
    </row>
    <row r="267" spans="1:51" s="13" customFormat="1" ht="12">
      <c r="A267" s="13"/>
      <c r="B267" s="238"/>
      <c r="C267" s="239"/>
      <c r="D267" s="240" t="s">
        <v>197</v>
      </c>
      <c r="E267" s="241" t="s">
        <v>1</v>
      </c>
      <c r="F267" s="242" t="s">
        <v>152</v>
      </c>
      <c r="G267" s="239"/>
      <c r="H267" s="243">
        <v>47.34</v>
      </c>
      <c r="I267" s="244"/>
      <c r="J267" s="239"/>
      <c r="K267" s="239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197</v>
      </c>
      <c r="AU267" s="249" t="s">
        <v>86</v>
      </c>
      <c r="AV267" s="13" t="s">
        <v>86</v>
      </c>
      <c r="AW267" s="13" t="s">
        <v>32</v>
      </c>
      <c r="AX267" s="13" t="s">
        <v>84</v>
      </c>
      <c r="AY267" s="249" t="s">
        <v>127</v>
      </c>
    </row>
    <row r="268" spans="1:65" s="2" customFormat="1" ht="24.15" customHeight="1">
      <c r="A268" s="39"/>
      <c r="B268" s="40"/>
      <c r="C268" s="219" t="s">
        <v>400</v>
      </c>
      <c r="D268" s="219" t="s">
        <v>130</v>
      </c>
      <c r="E268" s="220" t="s">
        <v>854</v>
      </c>
      <c r="F268" s="221" t="s">
        <v>855</v>
      </c>
      <c r="G268" s="222" t="s">
        <v>195</v>
      </c>
      <c r="H268" s="223">
        <v>12.24</v>
      </c>
      <c r="I268" s="224"/>
      <c r="J268" s="225">
        <f>ROUND(I268*H268,2)</f>
        <v>0</v>
      </c>
      <c r="K268" s="221" t="s">
        <v>134</v>
      </c>
      <c r="L268" s="45"/>
      <c r="M268" s="226" t="s">
        <v>1</v>
      </c>
      <c r="N268" s="227" t="s">
        <v>41</v>
      </c>
      <c r="O268" s="92"/>
      <c r="P268" s="228">
        <f>O268*H268</f>
        <v>0</v>
      </c>
      <c r="Q268" s="228">
        <v>0.08922</v>
      </c>
      <c r="R268" s="228">
        <f>Q268*H268</f>
        <v>1.0920528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141</v>
      </c>
      <c r="AT268" s="230" t="s">
        <v>130</v>
      </c>
      <c r="AU268" s="230" t="s">
        <v>86</v>
      </c>
      <c r="AY268" s="18" t="s">
        <v>127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84</v>
      </c>
      <c r="BK268" s="231">
        <f>ROUND(I268*H268,2)</f>
        <v>0</v>
      </c>
      <c r="BL268" s="18" t="s">
        <v>141</v>
      </c>
      <c r="BM268" s="230" t="s">
        <v>856</v>
      </c>
    </row>
    <row r="269" spans="1:51" s="15" customFormat="1" ht="12">
      <c r="A269" s="15"/>
      <c r="B269" s="261"/>
      <c r="C269" s="262"/>
      <c r="D269" s="240" t="s">
        <v>197</v>
      </c>
      <c r="E269" s="263" t="s">
        <v>1</v>
      </c>
      <c r="F269" s="264" t="s">
        <v>857</v>
      </c>
      <c r="G269" s="262"/>
      <c r="H269" s="263" t="s">
        <v>1</v>
      </c>
      <c r="I269" s="265"/>
      <c r="J269" s="262"/>
      <c r="K269" s="262"/>
      <c r="L269" s="266"/>
      <c r="M269" s="267"/>
      <c r="N269" s="268"/>
      <c r="O269" s="268"/>
      <c r="P269" s="268"/>
      <c r="Q269" s="268"/>
      <c r="R269" s="268"/>
      <c r="S269" s="268"/>
      <c r="T269" s="269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0" t="s">
        <v>197</v>
      </c>
      <c r="AU269" s="270" t="s">
        <v>86</v>
      </c>
      <c r="AV269" s="15" t="s">
        <v>84</v>
      </c>
      <c r="AW269" s="15" t="s">
        <v>32</v>
      </c>
      <c r="AX269" s="15" t="s">
        <v>76</v>
      </c>
      <c r="AY269" s="270" t="s">
        <v>127</v>
      </c>
    </row>
    <row r="270" spans="1:51" s="13" customFormat="1" ht="12">
      <c r="A270" s="13"/>
      <c r="B270" s="238"/>
      <c r="C270" s="239"/>
      <c r="D270" s="240" t="s">
        <v>197</v>
      </c>
      <c r="E270" s="241" t="s">
        <v>1</v>
      </c>
      <c r="F270" s="242" t="s">
        <v>156</v>
      </c>
      <c r="G270" s="239"/>
      <c r="H270" s="243">
        <v>12.24</v>
      </c>
      <c r="I270" s="244"/>
      <c r="J270" s="239"/>
      <c r="K270" s="239"/>
      <c r="L270" s="245"/>
      <c r="M270" s="246"/>
      <c r="N270" s="247"/>
      <c r="O270" s="247"/>
      <c r="P270" s="247"/>
      <c r="Q270" s="247"/>
      <c r="R270" s="247"/>
      <c r="S270" s="247"/>
      <c r="T270" s="24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9" t="s">
        <v>197</v>
      </c>
      <c r="AU270" s="249" t="s">
        <v>86</v>
      </c>
      <c r="AV270" s="13" t="s">
        <v>86</v>
      </c>
      <c r="AW270" s="13" t="s">
        <v>32</v>
      </c>
      <c r="AX270" s="13" t="s">
        <v>84</v>
      </c>
      <c r="AY270" s="249" t="s">
        <v>127</v>
      </c>
    </row>
    <row r="271" spans="1:63" s="12" customFormat="1" ht="22.8" customHeight="1">
      <c r="A271" s="12"/>
      <c r="B271" s="203"/>
      <c r="C271" s="204"/>
      <c r="D271" s="205" t="s">
        <v>75</v>
      </c>
      <c r="E271" s="217" t="s">
        <v>256</v>
      </c>
      <c r="F271" s="217" t="s">
        <v>92</v>
      </c>
      <c r="G271" s="204"/>
      <c r="H271" s="204"/>
      <c r="I271" s="207"/>
      <c r="J271" s="218">
        <f>BK271</f>
        <v>0</v>
      </c>
      <c r="K271" s="204"/>
      <c r="L271" s="209"/>
      <c r="M271" s="210"/>
      <c r="N271" s="211"/>
      <c r="O271" s="211"/>
      <c r="P271" s="212">
        <f>SUM(P272:P377)</f>
        <v>0</v>
      </c>
      <c r="Q271" s="211"/>
      <c r="R271" s="212">
        <f>SUM(R272:R377)</f>
        <v>10.7059224506</v>
      </c>
      <c r="S271" s="211"/>
      <c r="T271" s="213">
        <f>SUM(T272:T377)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4" t="s">
        <v>84</v>
      </c>
      <c r="AT271" s="215" t="s">
        <v>75</v>
      </c>
      <c r="AU271" s="215" t="s">
        <v>84</v>
      </c>
      <c r="AY271" s="214" t="s">
        <v>127</v>
      </c>
      <c r="BK271" s="216">
        <f>SUM(BK272:BK377)</f>
        <v>0</v>
      </c>
    </row>
    <row r="272" spans="1:65" s="2" customFormat="1" ht="24.15" customHeight="1">
      <c r="A272" s="39"/>
      <c r="B272" s="40"/>
      <c r="C272" s="219" t="s">
        <v>405</v>
      </c>
      <c r="D272" s="219" t="s">
        <v>130</v>
      </c>
      <c r="E272" s="220" t="s">
        <v>858</v>
      </c>
      <c r="F272" s="221" t="s">
        <v>859</v>
      </c>
      <c r="G272" s="222" t="s">
        <v>413</v>
      </c>
      <c r="H272" s="223">
        <v>48.9</v>
      </c>
      <c r="I272" s="224"/>
      <c r="J272" s="225">
        <f>ROUND(I272*H272,2)</f>
        <v>0</v>
      </c>
      <c r="K272" s="221" t="s">
        <v>134</v>
      </c>
      <c r="L272" s="45"/>
      <c r="M272" s="226" t="s">
        <v>1</v>
      </c>
      <c r="N272" s="227" t="s">
        <v>41</v>
      </c>
      <c r="O272" s="92"/>
      <c r="P272" s="228">
        <f>O272*H272</f>
        <v>0</v>
      </c>
      <c r="Q272" s="228">
        <v>5.6E-07</v>
      </c>
      <c r="R272" s="228">
        <f>Q272*H272</f>
        <v>2.7384E-05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141</v>
      </c>
      <c r="AT272" s="230" t="s">
        <v>130</v>
      </c>
      <c r="AU272" s="230" t="s">
        <v>86</v>
      </c>
      <c r="AY272" s="18" t="s">
        <v>127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84</v>
      </c>
      <c r="BK272" s="231">
        <f>ROUND(I272*H272,2)</f>
        <v>0</v>
      </c>
      <c r="BL272" s="18" t="s">
        <v>141</v>
      </c>
      <c r="BM272" s="230" t="s">
        <v>860</v>
      </c>
    </row>
    <row r="273" spans="1:51" s="13" customFormat="1" ht="12">
      <c r="A273" s="13"/>
      <c r="B273" s="238"/>
      <c r="C273" s="239"/>
      <c r="D273" s="240" t="s">
        <v>197</v>
      </c>
      <c r="E273" s="241" t="s">
        <v>1</v>
      </c>
      <c r="F273" s="242" t="s">
        <v>861</v>
      </c>
      <c r="G273" s="239"/>
      <c r="H273" s="243">
        <v>20</v>
      </c>
      <c r="I273" s="244"/>
      <c r="J273" s="239"/>
      <c r="K273" s="239"/>
      <c r="L273" s="245"/>
      <c r="M273" s="246"/>
      <c r="N273" s="247"/>
      <c r="O273" s="247"/>
      <c r="P273" s="247"/>
      <c r="Q273" s="247"/>
      <c r="R273" s="247"/>
      <c r="S273" s="247"/>
      <c r="T273" s="24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9" t="s">
        <v>197</v>
      </c>
      <c r="AU273" s="249" t="s">
        <v>86</v>
      </c>
      <c r="AV273" s="13" t="s">
        <v>86</v>
      </c>
      <c r="AW273" s="13" t="s">
        <v>32</v>
      </c>
      <c r="AX273" s="13" t="s">
        <v>76</v>
      </c>
      <c r="AY273" s="249" t="s">
        <v>127</v>
      </c>
    </row>
    <row r="274" spans="1:51" s="13" customFormat="1" ht="12">
      <c r="A274" s="13"/>
      <c r="B274" s="238"/>
      <c r="C274" s="239"/>
      <c r="D274" s="240" t="s">
        <v>197</v>
      </c>
      <c r="E274" s="241" t="s">
        <v>1</v>
      </c>
      <c r="F274" s="242" t="s">
        <v>862</v>
      </c>
      <c r="G274" s="239"/>
      <c r="H274" s="243">
        <v>22.4</v>
      </c>
      <c r="I274" s="244"/>
      <c r="J274" s="239"/>
      <c r="K274" s="239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197</v>
      </c>
      <c r="AU274" s="249" t="s">
        <v>86</v>
      </c>
      <c r="AV274" s="13" t="s">
        <v>86</v>
      </c>
      <c r="AW274" s="13" t="s">
        <v>32</v>
      </c>
      <c r="AX274" s="13" t="s">
        <v>76</v>
      </c>
      <c r="AY274" s="249" t="s">
        <v>127</v>
      </c>
    </row>
    <row r="275" spans="1:51" s="13" customFormat="1" ht="12">
      <c r="A275" s="13"/>
      <c r="B275" s="238"/>
      <c r="C275" s="239"/>
      <c r="D275" s="240" t="s">
        <v>197</v>
      </c>
      <c r="E275" s="241" t="s">
        <v>1</v>
      </c>
      <c r="F275" s="242" t="s">
        <v>863</v>
      </c>
      <c r="G275" s="239"/>
      <c r="H275" s="243">
        <v>6.5</v>
      </c>
      <c r="I275" s="244"/>
      <c r="J275" s="239"/>
      <c r="K275" s="239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197</v>
      </c>
      <c r="AU275" s="249" t="s">
        <v>86</v>
      </c>
      <c r="AV275" s="13" t="s">
        <v>86</v>
      </c>
      <c r="AW275" s="13" t="s">
        <v>32</v>
      </c>
      <c r="AX275" s="13" t="s">
        <v>76</v>
      </c>
      <c r="AY275" s="249" t="s">
        <v>127</v>
      </c>
    </row>
    <row r="276" spans="1:51" s="14" customFormat="1" ht="12">
      <c r="A276" s="14"/>
      <c r="B276" s="250"/>
      <c r="C276" s="251"/>
      <c r="D276" s="240" t="s">
        <v>197</v>
      </c>
      <c r="E276" s="252" t="s">
        <v>1</v>
      </c>
      <c r="F276" s="253" t="s">
        <v>199</v>
      </c>
      <c r="G276" s="251"/>
      <c r="H276" s="254">
        <v>48.9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0" t="s">
        <v>197</v>
      </c>
      <c r="AU276" s="260" t="s">
        <v>86</v>
      </c>
      <c r="AV276" s="14" t="s">
        <v>141</v>
      </c>
      <c r="AW276" s="14" t="s">
        <v>32</v>
      </c>
      <c r="AX276" s="14" t="s">
        <v>84</v>
      </c>
      <c r="AY276" s="260" t="s">
        <v>127</v>
      </c>
    </row>
    <row r="277" spans="1:65" s="2" customFormat="1" ht="24.15" customHeight="1">
      <c r="A277" s="39"/>
      <c r="B277" s="40"/>
      <c r="C277" s="271" t="s">
        <v>410</v>
      </c>
      <c r="D277" s="271" t="s">
        <v>304</v>
      </c>
      <c r="E277" s="272" t="s">
        <v>864</v>
      </c>
      <c r="F277" s="273" t="s">
        <v>865</v>
      </c>
      <c r="G277" s="274" t="s">
        <v>413</v>
      </c>
      <c r="H277" s="275">
        <v>49.389</v>
      </c>
      <c r="I277" s="276"/>
      <c r="J277" s="277">
        <f>ROUND(I277*H277,2)</f>
        <v>0</v>
      </c>
      <c r="K277" s="273" t="s">
        <v>134</v>
      </c>
      <c r="L277" s="278"/>
      <c r="M277" s="279" t="s">
        <v>1</v>
      </c>
      <c r="N277" s="280" t="s">
        <v>41</v>
      </c>
      <c r="O277" s="92"/>
      <c r="P277" s="228">
        <f>O277*H277</f>
        <v>0</v>
      </c>
      <c r="Q277" s="228">
        <v>0.0128</v>
      </c>
      <c r="R277" s="228">
        <f>Q277*H277</f>
        <v>0.6321792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256</v>
      </c>
      <c r="AT277" s="230" t="s">
        <v>304</v>
      </c>
      <c r="AU277" s="230" t="s">
        <v>86</v>
      </c>
      <c r="AY277" s="18" t="s">
        <v>127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141</v>
      </c>
      <c r="BM277" s="230" t="s">
        <v>866</v>
      </c>
    </row>
    <row r="278" spans="1:51" s="13" customFormat="1" ht="12">
      <c r="A278" s="13"/>
      <c r="B278" s="238"/>
      <c r="C278" s="239"/>
      <c r="D278" s="240" t="s">
        <v>197</v>
      </c>
      <c r="E278" s="241" t="s">
        <v>1</v>
      </c>
      <c r="F278" s="242" t="s">
        <v>867</v>
      </c>
      <c r="G278" s="239"/>
      <c r="H278" s="243">
        <v>49.389</v>
      </c>
      <c r="I278" s="244"/>
      <c r="J278" s="239"/>
      <c r="K278" s="239"/>
      <c r="L278" s="245"/>
      <c r="M278" s="246"/>
      <c r="N278" s="247"/>
      <c r="O278" s="247"/>
      <c r="P278" s="247"/>
      <c r="Q278" s="247"/>
      <c r="R278" s="247"/>
      <c r="S278" s="247"/>
      <c r="T278" s="24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9" t="s">
        <v>197</v>
      </c>
      <c r="AU278" s="249" t="s">
        <v>86</v>
      </c>
      <c r="AV278" s="13" t="s">
        <v>86</v>
      </c>
      <c r="AW278" s="13" t="s">
        <v>32</v>
      </c>
      <c r="AX278" s="13" t="s">
        <v>84</v>
      </c>
      <c r="AY278" s="249" t="s">
        <v>127</v>
      </c>
    </row>
    <row r="279" spans="1:65" s="2" customFormat="1" ht="16.5" customHeight="1">
      <c r="A279" s="39"/>
      <c r="B279" s="40"/>
      <c r="C279" s="219" t="s">
        <v>416</v>
      </c>
      <c r="D279" s="219" t="s">
        <v>130</v>
      </c>
      <c r="E279" s="220" t="s">
        <v>868</v>
      </c>
      <c r="F279" s="221" t="s">
        <v>869</v>
      </c>
      <c r="G279" s="222" t="s">
        <v>870</v>
      </c>
      <c r="H279" s="223">
        <v>15</v>
      </c>
      <c r="I279" s="224"/>
      <c r="J279" s="225">
        <f>ROUND(I279*H279,2)</f>
        <v>0</v>
      </c>
      <c r="K279" s="221" t="s">
        <v>1</v>
      </c>
      <c r="L279" s="45"/>
      <c r="M279" s="226" t="s">
        <v>1</v>
      </c>
      <c r="N279" s="227" t="s">
        <v>41</v>
      </c>
      <c r="O279" s="92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141</v>
      </c>
      <c r="AT279" s="230" t="s">
        <v>130</v>
      </c>
      <c r="AU279" s="230" t="s">
        <v>86</v>
      </c>
      <c r="AY279" s="18" t="s">
        <v>127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84</v>
      </c>
      <c r="BK279" s="231">
        <f>ROUND(I279*H279,2)</f>
        <v>0</v>
      </c>
      <c r="BL279" s="18" t="s">
        <v>141</v>
      </c>
      <c r="BM279" s="230" t="s">
        <v>871</v>
      </c>
    </row>
    <row r="280" spans="1:51" s="13" customFormat="1" ht="12">
      <c r="A280" s="13"/>
      <c r="B280" s="238"/>
      <c r="C280" s="239"/>
      <c r="D280" s="240" t="s">
        <v>197</v>
      </c>
      <c r="E280" s="241" t="s">
        <v>1</v>
      </c>
      <c r="F280" s="242" t="s">
        <v>872</v>
      </c>
      <c r="G280" s="239"/>
      <c r="H280" s="243">
        <v>15</v>
      </c>
      <c r="I280" s="244"/>
      <c r="J280" s="239"/>
      <c r="K280" s="239"/>
      <c r="L280" s="245"/>
      <c r="M280" s="246"/>
      <c r="N280" s="247"/>
      <c r="O280" s="247"/>
      <c r="P280" s="247"/>
      <c r="Q280" s="247"/>
      <c r="R280" s="247"/>
      <c r="S280" s="247"/>
      <c r="T280" s="24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9" t="s">
        <v>197</v>
      </c>
      <c r="AU280" s="249" t="s">
        <v>86</v>
      </c>
      <c r="AV280" s="13" t="s">
        <v>86</v>
      </c>
      <c r="AW280" s="13" t="s">
        <v>32</v>
      </c>
      <c r="AX280" s="13" t="s">
        <v>84</v>
      </c>
      <c r="AY280" s="249" t="s">
        <v>127</v>
      </c>
    </row>
    <row r="281" spans="1:65" s="2" customFormat="1" ht="16.5" customHeight="1">
      <c r="A281" s="39"/>
      <c r="B281" s="40"/>
      <c r="C281" s="271" t="s">
        <v>421</v>
      </c>
      <c r="D281" s="271" t="s">
        <v>304</v>
      </c>
      <c r="E281" s="272" t="s">
        <v>873</v>
      </c>
      <c r="F281" s="273" t="s">
        <v>874</v>
      </c>
      <c r="G281" s="274" t="s">
        <v>473</v>
      </c>
      <c r="H281" s="275">
        <v>2</v>
      </c>
      <c r="I281" s="276"/>
      <c r="J281" s="277">
        <f>ROUND(I281*H281,2)</f>
        <v>0</v>
      </c>
      <c r="K281" s="273" t="s">
        <v>1</v>
      </c>
      <c r="L281" s="278"/>
      <c r="M281" s="279" t="s">
        <v>1</v>
      </c>
      <c r="N281" s="280" t="s">
        <v>41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256</v>
      </c>
      <c r="AT281" s="230" t="s">
        <v>304</v>
      </c>
      <c r="AU281" s="230" t="s">
        <v>86</v>
      </c>
      <c r="AY281" s="18" t="s">
        <v>127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141</v>
      </c>
      <c r="BM281" s="230" t="s">
        <v>875</v>
      </c>
    </row>
    <row r="282" spans="1:65" s="2" customFormat="1" ht="16.5" customHeight="1">
      <c r="A282" s="39"/>
      <c r="B282" s="40"/>
      <c r="C282" s="271" t="s">
        <v>428</v>
      </c>
      <c r="D282" s="271" t="s">
        <v>304</v>
      </c>
      <c r="E282" s="272" t="s">
        <v>876</v>
      </c>
      <c r="F282" s="273" t="s">
        <v>877</v>
      </c>
      <c r="G282" s="274" t="s">
        <v>473</v>
      </c>
      <c r="H282" s="275">
        <v>1</v>
      </c>
      <c r="I282" s="276"/>
      <c r="J282" s="277">
        <f>ROUND(I282*H282,2)</f>
        <v>0</v>
      </c>
      <c r="K282" s="273" t="s">
        <v>1</v>
      </c>
      <c r="L282" s="278"/>
      <c r="M282" s="279" t="s">
        <v>1</v>
      </c>
      <c r="N282" s="280" t="s">
        <v>41</v>
      </c>
      <c r="O282" s="92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256</v>
      </c>
      <c r="AT282" s="230" t="s">
        <v>304</v>
      </c>
      <c r="AU282" s="230" t="s">
        <v>86</v>
      </c>
      <c r="AY282" s="18" t="s">
        <v>127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84</v>
      </c>
      <c r="BK282" s="231">
        <f>ROUND(I282*H282,2)</f>
        <v>0</v>
      </c>
      <c r="BL282" s="18" t="s">
        <v>141</v>
      </c>
      <c r="BM282" s="230" t="s">
        <v>878</v>
      </c>
    </row>
    <row r="283" spans="1:65" s="2" customFormat="1" ht="16.5" customHeight="1">
      <c r="A283" s="39"/>
      <c r="B283" s="40"/>
      <c r="C283" s="271" t="s">
        <v>443</v>
      </c>
      <c r="D283" s="271" t="s">
        <v>304</v>
      </c>
      <c r="E283" s="272" t="s">
        <v>879</v>
      </c>
      <c r="F283" s="273" t="s">
        <v>880</v>
      </c>
      <c r="G283" s="274" t="s">
        <v>473</v>
      </c>
      <c r="H283" s="275">
        <v>6</v>
      </c>
      <c r="I283" s="276"/>
      <c r="J283" s="277">
        <f>ROUND(I283*H283,2)</f>
        <v>0</v>
      </c>
      <c r="K283" s="273" t="s">
        <v>1</v>
      </c>
      <c r="L283" s="278"/>
      <c r="M283" s="279" t="s">
        <v>1</v>
      </c>
      <c r="N283" s="280" t="s">
        <v>41</v>
      </c>
      <c r="O283" s="92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256</v>
      </c>
      <c r="AT283" s="230" t="s">
        <v>304</v>
      </c>
      <c r="AU283" s="230" t="s">
        <v>86</v>
      </c>
      <c r="AY283" s="18" t="s">
        <v>127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84</v>
      </c>
      <c r="BK283" s="231">
        <f>ROUND(I283*H283,2)</f>
        <v>0</v>
      </c>
      <c r="BL283" s="18" t="s">
        <v>141</v>
      </c>
      <c r="BM283" s="230" t="s">
        <v>881</v>
      </c>
    </row>
    <row r="284" spans="1:65" s="2" customFormat="1" ht="21.75" customHeight="1">
      <c r="A284" s="39"/>
      <c r="B284" s="40"/>
      <c r="C284" s="271" t="s">
        <v>461</v>
      </c>
      <c r="D284" s="271" t="s">
        <v>304</v>
      </c>
      <c r="E284" s="272" t="s">
        <v>882</v>
      </c>
      <c r="F284" s="273" t="s">
        <v>883</v>
      </c>
      <c r="G284" s="274" t="s">
        <v>473</v>
      </c>
      <c r="H284" s="275">
        <v>6</v>
      </c>
      <c r="I284" s="276"/>
      <c r="J284" s="277">
        <f>ROUND(I284*H284,2)</f>
        <v>0</v>
      </c>
      <c r="K284" s="273" t="s">
        <v>1</v>
      </c>
      <c r="L284" s="278"/>
      <c r="M284" s="279" t="s">
        <v>1</v>
      </c>
      <c r="N284" s="280" t="s">
        <v>41</v>
      </c>
      <c r="O284" s="92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256</v>
      </c>
      <c r="AT284" s="230" t="s">
        <v>304</v>
      </c>
      <c r="AU284" s="230" t="s">
        <v>86</v>
      </c>
      <c r="AY284" s="18" t="s">
        <v>127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84</v>
      </c>
      <c r="BK284" s="231">
        <f>ROUND(I284*H284,2)</f>
        <v>0</v>
      </c>
      <c r="BL284" s="18" t="s">
        <v>141</v>
      </c>
      <c r="BM284" s="230" t="s">
        <v>884</v>
      </c>
    </row>
    <row r="285" spans="1:65" s="2" customFormat="1" ht="24.15" customHeight="1">
      <c r="A285" s="39"/>
      <c r="B285" s="40"/>
      <c r="C285" s="219" t="s">
        <v>465</v>
      </c>
      <c r="D285" s="219" t="s">
        <v>130</v>
      </c>
      <c r="E285" s="220" t="s">
        <v>885</v>
      </c>
      <c r="F285" s="221" t="s">
        <v>886</v>
      </c>
      <c r="G285" s="222" t="s">
        <v>870</v>
      </c>
      <c r="H285" s="223">
        <v>47</v>
      </c>
      <c r="I285" s="224"/>
      <c r="J285" s="225">
        <f>ROUND(I285*H285,2)</f>
        <v>0</v>
      </c>
      <c r="K285" s="221" t="s">
        <v>134</v>
      </c>
      <c r="L285" s="45"/>
      <c r="M285" s="226" t="s">
        <v>1</v>
      </c>
      <c r="N285" s="227" t="s">
        <v>41</v>
      </c>
      <c r="O285" s="92"/>
      <c r="P285" s="228">
        <f>O285*H285</f>
        <v>0</v>
      </c>
      <c r="Q285" s="228">
        <v>0.0016692</v>
      </c>
      <c r="R285" s="228">
        <f>Q285*H285</f>
        <v>0.0784524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141</v>
      </c>
      <c r="AT285" s="230" t="s">
        <v>130</v>
      </c>
      <c r="AU285" s="230" t="s">
        <v>86</v>
      </c>
      <c r="AY285" s="18" t="s">
        <v>127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84</v>
      </c>
      <c r="BK285" s="231">
        <f>ROUND(I285*H285,2)</f>
        <v>0</v>
      </c>
      <c r="BL285" s="18" t="s">
        <v>141</v>
      </c>
      <c r="BM285" s="230" t="s">
        <v>887</v>
      </c>
    </row>
    <row r="286" spans="1:51" s="13" customFormat="1" ht="12">
      <c r="A286" s="13"/>
      <c r="B286" s="238"/>
      <c r="C286" s="239"/>
      <c r="D286" s="240" t="s">
        <v>197</v>
      </c>
      <c r="E286" s="241" t="s">
        <v>1</v>
      </c>
      <c r="F286" s="242" t="s">
        <v>888</v>
      </c>
      <c r="G286" s="239"/>
      <c r="H286" s="243">
        <v>47</v>
      </c>
      <c r="I286" s="244"/>
      <c r="J286" s="239"/>
      <c r="K286" s="239"/>
      <c r="L286" s="245"/>
      <c r="M286" s="246"/>
      <c r="N286" s="247"/>
      <c r="O286" s="247"/>
      <c r="P286" s="247"/>
      <c r="Q286" s="247"/>
      <c r="R286" s="247"/>
      <c r="S286" s="247"/>
      <c r="T286" s="24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9" t="s">
        <v>197</v>
      </c>
      <c r="AU286" s="249" t="s">
        <v>86</v>
      </c>
      <c r="AV286" s="13" t="s">
        <v>86</v>
      </c>
      <c r="AW286" s="13" t="s">
        <v>32</v>
      </c>
      <c r="AX286" s="13" t="s">
        <v>84</v>
      </c>
      <c r="AY286" s="249" t="s">
        <v>127</v>
      </c>
    </row>
    <row r="287" spans="1:65" s="2" customFormat="1" ht="16.5" customHeight="1">
      <c r="A287" s="39"/>
      <c r="B287" s="40"/>
      <c r="C287" s="271" t="s">
        <v>470</v>
      </c>
      <c r="D287" s="271" t="s">
        <v>304</v>
      </c>
      <c r="E287" s="272" t="s">
        <v>889</v>
      </c>
      <c r="F287" s="273" t="s">
        <v>890</v>
      </c>
      <c r="G287" s="274" t="s">
        <v>473</v>
      </c>
      <c r="H287" s="275">
        <v>2</v>
      </c>
      <c r="I287" s="276"/>
      <c r="J287" s="277">
        <f>ROUND(I287*H287,2)</f>
        <v>0</v>
      </c>
      <c r="K287" s="273" t="s">
        <v>1</v>
      </c>
      <c r="L287" s="278"/>
      <c r="M287" s="279" t="s">
        <v>1</v>
      </c>
      <c r="N287" s="280" t="s">
        <v>41</v>
      </c>
      <c r="O287" s="92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256</v>
      </c>
      <c r="AT287" s="230" t="s">
        <v>304</v>
      </c>
      <c r="AU287" s="230" t="s">
        <v>86</v>
      </c>
      <c r="AY287" s="18" t="s">
        <v>127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84</v>
      </c>
      <c r="BK287" s="231">
        <f>ROUND(I287*H287,2)</f>
        <v>0</v>
      </c>
      <c r="BL287" s="18" t="s">
        <v>141</v>
      </c>
      <c r="BM287" s="230" t="s">
        <v>891</v>
      </c>
    </row>
    <row r="288" spans="1:65" s="2" customFormat="1" ht="16.5" customHeight="1">
      <c r="A288" s="39"/>
      <c r="B288" s="40"/>
      <c r="C288" s="271" t="s">
        <v>476</v>
      </c>
      <c r="D288" s="271" t="s">
        <v>304</v>
      </c>
      <c r="E288" s="272" t="s">
        <v>892</v>
      </c>
      <c r="F288" s="273" t="s">
        <v>893</v>
      </c>
      <c r="G288" s="274" t="s">
        <v>473</v>
      </c>
      <c r="H288" s="275">
        <v>8</v>
      </c>
      <c r="I288" s="276"/>
      <c r="J288" s="277">
        <f>ROUND(I288*H288,2)</f>
        <v>0</v>
      </c>
      <c r="K288" s="273" t="s">
        <v>1</v>
      </c>
      <c r="L288" s="278"/>
      <c r="M288" s="279" t="s">
        <v>1</v>
      </c>
      <c r="N288" s="280" t="s">
        <v>41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256</v>
      </c>
      <c r="AT288" s="230" t="s">
        <v>304</v>
      </c>
      <c r="AU288" s="230" t="s">
        <v>86</v>
      </c>
      <c r="AY288" s="18" t="s">
        <v>127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84</v>
      </c>
      <c r="BK288" s="231">
        <f>ROUND(I288*H288,2)</f>
        <v>0</v>
      </c>
      <c r="BL288" s="18" t="s">
        <v>141</v>
      </c>
      <c r="BM288" s="230" t="s">
        <v>894</v>
      </c>
    </row>
    <row r="289" spans="1:65" s="2" customFormat="1" ht="16.5" customHeight="1">
      <c r="A289" s="39"/>
      <c r="B289" s="40"/>
      <c r="C289" s="271" t="s">
        <v>482</v>
      </c>
      <c r="D289" s="271" t="s">
        <v>304</v>
      </c>
      <c r="E289" s="272" t="s">
        <v>895</v>
      </c>
      <c r="F289" s="273" t="s">
        <v>896</v>
      </c>
      <c r="G289" s="274" t="s">
        <v>473</v>
      </c>
      <c r="H289" s="275">
        <v>5</v>
      </c>
      <c r="I289" s="276"/>
      <c r="J289" s="277">
        <f>ROUND(I289*H289,2)</f>
        <v>0</v>
      </c>
      <c r="K289" s="273" t="s">
        <v>1</v>
      </c>
      <c r="L289" s="278"/>
      <c r="M289" s="279" t="s">
        <v>1</v>
      </c>
      <c r="N289" s="280" t="s">
        <v>41</v>
      </c>
      <c r="O289" s="92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256</v>
      </c>
      <c r="AT289" s="230" t="s">
        <v>304</v>
      </c>
      <c r="AU289" s="230" t="s">
        <v>86</v>
      </c>
      <c r="AY289" s="18" t="s">
        <v>127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141</v>
      </c>
      <c r="BM289" s="230" t="s">
        <v>897</v>
      </c>
    </row>
    <row r="290" spans="1:65" s="2" customFormat="1" ht="16.5" customHeight="1">
      <c r="A290" s="39"/>
      <c r="B290" s="40"/>
      <c r="C290" s="271" t="s">
        <v>490</v>
      </c>
      <c r="D290" s="271" t="s">
        <v>304</v>
      </c>
      <c r="E290" s="272" t="s">
        <v>898</v>
      </c>
      <c r="F290" s="273" t="s">
        <v>899</v>
      </c>
      <c r="G290" s="274" t="s">
        <v>473</v>
      </c>
      <c r="H290" s="275">
        <v>13</v>
      </c>
      <c r="I290" s="276"/>
      <c r="J290" s="277">
        <f>ROUND(I290*H290,2)</f>
        <v>0</v>
      </c>
      <c r="K290" s="273" t="s">
        <v>1</v>
      </c>
      <c r="L290" s="278"/>
      <c r="M290" s="279" t="s">
        <v>1</v>
      </c>
      <c r="N290" s="280" t="s">
        <v>41</v>
      </c>
      <c r="O290" s="92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256</v>
      </c>
      <c r="AT290" s="230" t="s">
        <v>304</v>
      </c>
      <c r="AU290" s="230" t="s">
        <v>86</v>
      </c>
      <c r="AY290" s="18" t="s">
        <v>127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84</v>
      </c>
      <c r="BK290" s="231">
        <f>ROUND(I290*H290,2)</f>
        <v>0</v>
      </c>
      <c r="BL290" s="18" t="s">
        <v>141</v>
      </c>
      <c r="BM290" s="230" t="s">
        <v>900</v>
      </c>
    </row>
    <row r="291" spans="1:65" s="2" customFormat="1" ht="16.5" customHeight="1">
      <c r="A291" s="39"/>
      <c r="B291" s="40"/>
      <c r="C291" s="271" t="s">
        <v>495</v>
      </c>
      <c r="D291" s="271" t="s">
        <v>304</v>
      </c>
      <c r="E291" s="272" t="s">
        <v>901</v>
      </c>
      <c r="F291" s="273" t="s">
        <v>902</v>
      </c>
      <c r="G291" s="274" t="s">
        <v>473</v>
      </c>
      <c r="H291" s="275">
        <v>4</v>
      </c>
      <c r="I291" s="276"/>
      <c r="J291" s="277">
        <f>ROUND(I291*H291,2)</f>
        <v>0</v>
      </c>
      <c r="K291" s="273" t="s">
        <v>1</v>
      </c>
      <c r="L291" s="278"/>
      <c r="M291" s="279" t="s">
        <v>1</v>
      </c>
      <c r="N291" s="280" t="s">
        <v>41</v>
      </c>
      <c r="O291" s="92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256</v>
      </c>
      <c r="AT291" s="230" t="s">
        <v>304</v>
      </c>
      <c r="AU291" s="230" t="s">
        <v>86</v>
      </c>
      <c r="AY291" s="18" t="s">
        <v>127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141</v>
      </c>
      <c r="BM291" s="230" t="s">
        <v>903</v>
      </c>
    </row>
    <row r="292" spans="1:65" s="2" customFormat="1" ht="16.5" customHeight="1">
      <c r="A292" s="39"/>
      <c r="B292" s="40"/>
      <c r="C292" s="271" t="s">
        <v>499</v>
      </c>
      <c r="D292" s="271" t="s">
        <v>304</v>
      </c>
      <c r="E292" s="272" t="s">
        <v>904</v>
      </c>
      <c r="F292" s="273" t="s">
        <v>905</v>
      </c>
      <c r="G292" s="274" t="s">
        <v>473</v>
      </c>
      <c r="H292" s="275">
        <v>1</v>
      </c>
      <c r="I292" s="276"/>
      <c r="J292" s="277">
        <f>ROUND(I292*H292,2)</f>
        <v>0</v>
      </c>
      <c r="K292" s="273" t="s">
        <v>1</v>
      </c>
      <c r="L292" s="278"/>
      <c r="M292" s="279" t="s">
        <v>1</v>
      </c>
      <c r="N292" s="280" t="s">
        <v>41</v>
      </c>
      <c r="O292" s="92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256</v>
      </c>
      <c r="AT292" s="230" t="s">
        <v>304</v>
      </c>
      <c r="AU292" s="230" t="s">
        <v>86</v>
      </c>
      <c r="AY292" s="18" t="s">
        <v>127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141</v>
      </c>
      <c r="BM292" s="230" t="s">
        <v>906</v>
      </c>
    </row>
    <row r="293" spans="1:65" s="2" customFormat="1" ht="16.5" customHeight="1">
      <c r="A293" s="39"/>
      <c r="B293" s="40"/>
      <c r="C293" s="271" t="s">
        <v>503</v>
      </c>
      <c r="D293" s="271" t="s">
        <v>304</v>
      </c>
      <c r="E293" s="272" t="s">
        <v>907</v>
      </c>
      <c r="F293" s="273" t="s">
        <v>908</v>
      </c>
      <c r="G293" s="274" t="s">
        <v>473</v>
      </c>
      <c r="H293" s="275">
        <v>1</v>
      </c>
      <c r="I293" s="276"/>
      <c r="J293" s="277">
        <f>ROUND(I293*H293,2)</f>
        <v>0</v>
      </c>
      <c r="K293" s="273" t="s">
        <v>1</v>
      </c>
      <c r="L293" s="278"/>
      <c r="M293" s="279" t="s">
        <v>1</v>
      </c>
      <c r="N293" s="280" t="s">
        <v>41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256</v>
      </c>
      <c r="AT293" s="230" t="s">
        <v>304</v>
      </c>
      <c r="AU293" s="230" t="s">
        <v>86</v>
      </c>
      <c r="AY293" s="18" t="s">
        <v>127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84</v>
      </c>
      <c r="BK293" s="231">
        <f>ROUND(I293*H293,2)</f>
        <v>0</v>
      </c>
      <c r="BL293" s="18" t="s">
        <v>141</v>
      </c>
      <c r="BM293" s="230" t="s">
        <v>909</v>
      </c>
    </row>
    <row r="294" spans="1:65" s="2" customFormat="1" ht="16.5" customHeight="1">
      <c r="A294" s="39"/>
      <c r="B294" s="40"/>
      <c r="C294" s="271" t="s">
        <v>508</v>
      </c>
      <c r="D294" s="271" t="s">
        <v>304</v>
      </c>
      <c r="E294" s="272" t="s">
        <v>910</v>
      </c>
      <c r="F294" s="273" t="s">
        <v>911</v>
      </c>
      <c r="G294" s="274" t="s">
        <v>473</v>
      </c>
      <c r="H294" s="275">
        <v>4</v>
      </c>
      <c r="I294" s="276"/>
      <c r="J294" s="277">
        <f>ROUND(I294*H294,2)</f>
        <v>0</v>
      </c>
      <c r="K294" s="273" t="s">
        <v>1</v>
      </c>
      <c r="L294" s="278"/>
      <c r="M294" s="279" t="s">
        <v>1</v>
      </c>
      <c r="N294" s="280" t="s">
        <v>41</v>
      </c>
      <c r="O294" s="92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256</v>
      </c>
      <c r="AT294" s="230" t="s">
        <v>304</v>
      </c>
      <c r="AU294" s="230" t="s">
        <v>86</v>
      </c>
      <c r="AY294" s="18" t="s">
        <v>127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84</v>
      </c>
      <c r="BK294" s="231">
        <f>ROUND(I294*H294,2)</f>
        <v>0</v>
      </c>
      <c r="BL294" s="18" t="s">
        <v>141</v>
      </c>
      <c r="BM294" s="230" t="s">
        <v>912</v>
      </c>
    </row>
    <row r="295" spans="1:65" s="2" customFormat="1" ht="21.75" customHeight="1">
      <c r="A295" s="39"/>
      <c r="B295" s="40"/>
      <c r="C295" s="271" t="s">
        <v>513</v>
      </c>
      <c r="D295" s="271" t="s">
        <v>304</v>
      </c>
      <c r="E295" s="272" t="s">
        <v>913</v>
      </c>
      <c r="F295" s="273" t="s">
        <v>914</v>
      </c>
      <c r="G295" s="274" t="s">
        <v>473</v>
      </c>
      <c r="H295" s="275">
        <v>6</v>
      </c>
      <c r="I295" s="276"/>
      <c r="J295" s="277">
        <f>ROUND(I295*H295,2)</f>
        <v>0</v>
      </c>
      <c r="K295" s="273" t="s">
        <v>1</v>
      </c>
      <c r="L295" s="278"/>
      <c r="M295" s="279" t="s">
        <v>1</v>
      </c>
      <c r="N295" s="280" t="s">
        <v>41</v>
      </c>
      <c r="O295" s="92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256</v>
      </c>
      <c r="AT295" s="230" t="s">
        <v>304</v>
      </c>
      <c r="AU295" s="230" t="s">
        <v>86</v>
      </c>
      <c r="AY295" s="18" t="s">
        <v>127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84</v>
      </c>
      <c r="BK295" s="231">
        <f>ROUND(I295*H295,2)</f>
        <v>0</v>
      </c>
      <c r="BL295" s="18" t="s">
        <v>141</v>
      </c>
      <c r="BM295" s="230" t="s">
        <v>915</v>
      </c>
    </row>
    <row r="296" spans="1:65" s="2" customFormat="1" ht="16.5" customHeight="1">
      <c r="A296" s="39"/>
      <c r="B296" s="40"/>
      <c r="C296" s="271" t="s">
        <v>518</v>
      </c>
      <c r="D296" s="271" t="s">
        <v>304</v>
      </c>
      <c r="E296" s="272" t="s">
        <v>916</v>
      </c>
      <c r="F296" s="273" t="s">
        <v>917</v>
      </c>
      <c r="G296" s="274" t="s">
        <v>473</v>
      </c>
      <c r="H296" s="275">
        <v>2</v>
      </c>
      <c r="I296" s="276"/>
      <c r="J296" s="277">
        <f>ROUND(I296*H296,2)</f>
        <v>0</v>
      </c>
      <c r="K296" s="273" t="s">
        <v>1</v>
      </c>
      <c r="L296" s="278"/>
      <c r="M296" s="279" t="s">
        <v>1</v>
      </c>
      <c r="N296" s="280" t="s">
        <v>41</v>
      </c>
      <c r="O296" s="92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256</v>
      </c>
      <c r="AT296" s="230" t="s">
        <v>304</v>
      </c>
      <c r="AU296" s="230" t="s">
        <v>86</v>
      </c>
      <c r="AY296" s="18" t="s">
        <v>127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84</v>
      </c>
      <c r="BK296" s="231">
        <f>ROUND(I296*H296,2)</f>
        <v>0</v>
      </c>
      <c r="BL296" s="18" t="s">
        <v>141</v>
      </c>
      <c r="BM296" s="230" t="s">
        <v>918</v>
      </c>
    </row>
    <row r="297" spans="1:65" s="2" customFormat="1" ht="16.5" customHeight="1">
      <c r="A297" s="39"/>
      <c r="B297" s="40"/>
      <c r="C297" s="271" t="s">
        <v>523</v>
      </c>
      <c r="D297" s="271" t="s">
        <v>304</v>
      </c>
      <c r="E297" s="272" t="s">
        <v>919</v>
      </c>
      <c r="F297" s="273" t="s">
        <v>920</v>
      </c>
      <c r="G297" s="274" t="s">
        <v>473</v>
      </c>
      <c r="H297" s="275">
        <v>1</v>
      </c>
      <c r="I297" s="276"/>
      <c r="J297" s="277">
        <f>ROUND(I297*H297,2)</f>
        <v>0</v>
      </c>
      <c r="K297" s="273" t="s">
        <v>1</v>
      </c>
      <c r="L297" s="278"/>
      <c r="M297" s="279" t="s">
        <v>1</v>
      </c>
      <c r="N297" s="280" t="s">
        <v>41</v>
      </c>
      <c r="O297" s="92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256</v>
      </c>
      <c r="AT297" s="230" t="s">
        <v>304</v>
      </c>
      <c r="AU297" s="230" t="s">
        <v>86</v>
      </c>
      <c r="AY297" s="18" t="s">
        <v>127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84</v>
      </c>
      <c r="BK297" s="231">
        <f>ROUND(I297*H297,2)</f>
        <v>0</v>
      </c>
      <c r="BL297" s="18" t="s">
        <v>141</v>
      </c>
      <c r="BM297" s="230" t="s">
        <v>921</v>
      </c>
    </row>
    <row r="298" spans="1:65" s="2" customFormat="1" ht="24.15" customHeight="1">
      <c r="A298" s="39"/>
      <c r="B298" s="40"/>
      <c r="C298" s="219" t="s">
        <v>527</v>
      </c>
      <c r="D298" s="219" t="s">
        <v>130</v>
      </c>
      <c r="E298" s="220" t="s">
        <v>922</v>
      </c>
      <c r="F298" s="221" t="s">
        <v>923</v>
      </c>
      <c r="G298" s="222" t="s">
        <v>870</v>
      </c>
      <c r="H298" s="223">
        <v>10</v>
      </c>
      <c r="I298" s="224"/>
      <c r="J298" s="225">
        <f>ROUND(I298*H298,2)</f>
        <v>0</v>
      </c>
      <c r="K298" s="221" t="s">
        <v>1</v>
      </c>
      <c r="L298" s="45"/>
      <c r="M298" s="226" t="s">
        <v>1</v>
      </c>
      <c r="N298" s="227" t="s">
        <v>41</v>
      </c>
      <c r="O298" s="92"/>
      <c r="P298" s="228">
        <f>O298*H298</f>
        <v>0</v>
      </c>
      <c r="Q298" s="228">
        <v>0.00167</v>
      </c>
      <c r="R298" s="228">
        <f>Q298*H298</f>
        <v>0.0167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141</v>
      </c>
      <c r="AT298" s="230" t="s">
        <v>130</v>
      </c>
      <c r="AU298" s="230" t="s">
        <v>86</v>
      </c>
      <c r="AY298" s="18" t="s">
        <v>127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84</v>
      </c>
      <c r="BK298" s="231">
        <f>ROUND(I298*H298,2)</f>
        <v>0</v>
      </c>
      <c r="BL298" s="18" t="s">
        <v>141</v>
      </c>
      <c r="BM298" s="230" t="s">
        <v>924</v>
      </c>
    </row>
    <row r="299" spans="1:51" s="13" customFormat="1" ht="12">
      <c r="A299" s="13"/>
      <c r="B299" s="238"/>
      <c r="C299" s="239"/>
      <c r="D299" s="240" t="s">
        <v>197</v>
      </c>
      <c r="E299" s="241" t="s">
        <v>1</v>
      </c>
      <c r="F299" s="242" t="s">
        <v>925</v>
      </c>
      <c r="G299" s="239"/>
      <c r="H299" s="243">
        <v>10</v>
      </c>
      <c r="I299" s="244"/>
      <c r="J299" s="239"/>
      <c r="K299" s="239"/>
      <c r="L299" s="245"/>
      <c r="M299" s="246"/>
      <c r="N299" s="247"/>
      <c r="O299" s="247"/>
      <c r="P299" s="247"/>
      <c r="Q299" s="247"/>
      <c r="R299" s="247"/>
      <c r="S299" s="247"/>
      <c r="T299" s="24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9" t="s">
        <v>197</v>
      </c>
      <c r="AU299" s="249" t="s">
        <v>86</v>
      </c>
      <c r="AV299" s="13" t="s">
        <v>86</v>
      </c>
      <c r="AW299" s="13" t="s">
        <v>32</v>
      </c>
      <c r="AX299" s="13" t="s">
        <v>84</v>
      </c>
      <c r="AY299" s="249" t="s">
        <v>127</v>
      </c>
    </row>
    <row r="300" spans="1:65" s="2" customFormat="1" ht="16.5" customHeight="1">
      <c r="A300" s="39"/>
      <c r="B300" s="40"/>
      <c r="C300" s="271" t="s">
        <v>531</v>
      </c>
      <c r="D300" s="271" t="s">
        <v>304</v>
      </c>
      <c r="E300" s="272" t="s">
        <v>926</v>
      </c>
      <c r="F300" s="273" t="s">
        <v>927</v>
      </c>
      <c r="G300" s="274" t="s">
        <v>473</v>
      </c>
      <c r="H300" s="275">
        <v>1</v>
      </c>
      <c r="I300" s="276"/>
      <c r="J300" s="277">
        <f>ROUND(I300*H300,2)</f>
        <v>0</v>
      </c>
      <c r="K300" s="273" t="s">
        <v>1</v>
      </c>
      <c r="L300" s="278"/>
      <c r="M300" s="279" t="s">
        <v>1</v>
      </c>
      <c r="N300" s="280" t="s">
        <v>41</v>
      </c>
      <c r="O300" s="92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256</v>
      </c>
      <c r="AT300" s="230" t="s">
        <v>304</v>
      </c>
      <c r="AU300" s="230" t="s">
        <v>86</v>
      </c>
      <c r="AY300" s="18" t="s">
        <v>127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141</v>
      </c>
      <c r="BM300" s="230" t="s">
        <v>928</v>
      </c>
    </row>
    <row r="301" spans="1:65" s="2" customFormat="1" ht="16.5" customHeight="1">
      <c r="A301" s="39"/>
      <c r="B301" s="40"/>
      <c r="C301" s="271" t="s">
        <v>535</v>
      </c>
      <c r="D301" s="271" t="s">
        <v>304</v>
      </c>
      <c r="E301" s="272" t="s">
        <v>929</v>
      </c>
      <c r="F301" s="273" t="s">
        <v>930</v>
      </c>
      <c r="G301" s="274" t="s">
        <v>473</v>
      </c>
      <c r="H301" s="275">
        <v>2</v>
      </c>
      <c r="I301" s="276"/>
      <c r="J301" s="277">
        <f>ROUND(I301*H301,2)</f>
        <v>0</v>
      </c>
      <c r="K301" s="273" t="s">
        <v>1</v>
      </c>
      <c r="L301" s="278"/>
      <c r="M301" s="279" t="s">
        <v>1</v>
      </c>
      <c r="N301" s="280" t="s">
        <v>41</v>
      </c>
      <c r="O301" s="92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256</v>
      </c>
      <c r="AT301" s="230" t="s">
        <v>304</v>
      </c>
      <c r="AU301" s="230" t="s">
        <v>86</v>
      </c>
      <c r="AY301" s="18" t="s">
        <v>127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84</v>
      </c>
      <c r="BK301" s="231">
        <f>ROUND(I301*H301,2)</f>
        <v>0</v>
      </c>
      <c r="BL301" s="18" t="s">
        <v>141</v>
      </c>
      <c r="BM301" s="230" t="s">
        <v>931</v>
      </c>
    </row>
    <row r="302" spans="1:65" s="2" customFormat="1" ht="16.5" customHeight="1">
      <c r="A302" s="39"/>
      <c r="B302" s="40"/>
      <c r="C302" s="271" t="s">
        <v>540</v>
      </c>
      <c r="D302" s="271" t="s">
        <v>304</v>
      </c>
      <c r="E302" s="272" t="s">
        <v>932</v>
      </c>
      <c r="F302" s="273" t="s">
        <v>933</v>
      </c>
      <c r="G302" s="274" t="s">
        <v>473</v>
      </c>
      <c r="H302" s="275">
        <v>1</v>
      </c>
      <c r="I302" s="276"/>
      <c r="J302" s="277">
        <f>ROUND(I302*H302,2)</f>
        <v>0</v>
      </c>
      <c r="K302" s="273" t="s">
        <v>1</v>
      </c>
      <c r="L302" s="278"/>
      <c r="M302" s="279" t="s">
        <v>1</v>
      </c>
      <c r="N302" s="280" t="s">
        <v>41</v>
      </c>
      <c r="O302" s="92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256</v>
      </c>
      <c r="AT302" s="230" t="s">
        <v>304</v>
      </c>
      <c r="AU302" s="230" t="s">
        <v>86</v>
      </c>
      <c r="AY302" s="18" t="s">
        <v>127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84</v>
      </c>
      <c r="BK302" s="231">
        <f>ROUND(I302*H302,2)</f>
        <v>0</v>
      </c>
      <c r="BL302" s="18" t="s">
        <v>141</v>
      </c>
      <c r="BM302" s="230" t="s">
        <v>934</v>
      </c>
    </row>
    <row r="303" spans="1:65" s="2" customFormat="1" ht="16.5" customHeight="1">
      <c r="A303" s="39"/>
      <c r="B303" s="40"/>
      <c r="C303" s="271" t="s">
        <v>546</v>
      </c>
      <c r="D303" s="271" t="s">
        <v>304</v>
      </c>
      <c r="E303" s="272" t="s">
        <v>935</v>
      </c>
      <c r="F303" s="273" t="s">
        <v>936</v>
      </c>
      <c r="G303" s="274" t="s">
        <v>473</v>
      </c>
      <c r="H303" s="275">
        <v>2</v>
      </c>
      <c r="I303" s="276"/>
      <c r="J303" s="277">
        <f>ROUND(I303*H303,2)</f>
        <v>0</v>
      </c>
      <c r="K303" s="273" t="s">
        <v>1</v>
      </c>
      <c r="L303" s="278"/>
      <c r="M303" s="279" t="s">
        <v>1</v>
      </c>
      <c r="N303" s="280" t="s">
        <v>41</v>
      </c>
      <c r="O303" s="92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256</v>
      </c>
      <c r="AT303" s="230" t="s">
        <v>304</v>
      </c>
      <c r="AU303" s="230" t="s">
        <v>86</v>
      </c>
      <c r="AY303" s="18" t="s">
        <v>127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84</v>
      </c>
      <c r="BK303" s="231">
        <f>ROUND(I303*H303,2)</f>
        <v>0</v>
      </c>
      <c r="BL303" s="18" t="s">
        <v>141</v>
      </c>
      <c r="BM303" s="230" t="s">
        <v>937</v>
      </c>
    </row>
    <row r="304" spans="1:65" s="2" customFormat="1" ht="21.75" customHeight="1">
      <c r="A304" s="39"/>
      <c r="B304" s="40"/>
      <c r="C304" s="271" t="s">
        <v>550</v>
      </c>
      <c r="D304" s="271" t="s">
        <v>304</v>
      </c>
      <c r="E304" s="272" t="s">
        <v>938</v>
      </c>
      <c r="F304" s="273" t="s">
        <v>939</v>
      </c>
      <c r="G304" s="274" t="s">
        <v>473</v>
      </c>
      <c r="H304" s="275">
        <v>1</v>
      </c>
      <c r="I304" s="276"/>
      <c r="J304" s="277">
        <f>ROUND(I304*H304,2)</f>
        <v>0</v>
      </c>
      <c r="K304" s="273" t="s">
        <v>1</v>
      </c>
      <c r="L304" s="278"/>
      <c r="M304" s="279" t="s">
        <v>1</v>
      </c>
      <c r="N304" s="280" t="s">
        <v>41</v>
      </c>
      <c r="O304" s="92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256</v>
      </c>
      <c r="AT304" s="230" t="s">
        <v>304</v>
      </c>
      <c r="AU304" s="230" t="s">
        <v>86</v>
      </c>
      <c r="AY304" s="18" t="s">
        <v>127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141</v>
      </c>
      <c r="BM304" s="230" t="s">
        <v>940</v>
      </c>
    </row>
    <row r="305" spans="1:65" s="2" customFormat="1" ht="21.75" customHeight="1">
      <c r="A305" s="39"/>
      <c r="B305" s="40"/>
      <c r="C305" s="271" t="s">
        <v>556</v>
      </c>
      <c r="D305" s="271" t="s">
        <v>304</v>
      </c>
      <c r="E305" s="272" t="s">
        <v>941</v>
      </c>
      <c r="F305" s="273" t="s">
        <v>942</v>
      </c>
      <c r="G305" s="274" t="s">
        <v>473</v>
      </c>
      <c r="H305" s="275">
        <v>1</v>
      </c>
      <c r="I305" s="276"/>
      <c r="J305" s="277">
        <f>ROUND(I305*H305,2)</f>
        <v>0</v>
      </c>
      <c r="K305" s="273" t="s">
        <v>1</v>
      </c>
      <c r="L305" s="278"/>
      <c r="M305" s="279" t="s">
        <v>1</v>
      </c>
      <c r="N305" s="280" t="s">
        <v>41</v>
      </c>
      <c r="O305" s="92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256</v>
      </c>
      <c r="AT305" s="230" t="s">
        <v>304</v>
      </c>
      <c r="AU305" s="230" t="s">
        <v>86</v>
      </c>
      <c r="AY305" s="18" t="s">
        <v>127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84</v>
      </c>
      <c r="BK305" s="231">
        <f>ROUND(I305*H305,2)</f>
        <v>0</v>
      </c>
      <c r="BL305" s="18" t="s">
        <v>141</v>
      </c>
      <c r="BM305" s="230" t="s">
        <v>943</v>
      </c>
    </row>
    <row r="306" spans="1:65" s="2" customFormat="1" ht="16.5" customHeight="1">
      <c r="A306" s="39"/>
      <c r="B306" s="40"/>
      <c r="C306" s="271" t="s">
        <v>562</v>
      </c>
      <c r="D306" s="271" t="s">
        <v>304</v>
      </c>
      <c r="E306" s="272" t="s">
        <v>944</v>
      </c>
      <c r="F306" s="273" t="s">
        <v>945</v>
      </c>
      <c r="G306" s="274" t="s">
        <v>473</v>
      </c>
      <c r="H306" s="275">
        <v>2</v>
      </c>
      <c r="I306" s="276"/>
      <c r="J306" s="277">
        <f>ROUND(I306*H306,2)</f>
        <v>0</v>
      </c>
      <c r="K306" s="273" t="s">
        <v>1</v>
      </c>
      <c r="L306" s="278"/>
      <c r="M306" s="279" t="s">
        <v>1</v>
      </c>
      <c r="N306" s="280" t="s">
        <v>41</v>
      </c>
      <c r="O306" s="92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256</v>
      </c>
      <c r="AT306" s="230" t="s">
        <v>304</v>
      </c>
      <c r="AU306" s="230" t="s">
        <v>86</v>
      </c>
      <c r="AY306" s="18" t="s">
        <v>127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84</v>
      </c>
      <c r="BK306" s="231">
        <f>ROUND(I306*H306,2)</f>
        <v>0</v>
      </c>
      <c r="BL306" s="18" t="s">
        <v>141</v>
      </c>
      <c r="BM306" s="230" t="s">
        <v>946</v>
      </c>
    </row>
    <row r="307" spans="1:65" s="2" customFormat="1" ht="16.5" customHeight="1">
      <c r="A307" s="39"/>
      <c r="B307" s="40"/>
      <c r="C307" s="271" t="s">
        <v>570</v>
      </c>
      <c r="D307" s="271" t="s">
        <v>304</v>
      </c>
      <c r="E307" s="272" t="s">
        <v>947</v>
      </c>
      <c r="F307" s="273" t="s">
        <v>948</v>
      </c>
      <c r="G307" s="274" t="s">
        <v>133</v>
      </c>
      <c r="H307" s="275">
        <v>1</v>
      </c>
      <c r="I307" s="276"/>
      <c r="J307" s="277">
        <f>ROUND(I307*H307,2)</f>
        <v>0</v>
      </c>
      <c r="K307" s="273" t="s">
        <v>1</v>
      </c>
      <c r="L307" s="278"/>
      <c r="M307" s="279" t="s">
        <v>1</v>
      </c>
      <c r="N307" s="280" t="s">
        <v>41</v>
      </c>
      <c r="O307" s="92"/>
      <c r="P307" s="228">
        <f>O307*H307</f>
        <v>0</v>
      </c>
      <c r="Q307" s="228">
        <v>2.2</v>
      </c>
      <c r="R307" s="228">
        <f>Q307*H307</f>
        <v>2.2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256</v>
      </c>
      <c r="AT307" s="230" t="s">
        <v>304</v>
      </c>
      <c r="AU307" s="230" t="s">
        <v>86</v>
      </c>
      <c r="AY307" s="18" t="s">
        <v>127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84</v>
      </c>
      <c r="BK307" s="231">
        <f>ROUND(I307*H307,2)</f>
        <v>0</v>
      </c>
      <c r="BL307" s="18" t="s">
        <v>141</v>
      </c>
      <c r="BM307" s="230" t="s">
        <v>949</v>
      </c>
    </row>
    <row r="308" spans="1:65" s="2" customFormat="1" ht="24.15" customHeight="1">
      <c r="A308" s="39"/>
      <c r="B308" s="40"/>
      <c r="C308" s="219" t="s">
        <v>579</v>
      </c>
      <c r="D308" s="219" t="s">
        <v>130</v>
      </c>
      <c r="E308" s="220" t="s">
        <v>950</v>
      </c>
      <c r="F308" s="221" t="s">
        <v>951</v>
      </c>
      <c r="G308" s="222" t="s">
        <v>870</v>
      </c>
      <c r="H308" s="223">
        <v>7</v>
      </c>
      <c r="I308" s="224"/>
      <c r="J308" s="225">
        <f>ROUND(I308*H308,2)</f>
        <v>0</v>
      </c>
      <c r="K308" s="221" t="s">
        <v>134</v>
      </c>
      <c r="L308" s="45"/>
      <c r="M308" s="226" t="s">
        <v>1</v>
      </c>
      <c r="N308" s="227" t="s">
        <v>41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141</v>
      </c>
      <c r="AT308" s="230" t="s">
        <v>130</v>
      </c>
      <c r="AU308" s="230" t="s">
        <v>86</v>
      </c>
      <c r="AY308" s="18" t="s">
        <v>127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84</v>
      </c>
      <c r="BK308" s="231">
        <f>ROUND(I308*H308,2)</f>
        <v>0</v>
      </c>
      <c r="BL308" s="18" t="s">
        <v>141</v>
      </c>
      <c r="BM308" s="230" t="s">
        <v>952</v>
      </c>
    </row>
    <row r="309" spans="1:51" s="13" customFormat="1" ht="12">
      <c r="A309" s="13"/>
      <c r="B309" s="238"/>
      <c r="C309" s="239"/>
      <c r="D309" s="240" t="s">
        <v>197</v>
      </c>
      <c r="E309" s="241" t="s">
        <v>1</v>
      </c>
      <c r="F309" s="242" t="s">
        <v>953</v>
      </c>
      <c r="G309" s="239"/>
      <c r="H309" s="243">
        <v>7</v>
      </c>
      <c r="I309" s="244"/>
      <c r="J309" s="239"/>
      <c r="K309" s="239"/>
      <c r="L309" s="245"/>
      <c r="M309" s="246"/>
      <c r="N309" s="247"/>
      <c r="O309" s="247"/>
      <c r="P309" s="247"/>
      <c r="Q309" s="247"/>
      <c r="R309" s="247"/>
      <c r="S309" s="247"/>
      <c r="T309" s="24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9" t="s">
        <v>197</v>
      </c>
      <c r="AU309" s="249" t="s">
        <v>86</v>
      </c>
      <c r="AV309" s="13" t="s">
        <v>86</v>
      </c>
      <c r="AW309" s="13" t="s">
        <v>32</v>
      </c>
      <c r="AX309" s="13" t="s">
        <v>84</v>
      </c>
      <c r="AY309" s="249" t="s">
        <v>127</v>
      </c>
    </row>
    <row r="310" spans="1:65" s="2" customFormat="1" ht="16.5" customHeight="1">
      <c r="A310" s="39"/>
      <c r="B310" s="40"/>
      <c r="C310" s="271" t="s">
        <v>587</v>
      </c>
      <c r="D310" s="271" t="s">
        <v>304</v>
      </c>
      <c r="E310" s="272" t="s">
        <v>954</v>
      </c>
      <c r="F310" s="273" t="s">
        <v>955</v>
      </c>
      <c r="G310" s="274" t="s">
        <v>473</v>
      </c>
      <c r="H310" s="275">
        <v>6</v>
      </c>
      <c r="I310" s="276"/>
      <c r="J310" s="277">
        <f>ROUND(I310*H310,2)</f>
        <v>0</v>
      </c>
      <c r="K310" s="273" t="s">
        <v>1</v>
      </c>
      <c r="L310" s="278"/>
      <c r="M310" s="279" t="s">
        <v>1</v>
      </c>
      <c r="N310" s="280" t="s">
        <v>41</v>
      </c>
      <c r="O310" s="92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256</v>
      </c>
      <c r="AT310" s="230" t="s">
        <v>304</v>
      </c>
      <c r="AU310" s="230" t="s">
        <v>86</v>
      </c>
      <c r="AY310" s="18" t="s">
        <v>127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84</v>
      </c>
      <c r="BK310" s="231">
        <f>ROUND(I310*H310,2)</f>
        <v>0</v>
      </c>
      <c r="BL310" s="18" t="s">
        <v>141</v>
      </c>
      <c r="BM310" s="230" t="s">
        <v>956</v>
      </c>
    </row>
    <row r="311" spans="1:65" s="2" customFormat="1" ht="16.5" customHeight="1">
      <c r="A311" s="39"/>
      <c r="B311" s="40"/>
      <c r="C311" s="271" t="s">
        <v>592</v>
      </c>
      <c r="D311" s="271" t="s">
        <v>304</v>
      </c>
      <c r="E311" s="272" t="s">
        <v>957</v>
      </c>
      <c r="F311" s="273" t="s">
        <v>958</v>
      </c>
      <c r="G311" s="274" t="s">
        <v>473</v>
      </c>
      <c r="H311" s="275">
        <v>1</v>
      </c>
      <c r="I311" s="276"/>
      <c r="J311" s="277">
        <f>ROUND(I311*H311,2)</f>
        <v>0</v>
      </c>
      <c r="K311" s="273" t="s">
        <v>1</v>
      </c>
      <c r="L311" s="278"/>
      <c r="M311" s="279" t="s">
        <v>1</v>
      </c>
      <c r="N311" s="280" t="s">
        <v>41</v>
      </c>
      <c r="O311" s="92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256</v>
      </c>
      <c r="AT311" s="230" t="s">
        <v>304</v>
      </c>
      <c r="AU311" s="230" t="s">
        <v>86</v>
      </c>
      <c r="AY311" s="18" t="s">
        <v>127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141</v>
      </c>
      <c r="BM311" s="230" t="s">
        <v>959</v>
      </c>
    </row>
    <row r="312" spans="1:65" s="2" customFormat="1" ht="16.5" customHeight="1">
      <c r="A312" s="39"/>
      <c r="B312" s="40"/>
      <c r="C312" s="219" t="s">
        <v>597</v>
      </c>
      <c r="D312" s="219" t="s">
        <v>130</v>
      </c>
      <c r="E312" s="220" t="s">
        <v>960</v>
      </c>
      <c r="F312" s="221" t="s">
        <v>961</v>
      </c>
      <c r="G312" s="222" t="s">
        <v>413</v>
      </c>
      <c r="H312" s="223">
        <v>14.2</v>
      </c>
      <c r="I312" s="224"/>
      <c r="J312" s="225">
        <f>ROUND(I312*H312,2)</f>
        <v>0</v>
      </c>
      <c r="K312" s="221" t="s">
        <v>1</v>
      </c>
      <c r="L312" s="45"/>
      <c r="M312" s="226" t="s">
        <v>1</v>
      </c>
      <c r="N312" s="227" t="s">
        <v>41</v>
      </c>
      <c r="O312" s="92"/>
      <c r="P312" s="228">
        <f>O312*H312</f>
        <v>0</v>
      </c>
      <c r="Q312" s="228">
        <v>0.00044</v>
      </c>
      <c r="R312" s="228">
        <f>Q312*H312</f>
        <v>0.006248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141</v>
      </c>
      <c r="AT312" s="230" t="s">
        <v>130</v>
      </c>
      <c r="AU312" s="230" t="s">
        <v>86</v>
      </c>
      <c r="AY312" s="18" t="s">
        <v>127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84</v>
      </c>
      <c r="BK312" s="231">
        <f>ROUND(I312*H312,2)</f>
        <v>0</v>
      </c>
      <c r="BL312" s="18" t="s">
        <v>141</v>
      </c>
      <c r="BM312" s="230" t="s">
        <v>962</v>
      </c>
    </row>
    <row r="313" spans="1:51" s="13" customFormat="1" ht="12">
      <c r="A313" s="13"/>
      <c r="B313" s="238"/>
      <c r="C313" s="239"/>
      <c r="D313" s="240" t="s">
        <v>197</v>
      </c>
      <c r="E313" s="241" t="s">
        <v>1</v>
      </c>
      <c r="F313" s="242" t="s">
        <v>963</v>
      </c>
      <c r="G313" s="239"/>
      <c r="H313" s="243">
        <v>14.2</v>
      </c>
      <c r="I313" s="244"/>
      <c r="J313" s="239"/>
      <c r="K313" s="239"/>
      <c r="L313" s="245"/>
      <c r="M313" s="246"/>
      <c r="N313" s="247"/>
      <c r="O313" s="247"/>
      <c r="P313" s="247"/>
      <c r="Q313" s="247"/>
      <c r="R313" s="247"/>
      <c r="S313" s="247"/>
      <c r="T313" s="24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9" t="s">
        <v>197</v>
      </c>
      <c r="AU313" s="249" t="s">
        <v>86</v>
      </c>
      <c r="AV313" s="13" t="s">
        <v>86</v>
      </c>
      <c r="AW313" s="13" t="s">
        <v>32</v>
      </c>
      <c r="AX313" s="13" t="s">
        <v>84</v>
      </c>
      <c r="AY313" s="249" t="s">
        <v>127</v>
      </c>
    </row>
    <row r="314" spans="1:65" s="2" customFormat="1" ht="16.5" customHeight="1">
      <c r="A314" s="39"/>
      <c r="B314" s="40"/>
      <c r="C314" s="271" t="s">
        <v>601</v>
      </c>
      <c r="D314" s="271" t="s">
        <v>304</v>
      </c>
      <c r="E314" s="272" t="s">
        <v>964</v>
      </c>
      <c r="F314" s="273" t="s">
        <v>965</v>
      </c>
      <c r="G314" s="274" t="s">
        <v>413</v>
      </c>
      <c r="H314" s="275">
        <v>7</v>
      </c>
      <c r="I314" s="276"/>
      <c r="J314" s="277">
        <f>ROUND(I314*H314,2)</f>
        <v>0</v>
      </c>
      <c r="K314" s="273" t="s">
        <v>1</v>
      </c>
      <c r="L314" s="278"/>
      <c r="M314" s="279" t="s">
        <v>1</v>
      </c>
      <c r="N314" s="280" t="s">
        <v>41</v>
      </c>
      <c r="O314" s="92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256</v>
      </c>
      <c r="AT314" s="230" t="s">
        <v>304</v>
      </c>
      <c r="AU314" s="230" t="s">
        <v>86</v>
      </c>
      <c r="AY314" s="18" t="s">
        <v>127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84</v>
      </c>
      <c r="BK314" s="231">
        <f>ROUND(I314*H314,2)</f>
        <v>0</v>
      </c>
      <c r="BL314" s="18" t="s">
        <v>141</v>
      </c>
      <c r="BM314" s="230" t="s">
        <v>966</v>
      </c>
    </row>
    <row r="315" spans="1:65" s="2" customFormat="1" ht="16.5" customHeight="1">
      <c r="A315" s="39"/>
      <c r="B315" s="40"/>
      <c r="C315" s="271" t="s">
        <v>606</v>
      </c>
      <c r="D315" s="271" t="s">
        <v>304</v>
      </c>
      <c r="E315" s="272" t="s">
        <v>967</v>
      </c>
      <c r="F315" s="273" t="s">
        <v>968</v>
      </c>
      <c r="G315" s="274" t="s">
        <v>413</v>
      </c>
      <c r="H315" s="275">
        <v>7.2</v>
      </c>
      <c r="I315" s="276"/>
      <c r="J315" s="277">
        <f>ROUND(I315*H315,2)</f>
        <v>0</v>
      </c>
      <c r="K315" s="273" t="s">
        <v>1</v>
      </c>
      <c r="L315" s="278"/>
      <c r="M315" s="279" t="s">
        <v>1</v>
      </c>
      <c r="N315" s="280" t="s">
        <v>41</v>
      </c>
      <c r="O315" s="92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256</v>
      </c>
      <c r="AT315" s="230" t="s">
        <v>304</v>
      </c>
      <c r="AU315" s="230" t="s">
        <v>86</v>
      </c>
      <c r="AY315" s="18" t="s">
        <v>127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84</v>
      </c>
      <c r="BK315" s="231">
        <f>ROUND(I315*H315,2)</f>
        <v>0</v>
      </c>
      <c r="BL315" s="18" t="s">
        <v>141</v>
      </c>
      <c r="BM315" s="230" t="s">
        <v>969</v>
      </c>
    </row>
    <row r="316" spans="1:65" s="2" customFormat="1" ht="24.15" customHeight="1">
      <c r="A316" s="39"/>
      <c r="B316" s="40"/>
      <c r="C316" s="219" t="s">
        <v>613</v>
      </c>
      <c r="D316" s="219" t="s">
        <v>130</v>
      </c>
      <c r="E316" s="220" t="s">
        <v>970</v>
      </c>
      <c r="F316" s="221" t="s">
        <v>971</v>
      </c>
      <c r="G316" s="222" t="s">
        <v>413</v>
      </c>
      <c r="H316" s="223">
        <v>109.5</v>
      </c>
      <c r="I316" s="224"/>
      <c r="J316" s="225">
        <f>ROUND(I316*H316,2)</f>
        <v>0</v>
      </c>
      <c r="K316" s="221" t="s">
        <v>134</v>
      </c>
      <c r="L316" s="45"/>
      <c r="M316" s="226" t="s">
        <v>1</v>
      </c>
      <c r="N316" s="227" t="s">
        <v>41</v>
      </c>
      <c r="O316" s="92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141</v>
      </c>
      <c r="AT316" s="230" t="s">
        <v>130</v>
      </c>
      <c r="AU316" s="230" t="s">
        <v>86</v>
      </c>
      <c r="AY316" s="18" t="s">
        <v>127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84</v>
      </c>
      <c r="BK316" s="231">
        <f>ROUND(I316*H316,2)</f>
        <v>0</v>
      </c>
      <c r="BL316" s="18" t="s">
        <v>141</v>
      </c>
      <c r="BM316" s="230" t="s">
        <v>972</v>
      </c>
    </row>
    <row r="317" spans="1:51" s="13" customFormat="1" ht="12">
      <c r="A317" s="13"/>
      <c r="B317" s="238"/>
      <c r="C317" s="239"/>
      <c r="D317" s="240" t="s">
        <v>197</v>
      </c>
      <c r="E317" s="241" t="s">
        <v>1</v>
      </c>
      <c r="F317" s="242" t="s">
        <v>973</v>
      </c>
      <c r="G317" s="239"/>
      <c r="H317" s="243">
        <v>109.5</v>
      </c>
      <c r="I317" s="244"/>
      <c r="J317" s="239"/>
      <c r="K317" s="239"/>
      <c r="L317" s="245"/>
      <c r="M317" s="246"/>
      <c r="N317" s="247"/>
      <c r="O317" s="247"/>
      <c r="P317" s="247"/>
      <c r="Q317" s="247"/>
      <c r="R317" s="247"/>
      <c r="S317" s="247"/>
      <c r="T317" s="24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9" t="s">
        <v>197</v>
      </c>
      <c r="AU317" s="249" t="s">
        <v>86</v>
      </c>
      <c r="AV317" s="13" t="s">
        <v>86</v>
      </c>
      <c r="AW317" s="13" t="s">
        <v>32</v>
      </c>
      <c r="AX317" s="13" t="s">
        <v>84</v>
      </c>
      <c r="AY317" s="249" t="s">
        <v>127</v>
      </c>
    </row>
    <row r="318" spans="1:65" s="2" customFormat="1" ht="21.75" customHeight="1">
      <c r="A318" s="39"/>
      <c r="B318" s="40"/>
      <c r="C318" s="271" t="s">
        <v>619</v>
      </c>
      <c r="D318" s="271" t="s">
        <v>304</v>
      </c>
      <c r="E318" s="272" t="s">
        <v>974</v>
      </c>
      <c r="F318" s="273" t="s">
        <v>975</v>
      </c>
      <c r="G318" s="274" t="s">
        <v>413</v>
      </c>
      <c r="H318" s="275">
        <v>111.69</v>
      </c>
      <c r="I318" s="276"/>
      <c r="J318" s="277">
        <f>ROUND(I318*H318,2)</f>
        <v>0</v>
      </c>
      <c r="K318" s="273" t="s">
        <v>134</v>
      </c>
      <c r="L318" s="278"/>
      <c r="M318" s="279" t="s">
        <v>1</v>
      </c>
      <c r="N318" s="280" t="s">
        <v>41</v>
      </c>
      <c r="O318" s="92"/>
      <c r="P318" s="228">
        <f>O318*H318</f>
        <v>0</v>
      </c>
      <c r="Q318" s="228">
        <v>0.00214</v>
      </c>
      <c r="R318" s="228">
        <f>Q318*H318</f>
        <v>0.2390166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256</v>
      </c>
      <c r="AT318" s="230" t="s">
        <v>304</v>
      </c>
      <c r="AU318" s="230" t="s">
        <v>86</v>
      </c>
      <c r="AY318" s="18" t="s">
        <v>127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84</v>
      </c>
      <c r="BK318" s="231">
        <f>ROUND(I318*H318,2)</f>
        <v>0</v>
      </c>
      <c r="BL318" s="18" t="s">
        <v>141</v>
      </c>
      <c r="BM318" s="230" t="s">
        <v>976</v>
      </c>
    </row>
    <row r="319" spans="1:51" s="13" customFormat="1" ht="12">
      <c r="A319" s="13"/>
      <c r="B319" s="238"/>
      <c r="C319" s="239"/>
      <c r="D319" s="240" t="s">
        <v>197</v>
      </c>
      <c r="E319" s="241" t="s">
        <v>1</v>
      </c>
      <c r="F319" s="242" t="s">
        <v>977</v>
      </c>
      <c r="G319" s="239"/>
      <c r="H319" s="243">
        <v>111.69</v>
      </c>
      <c r="I319" s="244"/>
      <c r="J319" s="239"/>
      <c r="K319" s="239"/>
      <c r="L319" s="245"/>
      <c r="M319" s="246"/>
      <c r="N319" s="247"/>
      <c r="O319" s="247"/>
      <c r="P319" s="247"/>
      <c r="Q319" s="247"/>
      <c r="R319" s="247"/>
      <c r="S319" s="247"/>
      <c r="T319" s="24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9" t="s">
        <v>197</v>
      </c>
      <c r="AU319" s="249" t="s">
        <v>86</v>
      </c>
      <c r="AV319" s="13" t="s">
        <v>86</v>
      </c>
      <c r="AW319" s="13" t="s">
        <v>32</v>
      </c>
      <c r="AX319" s="13" t="s">
        <v>84</v>
      </c>
      <c r="AY319" s="249" t="s">
        <v>127</v>
      </c>
    </row>
    <row r="320" spans="1:65" s="2" customFormat="1" ht="24.15" customHeight="1">
      <c r="A320" s="39"/>
      <c r="B320" s="40"/>
      <c r="C320" s="219" t="s">
        <v>622</v>
      </c>
      <c r="D320" s="219" t="s">
        <v>130</v>
      </c>
      <c r="E320" s="220" t="s">
        <v>978</v>
      </c>
      <c r="F320" s="221" t="s">
        <v>979</v>
      </c>
      <c r="G320" s="222" t="s">
        <v>413</v>
      </c>
      <c r="H320" s="223">
        <v>7</v>
      </c>
      <c r="I320" s="224"/>
      <c r="J320" s="225">
        <f>ROUND(I320*H320,2)</f>
        <v>0</v>
      </c>
      <c r="K320" s="221" t="s">
        <v>1</v>
      </c>
      <c r="L320" s="45"/>
      <c r="M320" s="226" t="s">
        <v>1</v>
      </c>
      <c r="N320" s="227" t="s">
        <v>41</v>
      </c>
      <c r="O320" s="92"/>
      <c r="P320" s="228">
        <f>O320*H320</f>
        <v>0</v>
      </c>
      <c r="Q320" s="228">
        <v>0.0015</v>
      </c>
      <c r="R320" s="228">
        <f>Q320*H320</f>
        <v>0.0105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141</v>
      </c>
      <c r="AT320" s="230" t="s">
        <v>130</v>
      </c>
      <c r="AU320" s="230" t="s">
        <v>86</v>
      </c>
      <c r="AY320" s="18" t="s">
        <v>127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84</v>
      </c>
      <c r="BK320" s="231">
        <f>ROUND(I320*H320,2)</f>
        <v>0</v>
      </c>
      <c r="BL320" s="18" t="s">
        <v>141</v>
      </c>
      <c r="BM320" s="230" t="s">
        <v>980</v>
      </c>
    </row>
    <row r="321" spans="1:65" s="2" customFormat="1" ht="24.15" customHeight="1">
      <c r="A321" s="39"/>
      <c r="B321" s="40"/>
      <c r="C321" s="219" t="s">
        <v>627</v>
      </c>
      <c r="D321" s="219" t="s">
        <v>130</v>
      </c>
      <c r="E321" s="220" t="s">
        <v>981</v>
      </c>
      <c r="F321" s="221" t="s">
        <v>982</v>
      </c>
      <c r="G321" s="222" t="s">
        <v>413</v>
      </c>
      <c r="H321" s="223">
        <v>15.5</v>
      </c>
      <c r="I321" s="224"/>
      <c r="J321" s="225">
        <f>ROUND(I321*H321,2)</f>
        <v>0</v>
      </c>
      <c r="K321" s="221" t="s">
        <v>1</v>
      </c>
      <c r="L321" s="45"/>
      <c r="M321" s="226" t="s">
        <v>1</v>
      </c>
      <c r="N321" s="227" t="s">
        <v>41</v>
      </c>
      <c r="O321" s="92"/>
      <c r="P321" s="228">
        <f>O321*H321</f>
        <v>0</v>
      </c>
      <c r="Q321" s="228">
        <v>0.00276</v>
      </c>
      <c r="R321" s="228">
        <f>Q321*H321</f>
        <v>0.04278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141</v>
      </c>
      <c r="AT321" s="230" t="s">
        <v>130</v>
      </c>
      <c r="AU321" s="230" t="s">
        <v>86</v>
      </c>
      <c r="AY321" s="18" t="s">
        <v>127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84</v>
      </c>
      <c r="BK321" s="231">
        <f>ROUND(I321*H321,2)</f>
        <v>0</v>
      </c>
      <c r="BL321" s="18" t="s">
        <v>141</v>
      </c>
      <c r="BM321" s="230" t="s">
        <v>983</v>
      </c>
    </row>
    <row r="322" spans="1:51" s="13" customFormat="1" ht="12">
      <c r="A322" s="13"/>
      <c r="B322" s="238"/>
      <c r="C322" s="239"/>
      <c r="D322" s="240" t="s">
        <v>197</v>
      </c>
      <c r="E322" s="241" t="s">
        <v>1</v>
      </c>
      <c r="F322" s="242" t="s">
        <v>984</v>
      </c>
      <c r="G322" s="239"/>
      <c r="H322" s="243">
        <v>15.5</v>
      </c>
      <c r="I322" s="244"/>
      <c r="J322" s="239"/>
      <c r="K322" s="239"/>
      <c r="L322" s="245"/>
      <c r="M322" s="246"/>
      <c r="N322" s="247"/>
      <c r="O322" s="247"/>
      <c r="P322" s="247"/>
      <c r="Q322" s="247"/>
      <c r="R322" s="247"/>
      <c r="S322" s="247"/>
      <c r="T322" s="24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9" t="s">
        <v>197</v>
      </c>
      <c r="AU322" s="249" t="s">
        <v>86</v>
      </c>
      <c r="AV322" s="13" t="s">
        <v>86</v>
      </c>
      <c r="AW322" s="13" t="s">
        <v>32</v>
      </c>
      <c r="AX322" s="13" t="s">
        <v>84</v>
      </c>
      <c r="AY322" s="249" t="s">
        <v>127</v>
      </c>
    </row>
    <row r="323" spans="1:65" s="2" customFormat="1" ht="16.5" customHeight="1">
      <c r="A323" s="39"/>
      <c r="B323" s="40"/>
      <c r="C323" s="219" t="s">
        <v>630</v>
      </c>
      <c r="D323" s="219" t="s">
        <v>130</v>
      </c>
      <c r="E323" s="220" t="s">
        <v>985</v>
      </c>
      <c r="F323" s="221" t="s">
        <v>986</v>
      </c>
      <c r="G323" s="222" t="s">
        <v>413</v>
      </c>
      <c r="H323" s="223">
        <v>22.5</v>
      </c>
      <c r="I323" s="224"/>
      <c r="J323" s="225">
        <f>ROUND(I323*H323,2)</f>
        <v>0</v>
      </c>
      <c r="K323" s="221" t="s">
        <v>1</v>
      </c>
      <c r="L323" s="45"/>
      <c r="M323" s="226" t="s">
        <v>1</v>
      </c>
      <c r="N323" s="227" t="s">
        <v>41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141</v>
      </c>
      <c r="AT323" s="230" t="s">
        <v>130</v>
      </c>
      <c r="AU323" s="230" t="s">
        <v>86</v>
      </c>
      <c r="AY323" s="18" t="s">
        <v>127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84</v>
      </c>
      <c r="BK323" s="231">
        <f>ROUND(I323*H323,2)</f>
        <v>0</v>
      </c>
      <c r="BL323" s="18" t="s">
        <v>141</v>
      </c>
      <c r="BM323" s="230" t="s">
        <v>987</v>
      </c>
    </row>
    <row r="324" spans="1:51" s="13" customFormat="1" ht="12">
      <c r="A324" s="13"/>
      <c r="B324" s="238"/>
      <c r="C324" s="239"/>
      <c r="D324" s="240" t="s">
        <v>197</v>
      </c>
      <c r="E324" s="241" t="s">
        <v>1</v>
      </c>
      <c r="F324" s="242" t="s">
        <v>988</v>
      </c>
      <c r="G324" s="239"/>
      <c r="H324" s="243">
        <v>22.5</v>
      </c>
      <c r="I324" s="244"/>
      <c r="J324" s="239"/>
      <c r="K324" s="239"/>
      <c r="L324" s="245"/>
      <c r="M324" s="246"/>
      <c r="N324" s="247"/>
      <c r="O324" s="247"/>
      <c r="P324" s="247"/>
      <c r="Q324" s="247"/>
      <c r="R324" s="247"/>
      <c r="S324" s="247"/>
      <c r="T324" s="24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9" t="s">
        <v>197</v>
      </c>
      <c r="AU324" s="249" t="s">
        <v>86</v>
      </c>
      <c r="AV324" s="13" t="s">
        <v>86</v>
      </c>
      <c r="AW324" s="13" t="s">
        <v>32</v>
      </c>
      <c r="AX324" s="13" t="s">
        <v>84</v>
      </c>
      <c r="AY324" s="249" t="s">
        <v>127</v>
      </c>
    </row>
    <row r="325" spans="1:65" s="2" customFormat="1" ht="33" customHeight="1">
      <c r="A325" s="39"/>
      <c r="B325" s="40"/>
      <c r="C325" s="219" t="s">
        <v>634</v>
      </c>
      <c r="D325" s="219" t="s">
        <v>130</v>
      </c>
      <c r="E325" s="220" t="s">
        <v>989</v>
      </c>
      <c r="F325" s="221" t="s">
        <v>990</v>
      </c>
      <c r="G325" s="222" t="s">
        <v>870</v>
      </c>
      <c r="H325" s="223">
        <v>2</v>
      </c>
      <c r="I325" s="224"/>
      <c r="J325" s="225">
        <f>ROUND(I325*H325,2)</f>
        <v>0</v>
      </c>
      <c r="K325" s="221" t="s">
        <v>991</v>
      </c>
      <c r="L325" s="45"/>
      <c r="M325" s="226" t="s">
        <v>1</v>
      </c>
      <c r="N325" s="227" t="s">
        <v>41</v>
      </c>
      <c r="O325" s="92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141</v>
      </c>
      <c r="AT325" s="230" t="s">
        <v>130</v>
      </c>
      <c r="AU325" s="230" t="s">
        <v>86</v>
      </c>
      <c r="AY325" s="18" t="s">
        <v>127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84</v>
      </c>
      <c r="BK325" s="231">
        <f>ROUND(I325*H325,2)</f>
        <v>0</v>
      </c>
      <c r="BL325" s="18" t="s">
        <v>141</v>
      </c>
      <c r="BM325" s="230" t="s">
        <v>992</v>
      </c>
    </row>
    <row r="326" spans="1:65" s="2" customFormat="1" ht="16.5" customHeight="1">
      <c r="A326" s="39"/>
      <c r="B326" s="40"/>
      <c r="C326" s="271" t="s">
        <v>638</v>
      </c>
      <c r="D326" s="271" t="s">
        <v>304</v>
      </c>
      <c r="E326" s="272" t="s">
        <v>993</v>
      </c>
      <c r="F326" s="273" t="s">
        <v>994</v>
      </c>
      <c r="G326" s="274" t="s">
        <v>870</v>
      </c>
      <c r="H326" s="275">
        <v>1</v>
      </c>
      <c r="I326" s="276"/>
      <c r="J326" s="277">
        <f>ROUND(I326*H326,2)</f>
        <v>0</v>
      </c>
      <c r="K326" s="273" t="s">
        <v>134</v>
      </c>
      <c r="L326" s="278"/>
      <c r="M326" s="279" t="s">
        <v>1</v>
      </c>
      <c r="N326" s="280" t="s">
        <v>41</v>
      </c>
      <c r="O326" s="92"/>
      <c r="P326" s="228">
        <f>O326*H326</f>
        <v>0</v>
      </c>
      <c r="Q326" s="228">
        <v>0.00028</v>
      </c>
      <c r="R326" s="228">
        <f>Q326*H326</f>
        <v>0.00028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256</v>
      </c>
      <c r="AT326" s="230" t="s">
        <v>304</v>
      </c>
      <c r="AU326" s="230" t="s">
        <v>86</v>
      </c>
      <c r="AY326" s="18" t="s">
        <v>127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84</v>
      </c>
      <c r="BK326" s="231">
        <f>ROUND(I326*H326,2)</f>
        <v>0</v>
      </c>
      <c r="BL326" s="18" t="s">
        <v>141</v>
      </c>
      <c r="BM326" s="230" t="s">
        <v>995</v>
      </c>
    </row>
    <row r="327" spans="1:65" s="2" customFormat="1" ht="16.5" customHeight="1">
      <c r="A327" s="39"/>
      <c r="B327" s="40"/>
      <c r="C327" s="271" t="s">
        <v>643</v>
      </c>
      <c r="D327" s="271" t="s">
        <v>304</v>
      </c>
      <c r="E327" s="272" t="s">
        <v>996</v>
      </c>
      <c r="F327" s="273" t="s">
        <v>997</v>
      </c>
      <c r="G327" s="274" t="s">
        <v>473</v>
      </c>
      <c r="H327" s="275">
        <v>1</v>
      </c>
      <c r="I327" s="276"/>
      <c r="J327" s="277">
        <f>ROUND(I327*H327,2)</f>
        <v>0</v>
      </c>
      <c r="K327" s="273" t="s">
        <v>1</v>
      </c>
      <c r="L327" s="278"/>
      <c r="M327" s="279" t="s">
        <v>1</v>
      </c>
      <c r="N327" s="280" t="s">
        <v>41</v>
      </c>
      <c r="O327" s="92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256</v>
      </c>
      <c r="AT327" s="230" t="s">
        <v>304</v>
      </c>
      <c r="AU327" s="230" t="s">
        <v>86</v>
      </c>
      <c r="AY327" s="18" t="s">
        <v>127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84</v>
      </c>
      <c r="BK327" s="231">
        <f>ROUND(I327*H327,2)</f>
        <v>0</v>
      </c>
      <c r="BL327" s="18" t="s">
        <v>141</v>
      </c>
      <c r="BM327" s="230" t="s">
        <v>998</v>
      </c>
    </row>
    <row r="328" spans="1:65" s="2" customFormat="1" ht="33" customHeight="1">
      <c r="A328" s="39"/>
      <c r="B328" s="40"/>
      <c r="C328" s="219" t="s">
        <v>647</v>
      </c>
      <c r="D328" s="219" t="s">
        <v>130</v>
      </c>
      <c r="E328" s="220" t="s">
        <v>999</v>
      </c>
      <c r="F328" s="221" t="s">
        <v>1000</v>
      </c>
      <c r="G328" s="222" t="s">
        <v>870</v>
      </c>
      <c r="H328" s="223">
        <v>1</v>
      </c>
      <c r="I328" s="224"/>
      <c r="J328" s="225">
        <f>ROUND(I328*H328,2)</f>
        <v>0</v>
      </c>
      <c r="K328" s="221" t="s">
        <v>991</v>
      </c>
      <c r="L328" s="45"/>
      <c r="M328" s="226" t="s">
        <v>1</v>
      </c>
      <c r="N328" s="227" t="s">
        <v>41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141</v>
      </c>
      <c r="AT328" s="230" t="s">
        <v>130</v>
      </c>
      <c r="AU328" s="230" t="s">
        <v>86</v>
      </c>
      <c r="AY328" s="18" t="s">
        <v>127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84</v>
      </c>
      <c r="BK328" s="231">
        <f>ROUND(I328*H328,2)</f>
        <v>0</v>
      </c>
      <c r="BL328" s="18" t="s">
        <v>141</v>
      </c>
      <c r="BM328" s="230" t="s">
        <v>1001</v>
      </c>
    </row>
    <row r="329" spans="1:65" s="2" customFormat="1" ht="16.5" customHeight="1">
      <c r="A329" s="39"/>
      <c r="B329" s="40"/>
      <c r="C329" s="271" t="s">
        <v>652</v>
      </c>
      <c r="D329" s="271" t="s">
        <v>304</v>
      </c>
      <c r="E329" s="272" t="s">
        <v>1002</v>
      </c>
      <c r="F329" s="273" t="s">
        <v>1003</v>
      </c>
      <c r="G329" s="274" t="s">
        <v>870</v>
      </c>
      <c r="H329" s="275">
        <v>1</v>
      </c>
      <c r="I329" s="276"/>
      <c r="J329" s="277">
        <f>ROUND(I329*H329,2)</f>
        <v>0</v>
      </c>
      <c r="K329" s="273" t="s">
        <v>134</v>
      </c>
      <c r="L329" s="278"/>
      <c r="M329" s="279" t="s">
        <v>1</v>
      </c>
      <c r="N329" s="280" t="s">
        <v>41</v>
      </c>
      <c r="O329" s="92"/>
      <c r="P329" s="228">
        <f>O329*H329</f>
        <v>0</v>
      </c>
      <c r="Q329" s="228">
        <v>0.00088</v>
      </c>
      <c r="R329" s="228">
        <f>Q329*H329</f>
        <v>0.00088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256</v>
      </c>
      <c r="AT329" s="230" t="s">
        <v>304</v>
      </c>
      <c r="AU329" s="230" t="s">
        <v>86</v>
      </c>
      <c r="AY329" s="18" t="s">
        <v>127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84</v>
      </c>
      <c r="BK329" s="231">
        <f>ROUND(I329*H329,2)</f>
        <v>0</v>
      </c>
      <c r="BL329" s="18" t="s">
        <v>141</v>
      </c>
      <c r="BM329" s="230" t="s">
        <v>1004</v>
      </c>
    </row>
    <row r="330" spans="1:65" s="2" customFormat="1" ht="16.5" customHeight="1">
      <c r="A330" s="39"/>
      <c r="B330" s="40"/>
      <c r="C330" s="219" t="s">
        <v>658</v>
      </c>
      <c r="D330" s="219" t="s">
        <v>130</v>
      </c>
      <c r="E330" s="220" t="s">
        <v>1005</v>
      </c>
      <c r="F330" s="221" t="s">
        <v>1006</v>
      </c>
      <c r="G330" s="222" t="s">
        <v>870</v>
      </c>
      <c r="H330" s="223">
        <v>2</v>
      </c>
      <c r="I330" s="224"/>
      <c r="J330" s="225">
        <f>ROUND(I330*H330,2)</f>
        <v>0</v>
      </c>
      <c r="K330" s="221" t="s">
        <v>1</v>
      </c>
      <c r="L330" s="45"/>
      <c r="M330" s="226" t="s">
        <v>1</v>
      </c>
      <c r="N330" s="227" t="s">
        <v>41</v>
      </c>
      <c r="O330" s="92"/>
      <c r="P330" s="228">
        <f>O330*H330</f>
        <v>0</v>
      </c>
      <c r="Q330" s="228">
        <v>0.00153</v>
      </c>
      <c r="R330" s="228">
        <f>Q330*H330</f>
        <v>0.00306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141</v>
      </c>
      <c r="AT330" s="230" t="s">
        <v>130</v>
      </c>
      <c r="AU330" s="230" t="s">
        <v>86</v>
      </c>
      <c r="AY330" s="18" t="s">
        <v>127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84</v>
      </c>
      <c r="BK330" s="231">
        <f>ROUND(I330*H330,2)</f>
        <v>0</v>
      </c>
      <c r="BL330" s="18" t="s">
        <v>141</v>
      </c>
      <c r="BM330" s="230" t="s">
        <v>1007</v>
      </c>
    </row>
    <row r="331" spans="1:65" s="2" customFormat="1" ht="16.5" customHeight="1">
      <c r="A331" s="39"/>
      <c r="B331" s="40"/>
      <c r="C331" s="271" t="s">
        <v>663</v>
      </c>
      <c r="D331" s="271" t="s">
        <v>304</v>
      </c>
      <c r="E331" s="272" t="s">
        <v>1008</v>
      </c>
      <c r="F331" s="273" t="s">
        <v>1009</v>
      </c>
      <c r="G331" s="274" t="s">
        <v>870</v>
      </c>
      <c r="H331" s="275">
        <v>2</v>
      </c>
      <c r="I331" s="276"/>
      <c r="J331" s="277">
        <f>ROUND(I331*H331,2)</f>
        <v>0</v>
      </c>
      <c r="K331" s="273" t="s">
        <v>1</v>
      </c>
      <c r="L331" s="278"/>
      <c r="M331" s="279" t="s">
        <v>1</v>
      </c>
      <c r="N331" s="280" t="s">
        <v>41</v>
      </c>
      <c r="O331" s="92"/>
      <c r="P331" s="228">
        <f>O331*H331</f>
        <v>0</v>
      </c>
      <c r="Q331" s="228">
        <v>0.0003</v>
      </c>
      <c r="R331" s="228">
        <f>Q331*H331</f>
        <v>0.0006</v>
      </c>
      <c r="S331" s="228">
        <v>0</v>
      </c>
      <c r="T331" s="22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0" t="s">
        <v>256</v>
      </c>
      <c r="AT331" s="230" t="s">
        <v>304</v>
      </c>
      <c r="AU331" s="230" t="s">
        <v>86</v>
      </c>
      <c r="AY331" s="18" t="s">
        <v>127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8" t="s">
        <v>84</v>
      </c>
      <c r="BK331" s="231">
        <f>ROUND(I331*H331,2)</f>
        <v>0</v>
      </c>
      <c r="BL331" s="18" t="s">
        <v>141</v>
      </c>
      <c r="BM331" s="230" t="s">
        <v>1010</v>
      </c>
    </row>
    <row r="332" spans="1:65" s="2" customFormat="1" ht="21.75" customHeight="1">
      <c r="A332" s="39"/>
      <c r="B332" s="40"/>
      <c r="C332" s="219" t="s">
        <v>668</v>
      </c>
      <c r="D332" s="219" t="s">
        <v>130</v>
      </c>
      <c r="E332" s="220" t="s">
        <v>1011</v>
      </c>
      <c r="F332" s="221" t="s">
        <v>1012</v>
      </c>
      <c r="G332" s="222" t="s">
        <v>870</v>
      </c>
      <c r="H332" s="223">
        <v>3</v>
      </c>
      <c r="I332" s="224"/>
      <c r="J332" s="225">
        <f>ROUND(I332*H332,2)</f>
        <v>0</v>
      </c>
      <c r="K332" s="221" t="s">
        <v>134</v>
      </c>
      <c r="L332" s="45"/>
      <c r="M332" s="226" t="s">
        <v>1</v>
      </c>
      <c r="N332" s="227" t="s">
        <v>41</v>
      </c>
      <c r="O332" s="92"/>
      <c r="P332" s="228">
        <f>O332*H332</f>
        <v>0</v>
      </c>
      <c r="Q332" s="228">
        <v>0.00033936</v>
      </c>
      <c r="R332" s="228">
        <f>Q332*H332</f>
        <v>0.00101808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141</v>
      </c>
      <c r="AT332" s="230" t="s">
        <v>130</v>
      </c>
      <c r="AU332" s="230" t="s">
        <v>86</v>
      </c>
      <c r="AY332" s="18" t="s">
        <v>127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84</v>
      </c>
      <c r="BK332" s="231">
        <f>ROUND(I332*H332,2)</f>
        <v>0</v>
      </c>
      <c r="BL332" s="18" t="s">
        <v>141</v>
      </c>
      <c r="BM332" s="230" t="s">
        <v>1013</v>
      </c>
    </row>
    <row r="333" spans="1:65" s="2" customFormat="1" ht="16.5" customHeight="1">
      <c r="A333" s="39"/>
      <c r="B333" s="40"/>
      <c r="C333" s="271" t="s">
        <v>674</v>
      </c>
      <c r="D333" s="271" t="s">
        <v>304</v>
      </c>
      <c r="E333" s="272" t="s">
        <v>1014</v>
      </c>
      <c r="F333" s="273" t="s">
        <v>1015</v>
      </c>
      <c r="G333" s="274" t="s">
        <v>870</v>
      </c>
      <c r="H333" s="275">
        <v>3</v>
      </c>
      <c r="I333" s="276"/>
      <c r="J333" s="277">
        <f>ROUND(I333*H333,2)</f>
        <v>0</v>
      </c>
      <c r="K333" s="273" t="s">
        <v>1</v>
      </c>
      <c r="L333" s="278"/>
      <c r="M333" s="279" t="s">
        <v>1</v>
      </c>
      <c r="N333" s="280" t="s">
        <v>41</v>
      </c>
      <c r="O333" s="92"/>
      <c r="P333" s="228">
        <f>O333*H333</f>
        <v>0</v>
      </c>
      <c r="Q333" s="228">
        <v>0.0012</v>
      </c>
      <c r="R333" s="228">
        <f>Q333*H333</f>
        <v>0.0036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256</v>
      </c>
      <c r="AT333" s="230" t="s">
        <v>304</v>
      </c>
      <c r="AU333" s="230" t="s">
        <v>86</v>
      </c>
      <c r="AY333" s="18" t="s">
        <v>127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84</v>
      </c>
      <c r="BK333" s="231">
        <f>ROUND(I333*H333,2)</f>
        <v>0</v>
      </c>
      <c r="BL333" s="18" t="s">
        <v>141</v>
      </c>
      <c r="BM333" s="230" t="s">
        <v>1016</v>
      </c>
    </row>
    <row r="334" spans="1:65" s="2" customFormat="1" ht="16.5" customHeight="1">
      <c r="A334" s="39"/>
      <c r="B334" s="40"/>
      <c r="C334" s="219" t="s">
        <v>680</v>
      </c>
      <c r="D334" s="219" t="s">
        <v>130</v>
      </c>
      <c r="E334" s="220" t="s">
        <v>1017</v>
      </c>
      <c r="F334" s="221" t="s">
        <v>1018</v>
      </c>
      <c r="G334" s="222" t="s">
        <v>870</v>
      </c>
      <c r="H334" s="223">
        <v>1</v>
      </c>
      <c r="I334" s="224"/>
      <c r="J334" s="225">
        <f>ROUND(I334*H334,2)</f>
        <v>0</v>
      </c>
      <c r="K334" s="221" t="s">
        <v>1</v>
      </c>
      <c r="L334" s="45"/>
      <c r="M334" s="226" t="s">
        <v>1</v>
      </c>
      <c r="N334" s="227" t="s">
        <v>41</v>
      </c>
      <c r="O334" s="92"/>
      <c r="P334" s="228">
        <f>O334*H334</f>
        <v>0</v>
      </c>
      <c r="Q334" s="228">
        <v>0.0007</v>
      </c>
      <c r="R334" s="228">
        <f>Q334*H334</f>
        <v>0.0007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141</v>
      </c>
      <c r="AT334" s="230" t="s">
        <v>130</v>
      </c>
      <c r="AU334" s="230" t="s">
        <v>86</v>
      </c>
      <c r="AY334" s="18" t="s">
        <v>127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84</v>
      </c>
      <c r="BK334" s="231">
        <f>ROUND(I334*H334,2)</f>
        <v>0</v>
      </c>
      <c r="BL334" s="18" t="s">
        <v>141</v>
      </c>
      <c r="BM334" s="230" t="s">
        <v>1019</v>
      </c>
    </row>
    <row r="335" spans="1:65" s="2" customFormat="1" ht="16.5" customHeight="1">
      <c r="A335" s="39"/>
      <c r="B335" s="40"/>
      <c r="C335" s="271" t="s">
        <v>685</v>
      </c>
      <c r="D335" s="271" t="s">
        <v>304</v>
      </c>
      <c r="E335" s="272" t="s">
        <v>1020</v>
      </c>
      <c r="F335" s="273" t="s">
        <v>1021</v>
      </c>
      <c r="G335" s="274" t="s">
        <v>870</v>
      </c>
      <c r="H335" s="275">
        <v>1</v>
      </c>
      <c r="I335" s="276"/>
      <c r="J335" s="277">
        <f>ROUND(I335*H335,2)</f>
        <v>0</v>
      </c>
      <c r="K335" s="273" t="s">
        <v>1</v>
      </c>
      <c r="L335" s="278"/>
      <c r="M335" s="279" t="s">
        <v>1</v>
      </c>
      <c r="N335" s="280" t="s">
        <v>41</v>
      </c>
      <c r="O335" s="92"/>
      <c r="P335" s="228">
        <f>O335*H335</f>
        <v>0</v>
      </c>
      <c r="Q335" s="228">
        <v>0.0048</v>
      </c>
      <c r="R335" s="228">
        <f>Q335*H335</f>
        <v>0.0048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256</v>
      </c>
      <c r="AT335" s="230" t="s">
        <v>304</v>
      </c>
      <c r="AU335" s="230" t="s">
        <v>86</v>
      </c>
      <c r="AY335" s="18" t="s">
        <v>127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84</v>
      </c>
      <c r="BK335" s="231">
        <f>ROUND(I335*H335,2)</f>
        <v>0</v>
      </c>
      <c r="BL335" s="18" t="s">
        <v>141</v>
      </c>
      <c r="BM335" s="230" t="s">
        <v>1022</v>
      </c>
    </row>
    <row r="336" spans="1:65" s="2" customFormat="1" ht="21.75" customHeight="1">
      <c r="A336" s="39"/>
      <c r="B336" s="40"/>
      <c r="C336" s="219" t="s">
        <v>689</v>
      </c>
      <c r="D336" s="219" t="s">
        <v>130</v>
      </c>
      <c r="E336" s="220" t="s">
        <v>1023</v>
      </c>
      <c r="F336" s="221" t="s">
        <v>1024</v>
      </c>
      <c r="G336" s="222" t="s">
        <v>870</v>
      </c>
      <c r="H336" s="223">
        <v>10</v>
      </c>
      <c r="I336" s="224"/>
      <c r="J336" s="225">
        <f>ROUND(I336*H336,2)</f>
        <v>0</v>
      </c>
      <c r="K336" s="221" t="s">
        <v>134</v>
      </c>
      <c r="L336" s="45"/>
      <c r="M336" s="226" t="s">
        <v>1</v>
      </c>
      <c r="N336" s="227" t="s">
        <v>41</v>
      </c>
      <c r="O336" s="92"/>
      <c r="P336" s="228">
        <f>O336*H336</f>
        <v>0</v>
      </c>
      <c r="Q336" s="228">
        <v>0.00161652</v>
      </c>
      <c r="R336" s="228">
        <f>Q336*H336</f>
        <v>0.0161652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141</v>
      </c>
      <c r="AT336" s="230" t="s">
        <v>130</v>
      </c>
      <c r="AU336" s="230" t="s">
        <v>86</v>
      </c>
      <c r="AY336" s="18" t="s">
        <v>127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84</v>
      </c>
      <c r="BK336" s="231">
        <f>ROUND(I336*H336,2)</f>
        <v>0</v>
      </c>
      <c r="BL336" s="18" t="s">
        <v>141</v>
      </c>
      <c r="BM336" s="230" t="s">
        <v>1025</v>
      </c>
    </row>
    <row r="337" spans="1:65" s="2" customFormat="1" ht="16.5" customHeight="1">
      <c r="A337" s="39"/>
      <c r="B337" s="40"/>
      <c r="C337" s="271" t="s">
        <v>693</v>
      </c>
      <c r="D337" s="271" t="s">
        <v>304</v>
      </c>
      <c r="E337" s="272" t="s">
        <v>1026</v>
      </c>
      <c r="F337" s="273" t="s">
        <v>1027</v>
      </c>
      <c r="G337" s="274" t="s">
        <v>870</v>
      </c>
      <c r="H337" s="275">
        <v>10</v>
      </c>
      <c r="I337" s="276"/>
      <c r="J337" s="277">
        <f>ROUND(I337*H337,2)</f>
        <v>0</v>
      </c>
      <c r="K337" s="273" t="s">
        <v>1</v>
      </c>
      <c r="L337" s="278"/>
      <c r="M337" s="279" t="s">
        <v>1</v>
      </c>
      <c r="N337" s="280" t="s">
        <v>41</v>
      </c>
      <c r="O337" s="92"/>
      <c r="P337" s="228">
        <f>O337*H337</f>
        <v>0</v>
      </c>
      <c r="Q337" s="228">
        <v>0.018</v>
      </c>
      <c r="R337" s="228">
        <f>Q337*H337</f>
        <v>0.18</v>
      </c>
      <c r="S337" s="228">
        <v>0</v>
      </c>
      <c r="T337" s="22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0" t="s">
        <v>256</v>
      </c>
      <c r="AT337" s="230" t="s">
        <v>304</v>
      </c>
      <c r="AU337" s="230" t="s">
        <v>86</v>
      </c>
      <c r="AY337" s="18" t="s">
        <v>127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84</v>
      </c>
      <c r="BK337" s="231">
        <f>ROUND(I337*H337,2)</f>
        <v>0</v>
      </c>
      <c r="BL337" s="18" t="s">
        <v>141</v>
      </c>
      <c r="BM337" s="230" t="s">
        <v>1028</v>
      </c>
    </row>
    <row r="338" spans="1:65" s="2" customFormat="1" ht="16.5" customHeight="1">
      <c r="A338" s="39"/>
      <c r="B338" s="40"/>
      <c r="C338" s="271" t="s">
        <v>698</v>
      </c>
      <c r="D338" s="271" t="s">
        <v>304</v>
      </c>
      <c r="E338" s="272" t="s">
        <v>1029</v>
      </c>
      <c r="F338" s="273" t="s">
        <v>1030</v>
      </c>
      <c r="G338" s="274" t="s">
        <v>870</v>
      </c>
      <c r="H338" s="275">
        <v>10</v>
      </c>
      <c r="I338" s="276"/>
      <c r="J338" s="277">
        <f>ROUND(I338*H338,2)</f>
        <v>0</v>
      </c>
      <c r="K338" s="273" t="s">
        <v>1</v>
      </c>
      <c r="L338" s="278"/>
      <c r="M338" s="279" t="s">
        <v>1</v>
      </c>
      <c r="N338" s="280" t="s">
        <v>41</v>
      </c>
      <c r="O338" s="92"/>
      <c r="P338" s="228">
        <f>O338*H338</f>
        <v>0</v>
      </c>
      <c r="Q338" s="228">
        <v>0.0035</v>
      </c>
      <c r="R338" s="228">
        <f>Q338*H338</f>
        <v>0.035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256</v>
      </c>
      <c r="AT338" s="230" t="s">
        <v>304</v>
      </c>
      <c r="AU338" s="230" t="s">
        <v>86</v>
      </c>
      <c r="AY338" s="18" t="s">
        <v>127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84</v>
      </c>
      <c r="BK338" s="231">
        <f>ROUND(I338*H338,2)</f>
        <v>0</v>
      </c>
      <c r="BL338" s="18" t="s">
        <v>141</v>
      </c>
      <c r="BM338" s="230" t="s">
        <v>1031</v>
      </c>
    </row>
    <row r="339" spans="1:65" s="2" customFormat="1" ht="16.5" customHeight="1">
      <c r="A339" s="39"/>
      <c r="B339" s="40"/>
      <c r="C339" s="271" t="s">
        <v>704</v>
      </c>
      <c r="D339" s="271" t="s">
        <v>304</v>
      </c>
      <c r="E339" s="272" t="s">
        <v>1032</v>
      </c>
      <c r="F339" s="273" t="s">
        <v>1033</v>
      </c>
      <c r="G339" s="274" t="s">
        <v>473</v>
      </c>
      <c r="H339" s="275">
        <v>5</v>
      </c>
      <c r="I339" s="276"/>
      <c r="J339" s="277">
        <f>ROUND(I339*H339,2)</f>
        <v>0</v>
      </c>
      <c r="K339" s="273" t="s">
        <v>1</v>
      </c>
      <c r="L339" s="278"/>
      <c r="M339" s="279" t="s">
        <v>1</v>
      </c>
      <c r="N339" s="280" t="s">
        <v>41</v>
      </c>
      <c r="O339" s="92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0" t="s">
        <v>256</v>
      </c>
      <c r="AT339" s="230" t="s">
        <v>304</v>
      </c>
      <c r="AU339" s="230" t="s">
        <v>86</v>
      </c>
      <c r="AY339" s="18" t="s">
        <v>127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8" t="s">
        <v>84</v>
      </c>
      <c r="BK339" s="231">
        <f>ROUND(I339*H339,2)</f>
        <v>0</v>
      </c>
      <c r="BL339" s="18" t="s">
        <v>141</v>
      </c>
      <c r="BM339" s="230" t="s">
        <v>1034</v>
      </c>
    </row>
    <row r="340" spans="1:65" s="2" customFormat="1" ht="16.5" customHeight="1">
      <c r="A340" s="39"/>
      <c r="B340" s="40"/>
      <c r="C340" s="219" t="s">
        <v>708</v>
      </c>
      <c r="D340" s="219" t="s">
        <v>130</v>
      </c>
      <c r="E340" s="220" t="s">
        <v>1035</v>
      </c>
      <c r="F340" s="221" t="s">
        <v>1036</v>
      </c>
      <c r="G340" s="222" t="s">
        <v>870</v>
      </c>
      <c r="H340" s="223">
        <v>2</v>
      </c>
      <c r="I340" s="224"/>
      <c r="J340" s="225">
        <f>ROUND(I340*H340,2)</f>
        <v>0</v>
      </c>
      <c r="K340" s="221" t="s">
        <v>134</v>
      </c>
      <c r="L340" s="45"/>
      <c r="M340" s="226" t="s">
        <v>1</v>
      </c>
      <c r="N340" s="227" t="s">
        <v>41</v>
      </c>
      <c r="O340" s="92"/>
      <c r="P340" s="228">
        <f>O340*H340</f>
        <v>0</v>
      </c>
      <c r="Q340" s="228">
        <v>0.0013628</v>
      </c>
      <c r="R340" s="228">
        <f>Q340*H340</f>
        <v>0.0027256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141</v>
      </c>
      <c r="AT340" s="230" t="s">
        <v>130</v>
      </c>
      <c r="AU340" s="230" t="s">
        <v>86</v>
      </c>
      <c r="AY340" s="18" t="s">
        <v>127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84</v>
      </c>
      <c r="BK340" s="231">
        <f>ROUND(I340*H340,2)</f>
        <v>0</v>
      </c>
      <c r="BL340" s="18" t="s">
        <v>141</v>
      </c>
      <c r="BM340" s="230" t="s">
        <v>1037</v>
      </c>
    </row>
    <row r="341" spans="1:65" s="2" customFormat="1" ht="24.15" customHeight="1">
      <c r="A341" s="39"/>
      <c r="B341" s="40"/>
      <c r="C341" s="271" t="s">
        <v>1038</v>
      </c>
      <c r="D341" s="271" t="s">
        <v>304</v>
      </c>
      <c r="E341" s="272" t="s">
        <v>1039</v>
      </c>
      <c r="F341" s="273" t="s">
        <v>1040</v>
      </c>
      <c r="G341" s="274" t="s">
        <v>870</v>
      </c>
      <c r="H341" s="275">
        <v>2</v>
      </c>
      <c r="I341" s="276"/>
      <c r="J341" s="277">
        <f>ROUND(I341*H341,2)</f>
        <v>0</v>
      </c>
      <c r="K341" s="273" t="s">
        <v>134</v>
      </c>
      <c r="L341" s="278"/>
      <c r="M341" s="279" t="s">
        <v>1</v>
      </c>
      <c r="N341" s="280" t="s">
        <v>41</v>
      </c>
      <c r="O341" s="92"/>
      <c r="P341" s="228">
        <f>O341*H341</f>
        <v>0</v>
      </c>
      <c r="Q341" s="228">
        <v>0.068</v>
      </c>
      <c r="R341" s="228">
        <f>Q341*H341</f>
        <v>0.136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256</v>
      </c>
      <c r="AT341" s="230" t="s">
        <v>304</v>
      </c>
      <c r="AU341" s="230" t="s">
        <v>86</v>
      </c>
      <c r="AY341" s="18" t="s">
        <v>127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84</v>
      </c>
      <c r="BK341" s="231">
        <f>ROUND(I341*H341,2)</f>
        <v>0</v>
      </c>
      <c r="BL341" s="18" t="s">
        <v>141</v>
      </c>
      <c r="BM341" s="230" t="s">
        <v>1041</v>
      </c>
    </row>
    <row r="342" spans="1:65" s="2" customFormat="1" ht="16.5" customHeight="1">
      <c r="A342" s="39"/>
      <c r="B342" s="40"/>
      <c r="C342" s="219" t="s">
        <v>1042</v>
      </c>
      <c r="D342" s="219" t="s">
        <v>130</v>
      </c>
      <c r="E342" s="220" t="s">
        <v>1043</v>
      </c>
      <c r="F342" s="221" t="s">
        <v>1044</v>
      </c>
      <c r="G342" s="222" t="s">
        <v>870</v>
      </c>
      <c r="H342" s="223">
        <v>2</v>
      </c>
      <c r="I342" s="224"/>
      <c r="J342" s="225">
        <f>ROUND(I342*H342,2)</f>
        <v>0</v>
      </c>
      <c r="K342" s="221" t="s">
        <v>1</v>
      </c>
      <c r="L342" s="45"/>
      <c r="M342" s="226" t="s">
        <v>1</v>
      </c>
      <c r="N342" s="227" t="s">
        <v>41</v>
      </c>
      <c r="O342" s="92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141</v>
      </c>
      <c r="AT342" s="230" t="s">
        <v>130</v>
      </c>
      <c r="AU342" s="230" t="s">
        <v>86</v>
      </c>
      <c r="AY342" s="18" t="s">
        <v>127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84</v>
      </c>
      <c r="BK342" s="231">
        <f>ROUND(I342*H342,2)</f>
        <v>0</v>
      </c>
      <c r="BL342" s="18" t="s">
        <v>141</v>
      </c>
      <c r="BM342" s="230" t="s">
        <v>1045</v>
      </c>
    </row>
    <row r="343" spans="1:65" s="2" customFormat="1" ht="16.5" customHeight="1">
      <c r="A343" s="39"/>
      <c r="B343" s="40"/>
      <c r="C343" s="271" t="s">
        <v>1046</v>
      </c>
      <c r="D343" s="271" t="s">
        <v>304</v>
      </c>
      <c r="E343" s="272" t="s">
        <v>1047</v>
      </c>
      <c r="F343" s="273" t="s">
        <v>1048</v>
      </c>
      <c r="G343" s="274" t="s">
        <v>870</v>
      </c>
      <c r="H343" s="275">
        <v>1</v>
      </c>
      <c r="I343" s="276"/>
      <c r="J343" s="277">
        <f>ROUND(I343*H343,2)</f>
        <v>0</v>
      </c>
      <c r="K343" s="273" t="s">
        <v>1</v>
      </c>
      <c r="L343" s="278"/>
      <c r="M343" s="279" t="s">
        <v>1</v>
      </c>
      <c r="N343" s="280" t="s">
        <v>41</v>
      </c>
      <c r="O343" s="92"/>
      <c r="P343" s="228">
        <f>O343*H343</f>
        <v>0</v>
      </c>
      <c r="Q343" s="228">
        <v>0.004</v>
      </c>
      <c r="R343" s="228">
        <f>Q343*H343</f>
        <v>0.004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256</v>
      </c>
      <c r="AT343" s="230" t="s">
        <v>304</v>
      </c>
      <c r="AU343" s="230" t="s">
        <v>86</v>
      </c>
      <c r="AY343" s="18" t="s">
        <v>127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84</v>
      </c>
      <c r="BK343" s="231">
        <f>ROUND(I343*H343,2)</f>
        <v>0</v>
      </c>
      <c r="BL343" s="18" t="s">
        <v>141</v>
      </c>
      <c r="BM343" s="230" t="s">
        <v>1049</v>
      </c>
    </row>
    <row r="344" spans="1:65" s="2" customFormat="1" ht="16.5" customHeight="1">
      <c r="A344" s="39"/>
      <c r="B344" s="40"/>
      <c r="C344" s="271" t="s">
        <v>1050</v>
      </c>
      <c r="D344" s="271" t="s">
        <v>304</v>
      </c>
      <c r="E344" s="272" t="s">
        <v>1051</v>
      </c>
      <c r="F344" s="273" t="s">
        <v>1052</v>
      </c>
      <c r="G344" s="274" t="s">
        <v>870</v>
      </c>
      <c r="H344" s="275">
        <v>1</v>
      </c>
      <c r="I344" s="276"/>
      <c r="J344" s="277">
        <f>ROUND(I344*H344,2)</f>
        <v>0</v>
      </c>
      <c r="K344" s="273" t="s">
        <v>1</v>
      </c>
      <c r="L344" s="278"/>
      <c r="M344" s="279" t="s">
        <v>1</v>
      </c>
      <c r="N344" s="280" t="s">
        <v>41</v>
      </c>
      <c r="O344" s="92"/>
      <c r="P344" s="228">
        <f>O344*H344</f>
        <v>0</v>
      </c>
      <c r="Q344" s="228">
        <v>0.004</v>
      </c>
      <c r="R344" s="228">
        <f>Q344*H344</f>
        <v>0.004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256</v>
      </c>
      <c r="AT344" s="230" t="s">
        <v>304</v>
      </c>
      <c r="AU344" s="230" t="s">
        <v>86</v>
      </c>
      <c r="AY344" s="18" t="s">
        <v>127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84</v>
      </c>
      <c r="BK344" s="231">
        <f>ROUND(I344*H344,2)</f>
        <v>0</v>
      </c>
      <c r="BL344" s="18" t="s">
        <v>141</v>
      </c>
      <c r="BM344" s="230" t="s">
        <v>1053</v>
      </c>
    </row>
    <row r="345" spans="1:65" s="2" customFormat="1" ht="16.5" customHeight="1">
      <c r="A345" s="39"/>
      <c r="B345" s="40"/>
      <c r="C345" s="219" t="s">
        <v>1054</v>
      </c>
      <c r="D345" s="219" t="s">
        <v>130</v>
      </c>
      <c r="E345" s="220" t="s">
        <v>1055</v>
      </c>
      <c r="F345" s="221" t="s">
        <v>1056</v>
      </c>
      <c r="G345" s="222" t="s">
        <v>413</v>
      </c>
      <c r="H345" s="223">
        <v>158.4</v>
      </c>
      <c r="I345" s="224"/>
      <c r="J345" s="225">
        <f>ROUND(I345*H345,2)</f>
        <v>0</v>
      </c>
      <c r="K345" s="221" t="s">
        <v>134</v>
      </c>
      <c r="L345" s="45"/>
      <c r="M345" s="226" t="s">
        <v>1</v>
      </c>
      <c r="N345" s="227" t="s">
        <v>41</v>
      </c>
      <c r="O345" s="92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141</v>
      </c>
      <c r="AT345" s="230" t="s">
        <v>130</v>
      </c>
      <c r="AU345" s="230" t="s">
        <v>86</v>
      </c>
      <c r="AY345" s="18" t="s">
        <v>127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84</v>
      </c>
      <c r="BK345" s="231">
        <f>ROUND(I345*H345,2)</f>
        <v>0</v>
      </c>
      <c r="BL345" s="18" t="s">
        <v>141</v>
      </c>
      <c r="BM345" s="230" t="s">
        <v>1057</v>
      </c>
    </row>
    <row r="346" spans="1:51" s="13" customFormat="1" ht="12">
      <c r="A346" s="13"/>
      <c r="B346" s="238"/>
      <c r="C346" s="239"/>
      <c r="D346" s="240" t="s">
        <v>197</v>
      </c>
      <c r="E346" s="241" t="s">
        <v>1</v>
      </c>
      <c r="F346" s="242" t="s">
        <v>1058</v>
      </c>
      <c r="G346" s="239"/>
      <c r="H346" s="243">
        <v>158.4</v>
      </c>
      <c r="I346" s="244"/>
      <c r="J346" s="239"/>
      <c r="K346" s="239"/>
      <c r="L346" s="245"/>
      <c r="M346" s="246"/>
      <c r="N346" s="247"/>
      <c r="O346" s="247"/>
      <c r="P346" s="247"/>
      <c r="Q346" s="247"/>
      <c r="R346" s="247"/>
      <c r="S346" s="247"/>
      <c r="T346" s="24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9" t="s">
        <v>197</v>
      </c>
      <c r="AU346" s="249" t="s">
        <v>86</v>
      </c>
      <c r="AV346" s="13" t="s">
        <v>86</v>
      </c>
      <c r="AW346" s="13" t="s">
        <v>32</v>
      </c>
      <c r="AX346" s="13" t="s">
        <v>84</v>
      </c>
      <c r="AY346" s="249" t="s">
        <v>127</v>
      </c>
    </row>
    <row r="347" spans="1:65" s="2" customFormat="1" ht="24.15" customHeight="1">
      <c r="A347" s="39"/>
      <c r="B347" s="40"/>
      <c r="C347" s="219" t="s">
        <v>1059</v>
      </c>
      <c r="D347" s="219" t="s">
        <v>130</v>
      </c>
      <c r="E347" s="220" t="s">
        <v>1060</v>
      </c>
      <c r="F347" s="221" t="s">
        <v>1061</v>
      </c>
      <c r="G347" s="222" t="s">
        <v>413</v>
      </c>
      <c r="H347" s="223">
        <v>158.4</v>
      </c>
      <c r="I347" s="224"/>
      <c r="J347" s="225">
        <f>ROUND(I347*H347,2)</f>
        <v>0</v>
      </c>
      <c r="K347" s="221" t="s">
        <v>134</v>
      </c>
      <c r="L347" s="45"/>
      <c r="M347" s="226" t="s">
        <v>1</v>
      </c>
      <c r="N347" s="227" t="s">
        <v>41</v>
      </c>
      <c r="O347" s="92"/>
      <c r="P347" s="228">
        <f>O347*H347</f>
        <v>0</v>
      </c>
      <c r="Q347" s="228">
        <v>5.5E-07</v>
      </c>
      <c r="R347" s="228">
        <f>Q347*H347</f>
        <v>8.712E-05</v>
      </c>
      <c r="S347" s="228">
        <v>0</v>
      </c>
      <c r="T347" s="229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0" t="s">
        <v>141</v>
      </c>
      <c r="AT347" s="230" t="s">
        <v>130</v>
      </c>
      <c r="AU347" s="230" t="s">
        <v>86</v>
      </c>
      <c r="AY347" s="18" t="s">
        <v>127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8" t="s">
        <v>84</v>
      </c>
      <c r="BK347" s="231">
        <f>ROUND(I347*H347,2)</f>
        <v>0</v>
      </c>
      <c r="BL347" s="18" t="s">
        <v>141</v>
      </c>
      <c r="BM347" s="230" t="s">
        <v>1062</v>
      </c>
    </row>
    <row r="348" spans="1:65" s="2" customFormat="1" ht="24.15" customHeight="1">
      <c r="A348" s="39"/>
      <c r="B348" s="40"/>
      <c r="C348" s="219" t="s">
        <v>1063</v>
      </c>
      <c r="D348" s="219" t="s">
        <v>130</v>
      </c>
      <c r="E348" s="220" t="s">
        <v>1064</v>
      </c>
      <c r="F348" s="221" t="s">
        <v>1065</v>
      </c>
      <c r="G348" s="222" t="s">
        <v>870</v>
      </c>
      <c r="H348" s="223">
        <v>3</v>
      </c>
      <c r="I348" s="224"/>
      <c r="J348" s="225">
        <f>ROUND(I348*H348,2)</f>
        <v>0</v>
      </c>
      <c r="K348" s="221" t="s">
        <v>134</v>
      </c>
      <c r="L348" s="45"/>
      <c r="M348" s="226" t="s">
        <v>1</v>
      </c>
      <c r="N348" s="227" t="s">
        <v>41</v>
      </c>
      <c r="O348" s="92"/>
      <c r="P348" s="228">
        <f>O348*H348</f>
        <v>0</v>
      </c>
      <c r="Q348" s="228">
        <v>0.459372906</v>
      </c>
      <c r="R348" s="228">
        <f>Q348*H348</f>
        <v>1.378118718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141</v>
      </c>
      <c r="AT348" s="230" t="s">
        <v>130</v>
      </c>
      <c r="AU348" s="230" t="s">
        <v>86</v>
      </c>
      <c r="AY348" s="18" t="s">
        <v>127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84</v>
      </c>
      <c r="BK348" s="231">
        <f>ROUND(I348*H348,2)</f>
        <v>0</v>
      </c>
      <c r="BL348" s="18" t="s">
        <v>141</v>
      </c>
      <c r="BM348" s="230" t="s">
        <v>1066</v>
      </c>
    </row>
    <row r="349" spans="1:65" s="2" customFormat="1" ht="24.15" customHeight="1">
      <c r="A349" s="39"/>
      <c r="B349" s="40"/>
      <c r="C349" s="219" t="s">
        <v>1067</v>
      </c>
      <c r="D349" s="219" t="s">
        <v>130</v>
      </c>
      <c r="E349" s="220" t="s">
        <v>1068</v>
      </c>
      <c r="F349" s="221" t="s">
        <v>1069</v>
      </c>
      <c r="G349" s="222" t="s">
        <v>870</v>
      </c>
      <c r="H349" s="223">
        <v>4</v>
      </c>
      <c r="I349" s="224"/>
      <c r="J349" s="225">
        <f>ROUND(I349*H349,2)</f>
        <v>0</v>
      </c>
      <c r="K349" s="221" t="s">
        <v>134</v>
      </c>
      <c r="L349" s="45"/>
      <c r="M349" s="226" t="s">
        <v>1</v>
      </c>
      <c r="N349" s="227" t="s">
        <v>41</v>
      </c>
      <c r="O349" s="92"/>
      <c r="P349" s="228">
        <f>O349*H349</f>
        <v>0</v>
      </c>
      <c r="Q349" s="228">
        <v>0.010186</v>
      </c>
      <c r="R349" s="228">
        <f>Q349*H349</f>
        <v>0.040744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141</v>
      </c>
      <c r="AT349" s="230" t="s">
        <v>130</v>
      </c>
      <c r="AU349" s="230" t="s">
        <v>86</v>
      </c>
      <c r="AY349" s="18" t="s">
        <v>127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84</v>
      </c>
      <c r="BK349" s="231">
        <f>ROUND(I349*H349,2)</f>
        <v>0</v>
      </c>
      <c r="BL349" s="18" t="s">
        <v>141</v>
      </c>
      <c r="BM349" s="230" t="s">
        <v>1070</v>
      </c>
    </row>
    <row r="350" spans="1:51" s="13" customFormat="1" ht="12">
      <c r="A350" s="13"/>
      <c r="B350" s="238"/>
      <c r="C350" s="239"/>
      <c r="D350" s="240" t="s">
        <v>197</v>
      </c>
      <c r="E350" s="241" t="s">
        <v>1</v>
      </c>
      <c r="F350" s="242" t="s">
        <v>1071</v>
      </c>
      <c r="G350" s="239"/>
      <c r="H350" s="243">
        <v>4</v>
      </c>
      <c r="I350" s="244"/>
      <c r="J350" s="239"/>
      <c r="K350" s="239"/>
      <c r="L350" s="245"/>
      <c r="M350" s="246"/>
      <c r="N350" s="247"/>
      <c r="O350" s="247"/>
      <c r="P350" s="247"/>
      <c r="Q350" s="247"/>
      <c r="R350" s="247"/>
      <c r="S350" s="247"/>
      <c r="T350" s="24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9" t="s">
        <v>197</v>
      </c>
      <c r="AU350" s="249" t="s">
        <v>86</v>
      </c>
      <c r="AV350" s="13" t="s">
        <v>86</v>
      </c>
      <c r="AW350" s="13" t="s">
        <v>32</v>
      </c>
      <c r="AX350" s="13" t="s">
        <v>84</v>
      </c>
      <c r="AY350" s="249" t="s">
        <v>127</v>
      </c>
    </row>
    <row r="351" spans="1:65" s="2" customFormat="1" ht="16.5" customHeight="1">
      <c r="A351" s="39"/>
      <c r="B351" s="40"/>
      <c r="C351" s="271" t="s">
        <v>1072</v>
      </c>
      <c r="D351" s="271" t="s">
        <v>304</v>
      </c>
      <c r="E351" s="272" t="s">
        <v>1073</v>
      </c>
      <c r="F351" s="273" t="s">
        <v>1074</v>
      </c>
      <c r="G351" s="274" t="s">
        <v>870</v>
      </c>
      <c r="H351" s="275">
        <v>1</v>
      </c>
      <c r="I351" s="276"/>
      <c r="J351" s="277">
        <f>ROUND(I351*H351,2)</f>
        <v>0</v>
      </c>
      <c r="K351" s="273" t="s">
        <v>134</v>
      </c>
      <c r="L351" s="278"/>
      <c r="M351" s="279" t="s">
        <v>1</v>
      </c>
      <c r="N351" s="280" t="s">
        <v>41</v>
      </c>
      <c r="O351" s="92"/>
      <c r="P351" s="228">
        <f>O351*H351</f>
        <v>0</v>
      </c>
      <c r="Q351" s="228">
        <v>0.262</v>
      </c>
      <c r="R351" s="228">
        <f>Q351*H351</f>
        <v>0.262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256</v>
      </c>
      <c r="AT351" s="230" t="s">
        <v>304</v>
      </c>
      <c r="AU351" s="230" t="s">
        <v>86</v>
      </c>
      <c r="AY351" s="18" t="s">
        <v>127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84</v>
      </c>
      <c r="BK351" s="231">
        <f>ROUND(I351*H351,2)</f>
        <v>0</v>
      </c>
      <c r="BL351" s="18" t="s">
        <v>141</v>
      </c>
      <c r="BM351" s="230" t="s">
        <v>1075</v>
      </c>
    </row>
    <row r="352" spans="1:65" s="2" customFormat="1" ht="16.5" customHeight="1">
      <c r="A352" s="39"/>
      <c r="B352" s="40"/>
      <c r="C352" s="271" t="s">
        <v>1076</v>
      </c>
      <c r="D352" s="271" t="s">
        <v>304</v>
      </c>
      <c r="E352" s="272" t="s">
        <v>1077</v>
      </c>
      <c r="F352" s="273" t="s">
        <v>1078</v>
      </c>
      <c r="G352" s="274" t="s">
        <v>870</v>
      </c>
      <c r="H352" s="275">
        <v>1</v>
      </c>
      <c r="I352" s="276"/>
      <c r="J352" s="277">
        <f>ROUND(I352*H352,2)</f>
        <v>0</v>
      </c>
      <c r="K352" s="273" t="s">
        <v>134</v>
      </c>
      <c r="L352" s="278"/>
      <c r="M352" s="279" t="s">
        <v>1</v>
      </c>
      <c r="N352" s="280" t="s">
        <v>41</v>
      </c>
      <c r="O352" s="92"/>
      <c r="P352" s="228">
        <f>O352*H352</f>
        <v>0</v>
      </c>
      <c r="Q352" s="228">
        <v>0.526</v>
      </c>
      <c r="R352" s="228">
        <f>Q352*H352</f>
        <v>0.526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256</v>
      </c>
      <c r="AT352" s="230" t="s">
        <v>304</v>
      </c>
      <c r="AU352" s="230" t="s">
        <v>86</v>
      </c>
      <c r="AY352" s="18" t="s">
        <v>127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84</v>
      </c>
      <c r="BK352" s="231">
        <f>ROUND(I352*H352,2)</f>
        <v>0</v>
      </c>
      <c r="BL352" s="18" t="s">
        <v>141</v>
      </c>
      <c r="BM352" s="230" t="s">
        <v>1079</v>
      </c>
    </row>
    <row r="353" spans="1:65" s="2" customFormat="1" ht="16.5" customHeight="1">
      <c r="A353" s="39"/>
      <c r="B353" s="40"/>
      <c r="C353" s="271" t="s">
        <v>1080</v>
      </c>
      <c r="D353" s="271" t="s">
        <v>304</v>
      </c>
      <c r="E353" s="272" t="s">
        <v>1081</v>
      </c>
      <c r="F353" s="273" t="s">
        <v>1082</v>
      </c>
      <c r="G353" s="274" t="s">
        <v>870</v>
      </c>
      <c r="H353" s="275">
        <v>1</v>
      </c>
      <c r="I353" s="276"/>
      <c r="J353" s="277">
        <f>ROUND(I353*H353,2)</f>
        <v>0</v>
      </c>
      <c r="K353" s="273" t="s">
        <v>134</v>
      </c>
      <c r="L353" s="278"/>
      <c r="M353" s="279" t="s">
        <v>1</v>
      </c>
      <c r="N353" s="280" t="s">
        <v>41</v>
      </c>
      <c r="O353" s="92"/>
      <c r="P353" s="228">
        <f>O353*H353</f>
        <v>0</v>
      </c>
      <c r="Q353" s="228">
        <v>1.054</v>
      </c>
      <c r="R353" s="228">
        <f>Q353*H353</f>
        <v>1.054</v>
      </c>
      <c r="S353" s="228">
        <v>0</v>
      </c>
      <c r="T353" s="229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0" t="s">
        <v>256</v>
      </c>
      <c r="AT353" s="230" t="s">
        <v>304</v>
      </c>
      <c r="AU353" s="230" t="s">
        <v>86</v>
      </c>
      <c r="AY353" s="18" t="s">
        <v>127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84</v>
      </c>
      <c r="BK353" s="231">
        <f>ROUND(I353*H353,2)</f>
        <v>0</v>
      </c>
      <c r="BL353" s="18" t="s">
        <v>141</v>
      </c>
      <c r="BM353" s="230" t="s">
        <v>1083</v>
      </c>
    </row>
    <row r="354" spans="1:65" s="2" customFormat="1" ht="24.15" customHeight="1">
      <c r="A354" s="39"/>
      <c r="B354" s="40"/>
      <c r="C354" s="271" t="s">
        <v>1084</v>
      </c>
      <c r="D354" s="271" t="s">
        <v>304</v>
      </c>
      <c r="E354" s="272" t="s">
        <v>1085</v>
      </c>
      <c r="F354" s="273" t="s">
        <v>1086</v>
      </c>
      <c r="G354" s="274" t="s">
        <v>870</v>
      </c>
      <c r="H354" s="275">
        <v>1</v>
      </c>
      <c r="I354" s="276"/>
      <c r="J354" s="277">
        <f>ROUND(I354*H354,2)</f>
        <v>0</v>
      </c>
      <c r="K354" s="273" t="s">
        <v>134</v>
      </c>
      <c r="L354" s="278"/>
      <c r="M354" s="279" t="s">
        <v>1</v>
      </c>
      <c r="N354" s="280" t="s">
        <v>41</v>
      </c>
      <c r="O354" s="92"/>
      <c r="P354" s="228">
        <f>O354*H354</f>
        <v>0</v>
      </c>
      <c r="Q354" s="228">
        <v>0.04</v>
      </c>
      <c r="R354" s="228">
        <f>Q354*H354</f>
        <v>0.04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256</v>
      </c>
      <c r="AT354" s="230" t="s">
        <v>304</v>
      </c>
      <c r="AU354" s="230" t="s">
        <v>86</v>
      </c>
      <c r="AY354" s="18" t="s">
        <v>127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84</v>
      </c>
      <c r="BK354" s="231">
        <f>ROUND(I354*H354,2)</f>
        <v>0</v>
      </c>
      <c r="BL354" s="18" t="s">
        <v>141</v>
      </c>
      <c r="BM354" s="230" t="s">
        <v>1087</v>
      </c>
    </row>
    <row r="355" spans="1:65" s="2" customFormat="1" ht="24.15" customHeight="1">
      <c r="A355" s="39"/>
      <c r="B355" s="40"/>
      <c r="C355" s="219" t="s">
        <v>1088</v>
      </c>
      <c r="D355" s="219" t="s">
        <v>130</v>
      </c>
      <c r="E355" s="220" t="s">
        <v>1089</v>
      </c>
      <c r="F355" s="221" t="s">
        <v>1090</v>
      </c>
      <c r="G355" s="222" t="s">
        <v>870</v>
      </c>
      <c r="H355" s="223">
        <v>1</v>
      </c>
      <c r="I355" s="224"/>
      <c r="J355" s="225">
        <f>ROUND(I355*H355,2)</f>
        <v>0</v>
      </c>
      <c r="K355" s="221" t="s">
        <v>134</v>
      </c>
      <c r="L355" s="45"/>
      <c r="M355" s="226" t="s">
        <v>1</v>
      </c>
      <c r="N355" s="227" t="s">
        <v>41</v>
      </c>
      <c r="O355" s="92"/>
      <c r="P355" s="228">
        <f>O355*H355</f>
        <v>0</v>
      </c>
      <c r="Q355" s="228">
        <v>0.01248</v>
      </c>
      <c r="R355" s="228">
        <f>Q355*H355</f>
        <v>0.01248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141</v>
      </c>
      <c r="AT355" s="230" t="s">
        <v>130</v>
      </c>
      <c r="AU355" s="230" t="s">
        <v>86</v>
      </c>
      <c r="AY355" s="18" t="s">
        <v>127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84</v>
      </c>
      <c r="BK355" s="231">
        <f>ROUND(I355*H355,2)</f>
        <v>0</v>
      </c>
      <c r="BL355" s="18" t="s">
        <v>141</v>
      </c>
      <c r="BM355" s="230" t="s">
        <v>1091</v>
      </c>
    </row>
    <row r="356" spans="1:65" s="2" customFormat="1" ht="33" customHeight="1">
      <c r="A356" s="39"/>
      <c r="B356" s="40"/>
      <c r="C356" s="271" t="s">
        <v>1092</v>
      </c>
      <c r="D356" s="271" t="s">
        <v>304</v>
      </c>
      <c r="E356" s="272" t="s">
        <v>1093</v>
      </c>
      <c r="F356" s="273" t="s">
        <v>1094</v>
      </c>
      <c r="G356" s="274" t="s">
        <v>870</v>
      </c>
      <c r="H356" s="275">
        <v>1</v>
      </c>
      <c r="I356" s="276"/>
      <c r="J356" s="277">
        <f>ROUND(I356*H356,2)</f>
        <v>0</v>
      </c>
      <c r="K356" s="273" t="s">
        <v>134</v>
      </c>
      <c r="L356" s="278"/>
      <c r="M356" s="279" t="s">
        <v>1</v>
      </c>
      <c r="N356" s="280" t="s">
        <v>41</v>
      </c>
      <c r="O356" s="92"/>
      <c r="P356" s="228">
        <f>O356*H356</f>
        <v>0</v>
      </c>
      <c r="Q356" s="228">
        <v>0.505</v>
      </c>
      <c r="R356" s="228">
        <f>Q356*H356</f>
        <v>0.505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256</v>
      </c>
      <c r="AT356" s="230" t="s">
        <v>304</v>
      </c>
      <c r="AU356" s="230" t="s">
        <v>86</v>
      </c>
      <c r="AY356" s="18" t="s">
        <v>127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84</v>
      </c>
      <c r="BK356" s="231">
        <f>ROUND(I356*H356,2)</f>
        <v>0</v>
      </c>
      <c r="BL356" s="18" t="s">
        <v>141</v>
      </c>
      <c r="BM356" s="230" t="s">
        <v>1095</v>
      </c>
    </row>
    <row r="357" spans="1:65" s="2" customFormat="1" ht="24.15" customHeight="1">
      <c r="A357" s="39"/>
      <c r="B357" s="40"/>
      <c r="C357" s="219" t="s">
        <v>1096</v>
      </c>
      <c r="D357" s="219" t="s">
        <v>130</v>
      </c>
      <c r="E357" s="220" t="s">
        <v>1097</v>
      </c>
      <c r="F357" s="221" t="s">
        <v>1098</v>
      </c>
      <c r="G357" s="222" t="s">
        <v>870</v>
      </c>
      <c r="H357" s="223">
        <v>1</v>
      </c>
      <c r="I357" s="224"/>
      <c r="J357" s="225">
        <f>ROUND(I357*H357,2)</f>
        <v>0</v>
      </c>
      <c r="K357" s="221" t="s">
        <v>134</v>
      </c>
      <c r="L357" s="45"/>
      <c r="M357" s="226" t="s">
        <v>1</v>
      </c>
      <c r="N357" s="227" t="s">
        <v>41</v>
      </c>
      <c r="O357" s="92"/>
      <c r="P357" s="228">
        <f>O357*H357</f>
        <v>0</v>
      </c>
      <c r="Q357" s="228">
        <v>0.028538</v>
      </c>
      <c r="R357" s="228">
        <f>Q357*H357</f>
        <v>0.028538</v>
      </c>
      <c r="S357" s="228">
        <v>0</v>
      </c>
      <c r="T357" s="229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0" t="s">
        <v>141</v>
      </c>
      <c r="AT357" s="230" t="s">
        <v>130</v>
      </c>
      <c r="AU357" s="230" t="s">
        <v>86</v>
      </c>
      <c r="AY357" s="18" t="s">
        <v>127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8" t="s">
        <v>84</v>
      </c>
      <c r="BK357" s="231">
        <f>ROUND(I357*H357,2)</f>
        <v>0</v>
      </c>
      <c r="BL357" s="18" t="s">
        <v>141</v>
      </c>
      <c r="BM357" s="230" t="s">
        <v>1099</v>
      </c>
    </row>
    <row r="358" spans="1:65" s="2" customFormat="1" ht="16.5" customHeight="1">
      <c r="A358" s="39"/>
      <c r="B358" s="40"/>
      <c r="C358" s="271" t="s">
        <v>1100</v>
      </c>
      <c r="D358" s="271" t="s">
        <v>304</v>
      </c>
      <c r="E358" s="272" t="s">
        <v>1101</v>
      </c>
      <c r="F358" s="273" t="s">
        <v>1102</v>
      </c>
      <c r="G358" s="274" t="s">
        <v>870</v>
      </c>
      <c r="H358" s="275">
        <v>1</v>
      </c>
      <c r="I358" s="276"/>
      <c r="J358" s="277">
        <f>ROUND(I358*H358,2)</f>
        <v>0</v>
      </c>
      <c r="K358" s="273" t="s">
        <v>1</v>
      </c>
      <c r="L358" s="278"/>
      <c r="M358" s="279" t="s">
        <v>1</v>
      </c>
      <c r="N358" s="280" t="s">
        <v>41</v>
      </c>
      <c r="O358" s="92"/>
      <c r="P358" s="228">
        <f>O358*H358</f>
        <v>0</v>
      </c>
      <c r="Q358" s="228">
        <v>2.59</v>
      </c>
      <c r="R358" s="228">
        <f>Q358*H358</f>
        <v>2.59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256</v>
      </c>
      <c r="AT358" s="230" t="s">
        <v>304</v>
      </c>
      <c r="AU358" s="230" t="s">
        <v>86</v>
      </c>
      <c r="AY358" s="18" t="s">
        <v>127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84</v>
      </c>
      <c r="BK358" s="231">
        <f>ROUND(I358*H358,2)</f>
        <v>0</v>
      </c>
      <c r="BL358" s="18" t="s">
        <v>141</v>
      </c>
      <c r="BM358" s="230" t="s">
        <v>1103</v>
      </c>
    </row>
    <row r="359" spans="1:65" s="2" customFormat="1" ht="24.15" customHeight="1">
      <c r="A359" s="39"/>
      <c r="B359" s="40"/>
      <c r="C359" s="271" t="s">
        <v>1104</v>
      </c>
      <c r="D359" s="271" t="s">
        <v>304</v>
      </c>
      <c r="E359" s="272" t="s">
        <v>1105</v>
      </c>
      <c r="F359" s="273" t="s">
        <v>1106</v>
      </c>
      <c r="G359" s="274" t="s">
        <v>870</v>
      </c>
      <c r="H359" s="275">
        <v>4</v>
      </c>
      <c r="I359" s="276"/>
      <c r="J359" s="277">
        <f>ROUND(I359*H359,2)</f>
        <v>0</v>
      </c>
      <c r="K359" s="273" t="s">
        <v>134</v>
      </c>
      <c r="L359" s="278"/>
      <c r="M359" s="279" t="s">
        <v>1</v>
      </c>
      <c r="N359" s="280" t="s">
        <v>41</v>
      </c>
      <c r="O359" s="92"/>
      <c r="P359" s="228">
        <f>O359*H359</f>
        <v>0</v>
      </c>
      <c r="Q359" s="228">
        <v>0.002</v>
      </c>
      <c r="R359" s="228">
        <f>Q359*H359</f>
        <v>0.008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256</v>
      </c>
      <c r="AT359" s="230" t="s">
        <v>304</v>
      </c>
      <c r="AU359" s="230" t="s">
        <v>86</v>
      </c>
      <c r="AY359" s="18" t="s">
        <v>127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84</v>
      </c>
      <c r="BK359" s="231">
        <f>ROUND(I359*H359,2)</f>
        <v>0</v>
      </c>
      <c r="BL359" s="18" t="s">
        <v>141</v>
      </c>
      <c r="BM359" s="230" t="s">
        <v>1107</v>
      </c>
    </row>
    <row r="360" spans="1:65" s="2" customFormat="1" ht="21.75" customHeight="1">
      <c r="A360" s="39"/>
      <c r="B360" s="40"/>
      <c r="C360" s="219" t="s">
        <v>1108</v>
      </c>
      <c r="D360" s="219" t="s">
        <v>130</v>
      </c>
      <c r="E360" s="220" t="s">
        <v>1109</v>
      </c>
      <c r="F360" s="221" t="s">
        <v>1110</v>
      </c>
      <c r="G360" s="222" t="s">
        <v>870</v>
      </c>
      <c r="H360" s="223">
        <v>3</v>
      </c>
      <c r="I360" s="224"/>
      <c r="J360" s="225">
        <f>ROUND(I360*H360,2)</f>
        <v>0</v>
      </c>
      <c r="K360" s="221" t="s">
        <v>1</v>
      </c>
      <c r="L360" s="45"/>
      <c r="M360" s="226" t="s">
        <v>1</v>
      </c>
      <c r="N360" s="227" t="s">
        <v>41</v>
      </c>
      <c r="O360" s="92"/>
      <c r="P360" s="228">
        <f>O360*H360</f>
        <v>0</v>
      </c>
      <c r="Q360" s="228">
        <v>0.04005</v>
      </c>
      <c r="R360" s="228">
        <f>Q360*H360</f>
        <v>0.12015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141</v>
      </c>
      <c r="AT360" s="230" t="s">
        <v>130</v>
      </c>
      <c r="AU360" s="230" t="s">
        <v>86</v>
      </c>
      <c r="AY360" s="18" t="s">
        <v>127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84</v>
      </c>
      <c r="BK360" s="231">
        <f>ROUND(I360*H360,2)</f>
        <v>0</v>
      </c>
      <c r="BL360" s="18" t="s">
        <v>141</v>
      </c>
      <c r="BM360" s="230" t="s">
        <v>1111</v>
      </c>
    </row>
    <row r="361" spans="1:51" s="15" customFormat="1" ht="12">
      <c r="A361" s="15"/>
      <c r="B361" s="261"/>
      <c r="C361" s="262"/>
      <c r="D361" s="240" t="s">
        <v>197</v>
      </c>
      <c r="E361" s="263" t="s">
        <v>1</v>
      </c>
      <c r="F361" s="264" t="s">
        <v>1112</v>
      </c>
      <c r="G361" s="262"/>
      <c r="H361" s="263" t="s">
        <v>1</v>
      </c>
      <c r="I361" s="265"/>
      <c r="J361" s="262"/>
      <c r="K361" s="262"/>
      <c r="L361" s="266"/>
      <c r="M361" s="267"/>
      <c r="N361" s="268"/>
      <c r="O361" s="268"/>
      <c r="P361" s="268"/>
      <c r="Q361" s="268"/>
      <c r="R361" s="268"/>
      <c r="S361" s="268"/>
      <c r="T361" s="269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70" t="s">
        <v>197</v>
      </c>
      <c r="AU361" s="270" t="s">
        <v>86</v>
      </c>
      <c r="AV361" s="15" t="s">
        <v>84</v>
      </c>
      <c r="AW361" s="15" t="s">
        <v>32</v>
      </c>
      <c r="AX361" s="15" t="s">
        <v>76</v>
      </c>
      <c r="AY361" s="270" t="s">
        <v>127</v>
      </c>
    </row>
    <row r="362" spans="1:51" s="13" customFormat="1" ht="12">
      <c r="A362" s="13"/>
      <c r="B362" s="238"/>
      <c r="C362" s="239"/>
      <c r="D362" s="240" t="s">
        <v>197</v>
      </c>
      <c r="E362" s="241" t="s">
        <v>1</v>
      </c>
      <c r="F362" s="242" t="s">
        <v>137</v>
      </c>
      <c r="G362" s="239"/>
      <c r="H362" s="243">
        <v>3</v>
      </c>
      <c r="I362" s="244"/>
      <c r="J362" s="239"/>
      <c r="K362" s="239"/>
      <c r="L362" s="245"/>
      <c r="M362" s="246"/>
      <c r="N362" s="247"/>
      <c r="O362" s="247"/>
      <c r="P362" s="247"/>
      <c r="Q362" s="247"/>
      <c r="R362" s="247"/>
      <c r="S362" s="247"/>
      <c r="T362" s="24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9" t="s">
        <v>197</v>
      </c>
      <c r="AU362" s="249" t="s">
        <v>86</v>
      </c>
      <c r="AV362" s="13" t="s">
        <v>86</v>
      </c>
      <c r="AW362" s="13" t="s">
        <v>32</v>
      </c>
      <c r="AX362" s="13" t="s">
        <v>84</v>
      </c>
      <c r="AY362" s="249" t="s">
        <v>127</v>
      </c>
    </row>
    <row r="363" spans="1:65" s="2" customFormat="1" ht="33" customHeight="1">
      <c r="A363" s="39"/>
      <c r="B363" s="40"/>
      <c r="C363" s="219" t="s">
        <v>1113</v>
      </c>
      <c r="D363" s="219" t="s">
        <v>130</v>
      </c>
      <c r="E363" s="220" t="s">
        <v>1114</v>
      </c>
      <c r="F363" s="221" t="s">
        <v>1115</v>
      </c>
      <c r="G363" s="222" t="s">
        <v>870</v>
      </c>
      <c r="H363" s="223">
        <v>3</v>
      </c>
      <c r="I363" s="224"/>
      <c r="J363" s="225">
        <f>ROUND(I363*H363,2)</f>
        <v>0</v>
      </c>
      <c r="K363" s="221" t="s">
        <v>134</v>
      </c>
      <c r="L363" s="45"/>
      <c r="M363" s="226" t="s">
        <v>1</v>
      </c>
      <c r="N363" s="227" t="s">
        <v>41</v>
      </c>
      <c r="O363" s="92"/>
      <c r="P363" s="228">
        <f>O363*H363</f>
        <v>0</v>
      </c>
      <c r="Q363" s="228">
        <v>0.0119501382</v>
      </c>
      <c r="R363" s="228">
        <f>Q363*H363</f>
        <v>0.0358504146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141</v>
      </c>
      <c r="AT363" s="230" t="s">
        <v>130</v>
      </c>
      <c r="AU363" s="230" t="s">
        <v>86</v>
      </c>
      <c r="AY363" s="18" t="s">
        <v>127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84</v>
      </c>
      <c r="BK363" s="231">
        <f>ROUND(I363*H363,2)</f>
        <v>0</v>
      </c>
      <c r="BL363" s="18" t="s">
        <v>141</v>
      </c>
      <c r="BM363" s="230" t="s">
        <v>1116</v>
      </c>
    </row>
    <row r="364" spans="1:65" s="2" customFormat="1" ht="24.15" customHeight="1">
      <c r="A364" s="39"/>
      <c r="B364" s="40"/>
      <c r="C364" s="219" t="s">
        <v>1117</v>
      </c>
      <c r="D364" s="219" t="s">
        <v>130</v>
      </c>
      <c r="E364" s="220" t="s">
        <v>1118</v>
      </c>
      <c r="F364" s="221" t="s">
        <v>1119</v>
      </c>
      <c r="G364" s="222" t="s">
        <v>870</v>
      </c>
      <c r="H364" s="223">
        <v>3</v>
      </c>
      <c r="I364" s="224"/>
      <c r="J364" s="225">
        <f>ROUND(I364*H364,2)</f>
        <v>0</v>
      </c>
      <c r="K364" s="221" t="s">
        <v>134</v>
      </c>
      <c r="L364" s="45"/>
      <c r="M364" s="226" t="s">
        <v>1</v>
      </c>
      <c r="N364" s="227" t="s">
        <v>41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141</v>
      </c>
      <c r="AT364" s="230" t="s">
        <v>130</v>
      </c>
      <c r="AU364" s="230" t="s">
        <v>86</v>
      </c>
      <c r="AY364" s="18" t="s">
        <v>127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84</v>
      </c>
      <c r="BK364" s="231">
        <f>ROUND(I364*H364,2)</f>
        <v>0</v>
      </c>
      <c r="BL364" s="18" t="s">
        <v>141</v>
      </c>
      <c r="BM364" s="230" t="s">
        <v>1120</v>
      </c>
    </row>
    <row r="365" spans="1:65" s="2" customFormat="1" ht="24.15" customHeight="1">
      <c r="A365" s="39"/>
      <c r="B365" s="40"/>
      <c r="C365" s="219" t="s">
        <v>1121</v>
      </c>
      <c r="D365" s="219" t="s">
        <v>130</v>
      </c>
      <c r="E365" s="220" t="s">
        <v>1122</v>
      </c>
      <c r="F365" s="221" t="s">
        <v>1123</v>
      </c>
      <c r="G365" s="222" t="s">
        <v>870</v>
      </c>
      <c r="H365" s="223">
        <v>3</v>
      </c>
      <c r="I365" s="224"/>
      <c r="J365" s="225">
        <f>ROUND(I365*H365,2)</f>
        <v>0</v>
      </c>
      <c r="K365" s="221" t="s">
        <v>134</v>
      </c>
      <c r="L365" s="45"/>
      <c r="M365" s="226" t="s">
        <v>1</v>
      </c>
      <c r="N365" s="227" t="s">
        <v>41</v>
      </c>
      <c r="O365" s="92"/>
      <c r="P365" s="228">
        <f>O365*H365</f>
        <v>0</v>
      </c>
      <c r="Q365" s="228">
        <v>0.0019392</v>
      </c>
      <c r="R365" s="228">
        <f>Q365*H365</f>
        <v>0.0058176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141</v>
      </c>
      <c r="AT365" s="230" t="s">
        <v>130</v>
      </c>
      <c r="AU365" s="230" t="s">
        <v>86</v>
      </c>
      <c r="AY365" s="18" t="s">
        <v>127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84</v>
      </c>
      <c r="BK365" s="231">
        <f>ROUND(I365*H365,2)</f>
        <v>0</v>
      </c>
      <c r="BL365" s="18" t="s">
        <v>141</v>
      </c>
      <c r="BM365" s="230" t="s">
        <v>1124</v>
      </c>
    </row>
    <row r="366" spans="1:65" s="2" customFormat="1" ht="24.15" customHeight="1">
      <c r="A366" s="39"/>
      <c r="B366" s="40"/>
      <c r="C366" s="219" t="s">
        <v>1125</v>
      </c>
      <c r="D366" s="219" t="s">
        <v>130</v>
      </c>
      <c r="E366" s="220" t="s">
        <v>1126</v>
      </c>
      <c r="F366" s="221" t="s">
        <v>1127</v>
      </c>
      <c r="G366" s="222" t="s">
        <v>870</v>
      </c>
      <c r="H366" s="223">
        <v>1</v>
      </c>
      <c r="I366" s="224"/>
      <c r="J366" s="225">
        <f>ROUND(I366*H366,2)</f>
        <v>0</v>
      </c>
      <c r="K366" s="221" t="s">
        <v>991</v>
      </c>
      <c r="L366" s="45"/>
      <c r="M366" s="226" t="s">
        <v>1</v>
      </c>
      <c r="N366" s="227" t="s">
        <v>41</v>
      </c>
      <c r="O366" s="92"/>
      <c r="P366" s="228">
        <f>O366*H366</f>
        <v>0</v>
      </c>
      <c r="Q366" s="228">
        <v>0.00702</v>
      </c>
      <c r="R366" s="228">
        <f>Q366*H366</f>
        <v>0.00702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141</v>
      </c>
      <c r="AT366" s="230" t="s">
        <v>130</v>
      </c>
      <c r="AU366" s="230" t="s">
        <v>86</v>
      </c>
      <c r="AY366" s="18" t="s">
        <v>127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84</v>
      </c>
      <c r="BK366" s="231">
        <f>ROUND(I366*H366,2)</f>
        <v>0</v>
      </c>
      <c r="BL366" s="18" t="s">
        <v>141</v>
      </c>
      <c r="BM366" s="230" t="s">
        <v>1128</v>
      </c>
    </row>
    <row r="367" spans="1:65" s="2" customFormat="1" ht="21.75" customHeight="1">
      <c r="A367" s="39"/>
      <c r="B367" s="40"/>
      <c r="C367" s="271" t="s">
        <v>1129</v>
      </c>
      <c r="D367" s="271" t="s">
        <v>304</v>
      </c>
      <c r="E367" s="272" t="s">
        <v>1130</v>
      </c>
      <c r="F367" s="273" t="s">
        <v>1131</v>
      </c>
      <c r="G367" s="274" t="s">
        <v>870</v>
      </c>
      <c r="H367" s="275">
        <v>1</v>
      </c>
      <c r="I367" s="276"/>
      <c r="J367" s="277">
        <f>ROUND(I367*H367,2)</f>
        <v>0</v>
      </c>
      <c r="K367" s="273" t="s">
        <v>1</v>
      </c>
      <c r="L367" s="278"/>
      <c r="M367" s="279" t="s">
        <v>1</v>
      </c>
      <c r="N367" s="280" t="s">
        <v>41</v>
      </c>
      <c r="O367" s="92"/>
      <c r="P367" s="228">
        <f>O367*H367</f>
        <v>0</v>
      </c>
      <c r="Q367" s="228">
        <v>0.165</v>
      </c>
      <c r="R367" s="228">
        <f>Q367*H367</f>
        <v>0.165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256</v>
      </c>
      <c r="AT367" s="230" t="s">
        <v>304</v>
      </c>
      <c r="AU367" s="230" t="s">
        <v>86</v>
      </c>
      <c r="AY367" s="18" t="s">
        <v>127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84</v>
      </c>
      <c r="BK367" s="231">
        <f>ROUND(I367*H367,2)</f>
        <v>0</v>
      </c>
      <c r="BL367" s="18" t="s">
        <v>141</v>
      </c>
      <c r="BM367" s="230" t="s">
        <v>1132</v>
      </c>
    </row>
    <row r="368" spans="1:65" s="2" customFormat="1" ht="16.5" customHeight="1">
      <c r="A368" s="39"/>
      <c r="B368" s="40"/>
      <c r="C368" s="219" t="s">
        <v>1133</v>
      </c>
      <c r="D368" s="219" t="s">
        <v>130</v>
      </c>
      <c r="E368" s="220" t="s">
        <v>1134</v>
      </c>
      <c r="F368" s="221" t="s">
        <v>1135</v>
      </c>
      <c r="G368" s="222" t="s">
        <v>870</v>
      </c>
      <c r="H368" s="223">
        <v>5</v>
      </c>
      <c r="I368" s="224"/>
      <c r="J368" s="225">
        <f>ROUND(I368*H368,2)</f>
        <v>0</v>
      </c>
      <c r="K368" s="221" t="s">
        <v>134</v>
      </c>
      <c r="L368" s="45"/>
      <c r="M368" s="226" t="s">
        <v>1</v>
      </c>
      <c r="N368" s="227" t="s">
        <v>41</v>
      </c>
      <c r="O368" s="92"/>
      <c r="P368" s="228">
        <f>O368*H368</f>
        <v>0</v>
      </c>
      <c r="Q368" s="228">
        <v>0.04</v>
      </c>
      <c r="R368" s="228">
        <f>Q368*H368</f>
        <v>0.2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141</v>
      </c>
      <c r="AT368" s="230" t="s">
        <v>130</v>
      </c>
      <c r="AU368" s="230" t="s">
        <v>86</v>
      </c>
      <c r="AY368" s="18" t="s">
        <v>127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84</v>
      </c>
      <c r="BK368" s="231">
        <f>ROUND(I368*H368,2)</f>
        <v>0</v>
      </c>
      <c r="BL368" s="18" t="s">
        <v>141</v>
      </c>
      <c r="BM368" s="230" t="s">
        <v>1136</v>
      </c>
    </row>
    <row r="369" spans="1:65" s="2" customFormat="1" ht="24.15" customHeight="1">
      <c r="A369" s="39"/>
      <c r="B369" s="40"/>
      <c r="C369" s="271" t="s">
        <v>1137</v>
      </c>
      <c r="D369" s="271" t="s">
        <v>304</v>
      </c>
      <c r="E369" s="272" t="s">
        <v>1138</v>
      </c>
      <c r="F369" s="273" t="s">
        <v>1139</v>
      </c>
      <c r="G369" s="274" t="s">
        <v>870</v>
      </c>
      <c r="H369" s="275">
        <v>5</v>
      </c>
      <c r="I369" s="276"/>
      <c r="J369" s="277">
        <f>ROUND(I369*H369,2)</f>
        <v>0</v>
      </c>
      <c r="K369" s="273" t="s">
        <v>134</v>
      </c>
      <c r="L369" s="278"/>
      <c r="M369" s="279" t="s">
        <v>1</v>
      </c>
      <c r="N369" s="280" t="s">
        <v>41</v>
      </c>
      <c r="O369" s="92"/>
      <c r="P369" s="228">
        <f>O369*H369</f>
        <v>0</v>
      </c>
      <c r="Q369" s="228">
        <v>0.0133</v>
      </c>
      <c r="R369" s="228">
        <f>Q369*H369</f>
        <v>0.0665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256</v>
      </c>
      <c r="AT369" s="230" t="s">
        <v>304</v>
      </c>
      <c r="AU369" s="230" t="s">
        <v>86</v>
      </c>
      <c r="AY369" s="18" t="s">
        <v>127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84</v>
      </c>
      <c r="BK369" s="231">
        <f>ROUND(I369*H369,2)</f>
        <v>0</v>
      </c>
      <c r="BL369" s="18" t="s">
        <v>141</v>
      </c>
      <c r="BM369" s="230" t="s">
        <v>1140</v>
      </c>
    </row>
    <row r="370" spans="1:65" s="2" customFormat="1" ht="24.15" customHeight="1">
      <c r="A370" s="39"/>
      <c r="B370" s="40"/>
      <c r="C370" s="271" t="s">
        <v>1141</v>
      </c>
      <c r="D370" s="271" t="s">
        <v>304</v>
      </c>
      <c r="E370" s="272" t="s">
        <v>1142</v>
      </c>
      <c r="F370" s="273" t="s">
        <v>1143</v>
      </c>
      <c r="G370" s="274" t="s">
        <v>870</v>
      </c>
      <c r="H370" s="275">
        <v>5</v>
      </c>
      <c r="I370" s="276"/>
      <c r="J370" s="277">
        <f>ROUND(I370*H370,2)</f>
        <v>0</v>
      </c>
      <c r="K370" s="273" t="s">
        <v>134</v>
      </c>
      <c r="L370" s="278"/>
      <c r="M370" s="279" t="s">
        <v>1</v>
      </c>
      <c r="N370" s="280" t="s">
        <v>41</v>
      </c>
      <c r="O370" s="92"/>
      <c r="P370" s="228">
        <f>O370*H370</f>
        <v>0</v>
      </c>
      <c r="Q370" s="228">
        <v>0.0003</v>
      </c>
      <c r="R370" s="228">
        <f>Q370*H370</f>
        <v>0.0014999999999999998</v>
      </c>
      <c r="S370" s="228">
        <v>0</v>
      </c>
      <c r="T370" s="22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256</v>
      </c>
      <c r="AT370" s="230" t="s">
        <v>304</v>
      </c>
      <c r="AU370" s="230" t="s">
        <v>86</v>
      </c>
      <c r="AY370" s="18" t="s">
        <v>127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84</v>
      </c>
      <c r="BK370" s="231">
        <f>ROUND(I370*H370,2)</f>
        <v>0</v>
      </c>
      <c r="BL370" s="18" t="s">
        <v>141</v>
      </c>
      <c r="BM370" s="230" t="s">
        <v>1144</v>
      </c>
    </row>
    <row r="371" spans="1:65" s="2" customFormat="1" ht="16.5" customHeight="1">
      <c r="A371" s="39"/>
      <c r="B371" s="40"/>
      <c r="C371" s="219" t="s">
        <v>1145</v>
      </c>
      <c r="D371" s="219" t="s">
        <v>130</v>
      </c>
      <c r="E371" s="220" t="s">
        <v>1146</v>
      </c>
      <c r="F371" s="221" t="s">
        <v>1147</v>
      </c>
      <c r="G371" s="222" t="s">
        <v>413</v>
      </c>
      <c r="H371" s="223">
        <v>151.9</v>
      </c>
      <c r="I371" s="224"/>
      <c r="J371" s="225">
        <f>ROUND(I371*H371,2)</f>
        <v>0</v>
      </c>
      <c r="K371" s="221" t="s">
        <v>134</v>
      </c>
      <c r="L371" s="45"/>
      <c r="M371" s="226" t="s">
        <v>1</v>
      </c>
      <c r="N371" s="227" t="s">
        <v>41</v>
      </c>
      <c r="O371" s="92"/>
      <c r="P371" s="228">
        <f>O371*H371</f>
        <v>0</v>
      </c>
      <c r="Q371" s="228">
        <v>0.00019236</v>
      </c>
      <c r="R371" s="228">
        <f>Q371*H371</f>
        <v>0.029219484000000004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141</v>
      </c>
      <c r="AT371" s="230" t="s">
        <v>130</v>
      </c>
      <c r="AU371" s="230" t="s">
        <v>86</v>
      </c>
      <c r="AY371" s="18" t="s">
        <v>127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84</v>
      </c>
      <c r="BK371" s="231">
        <f>ROUND(I371*H371,2)</f>
        <v>0</v>
      </c>
      <c r="BL371" s="18" t="s">
        <v>141</v>
      </c>
      <c r="BM371" s="230" t="s">
        <v>1148</v>
      </c>
    </row>
    <row r="372" spans="1:65" s="2" customFormat="1" ht="21.75" customHeight="1">
      <c r="A372" s="39"/>
      <c r="B372" s="40"/>
      <c r="C372" s="219" t="s">
        <v>1149</v>
      </c>
      <c r="D372" s="219" t="s">
        <v>130</v>
      </c>
      <c r="E372" s="220" t="s">
        <v>1150</v>
      </c>
      <c r="F372" s="221" t="s">
        <v>1151</v>
      </c>
      <c r="G372" s="222" t="s">
        <v>413</v>
      </c>
      <c r="H372" s="223">
        <v>151.9</v>
      </c>
      <c r="I372" s="224"/>
      <c r="J372" s="225">
        <f>ROUND(I372*H372,2)</f>
        <v>0</v>
      </c>
      <c r="K372" s="221" t="s">
        <v>134</v>
      </c>
      <c r="L372" s="45"/>
      <c r="M372" s="226" t="s">
        <v>1</v>
      </c>
      <c r="N372" s="227" t="s">
        <v>41</v>
      </c>
      <c r="O372" s="92"/>
      <c r="P372" s="228">
        <f>O372*H372</f>
        <v>0</v>
      </c>
      <c r="Q372" s="228">
        <v>7.35E-05</v>
      </c>
      <c r="R372" s="228">
        <f>Q372*H372</f>
        <v>0.01116465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141</v>
      </c>
      <c r="AT372" s="230" t="s">
        <v>130</v>
      </c>
      <c r="AU372" s="230" t="s">
        <v>86</v>
      </c>
      <c r="AY372" s="18" t="s">
        <v>127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84</v>
      </c>
      <c r="BK372" s="231">
        <f>ROUND(I372*H372,2)</f>
        <v>0</v>
      </c>
      <c r="BL372" s="18" t="s">
        <v>141</v>
      </c>
      <c r="BM372" s="230" t="s">
        <v>1152</v>
      </c>
    </row>
    <row r="373" spans="1:65" s="2" customFormat="1" ht="16.5" customHeight="1">
      <c r="A373" s="39"/>
      <c r="B373" s="40"/>
      <c r="C373" s="219" t="s">
        <v>1153</v>
      </c>
      <c r="D373" s="219" t="s">
        <v>130</v>
      </c>
      <c r="E373" s="220" t="s">
        <v>1154</v>
      </c>
      <c r="F373" s="221" t="s">
        <v>1155</v>
      </c>
      <c r="G373" s="222" t="s">
        <v>473</v>
      </c>
      <c r="H373" s="223">
        <v>3</v>
      </c>
      <c r="I373" s="224"/>
      <c r="J373" s="225">
        <f>ROUND(I373*H373,2)</f>
        <v>0</v>
      </c>
      <c r="K373" s="221" t="s">
        <v>1</v>
      </c>
      <c r="L373" s="45"/>
      <c r="M373" s="226" t="s">
        <v>1</v>
      </c>
      <c r="N373" s="227" t="s">
        <v>41</v>
      </c>
      <c r="O373" s="92"/>
      <c r="P373" s="228">
        <f>O373*H373</f>
        <v>0</v>
      </c>
      <c r="Q373" s="228">
        <v>0</v>
      </c>
      <c r="R373" s="228">
        <f>Q373*H373</f>
        <v>0</v>
      </c>
      <c r="S373" s="228">
        <v>0</v>
      </c>
      <c r="T373" s="229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0" t="s">
        <v>141</v>
      </c>
      <c r="AT373" s="230" t="s">
        <v>130</v>
      </c>
      <c r="AU373" s="230" t="s">
        <v>86</v>
      </c>
      <c r="AY373" s="18" t="s">
        <v>127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8" t="s">
        <v>84</v>
      </c>
      <c r="BK373" s="231">
        <f>ROUND(I373*H373,2)</f>
        <v>0</v>
      </c>
      <c r="BL373" s="18" t="s">
        <v>141</v>
      </c>
      <c r="BM373" s="230" t="s">
        <v>1156</v>
      </c>
    </row>
    <row r="374" spans="1:65" s="2" customFormat="1" ht="16.5" customHeight="1">
      <c r="A374" s="39"/>
      <c r="B374" s="40"/>
      <c r="C374" s="219" t="s">
        <v>1157</v>
      </c>
      <c r="D374" s="219" t="s">
        <v>130</v>
      </c>
      <c r="E374" s="220" t="s">
        <v>1158</v>
      </c>
      <c r="F374" s="221" t="s">
        <v>1159</v>
      </c>
      <c r="G374" s="222" t="s">
        <v>473</v>
      </c>
      <c r="H374" s="223">
        <v>2</v>
      </c>
      <c r="I374" s="224"/>
      <c r="J374" s="225">
        <f>ROUND(I374*H374,2)</f>
        <v>0</v>
      </c>
      <c r="K374" s="221" t="s">
        <v>1</v>
      </c>
      <c r="L374" s="45"/>
      <c r="M374" s="226" t="s">
        <v>1</v>
      </c>
      <c r="N374" s="227" t="s">
        <v>41</v>
      </c>
      <c r="O374" s="92"/>
      <c r="P374" s="228">
        <f>O374*H374</f>
        <v>0</v>
      </c>
      <c r="Q374" s="228">
        <v>0</v>
      </c>
      <c r="R374" s="228">
        <f>Q374*H374</f>
        <v>0</v>
      </c>
      <c r="S374" s="228">
        <v>0</v>
      </c>
      <c r="T374" s="22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141</v>
      </c>
      <c r="AT374" s="230" t="s">
        <v>130</v>
      </c>
      <c r="AU374" s="230" t="s">
        <v>86</v>
      </c>
      <c r="AY374" s="18" t="s">
        <v>127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84</v>
      </c>
      <c r="BK374" s="231">
        <f>ROUND(I374*H374,2)</f>
        <v>0</v>
      </c>
      <c r="BL374" s="18" t="s">
        <v>141</v>
      </c>
      <c r="BM374" s="230" t="s">
        <v>1160</v>
      </c>
    </row>
    <row r="375" spans="1:65" s="2" customFormat="1" ht="24.15" customHeight="1">
      <c r="A375" s="39"/>
      <c r="B375" s="40"/>
      <c r="C375" s="219" t="s">
        <v>1161</v>
      </c>
      <c r="D375" s="219" t="s">
        <v>130</v>
      </c>
      <c r="E375" s="220" t="s">
        <v>1162</v>
      </c>
      <c r="F375" s="221" t="s">
        <v>1163</v>
      </c>
      <c r="G375" s="222" t="s">
        <v>133</v>
      </c>
      <c r="H375" s="223">
        <v>1</v>
      </c>
      <c r="I375" s="224"/>
      <c r="J375" s="225">
        <f>ROUND(I375*H375,2)</f>
        <v>0</v>
      </c>
      <c r="K375" s="221" t="s">
        <v>1</v>
      </c>
      <c r="L375" s="45"/>
      <c r="M375" s="226" t="s">
        <v>1</v>
      </c>
      <c r="N375" s="227" t="s">
        <v>41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141</v>
      </c>
      <c r="AT375" s="230" t="s">
        <v>130</v>
      </c>
      <c r="AU375" s="230" t="s">
        <v>86</v>
      </c>
      <c r="AY375" s="18" t="s">
        <v>127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84</v>
      </c>
      <c r="BK375" s="231">
        <f>ROUND(I375*H375,2)</f>
        <v>0</v>
      </c>
      <c r="BL375" s="18" t="s">
        <v>141</v>
      </c>
      <c r="BM375" s="230" t="s">
        <v>1164</v>
      </c>
    </row>
    <row r="376" spans="1:65" s="2" customFormat="1" ht="16.5" customHeight="1">
      <c r="A376" s="39"/>
      <c r="B376" s="40"/>
      <c r="C376" s="219" t="s">
        <v>1165</v>
      </c>
      <c r="D376" s="219" t="s">
        <v>130</v>
      </c>
      <c r="E376" s="220" t="s">
        <v>1166</v>
      </c>
      <c r="F376" s="221" t="s">
        <v>1167</v>
      </c>
      <c r="G376" s="222" t="s">
        <v>133</v>
      </c>
      <c r="H376" s="223">
        <v>1</v>
      </c>
      <c r="I376" s="224"/>
      <c r="J376" s="225">
        <f>ROUND(I376*H376,2)</f>
        <v>0</v>
      </c>
      <c r="K376" s="221" t="s">
        <v>1</v>
      </c>
      <c r="L376" s="45"/>
      <c r="M376" s="226" t="s">
        <v>1</v>
      </c>
      <c r="N376" s="227" t="s">
        <v>41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141</v>
      </c>
      <c r="AT376" s="230" t="s">
        <v>130</v>
      </c>
      <c r="AU376" s="230" t="s">
        <v>86</v>
      </c>
      <c r="AY376" s="18" t="s">
        <v>127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84</v>
      </c>
      <c r="BK376" s="231">
        <f>ROUND(I376*H376,2)</f>
        <v>0</v>
      </c>
      <c r="BL376" s="18" t="s">
        <v>141</v>
      </c>
      <c r="BM376" s="230" t="s">
        <v>1168</v>
      </c>
    </row>
    <row r="377" spans="1:65" s="2" customFormat="1" ht="21.75" customHeight="1">
      <c r="A377" s="39"/>
      <c r="B377" s="40"/>
      <c r="C377" s="219" t="s">
        <v>1169</v>
      </c>
      <c r="D377" s="219" t="s">
        <v>130</v>
      </c>
      <c r="E377" s="220" t="s">
        <v>1170</v>
      </c>
      <c r="F377" s="221" t="s">
        <v>1171</v>
      </c>
      <c r="G377" s="222" t="s">
        <v>133</v>
      </c>
      <c r="H377" s="223">
        <v>1</v>
      </c>
      <c r="I377" s="224"/>
      <c r="J377" s="225">
        <f>ROUND(I377*H377,2)</f>
        <v>0</v>
      </c>
      <c r="K377" s="221" t="s">
        <v>1</v>
      </c>
      <c r="L377" s="45"/>
      <c r="M377" s="226" t="s">
        <v>1</v>
      </c>
      <c r="N377" s="227" t="s">
        <v>41</v>
      </c>
      <c r="O377" s="92"/>
      <c r="P377" s="228">
        <f>O377*H377</f>
        <v>0</v>
      </c>
      <c r="Q377" s="228">
        <v>0</v>
      </c>
      <c r="R377" s="228">
        <f>Q377*H377</f>
        <v>0</v>
      </c>
      <c r="S377" s="228">
        <v>0</v>
      </c>
      <c r="T377" s="22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141</v>
      </c>
      <c r="AT377" s="230" t="s">
        <v>130</v>
      </c>
      <c r="AU377" s="230" t="s">
        <v>86</v>
      </c>
      <c r="AY377" s="18" t="s">
        <v>127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84</v>
      </c>
      <c r="BK377" s="231">
        <f>ROUND(I377*H377,2)</f>
        <v>0</v>
      </c>
      <c r="BL377" s="18" t="s">
        <v>141</v>
      </c>
      <c r="BM377" s="230" t="s">
        <v>1172</v>
      </c>
    </row>
    <row r="378" spans="1:63" s="12" customFormat="1" ht="22.8" customHeight="1">
      <c r="A378" s="12"/>
      <c r="B378" s="203"/>
      <c r="C378" s="204"/>
      <c r="D378" s="205" t="s">
        <v>75</v>
      </c>
      <c r="E378" s="217" t="s">
        <v>262</v>
      </c>
      <c r="F378" s="217" t="s">
        <v>494</v>
      </c>
      <c r="G378" s="204"/>
      <c r="H378" s="204"/>
      <c r="I378" s="207"/>
      <c r="J378" s="218">
        <f>BK378</f>
        <v>0</v>
      </c>
      <c r="K378" s="204"/>
      <c r="L378" s="209"/>
      <c r="M378" s="210"/>
      <c r="N378" s="211"/>
      <c r="O378" s="211"/>
      <c r="P378" s="212">
        <f>SUM(P379:P398)</f>
        <v>0</v>
      </c>
      <c r="Q378" s="211"/>
      <c r="R378" s="212">
        <f>SUM(R379:R398)</f>
        <v>0.0699936408</v>
      </c>
      <c r="S378" s="211"/>
      <c r="T378" s="213">
        <f>SUM(T379:T398)</f>
        <v>0.01176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14" t="s">
        <v>84</v>
      </c>
      <c r="AT378" s="215" t="s">
        <v>75</v>
      </c>
      <c r="AU378" s="215" t="s">
        <v>84</v>
      </c>
      <c r="AY378" s="214" t="s">
        <v>127</v>
      </c>
      <c r="BK378" s="216">
        <f>SUM(BK379:BK398)</f>
        <v>0</v>
      </c>
    </row>
    <row r="379" spans="1:65" s="2" customFormat="1" ht="24.15" customHeight="1">
      <c r="A379" s="39"/>
      <c r="B379" s="40"/>
      <c r="C379" s="219" t="s">
        <v>1173</v>
      </c>
      <c r="D379" s="219" t="s">
        <v>130</v>
      </c>
      <c r="E379" s="220" t="s">
        <v>1174</v>
      </c>
      <c r="F379" s="221" t="s">
        <v>1175</v>
      </c>
      <c r="G379" s="222" t="s">
        <v>413</v>
      </c>
      <c r="H379" s="223">
        <v>52.6</v>
      </c>
      <c r="I379" s="224"/>
      <c r="J379" s="225">
        <f>ROUND(I379*H379,2)</f>
        <v>0</v>
      </c>
      <c r="K379" s="221" t="s">
        <v>134</v>
      </c>
      <c r="L379" s="45"/>
      <c r="M379" s="226" t="s">
        <v>1</v>
      </c>
      <c r="N379" s="227" t="s">
        <v>41</v>
      </c>
      <c r="O379" s="92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141</v>
      </c>
      <c r="AT379" s="230" t="s">
        <v>130</v>
      </c>
      <c r="AU379" s="230" t="s">
        <v>86</v>
      </c>
      <c r="AY379" s="18" t="s">
        <v>127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84</v>
      </c>
      <c r="BK379" s="231">
        <f>ROUND(I379*H379,2)</f>
        <v>0</v>
      </c>
      <c r="BL379" s="18" t="s">
        <v>141</v>
      </c>
      <c r="BM379" s="230" t="s">
        <v>1176</v>
      </c>
    </row>
    <row r="380" spans="1:51" s="13" customFormat="1" ht="12">
      <c r="A380" s="13"/>
      <c r="B380" s="238"/>
      <c r="C380" s="239"/>
      <c r="D380" s="240" t="s">
        <v>197</v>
      </c>
      <c r="E380" s="241" t="s">
        <v>1</v>
      </c>
      <c r="F380" s="242" t="s">
        <v>719</v>
      </c>
      <c r="G380" s="239"/>
      <c r="H380" s="243">
        <v>52.6</v>
      </c>
      <c r="I380" s="244"/>
      <c r="J380" s="239"/>
      <c r="K380" s="239"/>
      <c r="L380" s="245"/>
      <c r="M380" s="246"/>
      <c r="N380" s="247"/>
      <c r="O380" s="247"/>
      <c r="P380" s="247"/>
      <c r="Q380" s="247"/>
      <c r="R380" s="247"/>
      <c r="S380" s="247"/>
      <c r="T380" s="24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9" t="s">
        <v>197</v>
      </c>
      <c r="AU380" s="249" t="s">
        <v>86</v>
      </c>
      <c r="AV380" s="13" t="s">
        <v>86</v>
      </c>
      <c r="AW380" s="13" t="s">
        <v>32</v>
      </c>
      <c r="AX380" s="13" t="s">
        <v>84</v>
      </c>
      <c r="AY380" s="249" t="s">
        <v>127</v>
      </c>
    </row>
    <row r="381" spans="1:65" s="2" customFormat="1" ht="33" customHeight="1">
      <c r="A381" s="39"/>
      <c r="B381" s="40"/>
      <c r="C381" s="219" t="s">
        <v>1177</v>
      </c>
      <c r="D381" s="219" t="s">
        <v>130</v>
      </c>
      <c r="E381" s="220" t="s">
        <v>1178</v>
      </c>
      <c r="F381" s="221" t="s">
        <v>1179</v>
      </c>
      <c r="G381" s="222" t="s">
        <v>413</v>
      </c>
      <c r="H381" s="223">
        <v>52.6</v>
      </c>
      <c r="I381" s="224"/>
      <c r="J381" s="225">
        <f>ROUND(I381*H381,2)</f>
        <v>0</v>
      </c>
      <c r="K381" s="221" t="s">
        <v>134</v>
      </c>
      <c r="L381" s="45"/>
      <c r="M381" s="226" t="s">
        <v>1</v>
      </c>
      <c r="N381" s="227" t="s">
        <v>41</v>
      </c>
      <c r="O381" s="92"/>
      <c r="P381" s="228">
        <f>O381*H381</f>
        <v>0</v>
      </c>
      <c r="Q381" s="228">
        <v>0.000605063</v>
      </c>
      <c r="R381" s="228">
        <f>Q381*H381</f>
        <v>0.0318263138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141</v>
      </c>
      <c r="AT381" s="230" t="s">
        <v>130</v>
      </c>
      <c r="AU381" s="230" t="s">
        <v>86</v>
      </c>
      <c r="AY381" s="18" t="s">
        <v>127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84</v>
      </c>
      <c r="BK381" s="231">
        <f>ROUND(I381*H381,2)</f>
        <v>0</v>
      </c>
      <c r="BL381" s="18" t="s">
        <v>141</v>
      </c>
      <c r="BM381" s="230" t="s">
        <v>1180</v>
      </c>
    </row>
    <row r="382" spans="1:51" s="13" customFormat="1" ht="12">
      <c r="A382" s="13"/>
      <c r="B382" s="238"/>
      <c r="C382" s="239"/>
      <c r="D382" s="240" t="s">
        <v>197</v>
      </c>
      <c r="E382" s="241" t="s">
        <v>1</v>
      </c>
      <c r="F382" s="242" t="s">
        <v>719</v>
      </c>
      <c r="G382" s="239"/>
      <c r="H382" s="243">
        <v>52.6</v>
      </c>
      <c r="I382" s="244"/>
      <c r="J382" s="239"/>
      <c r="K382" s="239"/>
      <c r="L382" s="245"/>
      <c r="M382" s="246"/>
      <c r="N382" s="247"/>
      <c r="O382" s="247"/>
      <c r="P382" s="247"/>
      <c r="Q382" s="247"/>
      <c r="R382" s="247"/>
      <c r="S382" s="247"/>
      <c r="T382" s="24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9" t="s">
        <v>197</v>
      </c>
      <c r="AU382" s="249" t="s">
        <v>86</v>
      </c>
      <c r="AV382" s="13" t="s">
        <v>86</v>
      </c>
      <c r="AW382" s="13" t="s">
        <v>32</v>
      </c>
      <c r="AX382" s="13" t="s">
        <v>84</v>
      </c>
      <c r="AY382" s="249" t="s">
        <v>127</v>
      </c>
    </row>
    <row r="383" spans="1:65" s="2" customFormat="1" ht="24.15" customHeight="1">
      <c r="A383" s="39"/>
      <c r="B383" s="40"/>
      <c r="C383" s="219" t="s">
        <v>1181</v>
      </c>
      <c r="D383" s="219" t="s">
        <v>130</v>
      </c>
      <c r="E383" s="220" t="s">
        <v>1182</v>
      </c>
      <c r="F383" s="221" t="s">
        <v>1183</v>
      </c>
      <c r="G383" s="222" t="s">
        <v>413</v>
      </c>
      <c r="H383" s="223">
        <v>52.6</v>
      </c>
      <c r="I383" s="224"/>
      <c r="J383" s="225">
        <f>ROUND(I383*H383,2)</f>
        <v>0</v>
      </c>
      <c r="K383" s="221" t="s">
        <v>134</v>
      </c>
      <c r="L383" s="45"/>
      <c r="M383" s="226" t="s">
        <v>1</v>
      </c>
      <c r="N383" s="227" t="s">
        <v>41</v>
      </c>
      <c r="O383" s="92"/>
      <c r="P383" s="228">
        <f>O383*H383</f>
        <v>0</v>
      </c>
      <c r="Q383" s="228">
        <v>1.645E-06</v>
      </c>
      <c r="R383" s="228">
        <f>Q383*H383</f>
        <v>8.6527E-05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141</v>
      </c>
      <c r="AT383" s="230" t="s">
        <v>130</v>
      </c>
      <c r="AU383" s="230" t="s">
        <v>86</v>
      </c>
      <c r="AY383" s="18" t="s">
        <v>127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84</v>
      </c>
      <c r="BK383" s="231">
        <f>ROUND(I383*H383,2)</f>
        <v>0</v>
      </c>
      <c r="BL383" s="18" t="s">
        <v>141</v>
      </c>
      <c r="BM383" s="230" t="s">
        <v>1184</v>
      </c>
    </row>
    <row r="384" spans="1:51" s="13" customFormat="1" ht="12">
      <c r="A384" s="13"/>
      <c r="B384" s="238"/>
      <c r="C384" s="239"/>
      <c r="D384" s="240" t="s">
        <v>197</v>
      </c>
      <c r="E384" s="241" t="s">
        <v>1</v>
      </c>
      <c r="F384" s="242" t="s">
        <v>1185</v>
      </c>
      <c r="G384" s="239"/>
      <c r="H384" s="243">
        <v>52.6</v>
      </c>
      <c r="I384" s="244"/>
      <c r="J384" s="239"/>
      <c r="K384" s="239"/>
      <c r="L384" s="245"/>
      <c r="M384" s="246"/>
      <c r="N384" s="247"/>
      <c r="O384" s="247"/>
      <c r="P384" s="247"/>
      <c r="Q384" s="247"/>
      <c r="R384" s="247"/>
      <c r="S384" s="247"/>
      <c r="T384" s="24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9" t="s">
        <v>197</v>
      </c>
      <c r="AU384" s="249" t="s">
        <v>86</v>
      </c>
      <c r="AV384" s="13" t="s">
        <v>86</v>
      </c>
      <c r="AW384" s="13" t="s">
        <v>32</v>
      </c>
      <c r="AX384" s="13" t="s">
        <v>76</v>
      </c>
      <c r="AY384" s="249" t="s">
        <v>127</v>
      </c>
    </row>
    <row r="385" spans="1:51" s="14" customFormat="1" ht="12">
      <c r="A385" s="14"/>
      <c r="B385" s="250"/>
      <c r="C385" s="251"/>
      <c r="D385" s="240" t="s">
        <v>197</v>
      </c>
      <c r="E385" s="252" t="s">
        <v>719</v>
      </c>
      <c r="F385" s="253" t="s">
        <v>199</v>
      </c>
      <c r="G385" s="251"/>
      <c r="H385" s="254">
        <v>52.6</v>
      </c>
      <c r="I385" s="255"/>
      <c r="J385" s="251"/>
      <c r="K385" s="251"/>
      <c r="L385" s="256"/>
      <c r="M385" s="257"/>
      <c r="N385" s="258"/>
      <c r="O385" s="258"/>
      <c r="P385" s="258"/>
      <c r="Q385" s="258"/>
      <c r="R385" s="258"/>
      <c r="S385" s="258"/>
      <c r="T385" s="25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0" t="s">
        <v>197</v>
      </c>
      <c r="AU385" s="260" t="s">
        <v>86</v>
      </c>
      <c r="AV385" s="14" t="s">
        <v>141</v>
      </c>
      <c r="AW385" s="14" t="s">
        <v>32</v>
      </c>
      <c r="AX385" s="14" t="s">
        <v>84</v>
      </c>
      <c r="AY385" s="260" t="s">
        <v>127</v>
      </c>
    </row>
    <row r="386" spans="1:65" s="2" customFormat="1" ht="16.5" customHeight="1">
      <c r="A386" s="39"/>
      <c r="B386" s="40"/>
      <c r="C386" s="219" t="s">
        <v>1186</v>
      </c>
      <c r="D386" s="219" t="s">
        <v>130</v>
      </c>
      <c r="E386" s="220" t="s">
        <v>1187</v>
      </c>
      <c r="F386" s="221" t="s">
        <v>1188</v>
      </c>
      <c r="G386" s="222" t="s">
        <v>870</v>
      </c>
      <c r="H386" s="223">
        <v>16</v>
      </c>
      <c r="I386" s="224"/>
      <c r="J386" s="225">
        <f>ROUND(I386*H386,2)</f>
        <v>0</v>
      </c>
      <c r="K386" s="221" t="s">
        <v>134</v>
      </c>
      <c r="L386" s="45"/>
      <c r="M386" s="226" t="s">
        <v>1</v>
      </c>
      <c r="N386" s="227" t="s">
        <v>41</v>
      </c>
      <c r="O386" s="92"/>
      <c r="P386" s="228">
        <f>O386*H386</f>
        <v>0</v>
      </c>
      <c r="Q386" s="228">
        <v>0.00234</v>
      </c>
      <c r="R386" s="228">
        <f>Q386*H386</f>
        <v>0.03744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141</v>
      </c>
      <c r="AT386" s="230" t="s">
        <v>130</v>
      </c>
      <c r="AU386" s="230" t="s">
        <v>86</v>
      </c>
      <c r="AY386" s="18" t="s">
        <v>127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84</v>
      </c>
      <c r="BK386" s="231">
        <f>ROUND(I386*H386,2)</f>
        <v>0</v>
      </c>
      <c r="BL386" s="18" t="s">
        <v>141</v>
      </c>
      <c r="BM386" s="230" t="s">
        <v>1189</v>
      </c>
    </row>
    <row r="387" spans="1:51" s="13" customFormat="1" ht="12">
      <c r="A387" s="13"/>
      <c r="B387" s="238"/>
      <c r="C387" s="239"/>
      <c r="D387" s="240" t="s">
        <v>197</v>
      </c>
      <c r="E387" s="241" t="s">
        <v>1</v>
      </c>
      <c r="F387" s="242" t="s">
        <v>1190</v>
      </c>
      <c r="G387" s="239"/>
      <c r="H387" s="243">
        <v>16</v>
      </c>
      <c r="I387" s="244"/>
      <c r="J387" s="239"/>
      <c r="K387" s="239"/>
      <c r="L387" s="245"/>
      <c r="M387" s="246"/>
      <c r="N387" s="247"/>
      <c r="O387" s="247"/>
      <c r="P387" s="247"/>
      <c r="Q387" s="247"/>
      <c r="R387" s="247"/>
      <c r="S387" s="247"/>
      <c r="T387" s="24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9" t="s">
        <v>197</v>
      </c>
      <c r="AU387" s="249" t="s">
        <v>86</v>
      </c>
      <c r="AV387" s="13" t="s">
        <v>86</v>
      </c>
      <c r="AW387" s="13" t="s">
        <v>32</v>
      </c>
      <c r="AX387" s="13" t="s">
        <v>84</v>
      </c>
      <c r="AY387" s="249" t="s">
        <v>127</v>
      </c>
    </row>
    <row r="388" spans="1:65" s="2" customFormat="1" ht="16.5" customHeight="1">
      <c r="A388" s="39"/>
      <c r="B388" s="40"/>
      <c r="C388" s="271" t="s">
        <v>1191</v>
      </c>
      <c r="D388" s="271" t="s">
        <v>304</v>
      </c>
      <c r="E388" s="272" t="s">
        <v>1192</v>
      </c>
      <c r="F388" s="273" t="s">
        <v>1193</v>
      </c>
      <c r="G388" s="274" t="s">
        <v>473</v>
      </c>
      <c r="H388" s="275">
        <v>8</v>
      </c>
      <c r="I388" s="276"/>
      <c r="J388" s="277">
        <f>ROUND(I388*H388,2)</f>
        <v>0</v>
      </c>
      <c r="K388" s="273" t="s">
        <v>1</v>
      </c>
      <c r="L388" s="278"/>
      <c r="M388" s="279" t="s">
        <v>1</v>
      </c>
      <c r="N388" s="280" t="s">
        <v>41</v>
      </c>
      <c r="O388" s="92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256</v>
      </c>
      <c r="AT388" s="230" t="s">
        <v>304</v>
      </c>
      <c r="AU388" s="230" t="s">
        <v>86</v>
      </c>
      <c r="AY388" s="18" t="s">
        <v>127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84</v>
      </c>
      <c r="BK388" s="231">
        <f>ROUND(I388*H388,2)</f>
        <v>0</v>
      </c>
      <c r="BL388" s="18" t="s">
        <v>141</v>
      </c>
      <c r="BM388" s="230" t="s">
        <v>1194</v>
      </c>
    </row>
    <row r="389" spans="1:65" s="2" customFormat="1" ht="16.5" customHeight="1">
      <c r="A389" s="39"/>
      <c r="B389" s="40"/>
      <c r="C389" s="271" t="s">
        <v>1195</v>
      </c>
      <c r="D389" s="271" t="s">
        <v>304</v>
      </c>
      <c r="E389" s="272" t="s">
        <v>1196</v>
      </c>
      <c r="F389" s="273" t="s">
        <v>1197</v>
      </c>
      <c r="G389" s="274" t="s">
        <v>473</v>
      </c>
      <c r="H389" s="275">
        <v>5</v>
      </c>
      <c r="I389" s="276"/>
      <c r="J389" s="277">
        <f>ROUND(I389*H389,2)</f>
        <v>0</v>
      </c>
      <c r="K389" s="273" t="s">
        <v>1</v>
      </c>
      <c r="L389" s="278"/>
      <c r="M389" s="279" t="s">
        <v>1</v>
      </c>
      <c r="N389" s="280" t="s">
        <v>41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256</v>
      </c>
      <c r="AT389" s="230" t="s">
        <v>304</v>
      </c>
      <c r="AU389" s="230" t="s">
        <v>86</v>
      </c>
      <c r="AY389" s="18" t="s">
        <v>127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84</v>
      </c>
      <c r="BK389" s="231">
        <f>ROUND(I389*H389,2)</f>
        <v>0</v>
      </c>
      <c r="BL389" s="18" t="s">
        <v>141</v>
      </c>
      <c r="BM389" s="230" t="s">
        <v>1198</v>
      </c>
    </row>
    <row r="390" spans="1:65" s="2" customFormat="1" ht="16.5" customHeight="1">
      <c r="A390" s="39"/>
      <c r="B390" s="40"/>
      <c r="C390" s="271" t="s">
        <v>1199</v>
      </c>
      <c r="D390" s="271" t="s">
        <v>304</v>
      </c>
      <c r="E390" s="272" t="s">
        <v>1200</v>
      </c>
      <c r="F390" s="273" t="s">
        <v>1201</v>
      </c>
      <c r="G390" s="274" t="s">
        <v>473</v>
      </c>
      <c r="H390" s="275">
        <v>3</v>
      </c>
      <c r="I390" s="276"/>
      <c r="J390" s="277">
        <f>ROUND(I390*H390,2)</f>
        <v>0</v>
      </c>
      <c r="K390" s="273" t="s">
        <v>1</v>
      </c>
      <c r="L390" s="278"/>
      <c r="M390" s="279" t="s">
        <v>1</v>
      </c>
      <c r="N390" s="280" t="s">
        <v>41</v>
      </c>
      <c r="O390" s="92"/>
      <c r="P390" s="228">
        <f>O390*H390</f>
        <v>0</v>
      </c>
      <c r="Q390" s="228">
        <v>0</v>
      </c>
      <c r="R390" s="228">
        <f>Q390*H390</f>
        <v>0</v>
      </c>
      <c r="S390" s="228">
        <v>0</v>
      </c>
      <c r="T390" s="22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0" t="s">
        <v>256</v>
      </c>
      <c r="AT390" s="230" t="s">
        <v>304</v>
      </c>
      <c r="AU390" s="230" t="s">
        <v>86</v>
      </c>
      <c r="AY390" s="18" t="s">
        <v>127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8" t="s">
        <v>84</v>
      </c>
      <c r="BK390" s="231">
        <f>ROUND(I390*H390,2)</f>
        <v>0</v>
      </c>
      <c r="BL390" s="18" t="s">
        <v>141</v>
      </c>
      <c r="BM390" s="230" t="s">
        <v>1202</v>
      </c>
    </row>
    <row r="391" spans="1:65" s="2" customFormat="1" ht="24.15" customHeight="1">
      <c r="A391" s="39"/>
      <c r="B391" s="40"/>
      <c r="C391" s="219" t="s">
        <v>1203</v>
      </c>
      <c r="D391" s="219" t="s">
        <v>130</v>
      </c>
      <c r="E391" s="220" t="s">
        <v>1204</v>
      </c>
      <c r="F391" s="221" t="s">
        <v>1205</v>
      </c>
      <c r="G391" s="222" t="s">
        <v>413</v>
      </c>
      <c r="H391" s="223">
        <v>0.24</v>
      </c>
      <c r="I391" s="224"/>
      <c r="J391" s="225">
        <f>ROUND(I391*H391,2)</f>
        <v>0</v>
      </c>
      <c r="K391" s="221" t="s">
        <v>134</v>
      </c>
      <c r="L391" s="45"/>
      <c r="M391" s="226" t="s">
        <v>1</v>
      </c>
      <c r="N391" s="227" t="s">
        <v>41</v>
      </c>
      <c r="O391" s="92"/>
      <c r="P391" s="228">
        <f>O391*H391</f>
        <v>0</v>
      </c>
      <c r="Q391" s="228">
        <v>0.001275</v>
      </c>
      <c r="R391" s="228">
        <f>Q391*H391</f>
        <v>0.000306</v>
      </c>
      <c r="S391" s="228">
        <v>0.021</v>
      </c>
      <c r="T391" s="229">
        <f>S391*H391</f>
        <v>0.00504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141</v>
      </c>
      <c r="AT391" s="230" t="s">
        <v>130</v>
      </c>
      <c r="AU391" s="230" t="s">
        <v>86</v>
      </c>
      <c r="AY391" s="18" t="s">
        <v>127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84</v>
      </c>
      <c r="BK391" s="231">
        <f>ROUND(I391*H391,2)</f>
        <v>0</v>
      </c>
      <c r="BL391" s="18" t="s">
        <v>141</v>
      </c>
      <c r="BM391" s="230" t="s">
        <v>1206</v>
      </c>
    </row>
    <row r="392" spans="1:51" s="15" customFormat="1" ht="12">
      <c r="A392" s="15"/>
      <c r="B392" s="261"/>
      <c r="C392" s="262"/>
      <c r="D392" s="240" t="s">
        <v>197</v>
      </c>
      <c r="E392" s="263" t="s">
        <v>1</v>
      </c>
      <c r="F392" s="264" t="s">
        <v>1207</v>
      </c>
      <c r="G392" s="262"/>
      <c r="H392" s="263" t="s">
        <v>1</v>
      </c>
      <c r="I392" s="265"/>
      <c r="J392" s="262"/>
      <c r="K392" s="262"/>
      <c r="L392" s="266"/>
      <c r="M392" s="267"/>
      <c r="N392" s="268"/>
      <c r="O392" s="268"/>
      <c r="P392" s="268"/>
      <c r="Q392" s="268"/>
      <c r="R392" s="268"/>
      <c r="S392" s="268"/>
      <c r="T392" s="269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70" t="s">
        <v>197</v>
      </c>
      <c r="AU392" s="270" t="s">
        <v>86</v>
      </c>
      <c r="AV392" s="15" t="s">
        <v>84</v>
      </c>
      <c r="AW392" s="15" t="s">
        <v>32</v>
      </c>
      <c r="AX392" s="15" t="s">
        <v>76</v>
      </c>
      <c r="AY392" s="270" t="s">
        <v>127</v>
      </c>
    </row>
    <row r="393" spans="1:51" s="13" customFormat="1" ht="12">
      <c r="A393" s="13"/>
      <c r="B393" s="238"/>
      <c r="C393" s="239"/>
      <c r="D393" s="240" t="s">
        <v>197</v>
      </c>
      <c r="E393" s="241" t="s">
        <v>1</v>
      </c>
      <c r="F393" s="242" t="s">
        <v>1208</v>
      </c>
      <c r="G393" s="239"/>
      <c r="H393" s="243">
        <v>0.24</v>
      </c>
      <c r="I393" s="244"/>
      <c r="J393" s="239"/>
      <c r="K393" s="239"/>
      <c r="L393" s="245"/>
      <c r="M393" s="246"/>
      <c r="N393" s="247"/>
      <c r="O393" s="247"/>
      <c r="P393" s="247"/>
      <c r="Q393" s="247"/>
      <c r="R393" s="247"/>
      <c r="S393" s="247"/>
      <c r="T393" s="24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9" t="s">
        <v>197</v>
      </c>
      <c r="AU393" s="249" t="s">
        <v>86</v>
      </c>
      <c r="AV393" s="13" t="s">
        <v>86</v>
      </c>
      <c r="AW393" s="13" t="s">
        <v>32</v>
      </c>
      <c r="AX393" s="13" t="s">
        <v>84</v>
      </c>
      <c r="AY393" s="249" t="s">
        <v>127</v>
      </c>
    </row>
    <row r="394" spans="1:65" s="2" customFormat="1" ht="24.15" customHeight="1">
      <c r="A394" s="39"/>
      <c r="B394" s="40"/>
      <c r="C394" s="219" t="s">
        <v>1209</v>
      </c>
      <c r="D394" s="219" t="s">
        <v>130</v>
      </c>
      <c r="E394" s="220" t="s">
        <v>1210</v>
      </c>
      <c r="F394" s="221" t="s">
        <v>1211</v>
      </c>
      <c r="G394" s="222" t="s">
        <v>413</v>
      </c>
      <c r="H394" s="223">
        <v>0.12</v>
      </c>
      <c r="I394" s="224"/>
      <c r="J394" s="225">
        <f>ROUND(I394*H394,2)</f>
        <v>0</v>
      </c>
      <c r="K394" s="221" t="s">
        <v>134</v>
      </c>
      <c r="L394" s="45"/>
      <c r="M394" s="226" t="s">
        <v>1</v>
      </c>
      <c r="N394" s="227" t="s">
        <v>41</v>
      </c>
      <c r="O394" s="92"/>
      <c r="P394" s="228">
        <f>O394*H394</f>
        <v>0</v>
      </c>
      <c r="Q394" s="228">
        <v>0.00279</v>
      </c>
      <c r="R394" s="228">
        <f>Q394*H394</f>
        <v>0.0003348</v>
      </c>
      <c r="S394" s="228">
        <v>0.056</v>
      </c>
      <c r="T394" s="229">
        <f>S394*H394</f>
        <v>0.00672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141</v>
      </c>
      <c r="AT394" s="230" t="s">
        <v>130</v>
      </c>
      <c r="AU394" s="230" t="s">
        <v>86</v>
      </c>
      <c r="AY394" s="18" t="s">
        <v>127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84</v>
      </c>
      <c r="BK394" s="231">
        <f>ROUND(I394*H394,2)</f>
        <v>0</v>
      </c>
      <c r="BL394" s="18" t="s">
        <v>141</v>
      </c>
      <c r="BM394" s="230" t="s">
        <v>1212</v>
      </c>
    </row>
    <row r="395" spans="1:51" s="15" customFormat="1" ht="12">
      <c r="A395" s="15"/>
      <c r="B395" s="261"/>
      <c r="C395" s="262"/>
      <c r="D395" s="240" t="s">
        <v>197</v>
      </c>
      <c r="E395" s="263" t="s">
        <v>1</v>
      </c>
      <c r="F395" s="264" t="s">
        <v>1213</v>
      </c>
      <c r="G395" s="262"/>
      <c r="H395" s="263" t="s">
        <v>1</v>
      </c>
      <c r="I395" s="265"/>
      <c r="J395" s="262"/>
      <c r="K395" s="262"/>
      <c r="L395" s="266"/>
      <c r="M395" s="267"/>
      <c r="N395" s="268"/>
      <c r="O395" s="268"/>
      <c r="P395" s="268"/>
      <c r="Q395" s="268"/>
      <c r="R395" s="268"/>
      <c r="S395" s="268"/>
      <c r="T395" s="269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0" t="s">
        <v>197</v>
      </c>
      <c r="AU395" s="270" t="s">
        <v>86</v>
      </c>
      <c r="AV395" s="15" t="s">
        <v>84</v>
      </c>
      <c r="AW395" s="15" t="s">
        <v>32</v>
      </c>
      <c r="AX395" s="15" t="s">
        <v>76</v>
      </c>
      <c r="AY395" s="270" t="s">
        <v>127</v>
      </c>
    </row>
    <row r="396" spans="1:51" s="13" customFormat="1" ht="12">
      <c r="A396" s="13"/>
      <c r="B396" s="238"/>
      <c r="C396" s="239"/>
      <c r="D396" s="240" t="s">
        <v>197</v>
      </c>
      <c r="E396" s="241" t="s">
        <v>1</v>
      </c>
      <c r="F396" s="242" t="s">
        <v>1214</v>
      </c>
      <c r="G396" s="239"/>
      <c r="H396" s="243">
        <v>0.12</v>
      </c>
      <c r="I396" s="244"/>
      <c r="J396" s="239"/>
      <c r="K396" s="239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197</v>
      </c>
      <c r="AU396" s="249" t="s">
        <v>86</v>
      </c>
      <c r="AV396" s="13" t="s">
        <v>86</v>
      </c>
      <c r="AW396" s="13" t="s">
        <v>32</v>
      </c>
      <c r="AX396" s="13" t="s">
        <v>84</v>
      </c>
      <c r="AY396" s="249" t="s">
        <v>127</v>
      </c>
    </row>
    <row r="397" spans="1:65" s="2" customFormat="1" ht="33" customHeight="1">
      <c r="A397" s="39"/>
      <c r="B397" s="40"/>
      <c r="C397" s="219" t="s">
        <v>1215</v>
      </c>
      <c r="D397" s="219" t="s">
        <v>130</v>
      </c>
      <c r="E397" s="220" t="s">
        <v>1216</v>
      </c>
      <c r="F397" s="221" t="s">
        <v>1217</v>
      </c>
      <c r="G397" s="222" t="s">
        <v>195</v>
      </c>
      <c r="H397" s="223">
        <v>12.24</v>
      </c>
      <c r="I397" s="224"/>
      <c r="J397" s="225">
        <f>ROUND(I397*H397,2)</f>
        <v>0</v>
      </c>
      <c r="K397" s="221" t="s">
        <v>134</v>
      </c>
      <c r="L397" s="45"/>
      <c r="M397" s="226" t="s">
        <v>1</v>
      </c>
      <c r="N397" s="227" t="s">
        <v>41</v>
      </c>
      <c r="O397" s="92"/>
      <c r="P397" s="228">
        <f>O397*H397</f>
        <v>0</v>
      </c>
      <c r="Q397" s="228">
        <v>0</v>
      </c>
      <c r="R397" s="228">
        <f>Q397*H397</f>
        <v>0</v>
      </c>
      <c r="S397" s="228">
        <v>0</v>
      </c>
      <c r="T397" s="22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0" t="s">
        <v>141</v>
      </c>
      <c r="AT397" s="230" t="s">
        <v>130</v>
      </c>
      <c r="AU397" s="230" t="s">
        <v>86</v>
      </c>
      <c r="AY397" s="18" t="s">
        <v>127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84</v>
      </c>
      <c r="BK397" s="231">
        <f>ROUND(I397*H397,2)</f>
        <v>0</v>
      </c>
      <c r="BL397" s="18" t="s">
        <v>141</v>
      </c>
      <c r="BM397" s="230" t="s">
        <v>1218</v>
      </c>
    </row>
    <row r="398" spans="1:51" s="13" customFormat="1" ht="12">
      <c r="A398" s="13"/>
      <c r="B398" s="238"/>
      <c r="C398" s="239"/>
      <c r="D398" s="240" t="s">
        <v>197</v>
      </c>
      <c r="E398" s="241" t="s">
        <v>1</v>
      </c>
      <c r="F398" s="242" t="s">
        <v>156</v>
      </c>
      <c r="G398" s="239"/>
      <c r="H398" s="243">
        <v>12.24</v>
      </c>
      <c r="I398" s="244"/>
      <c r="J398" s="239"/>
      <c r="K398" s="239"/>
      <c r="L398" s="245"/>
      <c r="M398" s="246"/>
      <c r="N398" s="247"/>
      <c r="O398" s="247"/>
      <c r="P398" s="247"/>
      <c r="Q398" s="247"/>
      <c r="R398" s="247"/>
      <c r="S398" s="247"/>
      <c r="T398" s="24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9" t="s">
        <v>197</v>
      </c>
      <c r="AU398" s="249" t="s">
        <v>86</v>
      </c>
      <c r="AV398" s="13" t="s">
        <v>86</v>
      </c>
      <c r="AW398" s="13" t="s">
        <v>32</v>
      </c>
      <c r="AX398" s="13" t="s">
        <v>84</v>
      </c>
      <c r="AY398" s="249" t="s">
        <v>127</v>
      </c>
    </row>
    <row r="399" spans="1:63" s="12" customFormat="1" ht="22.8" customHeight="1">
      <c r="A399" s="12"/>
      <c r="B399" s="203"/>
      <c r="C399" s="204"/>
      <c r="D399" s="205" t="s">
        <v>75</v>
      </c>
      <c r="E399" s="217" t="s">
        <v>1219</v>
      </c>
      <c r="F399" s="217" t="s">
        <v>1220</v>
      </c>
      <c r="G399" s="204"/>
      <c r="H399" s="204"/>
      <c r="I399" s="207"/>
      <c r="J399" s="218">
        <f>BK399</f>
        <v>0</v>
      </c>
      <c r="K399" s="204"/>
      <c r="L399" s="209"/>
      <c r="M399" s="210"/>
      <c r="N399" s="211"/>
      <c r="O399" s="211"/>
      <c r="P399" s="212">
        <f>SUM(P400:P404)</f>
        <v>0</v>
      </c>
      <c r="Q399" s="211"/>
      <c r="R399" s="212">
        <f>SUM(R400:R404)</f>
        <v>0</v>
      </c>
      <c r="S399" s="211"/>
      <c r="T399" s="213">
        <f>SUM(T400:T404)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4" t="s">
        <v>84</v>
      </c>
      <c r="AT399" s="215" t="s">
        <v>75</v>
      </c>
      <c r="AU399" s="215" t="s">
        <v>84</v>
      </c>
      <c r="AY399" s="214" t="s">
        <v>127</v>
      </c>
      <c r="BK399" s="216">
        <f>SUM(BK400:BK404)</f>
        <v>0</v>
      </c>
    </row>
    <row r="400" spans="1:65" s="2" customFormat="1" ht="21.75" customHeight="1">
      <c r="A400" s="39"/>
      <c r="B400" s="40"/>
      <c r="C400" s="219" t="s">
        <v>1221</v>
      </c>
      <c r="D400" s="219" t="s">
        <v>130</v>
      </c>
      <c r="E400" s="220" t="s">
        <v>1222</v>
      </c>
      <c r="F400" s="221" t="s">
        <v>1223</v>
      </c>
      <c r="G400" s="222" t="s">
        <v>265</v>
      </c>
      <c r="H400" s="223">
        <v>13.609</v>
      </c>
      <c r="I400" s="224"/>
      <c r="J400" s="225">
        <f>ROUND(I400*H400,2)</f>
        <v>0</v>
      </c>
      <c r="K400" s="221" t="s">
        <v>134</v>
      </c>
      <c r="L400" s="45"/>
      <c r="M400" s="226" t="s">
        <v>1</v>
      </c>
      <c r="N400" s="227" t="s">
        <v>41</v>
      </c>
      <c r="O400" s="92"/>
      <c r="P400" s="228">
        <f>O400*H400</f>
        <v>0</v>
      </c>
      <c r="Q400" s="228">
        <v>0</v>
      </c>
      <c r="R400" s="228">
        <f>Q400*H400</f>
        <v>0</v>
      </c>
      <c r="S400" s="228">
        <v>0</v>
      </c>
      <c r="T400" s="22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0" t="s">
        <v>141</v>
      </c>
      <c r="AT400" s="230" t="s">
        <v>130</v>
      </c>
      <c r="AU400" s="230" t="s">
        <v>86</v>
      </c>
      <c r="AY400" s="18" t="s">
        <v>127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8" t="s">
        <v>84</v>
      </c>
      <c r="BK400" s="231">
        <f>ROUND(I400*H400,2)</f>
        <v>0</v>
      </c>
      <c r="BL400" s="18" t="s">
        <v>141</v>
      </c>
      <c r="BM400" s="230" t="s">
        <v>1224</v>
      </c>
    </row>
    <row r="401" spans="1:65" s="2" customFormat="1" ht="24.15" customHeight="1">
      <c r="A401" s="39"/>
      <c r="B401" s="40"/>
      <c r="C401" s="219" t="s">
        <v>1225</v>
      </c>
      <c r="D401" s="219" t="s">
        <v>130</v>
      </c>
      <c r="E401" s="220" t="s">
        <v>1226</v>
      </c>
      <c r="F401" s="221" t="s">
        <v>1227</v>
      </c>
      <c r="G401" s="222" t="s">
        <v>265</v>
      </c>
      <c r="H401" s="223">
        <v>340.225</v>
      </c>
      <c r="I401" s="224"/>
      <c r="J401" s="225">
        <f>ROUND(I401*H401,2)</f>
        <v>0</v>
      </c>
      <c r="K401" s="221" t="s">
        <v>134</v>
      </c>
      <c r="L401" s="45"/>
      <c r="M401" s="226" t="s">
        <v>1</v>
      </c>
      <c r="N401" s="227" t="s">
        <v>41</v>
      </c>
      <c r="O401" s="92"/>
      <c r="P401" s="228">
        <f>O401*H401</f>
        <v>0</v>
      </c>
      <c r="Q401" s="228">
        <v>0</v>
      </c>
      <c r="R401" s="228">
        <f>Q401*H401</f>
        <v>0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141</v>
      </c>
      <c r="AT401" s="230" t="s">
        <v>130</v>
      </c>
      <c r="AU401" s="230" t="s">
        <v>86</v>
      </c>
      <c r="AY401" s="18" t="s">
        <v>127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84</v>
      </c>
      <c r="BK401" s="231">
        <f>ROUND(I401*H401,2)</f>
        <v>0</v>
      </c>
      <c r="BL401" s="18" t="s">
        <v>141</v>
      </c>
      <c r="BM401" s="230" t="s">
        <v>1228</v>
      </c>
    </row>
    <row r="402" spans="1:47" s="2" customFormat="1" ht="12">
      <c r="A402" s="39"/>
      <c r="B402" s="40"/>
      <c r="C402" s="41"/>
      <c r="D402" s="240" t="s">
        <v>678</v>
      </c>
      <c r="E402" s="41"/>
      <c r="F402" s="293" t="s">
        <v>1229</v>
      </c>
      <c r="G402" s="41"/>
      <c r="H402" s="41"/>
      <c r="I402" s="294"/>
      <c r="J402" s="41"/>
      <c r="K402" s="41"/>
      <c r="L402" s="45"/>
      <c r="M402" s="295"/>
      <c r="N402" s="296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678</v>
      </c>
      <c r="AU402" s="18" t="s">
        <v>86</v>
      </c>
    </row>
    <row r="403" spans="1:51" s="13" customFormat="1" ht="12">
      <c r="A403" s="13"/>
      <c r="B403" s="238"/>
      <c r="C403" s="239"/>
      <c r="D403" s="240" t="s">
        <v>197</v>
      </c>
      <c r="E403" s="239"/>
      <c r="F403" s="242" t="s">
        <v>1230</v>
      </c>
      <c r="G403" s="239"/>
      <c r="H403" s="243">
        <v>340.225</v>
      </c>
      <c r="I403" s="244"/>
      <c r="J403" s="239"/>
      <c r="K403" s="239"/>
      <c r="L403" s="245"/>
      <c r="M403" s="246"/>
      <c r="N403" s="247"/>
      <c r="O403" s="247"/>
      <c r="P403" s="247"/>
      <c r="Q403" s="247"/>
      <c r="R403" s="247"/>
      <c r="S403" s="247"/>
      <c r="T403" s="24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9" t="s">
        <v>197</v>
      </c>
      <c r="AU403" s="249" t="s">
        <v>86</v>
      </c>
      <c r="AV403" s="13" t="s">
        <v>86</v>
      </c>
      <c r="AW403" s="13" t="s">
        <v>4</v>
      </c>
      <c r="AX403" s="13" t="s">
        <v>84</v>
      </c>
      <c r="AY403" s="249" t="s">
        <v>127</v>
      </c>
    </row>
    <row r="404" spans="1:65" s="2" customFormat="1" ht="33" customHeight="1">
      <c r="A404" s="39"/>
      <c r="B404" s="40"/>
      <c r="C404" s="219" t="s">
        <v>1231</v>
      </c>
      <c r="D404" s="219" t="s">
        <v>130</v>
      </c>
      <c r="E404" s="220" t="s">
        <v>1232</v>
      </c>
      <c r="F404" s="221" t="s">
        <v>1233</v>
      </c>
      <c r="G404" s="222" t="s">
        <v>265</v>
      </c>
      <c r="H404" s="223">
        <v>13.609</v>
      </c>
      <c r="I404" s="224"/>
      <c r="J404" s="225">
        <f>ROUND(I404*H404,2)</f>
        <v>0</v>
      </c>
      <c r="K404" s="221" t="s">
        <v>134</v>
      </c>
      <c r="L404" s="45"/>
      <c r="M404" s="226" t="s">
        <v>1</v>
      </c>
      <c r="N404" s="227" t="s">
        <v>41</v>
      </c>
      <c r="O404" s="92"/>
      <c r="P404" s="228">
        <f>O404*H404</f>
        <v>0</v>
      </c>
      <c r="Q404" s="228">
        <v>0</v>
      </c>
      <c r="R404" s="228">
        <f>Q404*H404</f>
        <v>0</v>
      </c>
      <c r="S404" s="228">
        <v>0</v>
      </c>
      <c r="T404" s="22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141</v>
      </c>
      <c r="AT404" s="230" t="s">
        <v>130</v>
      </c>
      <c r="AU404" s="230" t="s">
        <v>86</v>
      </c>
      <c r="AY404" s="18" t="s">
        <v>127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84</v>
      </c>
      <c r="BK404" s="231">
        <f>ROUND(I404*H404,2)</f>
        <v>0</v>
      </c>
      <c r="BL404" s="18" t="s">
        <v>141</v>
      </c>
      <c r="BM404" s="230" t="s">
        <v>1234</v>
      </c>
    </row>
    <row r="405" spans="1:63" s="12" customFormat="1" ht="22.8" customHeight="1">
      <c r="A405" s="12"/>
      <c r="B405" s="203"/>
      <c r="C405" s="204"/>
      <c r="D405" s="205" t="s">
        <v>75</v>
      </c>
      <c r="E405" s="217" t="s">
        <v>560</v>
      </c>
      <c r="F405" s="217" t="s">
        <v>561</v>
      </c>
      <c r="G405" s="204"/>
      <c r="H405" s="204"/>
      <c r="I405" s="207"/>
      <c r="J405" s="218">
        <f>BK405</f>
        <v>0</v>
      </c>
      <c r="K405" s="204"/>
      <c r="L405" s="209"/>
      <c r="M405" s="210"/>
      <c r="N405" s="211"/>
      <c r="O405" s="211"/>
      <c r="P405" s="212">
        <f>P406</f>
        <v>0</v>
      </c>
      <c r="Q405" s="211"/>
      <c r="R405" s="212">
        <f>R406</f>
        <v>0</v>
      </c>
      <c r="S405" s="211"/>
      <c r="T405" s="213">
        <f>T406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14" t="s">
        <v>84</v>
      </c>
      <c r="AT405" s="215" t="s">
        <v>75</v>
      </c>
      <c r="AU405" s="215" t="s">
        <v>84</v>
      </c>
      <c r="AY405" s="214" t="s">
        <v>127</v>
      </c>
      <c r="BK405" s="216">
        <f>BK406</f>
        <v>0</v>
      </c>
    </row>
    <row r="406" spans="1:65" s="2" customFormat="1" ht="24.15" customHeight="1">
      <c r="A406" s="39"/>
      <c r="B406" s="40"/>
      <c r="C406" s="219" t="s">
        <v>1235</v>
      </c>
      <c r="D406" s="219" t="s">
        <v>130</v>
      </c>
      <c r="E406" s="220" t="s">
        <v>1236</v>
      </c>
      <c r="F406" s="221" t="s">
        <v>1237</v>
      </c>
      <c r="G406" s="222" t="s">
        <v>265</v>
      </c>
      <c r="H406" s="223">
        <v>74.333</v>
      </c>
      <c r="I406" s="224"/>
      <c r="J406" s="225">
        <f>ROUND(I406*H406,2)</f>
        <v>0</v>
      </c>
      <c r="K406" s="221" t="s">
        <v>134</v>
      </c>
      <c r="L406" s="45"/>
      <c r="M406" s="232" t="s">
        <v>1</v>
      </c>
      <c r="N406" s="233" t="s">
        <v>41</v>
      </c>
      <c r="O406" s="234"/>
      <c r="P406" s="235">
        <f>O406*H406</f>
        <v>0</v>
      </c>
      <c r="Q406" s="235">
        <v>0</v>
      </c>
      <c r="R406" s="235">
        <f>Q406*H406</f>
        <v>0</v>
      </c>
      <c r="S406" s="235">
        <v>0</v>
      </c>
      <c r="T406" s="236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141</v>
      </c>
      <c r="AT406" s="230" t="s">
        <v>130</v>
      </c>
      <c r="AU406" s="230" t="s">
        <v>86</v>
      </c>
      <c r="AY406" s="18" t="s">
        <v>127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84</v>
      </c>
      <c r="BK406" s="231">
        <f>ROUND(I406*H406,2)</f>
        <v>0</v>
      </c>
      <c r="BL406" s="18" t="s">
        <v>141</v>
      </c>
      <c r="BM406" s="230" t="s">
        <v>1238</v>
      </c>
    </row>
    <row r="407" spans="1:31" s="2" customFormat="1" ht="6.95" customHeight="1">
      <c r="A407" s="39"/>
      <c r="B407" s="67"/>
      <c r="C407" s="68"/>
      <c r="D407" s="68"/>
      <c r="E407" s="68"/>
      <c r="F407" s="68"/>
      <c r="G407" s="68"/>
      <c r="H407" s="68"/>
      <c r="I407" s="68"/>
      <c r="J407" s="68"/>
      <c r="K407" s="68"/>
      <c r="L407" s="45"/>
      <c r="M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</row>
  </sheetData>
  <sheetProtection password="CC35" sheet="1" objects="1" scenarios="1" formatColumns="0" formatRows="0" autoFilter="0"/>
  <autoFilter ref="C124:K40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Tlaková stanice u nemocnice Dvůr Králové nad Labem-aktualizace 01/2024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1239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1240</v>
      </c>
      <c r="G12" s="39"/>
      <c r="H12" s="39"/>
      <c r="I12" s="141" t="s">
        <v>22</v>
      </c>
      <c r="J12" s="145" t="str">
        <f>'Rekapitulace stavby'!AN8</f>
        <v>18. 1. 2024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Dvůr Králové nad Labem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Ing. Blanka Matějková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Ing. Lenka Kasperová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ROUND((SUM(BE122:BE187)),2)</f>
        <v>0</v>
      </c>
      <c r="G33" s="39"/>
      <c r="H33" s="39"/>
      <c r="I33" s="156">
        <v>0.21</v>
      </c>
      <c r="J33" s="155">
        <f>ROUND(((SUM(BE122:BE187))*I33),2)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ROUND((SUM(BF122:BF187)),2)</f>
        <v>0</v>
      </c>
      <c r="G34" s="39"/>
      <c r="H34" s="39"/>
      <c r="I34" s="156">
        <v>0.12</v>
      </c>
      <c r="J34" s="155">
        <f>ROUND(((SUM(BF122:BF187))*I34),2)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ROUND((SUM(BG122:BG187)),2)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ROUND((SUM(BH122:BH187)),2)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ROUND((SUM(BI122:BI187)),2)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Tlaková stanice u nemocnice Dvůr Králové nad Labem-aktualizace 01/2024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003 - Elektroinstalace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18. 1. 2024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Dvůr Králové nad Labem</v>
      </c>
      <c r="G91" s="41"/>
      <c r="H91" s="41"/>
      <c r="I91" s="33" t="s">
        <v>30</v>
      </c>
      <c r="J91" s="37" t="str">
        <f>E21</f>
        <v>Ing. Blanka Matějková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104</v>
      </c>
      <c r="D94" s="177"/>
      <c r="E94" s="177"/>
      <c r="F94" s="177"/>
      <c r="G94" s="177"/>
      <c r="H94" s="177"/>
      <c r="I94" s="177"/>
      <c r="J94" s="178" t="s">
        <v>105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106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107</v>
      </c>
    </row>
    <row r="97" spans="1:31" s="9" customFormat="1" ht="24.95" customHeight="1">
      <c r="A97" s="9"/>
      <c r="B97" s="180"/>
      <c r="C97" s="181"/>
      <c r="D97" s="182" t="s">
        <v>1241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1242</v>
      </c>
      <c r="E98" s="183"/>
      <c r="F98" s="183"/>
      <c r="G98" s="183"/>
      <c r="H98" s="183"/>
      <c r="I98" s="183"/>
      <c r="J98" s="184">
        <f>J154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1243</v>
      </c>
      <c r="E99" s="183"/>
      <c r="F99" s="183"/>
      <c r="G99" s="183"/>
      <c r="H99" s="183"/>
      <c r="I99" s="183"/>
      <c r="J99" s="184">
        <f>J157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1244</v>
      </c>
      <c r="E100" s="183"/>
      <c r="F100" s="183"/>
      <c r="G100" s="183"/>
      <c r="H100" s="183"/>
      <c r="I100" s="183"/>
      <c r="J100" s="184">
        <f>J178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1245</v>
      </c>
      <c r="E101" s="183"/>
      <c r="F101" s="183"/>
      <c r="G101" s="183"/>
      <c r="H101" s="183"/>
      <c r="I101" s="183"/>
      <c r="J101" s="184">
        <f>J182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1246</v>
      </c>
      <c r="E102" s="183"/>
      <c r="F102" s="183"/>
      <c r="G102" s="183"/>
      <c r="H102" s="183"/>
      <c r="I102" s="183"/>
      <c r="J102" s="184">
        <f>J186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111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75" t="str">
        <f>E7</f>
        <v>Tlaková stanice u nemocnice Dvůr Králové nad Labem-aktualizace 01/2024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101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003 - Elektroinstalace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33" t="s">
        <v>22</v>
      </c>
      <c r="J116" s="80" t="str">
        <f>IF(J12="","",J12)</f>
        <v>18. 1. 2024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Město Dvůr Králové nad Labem</v>
      </c>
      <c r="G118" s="41"/>
      <c r="H118" s="41"/>
      <c r="I118" s="33" t="s">
        <v>30</v>
      </c>
      <c r="J118" s="37" t="str">
        <f>E21</f>
        <v>Ing. Blanka Matějková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Lenka Kasperová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112</v>
      </c>
      <c r="D121" s="195" t="s">
        <v>61</v>
      </c>
      <c r="E121" s="195" t="s">
        <v>57</v>
      </c>
      <c r="F121" s="195" t="s">
        <v>58</v>
      </c>
      <c r="G121" s="195" t="s">
        <v>113</v>
      </c>
      <c r="H121" s="195" t="s">
        <v>114</v>
      </c>
      <c r="I121" s="195" t="s">
        <v>115</v>
      </c>
      <c r="J121" s="195" t="s">
        <v>105</v>
      </c>
      <c r="K121" s="196" t="s">
        <v>116</v>
      </c>
      <c r="L121" s="197"/>
      <c r="M121" s="101" t="s">
        <v>1</v>
      </c>
      <c r="N121" s="102" t="s">
        <v>40</v>
      </c>
      <c r="O121" s="102" t="s">
        <v>117</v>
      </c>
      <c r="P121" s="102" t="s">
        <v>118</v>
      </c>
      <c r="Q121" s="102" t="s">
        <v>119</v>
      </c>
      <c r="R121" s="102" t="s">
        <v>120</v>
      </c>
      <c r="S121" s="102" t="s">
        <v>121</v>
      </c>
      <c r="T121" s="103" t="s">
        <v>122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123</v>
      </c>
      <c r="D122" s="41"/>
      <c r="E122" s="41"/>
      <c r="F122" s="41"/>
      <c r="G122" s="41"/>
      <c r="H122" s="41"/>
      <c r="I122" s="41"/>
      <c r="J122" s="198">
        <f>BK122</f>
        <v>0</v>
      </c>
      <c r="K122" s="41"/>
      <c r="L122" s="45"/>
      <c r="M122" s="104"/>
      <c r="N122" s="199"/>
      <c r="O122" s="105"/>
      <c r="P122" s="200">
        <f>P123+P154+P157+P178+P182+P186</f>
        <v>0</v>
      </c>
      <c r="Q122" s="105"/>
      <c r="R122" s="200">
        <f>R123+R154+R157+R178+R182+R186</f>
        <v>0</v>
      </c>
      <c r="S122" s="105"/>
      <c r="T122" s="201">
        <f>T123+T154+T157+T178+T182+T186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107</v>
      </c>
      <c r="BK122" s="202">
        <f>BK123+BK154+BK157+BK178+BK182+BK186</f>
        <v>0</v>
      </c>
    </row>
    <row r="123" spans="1:63" s="12" customFormat="1" ht="25.9" customHeight="1">
      <c r="A123" s="12"/>
      <c r="B123" s="203"/>
      <c r="C123" s="204"/>
      <c r="D123" s="205" t="s">
        <v>75</v>
      </c>
      <c r="E123" s="206" t="s">
        <v>1247</v>
      </c>
      <c r="F123" s="206" t="s">
        <v>1248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SUM(P124:P153)</f>
        <v>0</v>
      </c>
      <c r="Q123" s="211"/>
      <c r="R123" s="212">
        <f>SUM(R124:R153)</f>
        <v>0</v>
      </c>
      <c r="S123" s="211"/>
      <c r="T123" s="213">
        <f>SUM(T124:T153)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84</v>
      </c>
      <c r="AT123" s="215" t="s">
        <v>75</v>
      </c>
      <c r="AU123" s="215" t="s">
        <v>76</v>
      </c>
      <c r="AY123" s="214" t="s">
        <v>127</v>
      </c>
      <c r="BK123" s="216">
        <f>SUM(BK124:BK153)</f>
        <v>0</v>
      </c>
    </row>
    <row r="124" spans="1:65" s="2" customFormat="1" ht="16.5" customHeight="1">
      <c r="A124" s="39"/>
      <c r="B124" s="40"/>
      <c r="C124" s="219" t="s">
        <v>84</v>
      </c>
      <c r="D124" s="219" t="s">
        <v>130</v>
      </c>
      <c r="E124" s="220" t="s">
        <v>1249</v>
      </c>
      <c r="F124" s="221" t="s">
        <v>1250</v>
      </c>
      <c r="G124" s="222" t="s">
        <v>473</v>
      </c>
      <c r="H124" s="223">
        <v>3</v>
      </c>
      <c r="I124" s="224"/>
      <c r="J124" s="225">
        <f>ROUND(I124*H124,2)</f>
        <v>0</v>
      </c>
      <c r="K124" s="221" t="s">
        <v>1</v>
      </c>
      <c r="L124" s="45"/>
      <c r="M124" s="226" t="s">
        <v>1</v>
      </c>
      <c r="N124" s="227" t="s">
        <v>41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141</v>
      </c>
      <c r="AT124" s="230" t="s">
        <v>130</v>
      </c>
      <c r="AU124" s="230" t="s">
        <v>84</v>
      </c>
      <c r="AY124" s="18" t="s">
        <v>127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84</v>
      </c>
      <c r="BK124" s="231">
        <f>ROUND(I124*H124,2)</f>
        <v>0</v>
      </c>
      <c r="BL124" s="18" t="s">
        <v>141</v>
      </c>
      <c r="BM124" s="230" t="s">
        <v>86</v>
      </c>
    </row>
    <row r="125" spans="1:65" s="2" customFormat="1" ht="16.5" customHeight="1">
      <c r="A125" s="39"/>
      <c r="B125" s="40"/>
      <c r="C125" s="219" t="s">
        <v>86</v>
      </c>
      <c r="D125" s="219" t="s">
        <v>130</v>
      </c>
      <c r="E125" s="220" t="s">
        <v>1251</v>
      </c>
      <c r="F125" s="221" t="s">
        <v>1252</v>
      </c>
      <c r="G125" s="222" t="s">
        <v>473</v>
      </c>
      <c r="H125" s="223">
        <v>3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141</v>
      </c>
      <c r="AT125" s="230" t="s">
        <v>130</v>
      </c>
      <c r="AU125" s="230" t="s">
        <v>84</v>
      </c>
      <c r="AY125" s="18" t="s">
        <v>127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141</v>
      </c>
      <c r="BM125" s="230" t="s">
        <v>141</v>
      </c>
    </row>
    <row r="126" spans="1:65" s="2" customFormat="1" ht="16.5" customHeight="1">
      <c r="A126" s="39"/>
      <c r="B126" s="40"/>
      <c r="C126" s="219" t="s">
        <v>137</v>
      </c>
      <c r="D126" s="219" t="s">
        <v>130</v>
      </c>
      <c r="E126" s="220" t="s">
        <v>1253</v>
      </c>
      <c r="F126" s="221" t="s">
        <v>1254</v>
      </c>
      <c r="G126" s="222" t="s">
        <v>473</v>
      </c>
      <c r="H126" s="223">
        <v>5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141</v>
      </c>
      <c r="AT126" s="230" t="s">
        <v>130</v>
      </c>
      <c r="AU126" s="230" t="s">
        <v>84</v>
      </c>
      <c r="AY126" s="18" t="s">
        <v>127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141</v>
      </c>
      <c r="BM126" s="230" t="s">
        <v>245</v>
      </c>
    </row>
    <row r="127" spans="1:65" s="2" customFormat="1" ht="16.5" customHeight="1">
      <c r="A127" s="39"/>
      <c r="B127" s="40"/>
      <c r="C127" s="219" t="s">
        <v>141</v>
      </c>
      <c r="D127" s="219" t="s">
        <v>130</v>
      </c>
      <c r="E127" s="220" t="s">
        <v>1255</v>
      </c>
      <c r="F127" s="221" t="s">
        <v>1256</v>
      </c>
      <c r="G127" s="222" t="s">
        <v>473</v>
      </c>
      <c r="H127" s="223">
        <v>17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141</v>
      </c>
      <c r="AT127" s="230" t="s">
        <v>130</v>
      </c>
      <c r="AU127" s="230" t="s">
        <v>84</v>
      </c>
      <c r="AY127" s="18" t="s">
        <v>127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141</v>
      </c>
      <c r="BM127" s="230" t="s">
        <v>256</v>
      </c>
    </row>
    <row r="128" spans="1:65" s="2" customFormat="1" ht="16.5" customHeight="1">
      <c r="A128" s="39"/>
      <c r="B128" s="40"/>
      <c r="C128" s="219" t="s">
        <v>126</v>
      </c>
      <c r="D128" s="219" t="s">
        <v>130</v>
      </c>
      <c r="E128" s="220" t="s">
        <v>1257</v>
      </c>
      <c r="F128" s="221" t="s">
        <v>1258</v>
      </c>
      <c r="G128" s="222" t="s">
        <v>473</v>
      </c>
      <c r="H128" s="223">
        <v>30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141</v>
      </c>
      <c r="AT128" s="230" t="s">
        <v>130</v>
      </c>
      <c r="AU128" s="230" t="s">
        <v>84</v>
      </c>
      <c r="AY128" s="18" t="s">
        <v>127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141</v>
      </c>
      <c r="BM128" s="230" t="s">
        <v>268</v>
      </c>
    </row>
    <row r="129" spans="1:65" s="2" customFormat="1" ht="16.5" customHeight="1">
      <c r="A129" s="39"/>
      <c r="B129" s="40"/>
      <c r="C129" s="219" t="s">
        <v>245</v>
      </c>
      <c r="D129" s="219" t="s">
        <v>130</v>
      </c>
      <c r="E129" s="220" t="s">
        <v>1259</v>
      </c>
      <c r="F129" s="221" t="s">
        <v>1260</v>
      </c>
      <c r="G129" s="222" t="s">
        <v>473</v>
      </c>
      <c r="H129" s="223">
        <v>16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141</v>
      </c>
      <c r="AT129" s="230" t="s">
        <v>130</v>
      </c>
      <c r="AU129" s="230" t="s">
        <v>84</v>
      </c>
      <c r="AY129" s="18" t="s">
        <v>127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141</v>
      </c>
      <c r="BM129" s="230" t="s">
        <v>8</v>
      </c>
    </row>
    <row r="130" spans="1:65" s="2" customFormat="1" ht="16.5" customHeight="1">
      <c r="A130" s="39"/>
      <c r="B130" s="40"/>
      <c r="C130" s="219" t="s">
        <v>159</v>
      </c>
      <c r="D130" s="219" t="s">
        <v>130</v>
      </c>
      <c r="E130" s="220" t="s">
        <v>1261</v>
      </c>
      <c r="F130" s="221" t="s">
        <v>1262</v>
      </c>
      <c r="G130" s="222" t="s">
        <v>473</v>
      </c>
      <c r="H130" s="223">
        <v>6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141</v>
      </c>
      <c r="AT130" s="230" t="s">
        <v>130</v>
      </c>
      <c r="AU130" s="230" t="s">
        <v>84</v>
      </c>
      <c r="AY130" s="18" t="s">
        <v>127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141</v>
      </c>
      <c r="BM130" s="230" t="s">
        <v>289</v>
      </c>
    </row>
    <row r="131" spans="1:65" s="2" customFormat="1" ht="16.5" customHeight="1">
      <c r="A131" s="39"/>
      <c r="B131" s="40"/>
      <c r="C131" s="219" t="s">
        <v>256</v>
      </c>
      <c r="D131" s="219" t="s">
        <v>130</v>
      </c>
      <c r="E131" s="220" t="s">
        <v>1263</v>
      </c>
      <c r="F131" s="221" t="s">
        <v>1264</v>
      </c>
      <c r="G131" s="222" t="s">
        <v>473</v>
      </c>
      <c r="H131" s="223">
        <v>4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141</v>
      </c>
      <c r="AT131" s="230" t="s">
        <v>130</v>
      </c>
      <c r="AU131" s="230" t="s">
        <v>84</v>
      </c>
      <c r="AY131" s="18" t="s">
        <v>127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141</v>
      </c>
      <c r="BM131" s="230" t="s">
        <v>298</v>
      </c>
    </row>
    <row r="132" spans="1:65" s="2" customFormat="1" ht="16.5" customHeight="1">
      <c r="A132" s="39"/>
      <c r="B132" s="40"/>
      <c r="C132" s="219" t="s">
        <v>262</v>
      </c>
      <c r="D132" s="219" t="s">
        <v>130</v>
      </c>
      <c r="E132" s="220" t="s">
        <v>1265</v>
      </c>
      <c r="F132" s="221" t="s">
        <v>1266</v>
      </c>
      <c r="G132" s="222" t="s">
        <v>473</v>
      </c>
      <c r="H132" s="223">
        <v>4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141</v>
      </c>
      <c r="AT132" s="230" t="s">
        <v>130</v>
      </c>
      <c r="AU132" s="230" t="s">
        <v>84</v>
      </c>
      <c r="AY132" s="18" t="s">
        <v>127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141</v>
      </c>
      <c r="BM132" s="230" t="s">
        <v>310</v>
      </c>
    </row>
    <row r="133" spans="1:65" s="2" customFormat="1" ht="16.5" customHeight="1">
      <c r="A133" s="39"/>
      <c r="B133" s="40"/>
      <c r="C133" s="219" t="s">
        <v>268</v>
      </c>
      <c r="D133" s="219" t="s">
        <v>130</v>
      </c>
      <c r="E133" s="220" t="s">
        <v>1267</v>
      </c>
      <c r="F133" s="221" t="s">
        <v>1268</v>
      </c>
      <c r="G133" s="222" t="s">
        <v>473</v>
      </c>
      <c r="H133" s="223">
        <v>2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141</v>
      </c>
      <c r="AT133" s="230" t="s">
        <v>130</v>
      </c>
      <c r="AU133" s="230" t="s">
        <v>84</v>
      </c>
      <c r="AY133" s="18" t="s">
        <v>127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141</v>
      </c>
      <c r="BM133" s="230" t="s">
        <v>320</v>
      </c>
    </row>
    <row r="134" spans="1:65" s="2" customFormat="1" ht="16.5" customHeight="1">
      <c r="A134" s="39"/>
      <c r="B134" s="40"/>
      <c r="C134" s="219" t="s">
        <v>272</v>
      </c>
      <c r="D134" s="219" t="s">
        <v>130</v>
      </c>
      <c r="E134" s="220" t="s">
        <v>1269</v>
      </c>
      <c r="F134" s="221" t="s">
        <v>1270</v>
      </c>
      <c r="G134" s="222" t="s">
        <v>473</v>
      </c>
      <c r="H134" s="223">
        <v>1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141</v>
      </c>
      <c r="AT134" s="230" t="s">
        <v>130</v>
      </c>
      <c r="AU134" s="230" t="s">
        <v>84</v>
      </c>
      <c r="AY134" s="18" t="s">
        <v>127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141</v>
      </c>
      <c r="BM134" s="230" t="s">
        <v>350</v>
      </c>
    </row>
    <row r="135" spans="1:65" s="2" customFormat="1" ht="16.5" customHeight="1">
      <c r="A135" s="39"/>
      <c r="B135" s="40"/>
      <c r="C135" s="219" t="s">
        <v>8</v>
      </c>
      <c r="D135" s="219" t="s">
        <v>130</v>
      </c>
      <c r="E135" s="220" t="s">
        <v>1271</v>
      </c>
      <c r="F135" s="221" t="s">
        <v>1272</v>
      </c>
      <c r="G135" s="222" t="s">
        <v>473</v>
      </c>
      <c r="H135" s="223">
        <v>1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141</v>
      </c>
      <c r="AT135" s="230" t="s">
        <v>130</v>
      </c>
      <c r="AU135" s="230" t="s">
        <v>84</v>
      </c>
      <c r="AY135" s="18" t="s">
        <v>127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141</v>
      </c>
      <c r="BM135" s="230" t="s">
        <v>371</v>
      </c>
    </row>
    <row r="136" spans="1:65" s="2" customFormat="1" ht="16.5" customHeight="1">
      <c r="A136" s="39"/>
      <c r="B136" s="40"/>
      <c r="C136" s="219" t="s">
        <v>285</v>
      </c>
      <c r="D136" s="219" t="s">
        <v>130</v>
      </c>
      <c r="E136" s="220" t="s">
        <v>1273</v>
      </c>
      <c r="F136" s="221" t="s">
        <v>1274</v>
      </c>
      <c r="G136" s="222" t="s">
        <v>473</v>
      </c>
      <c r="H136" s="223">
        <v>1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141</v>
      </c>
      <c r="AT136" s="230" t="s">
        <v>130</v>
      </c>
      <c r="AU136" s="230" t="s">
        <v>84</v>
      </c>
      <c r="AY136" s="18" t="s">
        <v>127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141</v>
      </c>
      <c r="BM136" s="230" t="s">
        <v>389</v>
      </c>
    </row>
    <row r="137" spans="1:65" s="2" customFormat="1" ht="16.5" customHeight="1">
      <c r="A137" s="39"/>
      <c r="B137" s="40"/>
      <c r="C137" s="219" t="s">
        <v>289</v>
      </c>
      <c r="D137" s="219" t="s">
        <v>130</v>
      </c>
      <c r="E137" s="220" t="s">
        <v>1275</v>
      </c>
      <c r="F137" s="221" t="s">
        <v>1276</v>
      </c>
      <c r="G137" s="222" t="s">
        <v>473</v>
      </c>
      <c r="H137" s="223">
        <v>3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141</v>
      </c>
      <c r="AT137" s="230" t="s">
        <v>130</v>
      </c>
      <c r="AU137" s="230" t="s">
        <v>84</v>
      </c>
      <c r="AY137" s="18" t="s">
        <v>127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141</v>
      </c>
      <c r="BM137" s="230" t="s">
        <v>400</v>
      </c>
    </row>
    <row r="138" spans="1:65" s="2" customFormat="1" ht="16.5" customHeight="1">
      <c r="A138" s="39"/>
      <c r="B138" s="40"/>
      <c r="C138" s="219" t="s">
        <v>293</v>
      </c>
      <c r="D138" s="219" t="s">
        <v>130</v>
      </c>
      <c r="E138" s="220" t="s">
        <v>1277</v>
      </c>
      <c r="F138" s="221" t="s">
        <v>1278</v>
      </c>
      <c r="G138" s="222" t="s">
        <v>473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141</v>
      </c>
      <c r="AT138" s="230" t="s">
        <v>130</v>
      </c>
      <c r="AU138" s="230" t="s">
        <v>84</v>
      </c>
      <c r="AY138" s="18" t="s">
        <v>127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141</v>
      </c>
      <c r="BM138" s="230" t="s">
        <v>410</v>
      </c>
    </row>
    <row r="139" spans="1:65" s="2" customFormat="1" ht="16.5" customHeight="1">
      <c r="A139" s="39"/>
      <c r="B139" s="40"/>
      <c r="C139" s="219" t="s">
        <v>298</v>
      </c>
      <c r="D139" s="219" t="s">
        <v>130</v>
      </c>
      <c r="E139" s="220" t="s">
        <v>1279</v>
      </c>
      <c r="F139" s="221" t="s">
        <v>1280</v>
      </c>
      <c r="G139" s="222" t="s">
        <v>473</v>
      </c>
      <c r="H139" s="223">
        <v>1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141</v>
      </c>
      <c r="AT139" s="230" t="s">
        <v>130</v>
      </c>
      <c r="AU139" s="230" t="s">
        <v>84</v>
      </c>
      <c r="AY139" s="18" t="s">
        <v>127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141</v>
      </c>
      <c r="BM139" s="230" t="s">
        <v>421</v>
      </c>
    </row>
    <row r="140" spans="1:65" s="2" customFormat="1" ht="16.5" customHeight="1">
      <c r="A140" s="39"/>
      <c r="B140" s="40"/>
      <c r="C140" s="219" t="s">
        <v>303</v>
      </c>
      <c r="D140" s="219" t="s">
        <v>130</v>
      </c>
      <c r="E140" s="220" t="s">
        <v>1281</v>
      </c>
      <c r="F140" s="221" t="s">
        <v>1282</v>
      </c>
      <c r="G140" s="222" t="s">
        <v>473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141</v>
      </c>
      <c r="AT140" s="230" t="s">
        <v>130</v>
      </c>
      <c r="AU140" s="230" t="s">
        <v>84</v>
      </c>
      <c r="AY140" s="18" t="s">
        <v>127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141</v>
      </c>
      <c r="BM140" s="230" t="s">
        <v>443</v>
      </c>
    </row>
    <row r="141" spans="1:65" s="2" customFormat="1" ht="16.5" customHeight="1">
      <c r="A141" s="39"/>
      <c r="B141" s="40"/>
      <c r="C141" s="219" t="s">
        <v>310</v>
      </c>
      <c r="D141" s="219" t="s">
        <v>130</v>
      </c>
      <c r="E141" s="220" t="s">
        <v>1283</v>
      </c>
      <c r="F141" s="221" t="s">
        <v>1284</v>
      </c>
      <c r="G141" s="222" t="s">
        <v>473</v>
      </c>
      <c r="H141" s="223">
        <v>1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141</v>
      </c>
      <c r="AT141" s="230" t="s">
        <v>130</v>
      </c>
      <c r="AU141" s="230" t="s">
        <v>84</v>
      </c>
      <c r="AY141" s="18" t="s">
        <v>127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141</v>
      </c>
      <c r="BM141" s="230" t="s">
        <v>465</v>
      </c>
    </row>
    <row r="142" spans="1:65" s="2" customFormat="1" ht="16.5" customHeight="1">
      <c r="A142" s="39"/>
      <c r="B142" s="40"/>
      <c r="C142" s="219" t="s">
        <v>315</v>
      </c>
      <c r="D142" s="219" t="s">
        <v>130</v>
      </c>
      <c r="E142" s="220" t="s">
        <v>1285</v>
      </c>
      <c r="F142" s="221" t="s">
        <v>1286</v>
      </c>
      <c r="G142" s="222" t="s">
        <v>473</v>
      </c>
      <c r="H142" s="223">
        <v>2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141</v>
      </c>
      <c r="AT142" s="230" t="s">
        <v>130</v>
      </c>
      <c r="AU142" s="230" t="s">
        <v>84</v>
      </c>
      <c r="AY142" s="18" t="s">
        <v>127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141</v>
      </c>
      <c r="BM142" s="230" t="s">
        <v>476</v>
      </c>
    </row>
    <row r="143" spans="1:65" s="2" customFormat="1" ht="16.5" customHeight="1">
      <c r="A143" s="39"/>
      <c r="B143" s="40"/>
      <c r="C143" s="219" t="s">
        <v>320</v>
      </c>
      <c r="D143" s="219" t="s">
        <v>130</v>
      </c>
      <c r="E143" s="220" t="s">
        <v>1287</v>
      </c>
      <c r="F143" s="221" t="s">
        <v>1288</v>
      </c>
      <c r="G143" s="222" t="s">
        <v>413</v>
      </c>
      <c r="H143" s="223">
        <v>15</v>
      </c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141</v>
      </c>
      <c r="AT143" s="230" t="s">
        <v>130</v>
      </c>
      <c r="AU143" s="230" t="s">
        <v>84</v>
      </c>
      <c r="AY143" s="18" t="s">
        <v>127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141</v>
      </c>
      <c r="BM143" s="230" t="s">
        <v>490</v>
      </c>
    </row>
    <row r="144" spans="1:65" s="2" customFormat="1" ht="16.5" customHeight="1">
      <c r="A144" s="39"/>
      <c r="B144" s="40"/>
      <c r="C144" s="219" t="s">
        <v>7</v>
      </c>
      <c r="D144" s="219" t="s">
        <v>130</v>
      </c>
      <c r="E144" s="220" t="s">
        <v>1289</v>
      </c>
      <c r="F144" s="221" t="s">
        <v>1290</v>
      </c>
      <c r="G144" s="222" t="s">
        <v>413</v>
      </c>
      <c r="H144" s="223">
        <v>5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141</v>
      </c>
      <c r="AT144" s="230" t="s">
        <v>130</v>
      </c>
      <c r="AU144" s="230" t="s">
        <v>84</v>
      </c>
      <c r="AY144" s="18" t="s">
        <v>127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141</v>
      </c>
      <c r="BM144" s="230" t="s">
        <v>499</v>
      </c>
    </row>
    <row r="145" spans="1:65" s="2" customFormat="1" ht="16.5" customHeight="1">
      <c r="A145" s="39"/>
      <c r="B145" s="40"/>
      <c r="C145" s="219" t="s">
        <v>350</v>
      </c>
      <c r="D145" s="219" t="s">
        <v>130</v>
      </c>
      <c r="E145" s="220" t="s">
        <v>1291</v>
      </c>
      <c r="F145" s="221" t="s">
        <v>1292</v>
      </c>
      <c r="G145" s="222" t="s">
        <v>413</v>
      </c>
      <c r="H145" s="223">
        <v>30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141</v>
      </c>
      <c r="AT145" s="230" t="s">
        <v>130</v>
      </c>
      <c r="AU145" s="230" t="s">
        <v>84</v>
      </c>
      <c r="AY145" s="18" t="s">
        <v>127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141</v>
      </c>
      <c r="BM145" s="230" t="s">
        <v>508</v>
      </c>
    </row>
    <row r="146" spans="1:65" s="2" customFormat="1" ht="16.5" customHeight="1">
      <c r="A146" s="39"/>
      <c r="B146" s="40"/>
      <c r="C146" s="219" t="s">
        <v>367</v>
      </c>
      <c r="D146" s="219" t="s">
        <v>130</v>
      </c>
      <c r="E146" s="220" t="s">
        <v>1293</v>
      </c>
      <c r="F146" s="221" t="s">
        <v>1294</v>
      </c>
      <c r="G146" s="222" t="s">
        <v>413</v>
      </c>
      <c r="H146" s="223">
        <v>6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141</v>
      </c>
      <c r="AT146" s="230" t="s">
        <v>130</v>
      </c>
      <c r="AU146" s="230" t="s">
        <v>84</v>
      </c>
      <c r="AY146" s="18" t="s">
        <v>127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141</v>
      </c>
      <c r="BM146" s="230" t="s">
        <v>518</v>
      </c>
    </row>
    <row r="147" spans="1:65" s="2" customFormat="1" ht="16.5" customHeight="1">
      <c r="A147" s="39"/>
      <c r="B147" s="40"/>
      <c r="C147" s="219" t="s">
        <v>371</v>
      </c>
      <c r="D147" s="219" t="s">
        <v>130</v>
      </c>
      <c r="E147" s="220" t="s">
        <v>1295</v>
      </c>
      <c r="F147" s="221" t="s">
        <v>1296</v>
      </c>
      <c r="G147" s="222" t="s">
        <v>413</v>
      </c>
      <c r="H147" s="223">
        <v>20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141</v>
      </c>
      <c r="AT147" s="230" t="s">
        <v>130</v>
      </c>
      <c r="AU147" s="230" t="s">
        <v>84</v>
      </c>
      <c r="AY147" s="18" t="s">
        <v>127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141</v>
      </c>
      <c r="BM147" s="230" t="s">
        <v>527</v>
      </c>
    </row>
    <row r="148" spans="1:65" s="2" customFormat="1" ht="16.5" customHeight="1">
      <c r="A148" s="39"/>
      <c r="B148" s="40"/>
      <c r="C148" s="219" t="s">
        <v>383</v>
      </c>
      <c r="D148" s="219" t="s">
        <v>130</v>
      </c>
      <c r="E148" s="220" t="s">
        <v>1297</v>
      </c>
      <c r="F148" s="221" t="s">
        <v>1298</v>
      </c>
      <c r="G148" s="222" t="s">
        <v>413</v>
      </c>
      <c r="H148" s="223">
        <v>10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141</v>
      </c>
      <c r="AT148" s="230" t="s">
        <v>130</v>
      </c>
      <c r="AU148" s="230" t="s">
        <v>84</v>
      </c>
      <c r="AY148" s="18" t="s">
        <v>127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141</v>
      </c>
      <c r="BM148" s="230" t="s">
        <v>535</v>
      </c>
    </row>
    <row r="149" spans="1:65" s="2" customFormat="1" ht="16.5" customHeight="1">
      <c r="A149" s="39"/>
      <c r="B149" s="40"/>
      <c r="C149" s="219" t="s">
        <v>389</v>
      </c>
      <c r="D149" s="219" t="s">
        <v>130</v>
      </c>
      <c r="E149" s="220" t="s">
        <v>1299</v>
      </c>
      <c r="F149" s="221" t="s">
        <v>1300</v>
      </c>
      <c r="G149" s="222" t="s">
        <v>413</v>
      </c>
      <c r="H149" s="223">
        <v>3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141</v>
      </c>
      <c r="AT149" s="230" t="s">
        <v>130</v>
      </c>
      <c r="AU149" s="230" t="s">
        <v>84</v>
      </c>
      <c r="AY149" s="18" t="s">
        <v>127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141</v>
      </c>
      <c r="BM149" s="230" t="s">
        <v>546</v>
      </c>
    </row>
    <row r="150" spans="1:65" s="2" customFormat="1" ht="16.5" customHeight="1">
      <c r="A150" s="39"/>
      <c r="B150" s="40"/>
      <c r="C150" s="219" t="s">
        <v>394</v>
      </c>
      <c r="D150" s="219" t="s">
        <v>130</v>
      </c>
      <c r="E150" s="220" t="s">
        <v>1301</v>
      </c>
      <c r="F150" s="221" t="s">
        <v>1302</v>
      </c>
      <c r="G150" s="222" t="s">
        <v>413</v>
      </c>
      <c r="H150" s="223">
        <v>6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141</v>
      </c>
      <c r="AT150" s="230" t="s">
        <v>130</v>
      </c>
      <c r="AU150" s="230" t="s">
        <v>84</v>
      </c>
      <c r="AY150" s="18" t="s">
        <v>127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141</v>
      </c>
      <c r="BM150" s="230" t="s">
        <v>556</v>
      </c>
    </row>
    <row r="151" spans="1:65" s="2" customFormat="1" ht="16.5" customHeight="1">
      <c r="A151" s="39"/>
      <c r="B151" s="40"/>
      <c r="C151" s="219" t="s">
        <v>400</v>
      </c>
      <c r="D151" s="219" t="s">
        <v>130</v>
      </c>
      <c r="E151" s="220" t="s">
        <v>1303</v>
      </c>
      <c r="F151" s="221" t="s">
        <v>1304</v>
      </c>
      <c r="G151" s="222" t="s">
        <v>413</v>
      </c>
      <c r="H151" s="223">
        <v>3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141</v>
      </c>
      <c r="AT151" s="230" t="s">
        <v>130</v>
      </c>
      <c r="AU151" s="230" t="s">
        <v>84</v>
      </c>
      <c r="AY151" s="18" t="s">
        <v>127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141</v>
      </c>
      <c r="BM151" s="230" t="s">
        <v>570</v>
      </c>
    </row>
    <row r="152" spans="1:65" s="2" customFormat="1" ht="21.75" customHeight="1">
      <c r="A152" s="39"/>
      <c r="B152" s="40"/>
      <c r="C152" s="219" t="s">
        <v>405</v>
      </c>
      <c r="D152" s="219" t="s">
        <v>130</v>
      </c>
      <c r="E152" s="220" t="s">
        <v>1305</v>
      </c>
      <c r="F152" s="221" t="s">
        <v>1306</v>
      </c>
      <c r="G152" s="222" t="s">
        <v>473</v>
      </c>
      <c r="H152" s="223">
        <v>34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141</v>
      </c>
      <c r="AT152" s="230" t="s">
        <v>130</v>
      </c>
      <c r="AU152" s="230" t="s">
        <v>84</v>
      </c>
      <c r="AY152" s="18" t="s">
        <v>127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141</v>
      </c>
      <c r="BM152" s="230" t="s">
        <v>587</v>
      </c>
    </row>
    <row r="153" spans="1:65" s="2" customFormat="1" ht="16.5" customHeight="1">
      <c r="A153" s="39"/>
      <c r="B153" s="40"/>
      <c r="C153" s="219" t="s">
        <v>410</v>
      </c>
      <c r="D153" s="219" t="s">
        <v>130</v>
      </c>
      <c r="E153" s="220" t="s">
        <v>1307</v>
      </c>
      <c r="F153" s="221" t="s">
        <v>1308</v>
      </c>
      <c r="G153" s="222" t="s">
        <v>473</v>
      </c>
      <c r="H153" s="223">
        <v>4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141</v>
      </c>
      <c r="AT153" s="230" t="s">
        <v>130</v>
      </c>
      <c r="AU153" s="230" t="s">
        <v>84</v>
      </c>
      <c r="AY153" s="18" t="s">
        <v>127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141</v>
      </c>
      <c r="BM153" s="230" t="s">
        <v>597</v>
      </c>
    </row>
    <row r="154" spans="1:63" s="12" customFormat="1" ht="25.9" customHeight="1">
      <c r="A154" s="12"/>
      <c r="B154" s="203"/>
      <c r="C154" s="204"/>
      <c r="D154" s="205" t="s">
        <v>75</v>
      </c>
      <c r="E154" s="206" t="s">
        <v>1309</v>
      </c>
      <c r="F154" s="206" t="s">
        <v>1310</v>
      </c>
      <c r="G154" s="204"/>
      <c r="H154" s="204"/>
      <c r="I154" s="207"/>
      <c r="J154" s="208">
        <f>BK154</f>
        <v>0</v>
      </c>
      <c r="K154" s="204"/>
      <c r="L154" s="209"/>
      <c r="M154" s="210"/>
      <c r="N154" s="211"/>
      <c r="O154" s="211"/>
      <c r="P154" s="212">
        <f>SUM(P155:P156)</f>
        <v>0</v>
      </c>
      <c r="Q154" s="211"/>
      <c r="R154" s="212">
        <f>SUM(R155:R156)</f>
        <v>0</v>
      </c>
      <c r="S154" s="211"/>
      <c r="T154" s="213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84</v>
      </c>
      <c r="AT154" s="215" t="s">
        <v>75</v>
      </c>
      <c r="AU154" s="215" t="s">
        <v>76</v>
      </c>
      <c r="AY154" s="214" t="s">
        <v>127</v>
      </c>
      <c r="BK154" s="216">
        <f>SUM(BK155:BK156)</f>
        <v>0</v>
      </c>
    </row>
    <row r="155" spans="1:65" s="2" customFormat="1" ht="16.5" customHeight="1">
      <c r="A155" s="39"/>
      <c r="B155" s="40"/>
      <c r="C155" s="219" t="s">
        <v>416</v>
      </c>
      <c r="D155" s="219" t="s">
        <v>130</v>
      </c>
      <c r="E155" s="220" t="s">
        <v>1311</v>
      </c>
      <c r="F155" s="221" t="s">
        <v>1312</v>
      </c>
      <c r="G155" s="222" t="s">
        <v>473</v>
      </c>
      <c r="H155" s="223">
        <v>0.1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141</v>
      </c>
      <c r="AT155" s="230" t="s">
        <v>130</v>
      </c>
      <c r="AU155" s="230" t="s">
        <v>84</v>
      </c>
      <c r="AY155" s="18" t="s">
        <v>127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141</v>
      </c>
      <c r="BM155" s="230" t="s">
        <v>606</v>
      </c>
    </row>
    <row r="156" spans="1:65" s="2" customFormat="1" ht="16.5" customHeight="1">
      <c r="A156" s="39"/>
      <c r="B156" s="40"/>
      <c r="C156" s="219" t="s">
        <v>421</v>
      </c>
      <c r="D156" s="219" t="s">
        <v>130</v>
      </c>
      <c r="E156" s="220" t="s">
        <v>1313</v>
      </c>
      <c r="F156" s="221" t="s">
        <v>1314</v>
      </c>
      <c r="G156" s="222" t="s">
        <v>202</v>
      </c>
      <c r="H156" s="223">
        <v>0.1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141</v>
      </c>
      <c r="AT156" s="230" t="s">
        <v>130</v>
      </c>
      <c r="AU156" s="230" t="s">
        <v>84</v>
      </c>
      <c r="AY156" s="18" t="s">
        <v>127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141</v>
      </c>
      <c r="BM156" s="230" t="s">
        <v>619</v>
      </c>
    </row>
    <row r="157" spans="1:63" s="12" customFormat="1" ht="25.9" customHeight="1">
      <c r="A157" s="12"/>
      <c r="B157" s="203"/>
      <c r="C157" s="204"/>
      <c r="D157" s="205" t="s">
        <v>75</v>
      </c>
      <c r="E157" s="206" t="s">
        <v>1315</v>
      </c>
      <c r="F157" s="206" t="s">
        <v>1316</v>
      </c>
      <c r="G157" s="204"/>
      <c r="H157" s="204"/>
      <c r="I157" s="207"/>
      <c r="J157" s="208">
        <f>BK157</f>
        <v>0</v>
      </c>
      <c r="K157" s="204"/>
      <c r="L157" s="209"/>
      <c r="M157" s="210"/>
      <c r="N157" s="211"/>
      <c r="O157" s="211"/>
      <c r="P157" s="212">
        <f>SUM(P158:P177)</f>
        <v>0</v>
      </c>
      <c r="Q157" s="211"/>
      <c r="R157" s="212">
        <f>SUM(R158:R177)</f>
        <v>0</v>
      </c>
      <c r="S157" s="211"/>
      <c r="T157" s="213">
        <f>SUM(T158:T177)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4" t="s">
        <v>84</v>
      </c>
      <c r="AT157" s="215" t="s">
        <v>75</v>
      </c>
      <c r="AU157" s="215" t="s">
        <v>76</v>
      </c>
      <c r="AY157" s="214" t="s">
        <v>127</v>
      </c>
      <c r="BK157" s="216">
        <f>SUM(BK158:BK177)</f>
        <v>0</v>
      </c>
    </row>
    <row r="158" spans="1:65" s="2" customFormat="1" ht="16.5" customHeight="1">
      <c r="A158" s="39"/>
      <c r="B158" s="40"/>
      <c r="C158" s="271" t="s">
        <v>428</v>
      </c>
      <c r="D158" s="271" t="s">
        <v>304</v>
      </c>
      <c r="E158" s="272" t="s">
        <v>1317</v>
      </c>
      <c r="F158" s="273" t="s">
        <v>1318</v>
      </c>
      <c r="G158" s="274" t="s">
        <v>473</v>
      </c>
      <c r="H158" s="275">
        <v>5</v>
      </c>
      <c r="I158" s="276"/>
      <c r="J158" s="277">
        <f>ROUND(I158*H158,2)</f>
        <v>0</v>
      </c>
      <c r="K158" s="273" t="s">
        <v>1</v>
      </c>
      <c r="L158" s="278"/>
      <c r="M158" s="279" t="s">
        <v>1</v>
      </c>
      <c r="N158" s="280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256</v>
      </c>
      <c r="AT158" s="230" t="s">
        <v>304</v>
      </c>
      <c r="AU158" s="230" t="s">
        <v>84</v>
      </c>
      <c r="AY158" s="18" t="s">
        <v>127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141</v>
      </c>
      <c r="BM158" s="230" t="s">
        <v>1319</v>
      </c>
    </row>
    <row r="159" spans="1:65" s="2" customFormat="1" ht="16.5" customHeight="1">
      <c r="A159" s="39"/>
      <c r="B159" s="40"/>
      <c r="C159" s="271" t="s">
        <v>443</v>
      </c>
      <c r="D159" s="271" t="s">
        <v>304</v>
      </c>
      <c r="E159" s="272" t="s">
        <v>1320</v>
      </c>
      <c r="F159" s="273" t="s">
        <v>1321</v>
      </c>
      <c r="G159" s="274" t="s">
        <v>473</v>
      </c>
      <c r="H159" s="275">
        <v>1</v>
      </c>
      <c r="I159" s="276"/>
      <c r="J159" s="277">
        <f>ROUND(I159*H159,2)</f>
        <v>0</v>
      </c>
      <c r="K159" s="273" t="s">
        <v>1</v>
      </c>
      <c r="L159" s="278"/>
      <c r="M159" s="279" t="s">
        <v>1</v>
      </c>
      <c r="N159" s="280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256</v>
      </c>
      <c r="AT159" s="230" t="s">
        <v>304</v>
      </c>
      <c r="AU159" s="230" t="s">
        <v>84</v>
      </c>
      <c r="AY159" s="18" t="s">
        <v>127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141</v>
      </c>
      <c r="BM159" s="230" t="s">
        <v>1322</v>
      </c>
    </row>
    <row r="160" spans="1:65" s="2" customFormat="1" ht="16.5" customHeight="1">
      <c r="A160" s="39"/>
      <c r="B160" s="40"/>
      <c r="C160" s="271" t="s">
        <v>461</v>
      </c>
      <c r="D160" s="271" t="s">
        <v>304</v>
      </c>
      <c r="E160" s="272" t="s">
        <v>1323</v>
      </c>
      <c r="F160" s="273" t="s">
        <v>1324</v>
      </c>
      <c r="G160" s="274" t="s">
        <v>473</v>
      </c>
      <c r="H160" s="275">
        <v>1</v>
      </c>
      <c r="I160" s="276"/>
      <c r="J160" s="277">
        <f>ROUND(I160*H160,2)</f>
        <v>0</v>
      </c>
      <c r="K160" s="273" t="s">
        <v>1</v>
      </c>
      <c r="L160" s="278"/>
      <c r="M160" s="279" t="s">
        <v>1</v>
      </c>
      <c r="N160" s="280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256</v>
      </c>
      <c r="AT160" s="230" t="s">
        <v>304</v>
      </c>
      <c r="AU160" s="230" t="s">
        <v>84</v>
      </c>
      <c r="AY160" s="18" t="s">
        <v>127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141</v>
      </c>
      <c r="BM160" s="230" t="s">
        <v>1325</v>
      </c>
    </row>
    <row r="161" spans="1:65" s="2" customFormat="1" ht="16.5" customHeight="1">
      <c r="A161" s="39"/>
      <c r="B161" s="40"/>
      <c r="C161" s="271" t="s">
        <v>465</v>
      </c>
      <c r="D161" s="271" t="s">
        <v>304</v>
      </c>
      <c r="E161" s="272" t="s">
        <v>1326</v>
      </c>
      <c r="F161" s="273" t="s">
        <v>1327</v>
      </c>
      <c r="G161" s="274" t="s">
        <v>473</v>
      </c>
      <c r="H161" s="275">
        <v>1</v>
      </c>
      <c r="I161" s="276"/>
      <c r="J161" s="277">
        <f>ROUND(I161*H161,2)</f>
        <v>0</v>
      </c>
      <c r="K161" s="273" t="s">
        <v>1</v>
      </c>
      <c r="L161" s="278"/>
      <c r="M161" s="279" t="s">
        <v>1</v>
      </c>
      <c r="N161" s="280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256</v>
      </c>
      <c r="AT161" s="230" t="s">
        <v>304</v>
      </c>
      <c r="AU161" s="230" t="s">
        <v>84</v>
      </c>
      <c r="AY161" s="18" t="s">
        <v>127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141</v>
      </c>
      <c r="BM161" s="230" t="s">
        <v>1328</v>
      </c>
    </row>
    <row r="162" spans="1:65" s="2" customFormat="1" ht="24.15" customHeight="1">
      <c r="A162" s="39"/>
      <c r="B162" s="40"/>
      <c r="C162" s="271" t="s">
        <v>470</v>
      </c>
      <c r="D162" s="271" t="s">
        <v>304</v>
      </c>
      <c r="E162" s="272" t="s">
        <v>1329</v>
      </c>
      <c r="F162" s="273" t="s">
        <v>1330</v>
      </c>
      <c r="G162" s="274" t="s">
        <v>473</v>
      </c>
      <c r="H162" s="275">
        <v>1</v>
      </c>
      <c r="I162" s="276"/>
      <c r="J162" s="277">
        <f>ROUND(I162*H162,2)</f>
        <v>0</v>
      </c>
      <c r="K162" s="273" t="s">
        <v>1</v>
      </c>
      <c r="L162" s="278"/>
      <c r="M162" s="279" t="s">
        <v>1</v>
      </c>
      <c r="N162" s="280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256</v>
      </c>
      <c r="AT162" s="230" t="s">
        <v>304</v>
      </c>
      <c r="AU162" s="230" t="s">
        <v>84</v>
      </c>
      <c r="AY162" s="18" t="s">
        <v>127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141</v>
      </c>
      <c r="BM162" s="230" t="s">
        <v>1331</v>
      </c>
    </row>
    <row r="163" spans="1:65" s="2" customFormat="1" ht="21.75" customHeight="1">
      <c r="A163" s="39"/>
      <c r="B163" s="40"/>
      <c r="C163" s="271" t="s">
        <v>476</v>
      </c>
      <c r="D163" s="271" t="s">
        <v>304</v>
      </c>
      <c r="E163" s="272" t="s">
        <v>1332</v>
      </c>
      <c r="F163" s="273" t="s">
        <v>1333</v>
      </c>
      <c r="G163" s="274" t="s">
        <v>473</v>
      </c>
      <c r="H163" s="275">
        <v>2</v>
      </c>
      <c r="I163" s="276"/>
      <c r="J163" s="277">
        <f>ROUND(I163*H163,2)</f>
        <v>0</v>
      </c>
      <c r="K163" s="273" t="s">
        <v>1</v>
      </c>
      <c r="L163" s="278"/>
      <c r="M163" s="279" t="s">
        <v>1</v>
      </c>
      <c r="N163" s="280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256</v>
      </c>
      <c r="AT163" s="230" t="s">
        <v>304</v>
      </c>
      <c r="AU163" s="230" t="s">
        <v>84</v>
      </c>
      <c r="AY163" s="18" t="s">
        <v>127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141</v>
      </c>
      <c r="BM163" s="230" t="s">
        <v>1334</v>
      </c>
    </row>
    <row r="164" spans="1:65" s="2" customFormat="1" ht="21.75" customHeight="1">
      <c r="A164" s="39"/>
      <c r="B164" s="40"/>
      <c r="C164" s="271" t="s">
        <v>482</v>
      </c>
      <c r="D164" s="271" t="s">
        <v>304</v>
      </c>
      <c r="E164" s="272" t="s">
        <v>1335</v>
      </c>
      <c r="F164" s="273" t="s">
        <v>1336</v>
      </c>
      <c r="G164" s="274" t="s">
        <v>473</v>
      </c>
      <c r="H164" s="275">
        <v>16</v>
      </c>
      <c r="I164" s="276"/>
      <c r="J164" s="277">
        <f>ROUND(I164*H164,2)</f>
        <v>0</v>
      </c>
      <c r="K164" s="273" t="s">
        <v>1</v>
      </c>
      <c r="L164" s="278"/>
      <c r="M164" s="279" t="s">
        <v>1</v>
      </c>
      <c r="N164" s="280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256</v>
      </c>
      <c r="AT164" s="230" t="s">
        <v>304</v>
      </c>
      <c r="AU164" s="230" t="s">
        <v>84</v>
      </c>
      <c r="AY164" s="18" t="s">
        <v>127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141</v>
      </c>
      <c r="BM164" s="230" t="s">
        <v>1337</v>
      </c>
    </row>
    <row r="165" spans="1:65" s="2" customFormat="1" ht="21.75" customHeight="1">
      <c r="A165" s="39"/>
      <c r="B165" s="40"/>
      <c r="C165" s="271" t="s">
        <v>490</v>
      </c>
      <c r="D165" s="271" t="s">
        <v>304</v>
      </c>
      <c r="E165" s="272" t="s">
        <v>1335</v>
      </c>
      <c r="F165" s="273" t="s">
        <v>1336</v>
      </c>
      <c r="G165" s="274" t="s">
        <v>473</v>
      </c>
      <c r="H165" s="275">
        <v>6</v>
      </c>
      <c r="I165" s="276"/>
      <c r="J165" s="277">
        <f>ROUND(I165*H165,2)</f>
        <v>0</v>
      </c>
      <c r="K165" s="273" t="s">
        <v>1</v>
      </c>
      <c r="L165" s="278"/>
      <c r="M165" s="279" t="s">
        <v>1</v>
      </c>
      <c r="N165" s="280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256</v>
      </c>
      <c r="AT165" s="230" t="s">
        <v>304</v>
      </c>
      <c r="AU165" s="230" t="s">
        <v>84</v>
      </c>
      <c r="AY165" s="18" t="s">
        <v>127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141</v>
      </c>
      <c r="BM165" s="230" t="s">
        <v>1338</v>
      </c>
    </row>
    <row r="166" spans="1:65" s="2" customFormat="1" ht="16.5" customHeight="1">
      <c r="A166" s="39"/>
      <c r="B166" s="40"/>
      <c r="C166" s="271" t="s">
        <v>495</v>
      </c>
      <c r="D166" s="271" t="s">
        <v>304</v>
      </c>
      <c r="E166" s="272" t="s">
        <v>1339</v>
      </c>
      <c r="F166" s="273" t="s">
        <v>1340</v>
      </c>
      <c r="G166" s="274" t="s">
        <v>413</v>
      </c>
      <c r="H166" s="275">
        <v>3</v>
      </c>
      <c r="I166" s="276"/>
      <c r="J166" s="277">
        <f>ROUND(I166*H166,2)</f>
        <v>0</v>
      </c>
      <c r="K166" s="273" t="s">
        <v>1</v>
      </c>
      <c r="L166" s="278"/>
      <c r="M166" s="279" t="s">
        <v>1</v>
      </c>
      <c r="N166" s="280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256</v>
      </c>
      <c r="AT166" s="230" t="s">
        <v>304</v>
      </c>
      <c r="AU166" s="230" t="s">
        <v>84</v>
      </c>
      <c r="AY166" s="18" t="s">
        <v>127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141</v>
      </c>
      <c r="BM166" s="230" t="s">
        <v>1341</v>
      </c>
    </row>
    <row r="167" spans="1:65" s="2" customFormat="1" ht="16.5" customHeight="1">
      <c r="A167" s="39"/>
      <c r="B167" s="40"/>
      <c r="C167" s="271" t="s">
        <v>499</v>
      </c>
      <c r="D167" s="271" t="s">
        <v>304</v>
      </c>
      <c r="E167" s="272" t="s">
        <v>1342</v>
      </c>
      <c r="F167" s="273" t="s">
        <v>1343</v>
      </c>
      <c r="G167" s="274" t="s">
        <v>413</v>
      </c>
      <c r="H167" s="275">
        <v>5</v>
      </c>
      <c r="I167" s="276"/>
      <c r="J167" s="277">
        <f>ROUND(I167*H167,2)</f>
        <v>0</v>
      </c>
      <c r="K167" s="273" t="s">
        <v>1</v>
      </c>
      <c r="L167" s="278"/>
      <c r="M167" s="279" t="s">
        <v>1</v>
      </c>
      <c r="N167" s="280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256</v>
      </c>
      <c r="AT167" s="230" t="s">
        <v>304</v>
      </c>
      <c r="AU167" s="230" t="s">
        <v>84</v>
      </c>
      <c r="AY167" s="18" t="s">
        <v>127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141</v>
      </c>
      <c r="BM167" s="230" t="s">
        <v>1344</v>
      </c>
    </row>
    <row r="168" spans="1:65" s="2" customFormat="1" ht="16.5" customHeight="1">
      <c r="A168" s="39"/>
      <c r="B168" s="40"/>
      <c r="C168" s="271" t="s">
        <v>503</v>
      </c>
      <c r="D168" s="271" t="s">
        <v>304</v>
      </c>
      <c r="E168" s="272" t="s">
        <v>1345</v>
      </c>
      <c r="F168" s="273" t="s">
        <v>1346</v>
      </c>
      <c r="G168" s="274" t="s">
        <v>413</v>
      </c>
      <c r="H168" s="275">
        <v>10</v>
      </c>
      <c r="I168" s="276"/>
      <c r="J168" s="277">
        <f>ROUND(I168*H168,2)</f>
        <v>0</v>
      </c>
      <c r="K168" s="273" t="s">
        <v>1</v>
      </c>
      <c r="L168" s="278"/>
      <c r="M168" s="279" t="s">
        <v>1</v>
      </c>
      <c r="N168" s="280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256</v>
      </c>
      <c r="AT168" s="230" t="s">
        <v>304</v>
      </c>
      <c r="AU168" s="230" t="s">
        <v>84</v>
      </c>
      <c r="AY168" s="18" t="s">
        <v>127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141</v>
      </c>
      <c r="BM168" s="230" t="s">
        <v>1347</v>
      </c>
    </row>
    <row r="169" spans="1:65" s="2" customFormat="1" ht="16.5" customHeight="1">
      <c r="A169" s="39"/>
      <c r="B169" s="40"/>
      <c r="C169" s="271" t="s">
        <v>508</v>
      </c>
      <c r="D169" s="271" t="s">
        <v>304</v>
      </c>
      <c r="E169" s="272" t="s">
        <v>1348</v>
      </c>
      <c r="F169" s="273" t="s">
        <v>1349</v>
      </c>
      <c r="G169" s="274" t="s">
        <v>413</v>
      </c>
      <c r="H169" s="275">
        <v>3</v>
      </c>
      <c r="I169" s="276"/>
      <c r="J169" s="277">
        <f>ROUND(I169*H169,2)</f>
        <v>0</v>
      </c>
      <c r="K169" s="273" t="s">
        <v>1</v>
      </c>
      <c r="L169" s="278"/>
      <c r="M169" s="279" t="s">
        <v>1</v>
      </c>
      <c r="N169" s="280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256</v>
      </c>
      <c r="AT169" s="230" t="s">
        <v>304</v>
      </c>
      <c r="AU169" s="230" t="s">
        <v>84</v>
      </c>
      <c r="AY169" s="18" t="s">
        <v>127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141</v>
      </c>
      <c r="BM169" s="230" t="s">
        <v>1350</v>
      </c>
    </row>
    <row r="170" spans="1:65" s="2" customFormat="1" ht="16.5" customHeight="1">
      <c r="A170" s="39"/>
      <c r="B170" s="40"/>
      <c r="C170" s="271" t="s">
        <v>513</v>
      </c>
      <c r="D170" s="271" t="s">
        <v>304</v>
      </c>
      <c r="E170" s="272" t="s">
        <v>1351</v>
      </c>
      <c r="F170" s="273" t="s">
        <v>1352</v>
      </c>
      <c r="G170" s="274" t="s">
        <v>413</v>
      </c>
      <c r="H170" s="275">
        <v>6</v>
      </c>
      <c r="I170" s="276"/>
      <c r="J170" s="277">
        <f>ROUND(I170*H170,2)</f>
        <v>0</v>
      </c>
      <c r="K170" s="273" t="s">
        <v>1</v>
      </c>
      <c r="L170" s="278"/>
      <c r="M170" s="279" t="s">
        <v>1</v>
      </c>
      <c r="N170" s="280" t="s">
        <v>41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256</v>
      </c>
      <c r="AT170" s="230" t="s">
        <v>304</v>
      </c>
      <c r="AU170" s="230" t="s">
        <v>84</v>
      </c>
      <c r="AY170" s="18" t="s">
        <v>127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141</v>
      </c>
      <c r="BM170" s="230" t="s">
        <v>1353</v>
      </c>
    </row>
    <row r="171" spans="1:65" s="2" customFormat="1" ht="16.5" customHeight="1">
      <c r="A171" s="39"/>
      <c r="B171" s="40"/>
      <c r="C171" s="271" t="s">
        <v>518</v>
      </c>
      <c r="D171" s="271" t="s">
        <v>304</v>
      </c>
      <c r="E171" s="272" t="s">
        <v>1354</v>
      </c>
      <c r="F171" s="273" t="s">
        <v>1355</v>
      </c>
      <c r="G171" s="274" t="s">
        <v>473</v>
      </c>
      <c r="H171" s="275">
        <v>3</v>
      </c>
      <c r="I171" s="276"/>
      <c r="J171" s="277">
        <f>ROUND(I171*H171,2)</f>
        <v>0</v>
      </c>
      <c r="K171" s="273" t="s">
        <v>1</v>
      </c>
      <c r="L171" s="278"/>
      <c r="M171" s="279" t="s">
        <v>1</v>
      </c>
      <c r="N171" s="280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256</v>
      </c>
      <c r="AT171" s="230" t="s">
        <v>304</v>
      </c>
      <c r="AU171" s="230" t="s">
        <v>84</v>
      </c>
      <c r="AY171" s="18" t="s">
        <v>127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141</v>
      </c>
      <c r="BM171" s="230" t="s">
        <v>1356</v>
      </c>
    </row>
    <row r="172" spans="1:65" s="2" customFormat="1" ht="16.5" customHeight="1">
      <c r="A172" s="39"/>
      <c r="B172" s="40"/>
      <c r="C172" s="271" t="s">
        <v>523</v>
      </c>
      <c r="D172" s="271" t="s">
        <v>304</v>
      </c>
      <c r="E172" s="272" t="s">
        <v>1357</v>
      </c>
      <c r="F172" s="273" t="s">
        <v>1358</v>
      </c>
      <c r="G172" s="274" t="s">
        <v>413</v>
      </c>
      <c r="H172" s="275">
        <v>15</v>
      </c>
      <c r="I172" s="276"/>
      <c r="J172" s="277">
        <f>ROUND(I172*H172,2)</f>
        <v>0</v>
      </c>
      <c r="K172" s="273" t="s">
        <v>1</v>
      </c>
      <c r="L172" s="278"/>
      <c r="M172" s="279" t="s">
        <v>1</v>
      </c>
      <c r="N172" s="280" t="s">
        <v>41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256</v>
      </c>
      <c r="AT172" s="230" t="s">
        <v>304</v>
      </c>
      <c r="AU172" s="230" t="s">
        <v>84</v>
      </c>
      <c r="AY172" s="18" t="s">
        <v>127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141</v>
      </c>
      <c r="BM172" s="230" t="s">
        <v>1359</v>
      </c>
    </row>
    <row r="173" spans="1:65" s="2" customFormat="1" ht="16.5" customHeight="1">
      <c r="A173" s="39"/>
      <c r="B173" s="40"/>
      <c r="C173" s="271" t="s">
        <v>527</v>
      </c>
      <c r="D173" s="271" t="s">
        <v>304</v>
      </c>
      <c r="E173" s="272" t="s">
        <v>1360</v>
      </c>
      <c r="F173" s="273" t="s">
        <v>1361</v>
      </c>
      <c r="G173" s="274" t="s">
        <v>473</v>
      </c>
      <c r="H173" s="275">
        <v>34</v>
      </c>
      <c r="I173" s="276"/>
      <c r="J173" s="277">
        <f>ROUND(I173*H173,2)</f>
        <v>0</v>
      </c>
      <c r="K173" s="273" t="s">
        <v>1</v>
      </c>
      <c r="L173" s="278"/>
      <c r="M173" s="279" t="s">
        <v>1</v>
      </c>
      <c r="N173" s="280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256</v>
      </c>
      <c r="AT173" s="230" t="s">
        <v>304</v>
      </c>
      <c r="AU173" s="230" t="s">
        <v>84</v>
      </c>
      <c r="AY173" s="18" t="s">
        <v>127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141</v>
      </c>
      <c r="BM173" s="230" t="s">
        <v>1362</v>
      </c>
    </row>
    <row r="174" spans="1:65" s="2" customFormat="1" ht="16.5" customHeight="1">
      <c r="A174" s="39"/>
      <c r="B174" s="40"/>
      <c r="C174" s="271" t="s">
        <v>531</v>
      </c>
      <c r="D174" s="271" t="s">
        <v>304</v>
      </c>
      <c r="E174" s="272" t="s">
        <v>1363</v>
      </c>
      <c r="F174" s="273" t="s">
        <v>1364</v>
      </c>
      <c r="G174" s="274" t="s">
        <v>473</v>
      </c>
      <c r="H174" s="275">
        <v>4</v>
      </c>
      <c r="I174" s="276"/>
      <c r="J174" s="277">
        <f>ROUND(I174*H174,2)</f>
        <v>0</v>
      </c>
      <c r="K174" s="273" t="s">
        <v>1</v>
      </c>
      <c r="L174" s="278"/>
      <c r="M174" s="279" t="s">
        <v>1</v>
      </c>
      <c r="N174" s="280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256</v>
      </c>
      <c r="AT174" s="230" t="s">
        <v>304</v>
      </c>
      <c r="AU174" s="230" t="s">
        <v>84</v>
      </c>
      <c r="AY174" s="18" t="s">
        <v>127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141</v>
      </c>
      <c r="BM174" s="230" t="s">
        <v>1365</v>
      </c>
    </row>
    <row r="175" spans="1:65" s="2" customFormat="1" ht="16.5" customHeight="1">
      <c r="A175" s="39"/>
      <c r="B175" s="40"/>
      <c r="C175" s="271" t="s">
        <v>535</v>
      </c>
      <c r="D175" s="271" t="s">
        <v>304</v>
      </c>
      <c r="E175" s="272" t="s">
        <v>84</v>
      </c>
      <c r="F175" s="273" t="s">
        <v>1366</v>
      </c>
      <c r="G175" s="274" t="s">
        <v>413</v>
      </c>
      <c r="H175" s="275">
        <v>20</v>
      </c>
      <c r="I175" s="276"/>
      <c r="J175" s="277">
        <f>ROUND(I175*H175,2)</f>
        <v>0</v>
      </c>
      <c r="K175" s="273" t="s">
        <v>1</v>
      </c>
      <c r="L175" s="278"/>
      <c r="M175" s="279" t="s">
        <v>1</v>
      </c>
      <c r="N175" s="280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256</v>
      </c>
      <c r="AT175" s="230" t="s">
        <v>304</v>
      </c>
      <c r="AU175" s="230" t="s">
        <v>84</v>
      </c>
      <c r="AY175" s="18" t="s">
        <v>127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141</v>
      </c>
      <c r="BM175" s="230" t="s">
        <v>1367</v>
      </c>
    </row>
    <row r="176" spans="1:65" s="2" customFormat="1" ht="16.5" customHeight="1">
      <c r="A176" s="39"/>
      <c r="B176" s="40"/>
      <c r="C176" s="271" t="s">
        <v>540</v>
      </c>
      <c r="D176" s="271" t="s">
        <v>304</v>
      </c>
      <c r="E176" s="272" t="s">
        <v>1368</v>
      </c>
      <c r="F176" s="273" t="s">
        <v>1369</v>
      </c>
      <c r="G176" s="274" t="s">
        <v>413</v>
      </c>
      <c r="H176" s="275">
        <v>30</v>
      </c>
      <c r="I176" s="276"/>
      <c r="J176" s="277">
        <f>ROUND(I176*H176,2)</f>
        <v>0</v>
      </c>
      <c r="K176" s="273" t="s">
        <v>1</v>
      </c>
      <c r="L176" s="278"/>
      <c r="M176" s="279" t="s">
        <v>1</v>
      </c>
      <c r="N176" s="280" t="s">
        <v>41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256</v>
      </c>
      <c r="AT176" s="230" t="s">
        <v>304</v>
      </c>
      <c r="AU176" s="230" t="s">
        <v>84</v>
      </c>
      <c r="AY176" s="18" t="s">
        <v>127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141</v>
      </c>
      <c r="BM176" s="230" t="s">
        <v>1370</v>
      </c>
    </row>
    <row r="177" spans="1:65" s="2" customFormat="1" ht="16.5" customHeight="1">
      <c r="A177" s="39"/>
      <c r="B177" s="40"/>
      <c r="C177" s="271" t="s">
        <v>546</v>
      </c>
      <c r="D177" s="271" t="s">
        <v>304</v>
      </c>
      <c r="E177" s="272" t="s">
        <v>1371</v>
      </c>
      <c r="F177" s="273" t="s">
        <v>1372</v>
      </c>
      <c r="G177" s="274" t="s">
        <v>413</v>
      </c>
      <c r="H177" s="275">
        <v>6</v>
      </c>
      <c r="I177" s="276"/>
      <c r="J177" s="277">
        <f>ROUND(I177*H177,2)</f>
        <v>0</v>
      </c>
      <c r="K177" s="273" t="s">
        <v>1</v>
      </c>
      <c r="L177" s="278"/>
      <c r="M177" s="279" t="s">
        <v>1</v>
      </c>
      <c r="N177" s="280" t="s">
        <v>41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256</v>
      </c>
      <c r="AT177" s="230" t="s">
        <v>304</v>
      </c>
      <c r="AU177" s="230" t="s">
        <v>84</v>
      </c>
      <c r="AY177" s="18" t="s">
        <v>127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141</v>
      </c>
      <c r="BM177" s="230" t="s">
        <v>1373</v>
      </c>
    </row>
    <row r="178" spans="1:63" s="12" customFormat="1" ht="25.9" customHeight="1">
      <c r="A178" s="12"/>
      <c r="B178" s="203"/>
      <c r="C178" s="204"/>
      <c r="D178" s="205" t="s">
        <v>75</v>
      </c>
      <c r="E178" s="206" t="s">
        <v>1374</v>
      </c>
      <c r="F178" s="206" t="s">
        <v>1375</v>
      </c>
      <c r="G178" s="204"/>
      <c r="H178" s="204"/>
      <c r="I178" s="207"/>
      <c r="J178" s="208">
        <f>BK178</f>
        <v>0</v>
      </c>
      <c r="K178" s="204"/>
      <c r="L178" s="209"/>
      <c r="M178" s="210"/>
      <c r="N178" s="211"/>
      <c r="O178" s="211"/>
      <c r="P178" s="212">
        <f>SUM(P179:P181)</f>
        <v>0</v>
      </c>
      <c r="Q178" s="211"/>
      <c r="R178" s="212">
        <f>SUM(R179:R181)</f>
        <v>0</v>
      </c>
      <c r="S178" s="211"/>
      <c r="T178" s="213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84</v>
      </c>
      <c r="AT178" s="215" t="s">
        <v>75</v>
      </c>
      <c r="AU178" s="215" t="s">
        <v>76</v>
      </c>
      <c r="AY178" s="214" t="s">
        <v>127</v>
      </c>
      <c r="BK178" s="216">
        <f>SUM(BK179:BK181)</f>
        <v>0</v>
      </c>
    </row>
    <row r="179" spans="1:65" s="2" customFormat="1" ht="24.15" customHeight="1">
      <c r="A179" s="39"/>
      <c r="B179" s="40"/>
      <c r="C179" s="219" t="s">
        <v>550</v>
      </c>
      <c r="D179" s="219" t="s">
        <v>130</v>
      </c>
      <c r="E179" s="220" t="s">
        <v>1376</v>
      </c>
      <c r="F179" s="221" t="s">
        <v>1377</v>
      </c>
      <c r="G179" s="222" t="s">
        <v>473</v>
      </c>
      <c r="H179" s="223">
        <v>1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141</v>
      </c>
      <c r="AT179" s="230" t="s">
        <v>130</v>
      </c>
      <c r="AU179" s="230" t="s">
        <v>84</v>
      </c>
      <c r="AY179" s="18" t="s">
        <v>127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141</v>
      </c>
      <c r="BM179" s="230" t="s">
        <v>1129</v>
      </c>
    </row>
    <row r="180" spans="1:65" s="2" customFormat="1" ht="16.5" customHeight="1">
      <c r="A180" s="39"/>
      <c r="B180" s="40"/>
      <c r="C180" s="219" t="s">
        <v>556</v>
      </c>
      <c r="D180" s="219" t="s">
        <v>130</v>
      </c>
      <c r="E180" s="220" t="s">
        <v>1378</v>
      </c>
      <c r="F180" s="221" t="s">
        <v>1379</v>
      </c>
      <c r="G180" s="222" t="s">
        <v>473</v>
      </c>
      <c r="H180" s="223">
        <v>1</v>
      </c>
      <c r="I180" s="224"/>
      <c r="J180" s="225">
        <f>ROUND(I180*H180,2)</f>
        <v>0</v>
      </c>
      <c r="K180" s="221" t="s">
        <v>1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141</v>
      </c>
      <c r="AT180" s="230" t="s">
        <v>130</v>
      </c>
      <c r="AU180" s="230" t="s">
        <v>84</v>
      </c>
      <c r="AY180" s="18" t="s">
        <v>127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141</v>
      </c>
      <c r="BM180" s="230" t="s">
        <v>1137</v>
      </c>
    </row>
    <row r="181" spans="1:65" s="2" customFormat="1" ht="24.15" customHeight="1">
      <c r="A181" s="39"/>
      <c r="B181" s="40"/>
      <c r="C181" s="219" t="s">
        <v>562</v>
      </c>
      <c r="D181" s="219" t="s">
        <v>130</v>
      </c>
      <c r="E181" s="220" t="s">
        <v>1380</v>
      </c>
      <c r="F181" s="221" t="s">
        <v>1381</v>
      </c>
      <c r="G181" s="222" t="s">
        <v>473</v>
      </c>
      <c r="H181" s="223">
        <v>1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141</v>
      </c>
      <c r="AT181" s="230" t="s">
        <v>130</v>
      </c>
      <c r="AU181" s="230" t="s">
        <v>84</v>
      </c>
      <c r="AY181" s="18" t="s">
        <v>127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141</v>
      </c>
      <c r="BM181" s="230" t="s">
        <v>1145</v>
      </c>
    </row>
    <row r="182" spans="1:63" s="12" customFormat="1" ht="25.9" customHeight="1">
      <c r="A182" s="12"/>
      <c r="B182" s="203"/>
      <c r="C182" s="204"/>
      <c r="D182" s="205" t="s">
        <v>75</v>
      </c>
      <c r="E182" s="206" t="s">
        <v>1382</v>
      </c>
      <c r="F182" s="206" t="s">
        <v>1383</v>
      </c>
      <c r="G182" s="204"/>
      <c r="H182" s="204"/>
      <c r="I182" s="207"/>
      <c r="J182" s="208">
        <f>BK182</f>
        <v>0</v>
      </c>
      <c r="K182" s="204"/>
      <c r="L182" s="209"/>
      <c r="M182" s="210"/>
      <c r="N182" s="211"/>
      <c r="O182" s="211"/>
      <c r="P182" s="212">
        <f>SUM(P183:P185)</f>
        <v>0</v>
      </c>
      <c r="Q182" s="211"/>
      <c r="R182" s="212">
        <f>SUM(R183:R185)</f>
        <v>0</v>
      </c>
      <c r="S182" s="211"/>
      <c r="T182" s="213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84</v>
      </c>
      <c r="AT182" s="215" t="s">
        <v>75</v>
      </c>
      <c r="AU182" s="215" t="s">
        <v>76</v>
      </c>
      <c r="AY182" s="214" t="s">
        <v>127</v>
      </c>
      <c r="BK182" s="216">
        <f>SUM(BK183:BK185)</f>
        <v>0</v>
      </c>
    </row>
    <row r="183" spans="1:65" s="2" customFormat="1" ht="16.5" customHeight="1">
      <c r="A183" s="39"/>
      <c r="B183" s="40"/>
      <c r="C183" s="219" t="s">
        <v>570</v>
      </c>
      <c r="D183" s="219" t="s">
        <v>130</v>
      </c>
      <c r="E183" s="220" t="s">
        <v>1384</v>
      </c>
      <c r="F183" s="221" t="s">
        <v>1385</v>
      </c>
      <c r="G183" s="222" t="s">
        <v>1386</v>
      </c>
      <c r="H183" s="223">
        <v>10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141</v>
      </c>
      <c r="AT183" s="230" t="s">
        <v>130</v>
      </c>
      <c r="AU183" s="230" t="s">
        <v>84</v>
      </c>
      <c r="AY183" s="18" t="s">
        <v>127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141</v>
      </c>
      <c r="BM183" s="230" t="s">
        <v>1153</v>
      </c>
    </row>
    <row r="184" spans="1:65" s="2" customFormat="1" ht="16.5" customHeight="1">
      <c r="A184" s="39"/>
      <c r="B184" s="40"/>
      <c r="C184" s="219" t="s">
        <v>579</v>
      </c>
      <c r="D184" s="219" t="s">
        <v>130</v>
      </c>
      <c r="E184" s="220" t="s">
        <v>1387</v>
      </c>
      <c r="F184" s="221" t="s">
        <v>1388</v>
      </c>
      <c r="G184" s="222" t="s">
        <v>1386</v>
      </c>
      <c r="H184" s="223">
        <v>8</v>
      </c>
      <c r="I184" s="224"/>
      <c r="J184" s="225">
        <f>ROUND(I184*H184,2)</f>
        <v>0</v>
      </c>
      <c r="K184" s="221" t="s">
        <v>1</v>
      </c>
      <c r="L184" s="45"/>
      <c r="M184" s="226" t="s">
        <v>1</v>
      </c>
      <c r="N184" s="227" t="s">
        <v>41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141</v>
      </c>
      <c r="AT184" s="230" t="s">
        <v>130</v>
      </c>
      <c r="AU184" s="230" t="s">
        <v>84</v>
      </c>
      <c r="AY184" s="18" t="s">
        <v>127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84</v>
      </c>
      <c r="BK184" s="231">
        <f>ROUND(I184*H184,2)</f>
        <v>0</v>
      </c>
      <c r="BL184" s="18" t="s">
        <v>141</v>
      </c>
      <c r="BM184" s="230" t="s">
        <v>1161</v>
      </c>
    </row>
    <row r="185" spans="1:65" s="2" customFormat="1" ht="16.5" customHeight="1">
      <c r="A185" s="39"/>
      <c r="B185" s="40"/>
      <c r="C185" s="219" t="s">
        <v>587</v>
      </c>
      <c r="D185" s="219" t="s">
        <v>130</v>
      </c>
      <c r="E185" s="220" t="s">
        <v>1389</v>
      </c>
      <c r="F185" s="221" t="s">
        <v>1390</v>
      </c>
      <c r="G185" s="222" t="s">
        <v>1386</v>
      </c>
      <c r="H185" s="223">
        <v>3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141</v>
      </c>
      <c r="AT185" s="230" t="s">
        <v>130</v>
      </c>
      <c r="AU185" s="230" t="s">
        <v>84</v>
      </c>
      <c r="AY185" s="18" t="s">
        <v>127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141</v>
      </c>
      <c r="BM185" s="230" t="s">
        <v>1169</v>
      </c>
    </row>
    <row r="186" spans="1:63" s="12" customFormat="1" ht="25.9" customHeight="1">
      <c r="A186" s="12"/>
      <c r="B186" s="203"/>
      <c r="C186" s="204"/>
      <c r="D186" s="205" t="s">
        <v>75</v>
      </c>
      <c r="E186" s="206" t="s">
        <v>1391</v>
      </c>
      <c r="F186" s="206" t="s">
        <v>1392</v>
      </c>
      <c r="G186" s="204"/>
      <c r="H186" s="204"/>
      <c r="I186" s="207"/>
      <c r="J186" s="208">
        <f>BK186</f>
        <v>0</v>
      </c>
      <c r="K186" s="204"/>
      <c r="L186" s="209"/>
      <c r="M186" s="210"/>
      <c r="N186" s="211"/>
      <c r="O186" s="211"/>
      <c r="P186" s="212">
        <f>P187</f>
        <v>0</v>
      </c>
      <c r="Q186" s="211"/>
      <c r="R186" s="212">
        <f>R187</f>
        <v>0</v>
      </c>
      <c r="S186" s="211"/>
      <c r="T186" s="213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4" t="s">
        <v>141</v>
      </c>
      <c r="AT186" s="215" t="s">
        <v>75</v>
      </c>
      <c r="AU186" s="215" t="s">
        <v>76</v>
      </c>
      <c r="AY186" s="214" t="s">
        <v>127</v>
      </c>
      <c r="BK186" s="216">
        <f>BK187</f>
        <v>0</v>
      </c>
    </row>
    <row r="187" spans="1:65" s="2" customFormat="1" ht="21.75" customHeight="1">
      <c r="A187" s="39"/>
      <c r="B187" s="40"/>
      <c r="C187" s="219" t="s">
        <v>592</v>
      </c>
      <c r="D187" s="219" t="s">
        <v>130</v>
      </c>
      <c r="E187" s="220" t="s">
        <v>87</v>
      </c>
      <c r="F187" s="221" t="s">
        <v>1393</v>
      </c>
      <c r="G187" s="222" t="s">
        <v>133</v>
      </c>
      <c r="H187" s="223">
        <v>1</v>
      </c>
      <c r="I187" s="224"/>
      <c r="J187" s="225">
        <f>ROUND(I187*H187,2)</f>
        <v>0</v>
      </c>
      <c r="K187" s="221" t="s">
        <v>1</v>
      </c>
      <c r="L187" s="45"/>
      <c r="M187" s="232" t="s">
        <v>1</v>
      </c>
      <c r="N187" s="233" t="s">
        <v>41</v>
      </c>
      <c r="O187" s="234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1394</v>
      </c>
      <c r="AT187" s="230" t="s">
        <v>130</v>
      </c>
      <c r="AU187" s="230" t="s">
        <v>84</v>
      </c>
      <c r="AY187" s="18" t="s">
        <v>127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1394</v>
      </c>
      <c r="BM187" s="230" t="s">
        <v>1395</v>
      </c>
    </row>
    <row r="188" spans="1:31" s="2" customFormat="1" ht="6.95" customHeight="1">
      <c r="A188" s="39"/>
      <c r="B188" s="67"/>
      <c r="C188" s="68"/>
      <c r="D188" s="68"/>
      <c r="E188" s="68"/>
      <c r="F188" s="68"/>
      <c r="G188" s="68"/>
      <c r="H188" s="68"/>
      <c r="I188" s="68"/>
      <c r="J188" s="68"/>
      <c r="K188" s="68"/>
      <c r="L188" s="45"/>
      <c r="M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</row>
  </sheetData>
  <sheetProtection password="CC35" sheet="1" objects="1" scenarios="1" formatColumns="0" formatRows="0" autoFilter="0"/>
  <autoFilter ref="C121:K18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Tlaková stanice u nemocnice Dvůr Králové nad Labem-aktualizace 01/2024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1396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18. 1. 2024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ROUND((SUM(BE118:BE121)),2)</f>
        <v>0</v>
      </c>
      <c r="G33" s="39"/>
      <c r="H33" s="39"/>
      <c r="I33" s="156">
        <v>0.21</v>
      </c>
      <c r="J33" s="155">
        <f>ROUND(((SUM(BE118:BE121))*I33),2)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ROUND((SUM(BF118:BF121)),2)</f>
        <v>0</v>
      </c>
      <c r="G34" s="39"/>
      <c r="H34" s="39"/>
      <c r="I34" s="156">
        <v>0.12</v>
      </c>
      <c r="J34" s="155">
        <f>ROUND(((SUM(BF118:BF121))*I34),2)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ROUND((SUM(BG118:BG121)),2)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ROUND((SUM(BH118:BH121)),2)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ROUND((SUM(BI118:BI121)),2)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Tlaková stanice u nemocnice Dvůr Králové nad Labem-aktualizace 01/2024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004 - Přenos dat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Dvůr Králové nad Labem</v>
      </c>
      <c r="G89" s="41"/>
      <c r="H89" s="41"/>
      <c r="I89" s="33" t="s">
        <v>22</v>
      </c>
      <c r="J89" s="80" t="str">
        <f>IF(J12="","",J12)</f>
        <v>18. 1. 2024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Dvůr Králové nad Labem</v>
      </c>
      <c r="G91" s="41"/>
      <c r="H91" s="41"/>
      <c r="I91" s="33" t="s">
        <v>30</v>
      </c>
      <c r="J91" s="37" t="str">
        <f>E21</f>
        <v>Ing. Blanka Matějková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104</v>
      </c>
      <c r="D94" s="177"/>
      <c r="E94" s="177"/>
      <c r="F94" s="177"/>
      <c r="G94" s="177"/>
      <c r="H94" s="177"/>
      <c r="I94" s="177"/>
      <c r="J94" s="178" t="s">
        <v>105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106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107</v>
      </c>
    </row>
    <row r="97" spans="1:31" s="9" customFormat="1" ht="24.95" customHeight="1">
      <c r="A97" s="9"/>
      <c r="B97" s="180"/>
      <c r="C97" s="181"/>
      <c r="D97" s="182" t="s">
        <v>184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1397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111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75" t="str">
        <f>E7</f>
        <v>Tlaková stanice u nemocnice Dvůr Králové nad Labem-aktualizace 01/2024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101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004 - Přenos dat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Dvůr Králové nad Labem</v>
      </c>
      <c r="G112" s="41"/>
      <c r="H112" s="41"/>
      <c r="I112" s="33" t="s">
        <v>22</v>
      </c>
      <c r="J112" s="80" t="str">
        <f>IF(J12="","",J12)</f>
        <v>18. 1. 2024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Město Dvůr Králové nad Labem</v>
      </c>
      <c r="G114" s="41"/>
      <c r="H114" s="41"/>
      <c r="I114" s="33" t="s">
        <v>30</v>
      </c>
      <c r="J114" s="37" t="str">
        <f>E21</f>
        <v>Ing. Blanka Matějková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>Ing. Lenka Kasperová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112</v>
      </c>
      <c r="D117" s="195" t="s">
        <v>61</v>
      </c>
      <c r="E117" s="195" t="s">
        <v>57</v>
      </c>
      <c r="F117" s="195" t="s">
        <v>58</v>
      </c>
      <c r="G117" s="195" t="s">
        <v>113</v>
      </c>
      <c r="H117" s="195" t="s">
        <v>114</v>
      </c>
      <c r="I117" s="195" t="s">
        <v>115</v>
      </c>
      <c r="J117" s="195" t="s">
        <v>105</v>
      </c>
      <c r="K117" s="196" t="s">
        <v>116</v>
      </c>
      <c r="L117" s="197"/>
      <c r="M117" s="101" t="s">
        <v>1</v>
      </c>
      <c r="N117" s="102" t="s">
        <v>40</v>
      </c>
      <c r="O117" s="102" t="s">
        <v>117</v>
      </c>
      <c r="P117" s="102" t="s">
        <v>118</v>
      </c>
      <c r="Q117" s="102" t="s">
        <v>119</v>
      </c>
      <c r="R117" s="102" t="s">
        <v>120</v>
      </c>
      <c r="S117" s="102" t="s">
        <v>121</v>
      </c>
      <c r="T117" s="103" t="s">
        <v>122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123</v>
      </c>
      <c r="D118" s="41"/>
      <c r="E118" s="41"/>
      <c r="F118" s="41"/>
      <c r="G118" s="41"/>
      <c r="H118" s="41"/>
      <c r="I118" s="41"/>
      <c r="J118" s="198">
        <f>BK118</f>
        <v>0</v>
      </c>
      <c r="K118" s="41"/>
      <c r="L118" s="45"/>
      <c r="M118" s="104"/>
      <c r="N118" s="199"/>
      <c r="O118" s="105"/>
      <c r="P118" s="200">
        <f>P119</f>
        <v>0</v>
      </c>
      <c r="Q118" s="105"/>
      <c r="R118" s="200">
        <f>R119</f>
        <v>0</v>
      </c>
      <c r="S118" s="105"/>
      <c r="T118" s="201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107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75</v>
      </c>
      <c r="E119" s="206" t="s">
        <v>566</v>
      </c>
      <c r="F119" s="206" t="s">
        <v>567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86</v>
      </c>
      <c r="AT119" s="215" t="s">
        <v>75</v>
      </c>
      <c r="AU119" s="215" t="s">
        <v>76</v>
      </c>
      <c r="AY119" s="214" t="s">
        <v>127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75</v>
      </c>
      <c r="E120" s="217" t="s">
        <v>1398</v>
      </c>
      <c r="F120" s="217" t="s">
        <v>1399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P121</f>
        <v>0</v>
      </c>
      <c r="Q120" s="211"/>
      <c r="R120" s="212">
        <f>R121</f>
        <v>0</v>
      </c>
      <c r="S120" s="211"/>
      <c r="T120" s="213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86</v>
      </c>
      <c r="AT120" s="215" t="s">
        <v>75</v>
      </c>
      <c r="AU120" s="215" t="s">
        <v>84</v>
      </c>
      <c r="AY120" s="214" t="s">
        <v>127</v>
      </c>
      <c r="BK120" s="216">
        <f>BK121</f>
        <v>0</v>
      </c>
    </row>
    <row r="121" spans="1:65" s="2" customFormat="1" ht="16.5" customHeight="1">
      <c r="A121" s="39"/>
      <c r="B121" s="40"/>
      <c r="C121" s="219" t="s">
        <v>84</v>
      </c>
      <c r="D121" s="219" t="s">
        <v>130</v>
      </c>
      <c r="E121" s="220" t="s">
        <v>1400</v>
      </c>
      <c r="F121" s="221" t="s">
        <v>1401</v>
      </c>
      <c r="G121" s="222" t="s">
        <v>133</v>
      </c>
      <c r="H121" s="223">
        <v>1</v>
      </c>
      <c r="I121" s="224"/>
      <c r="J121" s="225">
        <f>ROUND(I121*H121,2)</f>
        <v>0</v>
      </c>
      <c r="K121" s="221" t="s">
        <v>1</v>
      </c>
      <c r="L121" s="45"/>
      <c r="M121" s="232" t="s">
        <v>1</v>
      </c>
      <c r="N121" s="233" t="s">
        <v>41</v>
      </c>
      <c r="O121" s="234"/>
      <c r="P121" s="235">
        <f>O121*H121</f>
        <v>0</v>
      </c>
      <c r="Q121" s="235">
        <v>0</v>
      </c>
      <c r="R121" s="235">
        <f>Q121*H121</f>
        <v>0</v>
      </c>
      <c r="S121" s="235">
        <v>0</v>
      </c>
      <c r="T121" s="23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298</v>
      </c>
      <c r="AT121" s="230" t="s">
        <v>130</v>
      </c>
      <c r="AU121" s="230" t="s">
        <v>86</v>
      </c>
      <c r="AY121" s="18" t="s">
        <v>127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84</v>
      </c>
      <c r="BK121" s="231">
        <f>ROUND(I121*H121,2)</f>
        <v>0</v>
      </c>
      <c r="BL121" s="18" t="s">
        <v>298</v>
      </c>
      <c r="BM121" s="230" t="s">
        <v>1402</v>
      </c>
    </row>
    <row r="122" spans="1:31" s="2" customFormat="1" ht="6.95" customHeight="1">
      <c r="A122" s="39"/>
      <c r="B122" s="67"/>
      <c r="C122" s="68"/>
      <c r="D122" s="68"/>
      <c r="E122" s="68"/>
      <c r="F122" s="68"/>
      <c r="G122" s="68"/>
      <c r="H122" s="68"/>
      <c r="I122" s="68"/>
      <c r="J122" s="68"/>
      <c r="K122" s="68"/>
      <c r="L122" s="45"/>
      <c r="M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</sheetData>
  <sheetProtection password="CC35" sheet="1" objects="1" scenarios="1" formatColumns="0" formatRows="0" autoFilter="0"/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1"/>
    </row>
    <row r="4" spans="2:8" s="1" customFormat="1" ht="24.95" customHeight="1">
      <c r="B4" s="21"/>
      <c r="C4" s="139" t="s">
        <v>1403</v>
      </c>
      <c r="H4" s="21"/>
    </row>
    <row r="5" spans="2:8" s="1" customFormat="1" ht="12" customHeight="1">
      <c r="B5" s="21"/>
      <c r="C5" s="300" t="s">
        <v>13</v>
      </c>
      <c r="D5" s="148" t="s">
        <v>14</v>
      </c>
      <c r="E5" s="1"/>
      <c r="F5" s="1"/>
      <c r="H5" s="21"/>
    </row>
    <row r="6" spans="2:8" s="1" customFormat="1" ht="36.95" customHeight="1">
      <c r="B6" s="21"/>
      <c r="C6" s="301" t="s">
        <v>16</v>
      </c>
      <c r="D6" s="302" t="s">
        <v>17</v>
      </c>
      <c r="E6" s="1"/>
      <c r="F6" s="1"/>
      <c r="H6" s="21"/>
    </row>
    <row r="7" spans="2:8" s="1" customFormat="1" ht="16.5" customHeight="1">
      <c r="B7" s="21"/>
      <c r="C7" s="141" t="s">
        <v>22</v>
      </c>
      <c r="D7" s="145" t="str">
        <f>'Rekapitulace stavby'!AN8</f>
        <v>18. 1. 2024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2"/>
      <c r="B9" s="303"/>
      <c r="C9" s="304" t="s">
        <v>57</v>
      </c>
      <c r="D9" s="305" t="s">
        <v>58</v>
      </c>
      <c r="E9" s="305" t="s">
        <v>113</v>
      </c>
      <c r="F9" s="306" t="s">
        <v>1404</v>
      </c>
      <c r="G9" s="192"/>
      <c r="H9" s="303"/>
    </row>
    <row r="10" spans="1:8" s="2" customFormat="1" ht="26.4" customHeight="1">
      <c r="A10" s="39"/>
      <c r="B10" s="45"/>
      <c r="C10" s="307" t="s">
        <v>1405</v>
      </c>
      <c r="D10" s="307" t="s">
        <v>88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8" t="s">
        <v>152</v>
      </c>
      <c r="D11" s="309" t="s">
        <v>1</v>
      </c>
      <c r="E11" s="310" t="s">
        <v>1</v>
      </c>
      <c r="F11" s="311">
        <v>47.34</v>
      </c>
      <c r="G11" s="39"/>
      <c r="H11" s="45"/>
    </row>
    <row r="12" spans="1:8" s="2" customFormat="1" ht="16.8" customHeight="1">
      <c r="A12" s="39"/>
      <c r="B12" s="45"/>
      <c r="C12" s="312" t="s">
        <v>1406</v>
      </c>
      <c r="D12" s="39"/>
      <c r="E12" s="39"/>
      <c r="F12" s="39"/>
      <c r="G12" s="39"/>
      <c r="H12" s="45"/>
    </row>
    <row r="13" spans="1:8" s="2" customFormat="1" ht="16.8" customHeight="1">
      <c r="A13" s="39"/>
      <c r="B13" s="45"/>
      <c r="C13" s="313" t="s">
        <v>311</v>
      </c>
      <c r="D13" s="313" t="s">
        <v>312</v>
      </c>
      <c r="E13" s="18" t="s">
        <v>195</v>
      </c>
      <c r="F13" s="314">
        <v>57.78</v>
      </c>
      <c r="G13" s="39"/>
      <c r="H13" s="45"/>
    </row>
    <row r="14" spans="1:8" s="2" customFormat="1" ht="16.8" customHeight="1">
      <c r="A14" s="39"/>
      <c r="B14" s="45"/>
      <c r="C14" s="308" t="s">
        <v>154</v>
      </c>
      <c r="D14" s="309" t="s">
        <v>1</v>
      </c>
      <c r="E14" s="310" t="s">
        <v>1</v>
      </c>
      <c r="F14" s="311">
        <v>0.144</v>
      </c>
      <c r="G14" s="39"/>
      <c r="H14" s="45"/>
    </row>
    <row r="15" spans="1:8" s="2" customFormat="1" ht="16.8" customHeight="1">
      <c r="A15" s="39"/>
      <c r="B15" s="45"/>
      <c r="C15" s="308" t="s">
        <v>156</v>
      </c>
      <c r="D15" s="309" t="s">
        <v>1</v>
      </c>
      <c r="E15" s="310" t="s">
        <v>1</v>
      </c>
      <c r="F15" s="311">
        <v>10.44</v>
      </c>
      <c r="G15" s="39"/>
      <c r="H15" s="45"/>
    </row>
    <row r="16" spans="1:8" s="2" customFormat="1" ht="16.8" customHeight="1">
      <c r="A16" s="39"/>
      <c r="B16" s="45"/>
      <c r="C16" s="312" t="s">
        <v>1406</v>
      </c>
      <c r="D16" s="39"/>
      <c r="E16" s="39"/>
      <c r="F16" s="39"/>
      <c r="G16" s="39"/>
      <c r="H16" s="45"/>
    </row>
    <row r="17" spans="1:8" s="2" customFormat="1" ht="16.8" customHeight="1">
      <c r="A17" s="39"/>
      <c r="B17" s="45"/>
      <c r="C17" s="313" t="s">
        <v>311</v>
      </c>
      <c r="D17" s="313" t="s">
        <v>312</v>
      </c>
      <c r="E17" s="18" t="s">
        <v>195</v>
      </c>
      <c r="F17" s="314">
        <v>57.78</v>
      </c>
      <c r="G17" s="39"/>
      <c r="H17" s="45"/>
    </row>
    <row r="18" spans="1:8" s="2" customFormat="1" ht="16.8" customHeight="1">
      <c r="A18" s="39"/>
      <c r="B18" s="45"/>
      <c r="C18" s="308" t="s">
        <v>158</v>
      </c>
      <c r="D18" s="309" t="s">
        <v>1</v>
      </c>
      <c r="E18" s="310" t="s">
        <v>1</v>
      </c>
      <c r="F18" s="311">
        <v>7</v>
      </c>
      <c r="G18" s="39"/>
      <c r="H18" s="45"/>
    </row>
    <row r="19" spans="1:8" s="2" customFormat="1" ht="16.8" customHeight="1">
      <c r="A19" s="39"/>
      <c r="B19" s="45"/>
      <c r="C19" s="313" t="s">
        <v>1</v>
      </c>
      <c r="D19" s="313" t="s">
        <v>583</v>
      </c>
      <c r="E19" s="18" t="s">
        <v>1</v>
      </c>
      <c r="F19" s="314">
        <v>0</v>
      </c>
      <c r="G19" s="39"/>
      <c r="H19" s="45"/>
    </row>
    <row r="20" spans="1:8" s="2" customFormat="1" ht="16.8" customHeight="1">
      <c r="A20" s="39"/>
      <c r="B20" s="45"/>
      <c r="C20" s="313" t="s">
        <v>1</v>
      </c>
      <c r="D20" s="313" t="s">
        <v>584</v>
      </c>
      <c r="E20" s="18" t="s">
        <v>1</v>
      </c>
      <c r="F20" s="314">
        <v>2.24</v>
      </c>
      <c r="G20" s="39"/>
      <c r="H20" s="45"/>
    </row>
    <row r="21" spans="1:8" s="2" customFormat="1" ht="16.8" customHeight="1">
      <c r="A21" s="39"/>
      <c r="B21" s="45"/>
      <c r="C21" s="313" t="s">
        <v>1</v>
      </c>
      <c r="D21" s="313" t="s">
        <v>585</v>
      </c>
      <c r="E21" s="18" t="s">
        <v>1</v>
      </c>
      <c r="F21" s="314">
        <v>2.1</v>
      </c>
      <c r="G21" s="39"/>
      <c r="H21" s="45"/>
    </row>
    <row r="22" spans="1:8" s="2" customFormat="1" ht="16.8" customHeight="1">
      <c r="A22" s="39"/>
      <c r="B22" s="45"/>
      <c r="C22" s="313" t="s">
        <v>1</v>
      </c>
      <c r="D22" s="313" t="s">
        <v>586</v>
      </c>
      <c r="E22" s="18" t="s">
        <v>1</v>
      </c>
      <c r="F22" s="314">
        <v>2.66</v>
      </c>
      <c r="G22" s="39"/>
      <c r="H22" s="45"/>
    </row>
    <row r="23" spans="1:8" s="2" customFormat="1" ht="16.8" customHeight="1">
      <c r="A23" s="39"/>
      <c r="B23" s="45"/>
      <c r="C23" s="313" t="s">
        <v>158</v>
      </c>
      <c r="D23" s="313" t="s">
        <v>199</v>
      </c>
      <c r="E23" s="18" t="s">
        <v>1</v>
      </c>
      <c r="F23" s="314">
        <v>7</v>
      </c>
      <c r="G23" s="39"/>
      <c r="H23" s="45"/>
    </row>
    <row r="24" spans="1:8" s="2" customFormat="1" ht="16.8" customHeight="1">
      <c r="A24" s="39"/>
      <c r="B24" s="45"/>
      <c r="C24" s="312" t="s">
        <v>1406</v>
      </c>
      <c r="D24" s="39"/>
      <c r="E24" s="39"/>
      <c r="F24" s="39"/>
      <c r="G24" s="39"/>
      <c r="H24" s="45"/>
    </row>
    <row r="25" spans="1:8" s="2" customFormat="1" ht="16.8" customHeight="1">
      <c r="A25" s="39"/>
      <c r="B25" s="45"/>
      <c r="C25" s="313" t="s">
        <v>580</v>
      </c>
      <c r="D25" s="313" t="s">
        <v>581</v>
      </c>
      <c r="E25" s="18" t="s">
        <v>195</v>
      </c>
      <c r="F25" s="314">
        <v>7</v>
      </c>
      <c r="G25" s="39"/>
      <c r="H25" s="45"/>
    </row>
    <row r="26" spans="1:8" s="2" customFormat="1" ht="16.8" customHeight="1">
      <c r="A26" s="39"/>
      <c r="B26" s="45"/>
      <c r="C26" s="313" t="s">
        <v>598</v>
      </c>
      <c r="D26" s="313" t="s">
        <v>599</v>
      </c>
      <c r="E26" s="18" t="s">
        <v>195</v>
      </c>
      <c r="F26" s="314">
        <v>7</v>
      </c>
      <c r="G26" s="39"/>
      <c r="H26" s="45"/>
    </row>
    <row r="27" spans="1:8" s="2" customFormat="1" ht="16.8" customHeight="1">
      <c r="A27" s="39"/>
      <c r="B27" s="45"/>
      <c r="C27" s="313" t="s">
        <v>588</v>
      </c>
      <c r="D27" s="313" t="s">
        <v>589</v>
      </c>
      <c r="E27" s="18" t="s">
        <v>265</v>
      </c>
      <c r="F27" s="314">
        <v>0.002</v>
      </c>
      <c r="G27" s="39"/>
      <c r="H27" s="45"/>
    </row>
    <row r="28" spans="1:8" s="2" customFormat="1" ht="12">
      <c r="A28" s="39"/>
      <c r="B28" s="45"/>
      <c r="C28" s="313" t="s">
        <v>602</v>
      </c>
      <c r="D28" s="313" t="s">
        <v>603</v>
      </c>
      <c r="E28" s="18" t="s">
        <v>195</v>
      </c>
      <c r="F28" s="314">
        <v>8.05</v>
      </c>
      <c r="G28" s="39"/>
      <c r="H28" s="45"/>
    </row>
    <row r="29" spans="1:8" s="2" customFormat="1" ht="16.8" customHeight="1">
      <c r="A29" s="39"/>
      <c r="B29" s="45"/>
      <c r="C29" s="308" t="s">
        <v>160</v>
      </c>
      <c r="D29" s="309" t="s">
        <v>1</v>
      </c>
      <c r="E29" s="310" t="s">
        <v>1</v>
      </c>
      <c r="F29" s="311">
        <v>275.411</v>
      </c>
      <c r="G29" s="39"/>
      <c r="H29" s="45"/>
    </row>
    <row r="30" spans="1:8" s="2" customFormat="1" ht="16.8" customHeight="1">
      <c r="A30" s="39"/>
      <c r="B30" s="45"/>
      <c r="C30" s="313" t="s">
        <v>1</v>
      </c>
      <c r="D30" s="313" t="s">
        <v>204</v>
      </c>
      <c r="E30" s="18" t="s">
        <v>1</v>
      </c>
      <c r="F30" s="314">
        <v>0</v>
      </c>
      <c r="G30" s="39"/>
      <c r="H30" s="45"/>
    </row>
    <row r="31" spans="1:8" s="2" customFormat="1" ht="16.8" customHeight="1">
      <c r="A31" s="39"/>
      <c r="B31" s="45"/>
      <c r="C31" s="313" t="s">
        <v>1</v>
      </c>
      <c r="D31" s="313" t="s">
        <v>205</v>
      </c>
      <c r="E31" s="18" t="s">
        <v>1</v>
      </c>
      <c r="F31" s="314">
        <v>194.04</v>
      </c>
      <c r="G31" s="39"/>
      <c r="H31" s="45"/>
    </row>
    <row r="32" spans="1:8" s="2" customFormat="1" ht="16.8" customHeight="1">
      <c r="A32" s="39"/>
      <c r="B32" s="45"/>
      <c r="C32" s="313" t="s">
        <v>1</v>
      </c>
      <c r="D32" s="313" t="s">
        <v>206</v>
      </c>
      <c r="E32" s="18" t="s">
        <v>1</v>
      </c>
      <c r="F32" s="314">
        <v>53.58</v>
      </c>
      <c r="G32" s="39"/>
      <c r="H32" s="45"/>
    </row>
    <row r="33" spans="1:8" s="2" customFormat="1" ht="16.8" customHeight="1">
      <c r="A33" s="39"/>
      <c r="B33" s="45"/>
      <c r="C33" s="313" t="s">
        <v>1</v>
      </c>
      <c r="D33" s="313" t="s">
        <v>207</v>
      </c>
      <c r="E33" s="18" t="s">
        <v>1</v>
      </c>
      <c r="F33" s="314">
        <v>0</v>
      </c>
      <c r="G33" s="39"/>
      <c r="H33" s="45"/>
    </row>
    <row r="34" spans="1:8" s="2" customFormat="1" ht="16.8" customHeight="1">
      <c r="A34" s="39"/>
      <c r="B34" s="45"/>
      <c r="C34" s="313" t="s">
        <v>1</v>
      </c>
      <c r="D34" s="313" t="s">
        <v>208</v>
      </c>
      <c r="E34" s="18" t="s">
        <v>1</v>
      </c>
      <c r="F34" s="314">
        <v>3.72</v>
      </c>
      <c r="G34" s="39"/>
      <c r="H34" s="45"/>
    </row>
    <row r="35" spans="1:8" s="2" customFormat="1" ht="16.8" customHeight="1">
      <c r="A35" s="39"/>
      <c r="B35" s="45"/>
      <c r="C35" s="313" t="s">
        <v>1</v>
      </c>
      <c r="D35" s="313" t="s">
        <v>209</v>
      </c>
      <c r="E35" s="18" t="s">
        <v>1</v>
      </c>
      <c r="F35" s="314">
        <v>21.507</v>
      </c>
      <c r="G35" s="39"/>
      <c r="H35" s="45"/>
    </row>
    <row r="36" spans="1:8" s="2" customFormat="1" ht="16.8" customHeight="1">
      <c r="A36" s="39"/>
      <c r="B36" s="45"/>
      <c r="C36" s="313" t="s">
        <v>1</v>
      </c>
      <c r="D36" s="313" t="s">
        <v>210</v>
      </c>
      <c r="E36" s="18" t="s">
        <v>1</v>
      </c>
      <c r="F36" s="314">
        <v>2.564</v>
      </c>
      <c r="G36" s="39"/>
      <c r="H36" s="45"/>
    </row>
    <row r="37" spans="1:8" s="2" customFormat="1" ht="16.8" customHeight="1">
      <c r="A37" s="39"/>
      <c r="B37" s="45"/>
      <c r="C37" s="313" t="s">
        <v>160</v>
      </c>
      <c r="D37" s="313" t="s">
        <v>199</v>
      </c>
      <c r="E37" s="18" t="s">
        <v>1</v>
      </c>
      <c r="F37" s="314">
        <v>275.411</v>
      </c>
      <c r="G37" s="39"/>
      <c r="H37" s="45"/>
    </row>
    <row r="38" spans="1:8" s="2" customFormat="1" ht="16.8" customHeight="1">
      <c r="A38" s="39"/>
      <c r="B38" s="45"/>
      <c r="C38" s="312" t="s">
        <v>1406</v>
      </c>
      <c r="D38" s="39"/>
      <c r="E38" s="39"/>
      <c r="F38" s="39"/>
      <c r="G38" s="39"/>
      <c r="H38" s="45"/>
    </row>
    <row r="39" spans="1:8" s="2" customFormat="1" ht="16.8" customHeight="1">
      <c r="A39" s="39"/>
      <c r="B39" s="45"/>
      <c r="C39" s="313" t="s">
        <v>200</v>
      </c>
      <c r="D39" s="313" t="s">
        <v>201</v>
      </c>
      <c r="E39" s="18" t="s">
        <v>202</v>
      </c>
      <c r="F39" s="314">
        <v>192.788</v>
      </c>
      <c r="G39" s="39"/>
      <c r="H39" s="45"/>
    </row>
    <row r="40" spans="1:8" s="2" customFormat="1" ht="16.8" customHeight="1">
      <c r="A40" s="39"/>
      <c r="B40" s="45"/>
      <c r="C40" s="313" t="s">
        <v>212</v>
      </c>
      <c r="D40" s="313" t="s">
        <v>213</v>
      </c>
      <c r="E40" s="18" t="s">
        <v>202</v>
      </c>
      <c r="F40" s="314">
        <v>82.623</v>
      </c>
      <c r="G40" s="39"/>
      <c r="H40" s="45"/>
    </row>
    <row r="41" spans="1:8" s="2" customFormat="1" ht="12">
      <c r="A41" s="39"/>
      <c r="B41" s="45"/>
      <c r="C41" s="313" t="s">
        <v>251</v>
      </c>
      <c r="D41" s="313" t="s">
        <v>252</v>
      </c>
      <c r="E41" s="18" t="s">
        <v>202</v>
      </c>
      <c r="F41" s="314">
        <v>200.254</v>
      </c>
      <c r="G41" s="39"/>
      <c r="H41" s="45"/>
    </row>
    <row r="42" spans="1:8" s="2" customFormat="1" ht="16.8" customHeight="1">
      <c r="A42" s="39"/>
      <c r="B42" s="45"/>
      <c r="C42" s="308" t="s">
        <v>715</v>
      </c>
      <c r="D42" s="309" t="s">
        <v>1</v>
      </c>
      <c r="E42" s="310" t="s">
        <v>1</v>
      </c>
      <c r="F42" s="311">
        <v>69.48</v>
      </c>
      <c r="G42" s="39"/>
      <c r="H42" s="45"/>
    </row>
    <row r="43" spans="1:8" s="2" customFormat="1" ht="16.8" customHeight="1">
      <c r="A43" s="39"/>
      <c r="B43" s="45"/>
      <c r="C43" s="308" t="s">
        <v>162</v>
      </c>
      <c r="D43" s="309" t="s">
        <v>1</v>
      </c>
      <c r="E43" s="310" t="s">
        <v>1</v>
      </c>
      <c r="F43" s="311">
        <v>200.254</v>
      </c>
      <c r="G43" s="39"/>
      <c r="H43" s="45"/>
    </row>
    <row r="44" spans="1:8" s="2" customFormat="1" ht="16.8" customHeight="1">
      <c r="A44" s="39"/>
      <c r="B44" s="45"/>
      <c r="C44" s="313" t="s">
        <v>1</v>
      </c>
      <c r="D44" s="313" t="s">
        <v>254</v>
      </c>
      <c r="E44" s="18" t="s">
        <v>1</v>
      </c>
      <c r="F44" s="314">
        <v>296.154</v>
      </c>
      <c r="G44" s="39"/>
      <c r="H44" s="45"/>
    </row>
    <row r="45" spans="1:8" s="2" customFormat="1" ht="16.8" customHeight="1">
      <c r="A45" s="39"/>
      <c r="B45" s="45"/>
      <c r="C45" s="313" t="s">
        <v>1</v>
      </c>
      <c r="D45" s="313" t="s">
        <v>255</v>
      </c>
      <c r="E45" s="18" t="s">
        <v>1</v>
      </c>
      <c r="F45" s="314">
        <v>-95.9</v>
      </c>
      <c r="G45" s="39"/>
      <c r="H45" s="45"/>
    </row>
    <row r="46" spans="1:8" s="2" customFormat="1" ht="16.8" customHeight="1">
      <c r="A46" s="39"/>
      <c r="B46" s="45"/>
      <c r="C46" s="313" t="s">
        <v>162</v>
      </c>
      <c r="D46" s="313" t="s">
        <v>199</v>
      </c>
      <c r="E46" s="18" t="s">
        <v>1</v>
      </c>
      <c r="F46" s="314">
        <v>200.254</v>
      </c>
      <c r="G46" s="39"/>
      <c r="H46" s="45"/>
    </row>
    <row r="47" spans="1:8" s="2" customFormat="1" ht="16.8" customHeight="1">
      <c r="A47" s="39"/>
      <c r="B47" s="45"/>
      <c r="C47" s="312" t="s">
        <v>1406</v>
      </c>
      <c r="D47" s="39"/>
      <c r="E47" s="39"/>
      <c r="F47" s="39"/>
      <c r="G47" s="39"/>
      <c r="H47" s="45"/>
    </row>
    <row r="48" spans="1:8" s="2" customFormat="1" ht="12">
      <c r="A48" s="39"/>
      <c r="B48" s="45"/>
      <c r="C48" s="313" t="s">
        <v>251</v>
      </c>
      <c r="D48" s="313" t="s">
        <v>252</v>
      </c>
      <c r="E48" s="18" t="s">
        <v>202</v>
      </c>
      <c r="F48" s="314">
        <v>200.254</v>
      </c>
      <c r="G48" s="39"/>
      <c r="H48" s="45"/>
    </row>
    <row r="49" spans="1:8" s="2" customFormat="1" ht="12">
      <c r="A49" s="39"/>
      <c r="B49" s="45"/>
      <c r="C49" s="313" t="s">
        <v>257</v>
      </c>
      <c r="D49" s="313" t="s">
        <v>258</v>
      </c>
      <c r="E49" s="18" t="s">
        <v>202</v>
      </c>
      <c r="F49" s="314">
        <v>3204.064</v>
      </c>
      <c r="G49" s="39"/>
      <c r="H49" s="45"/>
    </row>
    <row r="50" spans="1:8" s="2" customFormat="1" ht="12">
      <c r="A50" s="39"/>
      <c r="B50" s="45"/>
      <c r="C50" s="313" t="s">
        <v>263</v>
      </c>
      <c r="D50" s="313" t="s">
        <v>264</v>
      </c>
      <c r="E50" s="18" t="s">
        <v>265</v>
      </c>
      <c r="F50" s="314">
        <v>360.457</v>
      </c>
      <c r="G50" s="39"/>
      <c r="H50" s="45"/>
    </row>
    <row r="51" spans="1:8" s="2" customFormat="1" ht="16.8" customHeight="1">
      <c r="A51" s="39"/>
      <c r="B51" s="45"/>
      <c r="C51" s="313" t="s">
        <v>269</v>
      </c>
      <c r="D51" s="313" t="s">
        <v>270</v>
      </c>
      <c r="E51" s="18" t="s">
        <v>202</v>
      </c>
      <c r="F51" s="314">
        <v>200.254</v>
      </c>
      <c r="G51" s="39"/>
      <c r="H51" s="45"/>
    </row>
    <row r="52" spans="1:8" s="2" customFormat="1" ht="16.8" customHeight="1">
      <c r="A52" s="39"/>
      <c r="B52" s="45"/>
      <c r="C52" s="308" t="s">
        <v>164</v>
      </c>
      <c r="D52" s="309" t="s">
        <v>1</v>
      </c>
      <c r="E52" s="310" t="s">
        <v>1</v>
      </c>
      <c r="F52" s="311">
        <v>20.743</v>
      </c>
      <c r="G52" s="39"/>
      <c r="H52" s="45"/>
    </row>
    <row r="53" spans="1:8" s="2" customFormat="1" ht="16.8" customHeight="1">
      <c r="A53" s="39"/>
      <c r="B53" s="45"/>
      <c r="C53" s="313" t="s">
        <v>1</v>
      </c>
      <c r="D53" s="313" t="s">
        <v>219</v>
      </c>
      <c r="E53" s="18" t="s">
        <v>1</v>
      </c>
      <c r="F53" s="314">
        <v>0</v>
      </c>
      <c r="G53" s="39"/>
      <c r="H53" s="45"/>
    </row>
    <row r="54" spans="1:8" s="2" customFormat="1" ht="16.8" customHeight="1">
      <c r="A54" s="39"/>
      <c r="B54" s="45"/>
      <c r="C54" s="313" t="s">
        <v>1</v>
      </c>
      <c r="D54" s="313" t="s">
        <v>220</v>
      </c>
      <c r="E54" s="18" t="s">
        <v>1</v>
      </c>
      <c r="F54" s="314">
        <v>0.726</v>
      </c>
      <c r="G54" s="39"/>
      <c r="H54" s="45"/>
    </row>
    <row r="55" spans="1:8" s="2" customFormat="1" ht="16.8" customHeight="1">
      <c r="A55" s="39"/>
      <c r="B55" s="45"/>
      <c r="C55" s="313" t="s">
        <v>1</v>
      </c>
      <c r="D55" s="313" t="s">
        <v>221</v>
      </c>
      <c r="E55" s="18" t="s">
        <v>1</v>
      </c>
      <c r="F55" s="314">
        <v>1.213</v>
      </c>
      <c r="G55" s="39"/>
      <c r="H55" s="45"/>
    </row>
    <row r="56" spans="1:8" s="2" customFormat="1" ht="16.8" customHeight="1">
      <c r="A56" s="39"/>
      <c r="B56" s="45"/>
      <c r="C56" s="313" t="s">
        <v>1</v>
      </c>
      <c r="D56" s="313" t="s">
        <v>222</v>
      </c>
      <c r="E56" s="18" t="s">
        <v>1</v>
      </c>
      <c r="F56" s="314">
        <v>0.778</v>
      </c>
      <c r="G56" s="39"/>
      <c r="H56" s="45"/>
    </row>
    <row r="57" spans="1:8" s="2" customFormat="1" ht="16.8" customHeight="1">
      <c r="A57" s="39"/>
      <c r="B57" s="45"/>
      <c r="C57" s="313" t="s">
        <v>1</v>
      </c>
      <c r="D57" s="313" t="s">
        <v>223</v>
      </c>
      <c r="E57" s="18" t="s">
        <v>1</v>
      </c>
      <c r="F57" s="314">
        <v>3.276</v>
      </c>
      <c r="G57" s="39"/>
      <c r="H57" s="45"/>
    </row>
    <row r="58" spans="1:8" s="2" customFormat="1" ht="16.8" customHeight="1">
      <c r="A58" s="39"/>
      <c r="B58" s="45"/>
      <c r="C58" s="313" t="s">
        <v>1</v>
      </c>
      <c r="D58" s="313" t="s">
        <v>224</v>
      </c>
      <c r="E58" s="18" t="s">
        <v>1</v>
      </c>
      <c r="F58" s="314">
        <v>2.621</v>
      </c>
      <c r="G58" s="39"/>
      <c r="H58" s="45"/>
    </row>
    <row r="59" spans="1:8" s="2" customFormat="1" ht="16.8" customHeight="1">
      <c r="A59" s="39"/>
      <c r="B59" s="45"/>
      <c r="C59" s="313" t="s">
        <v>1</v>
      </c>
      <c r="D59" s="313" t="s">
        <v>225</v>
      </c>
      <c r="E59" s="18" t="s">
        <v>1</v>
      </c>
      <c r="F59" s="314">
        <v>0.163</v>
      </c>
      <c r="G59" s="39"/>
      <c r="H59" s="45"/>
    </row>
    <row r="60" spans="1:8" s="2" customFormat="1" ht="16.8" customHeight="1">
      <c r="A60" s="39"/>
      <c r="B60" s="45"/>
      <c r="C60" s="313" t="s">
        <v>1</v>
      </c>
      <c r="D60" s="313" t="s">
        <v>226</v>
      </c>
      <c r="E60" s="18" t="s">
        <v>1</v>
      </c>
      <c r="F60" s="314">
        <v>0.118</v>
      </c>
      <c r="G60" s="39"/>
      <c r="H60" s="45"/>
    </row>
    <row r="61" spans="1:8" s="2" customFormat="1" ht="16.8" customHeight="1">
      <c r="A61" s="39"/>
      <c r="B61" s="45"/>
      <c r="C61" s="313" t="s">
        <v>1</v>
      </c>
      <c r="D61" s="313" t="s">
        <v>227</v>
      </c>
      <c r="E61" s="18" t="s">
        <v>1</v>
      </c>
      <c r="F61" s="314">
        <v>0.023</v>
      </c>
      <c r="G61" s="39"/>
      <c r="H61" s="45"/>
    </row>
    <row r="62" spans="1:8" s="2" customFormat="1" ht="16.8" customHeight="1">
      <c r="A62" s="39"/>
      <c r="B62" s="45"/>
      <c r="C62" s="313" t="s">
        <v>1</v>
      </c>
      <c r="D62" s="313" t="s">
        <v>228</v>
      </c>
      <c r="E62" s="18" t="s">
        <v>1</v>
      </c>
      <c r="F62" s="314">
        <v>0.09</v>
      </c>
      <c r="G62" s="39"/>
      <c r="H62" s="45"/>
    </row>
    <row r="63" spans="1:8" s="2" customFormat="1" ht="16.8" customHeight="1">
      <c r="A63" s="39"/>
      <c r="B63" s="45"/>
      <c r="C63" s="313" t="s">
        <v>1</v>
      </c>
      <c r="D63" s="313" t="s">
        <v>229</v>
      </c>
      <c r="E63" s="18" t="s">
        <v>1</v>
      </c>
      <c r="F63" s="314">
        <v>0.819</v>
      </c>
      <c r="G63" s="39"/>
      <c r="H63" s="45"/>
    </row>
    <row r="64" spans="1:8" s="2" customFormat="1" ht="16.8" customHeight="1">
      <c r="A64" s="39"/>
      <c r="B64" s="45"/>
      <c r="C64" s="313" t="s">
        <v>1</v>
      </c>
      <c r="D64" s="313" t="s">
        <v>230</v>
      </c>
      <c r="E64" s="18" t="s">
        <v>1</v>
      </c>
      <c r="F64" s="314">
        <v>0.113</v>
      </c>
      <c r="G64" s="39"/>
      <c r="H64" s="45"/>
    </row>
    <row r="65" spans="1:8" s="2" customFormat="1" ht="16.8" customHeight="1">
      <c r="A65" s="39"/>
      <c r="B65" s="45"/>
      <c r="C65" s="313" t="s">
        <v>1</v>
      </c>
      <c r="D65" s="313" t="s">
        <v>228</v>
      </c>
      <c r="E65" s="18" t="s">
        <v>1</v>
      </c>
      <c r="F65" s="314">
        <v>0.09</v>
      </c>
      <c r="G65" s="39"/>
      <c r="H65" s="45"/>
    </row>
    <row r="66" spans="1:8" s="2" customFormat="1" ht="16.8" customHeight="1">
      <c r="A66" s="39"/>
      <c r="B66" s="45"/>
      <c r="C66" s="313" t="s">
        <v>1</v>
      </c>
      <c r="D66" s="313" t="s">
        <v>227</v>
      </c>
      <c r="E66" s="18" t="s">
        <v>1</v>
      </c>
      <c r="F66" s="314">
        <v>0.023</v>
      </c>
      <c r="G66" s="39"/>
      <c r="H66" s="45"/>
    </row>
    <row r="67" spans="1:8" s="2" customFormat="1" ht="16.8" customHeight="1">
      <c r="A67" s="39"/>
      <c r="B67" s="45"/>
      <c r="C67" s="313" t="s">
        <v>1</v>
      </c>
      <c r="D67" s="313" t="s">
        <v>231</v>
      </c>
      <c r="E67" s="18" t="s">
        <v>1</v>
      </c>
      <c r="F67" s="314">
        <v>2.24</v>
      </c>
      <c r="G67" s="39"/>
      <c r="H67" s="45"/>
    </row>
    <row r="68" spans="1:8" s="2" customFormat="1" ht="16.8" customHeight="1">
      <c r="A68" s="39"/>
      <c r="B68" s="45"/>
      <c r="C68" s="313" t="s">
        <v>1</v>
      </c>
      <c r="D68" s="313" t="s">
        <v>232</v>
      </c>
      <c r="E68" s="18" t="s">
        <v>1</v>
      </c>
      <c r="F68" s="314">
        <v>2.886</v>
      </c>
      <c r="G68" s="39"/>
      <c r="H68" s="45"/>
    </row>
    <row r="69" spans="1:8" s="2" customFormat="1" ht="16.8" customHeight="1">
      <c r="A69" s="39"/>
      <c r="B69" s="45"/>
      <c r="C69" s="313" t="s">
        <v>1</v>
      </c>
      <c r="D69" s="313" t="s">
        <v>233</v>
      </c>
      <c r="E69" s="18" t="s">
        <v>1</v>
      </c>
      <c r="F69" s="314">
        <v>4.07</v>
      </c>
      <c r="G69" s="39"/>
      <c r="H69" s="45"/>
    </row>
    <row r="70" spans="1:8" s="2" customFormat="1" ht="16.8" customHeight="1">
      <c r="A70" s="39"/>
      <c r="B70" s="45"/>
      <c r="C70" s="313" t="s">
        <v>1</v>
      </c>
      <c r="D70" s="313" t="s">
        <v>234</v>
      </c>
      <c r="E70" s="18" t="s">
        <v>1</v>
      </c>
      <c r="F70" s="314">
        <v>0</v>
      </c>
      <c r="G70" s="39"/>
      <c r="H70" s="45"/>
    </row>
    <row r="71" spans="1:8" s="2" customFormat="1" ht="16.8" customHeight="1">
      <c r="A71" s="39"/>
      <c r="B71" s="45"/>
      <c r="C71" s="313" t="s">
        <v>1</v>
      </c>
      <c r="D71" s="313" t="s">
        <v>235</v>
      </c>
      <c r="E71" s="18" t="s">
        <v>1</v>
      </c>
      <c r="F71" s="314">
        <v>0.492</v>
      </c>
      <c r="G71" s="39"/>
      <c r="H71" s="45"/>
    </row>
    <row r="72" spans="1:8" s="2" customFormat="1" ht="16.8" customHeight="1">
      <c r="A72" s="39"/>
      <c r="B72" s="45"/>
      <c r="C72" s="313" t="s">
        <v>1</v>
      </c>
      <c r="D72" s="313" t="s">
        <v>236</v>
      </c>
      <c r="E72" s="18" t="s">
        <v>1</v>
      </c>
      <c r="F72" s="314">
        <v>0.246</v>
      </c>
      <c r="G72" s="39"/>
      <c r="H72" s="45"/>
    </row>
    <row r="73" spans="1:8" s="2" customFormat="1" ht="16.8" customHeight="1">
      <c r="A73" s="39"/>
      <c r="B73" s="45"/>
      <c r="C73" s="313" t="s">
        <v>1</v>
      </c>
      <c r="D73" s="313" t="s">
        <v>237</v>
      </c>
      <c r="E73" s="18" t="s">
        <v>1</v>
      </c>
      <c r="F73" s="314">
        <v>0.372</v>
      </c>
      <c r="G73" s="39"/>
      <c r="H73" s="45"/>
    </row>
    <row r="74" spans="1:8" s="2" customFormat="1" ht="16.8" customHeight="1">
      <c r="A74" s="39"/>
      <c r="B74" s="45"/>
      <c r="C74" s="313" t="s">
        <v>1</v>
      </c>
      <c r="D74" s="313" t="s">
        <v>238</v>
      </c>
      <c r="E74" s="18" t="s">
        <v>1</v>
      </c>
      <c r="F74" s="314">
        <v>0.252</v>
      </c>
      <c r="G74" s="39"/>
      <c r="H74" s="45"/>
    </row>
    <row r="75" spans="1:8" s="2" customFormat="1" ht="16.8" customHeight="1">
      <c r="A75" s="39"/>
      <c r="B75" s="45"/>
      <c r="C75" s="313" t="s">
        <v>1</v>
      </c>
      <c r="D75" s="313" t="s">
        <v>239</v>
      </c>
      <c r="E75" s="18" t="s">
        <v>1</v>
      </c>
      <c r="F75" s="314">
        <v>0.132</v>
      </c>
      <c r="G75" s="39"/>
      <c r="H75" s="45"/>
    </row>
    <row r="76" spans="1:8" s="2" customFormat="1" ht="16.8" customHeight="1">
      <c r="A76" s="39"/>
      <c r="B76" s="45"/>
      <c r="C76" s="313" t="s">
        <v>164</v>
      </c>
      <c r="D76" s="313" t="s">
        <v>199</v>
      </c>
      <c r="E76" s="18" t="s">
        <v>1</v>
      </c>
      <c r="F76" s="314">
        <v>20.743</v>
      </c>
      <c r="G76" s="39"/>
      <c r="H76" s="45"/>
    </row>
    <row r="77" spans="1:8" s="2" customFormat="1" ht="16.8" customHeight="1">
      <c r="A77" s="39"/>
      <c r="B77" s="45"/>
      <c r="C77" s="312" t="s">
        <v>1406</v>
      </c>
      <c r="D77" s="39"/>
      <c r="E77" s="39"/>
      <c r="F77" s="39"/>
      <c r="G77" s="39"/>
      <c r="H77" s="45"/>
    </row>
    <row r="78" spans="1:8" s="2" customFormat="1" ht="12">
      <c r="A78" s="39"/>
      <c r="B78" s="45"/>
      <c r="C78" s="313" t="s">
        <v>216</v>
      </c>
      <c r="D78" s="313" t="s">
        <v>217</v>
      </c>
      <c r="E78" s="18" t="s">
        <v>202</v>
      </c>
      <c r="F78" s="314">
        <v>14.52</v>
      </c>
      <c r="G78" s="39"/>
      <c r="H78" s="45"/>
    </row>
    <row r="79" spans="1:8" s="2" customFormat="1" ht="12">
      <c r="A79" s="39"/>
      <c r="B79" s="45"/>
      <c r="C79" s="313" t="s">
        <v>241</v>
      </c>
      <c r="D79" s="313" t="s">
        <v>242</v>
      </c>
      <c r="E79" s="18" t="s">
        <v>202</v>
      </c>
      <c r="F79" s="314">
        <v>6.223</v>
      </c>
      <c r="G79" s="39"/>
      <c r="H79" s="45"/>
    </row>
    <row r="80" spans="1:8" s="2" customFormat="1" ht="12">
      <c r="A80" s="39"/>
      <c r="B80" s="45"/>
      <c r="C80" s="313" t="s">
        <v>251</v>
      </c>
      <c r="D80" s="313" t="s">
        <v>252</v>
      </c>
      <c r="E80" s="18" t="s">
        <v>202</v>
      </c>
      <c r="F80" s="314">
        <v>200.254</v>
      </c>
      <c r="G80" s="39"/>
      <c r="H80" s="45"/>
    </row>
    <row r="81" spans="1:8" s="2" customFormat="1" ht="16.8" customHeight="1">
      <c r="A81" s="39"/>
      <c r="B81" s="45"/>
      <c r="C81" s="308" t="s">
        <v>167</v>
      </c>
      <c r="D81" s="309" t="s">
        <v>1</v>
      </c>
      <c r="E81" s="310" t="s">
        <v>1</v>
      </c>
      <c r="F81" s="311">
        <v>30.375</v>
      </c>
      <c r="G81" s="39"/>
      <c r="H81" s="45"/>
    </row>
    <row r="82" spans="1:8" s="2" customFormat="1" ht="16.8" customHeight="1">
      <c r="A82" s="39"/>
      <c r="B82" s="45"/>
      <c r="C82" s="313" t="s">
        <v>1</v>
      </c>
      <c r="D82" s="313" t="s">
        <v>662</v>
      </c>
      <c r="E82" s="18" t="s">
        <v>1</v>
      </c>
      <c r="F82" s="314">
        <v>0</v>
      </c>
      <c r="G82" s="39"/>
      <c r="H82" s="45"/>
    </row>
    <row r="83" spans="1:8" s="2" customFormat="1" ht="16.8" customHeight="1">
      <c r="A83" s="39"/>
      <c r="B83" s="45"/>
      <c r="C83" s="313" t="s">
        <v>1</v>
      </c>
      <c r="D83" s="313" t="s">
        <v>455</v>
      </c>
      <c r="E83" s="18" t="s">
        <v>1</v>
      </c>
      <c r="F83" s="314">
        <v>30.375</v>
      </c>
      <c r="G83" s="39"/>
      <c r="H83" s="45"/>
    </row>
    <row r="84" spans="1:8" s="2" customFormat="1" ht="16.8" customHeight="1">
      <c r="A84" s="39"/>
      <c r="B84" s="45"/>
      <c r="C84" s="313" t="s">
        <v>167</v>
      </c>
      <c r="D84" s="313" t="s">
        <v>199</v>
      </c>
      <c r="E84" s="18" t="s">
        <v>1</v>
      </c>
      <c r="F84" s="314">
        <v>30.375</v>
      </c>
      <c r="G84" s="39"/>
      <c r="H84" s="45"/>
    </row>
    <row r="85" spans="1:8" s="2" customFormat="1" ht="16.8" customHeight="1">
      <c r="A85" s="39"/>
      <c r="B85" s="45"/>
      <c r="C85" s="312" t="s">
        <v>1406</v>
      </c>
      <c r="D85" s="39"/>
      <c r="E85" s="39"/>
      <c r="F85" s="39"/>
      <c r="G85" s="39"/>
      <c r="H85" s="45"/>
    </row>
    <row r="86" spans="1:8" s="2" customFormat="1" ht="16.8" customHeight="1">
      <c r="A86" s="39"/>
      <c r="B86" s="45"/>
      <c r="C86" s="313" t="s">
        <v>659</v>
      </c>
      <c r="D86" s="313" t="s">
        <v>660</v>
      </c>
      <c r="E86" s="18" t="s">
        <v>195</v>
      </c>
      <c r="F86" s="314">
        <v>30.375</v>
      </c>
      <c r="G86" s="39"/>
      <c r="H86" s="45"/>
    </row>
    <row r="87" spans="1:8" s="2" customFormat="1" ht="12">
      <c r="A87" s="39"/>
      <c r="B87" s="45"/>
      <c r="C87" s="313" t="s">
        <v>483</v>
      </c>
      <c r="D87" s="313" t="s">
        <v>484</v>
      </c>
      <c r="E87" s="18" t="s">
        <v>202</v>
      </c>
      <c r="F87" s="314">
        <v>2.903</v>
      </c>
      <c r="G87" s="39"/>
      <c r="H87" s="45"/>
    </row>
    <row r="88" spans="1:8" s="2" customFormat="1" ht="16.8" customHeight="1">
      <c r="A88" s="39"/>
      <c r="B88" s="45"/>
      <c r="C88" s="313" t="s">
        <v>491</v>
      </c>
      <c r="D88" s="313" t="s">
        <v>492</v>
      </c>
      <c r="E88" s="18" t="s">
        <v>202</v>
      </c>
      <c r="F88" s="314">
        <v>2.903</v>
      </c>
      <c r="G88" s="39"/>
      <c r="H88" s="45"/>
    </row>
    <row r="89" spans="1:8" s="2" customFormat="1" ht="16.8" customHeight="1">
      <c r="A89" s="39"/>
      <c r="B89" s="45"/>
      <c r="C89" s="313" t="s">
        <v>614</v>
      </c>
      <c r="D89" s="313" t="s">
        <v>615</v>
      </c>
      <c r="E89" s="18" t="s">
        <v>195</v>
      </c>
      <c r="F89" s="314">
        <v>31.525</v>
      </c>
      <c r="G89" s="39"/>
      <c r="H89" s="45"/>
    </row>
    <row r="90" spans="1:8" s="2" customFormat="1" ht="16.8" customHeight="1">
      <c r="A90" s="39"/>
      <c r="B90" s="45"/>
      <c r="C90" s="313" t="s">
        <v>623</v>
      </c>
      <c r="D90" s="313" t="s">
        <v>624</v>
      </c>
      <c r="E90" s="18" t="s">
        <v>195</v>
      </c>
      <c r="F90" s="314">
        <v>63.05</v>
      </c>
      <c r="G90" s="39"/>
      <c r="H90" s="45"/>
    </row>
    <row r="91" spans="1:8" s="2" customFormat="1" ht="12">
      <c r="A91" s="39"/>
      <c r="B91" s="45"/>
      <c r="C91" s="313" t="s">
        <v>635</v>
      </c>
      <c r="D91" s="313" t="s">
        <v>636</v>
      </c>
      <c r="E91" s="18" t="s">
        <v>195</v>
      </c>
      <c r="F91" s="314">
        <v>63.05</v>
      </c>
      <c r="G91" s="39"/>
      <c r="H91" s="45"/>
    </row>
    <row r="92" spans="1:8" s="2" customFormat="1" ht="12">
      <c r="A92" s="39"/>
      <c r="B92" s="45"/>
      <c r="C92" s="313" t="s">
        <v>644</v>
      </c>
      <c r="D92" s="313" t="s">
        <v>645</v>
      </c>
      <c r="E92" s="18" t="s">
        <v>195</v>
      </c>
      <c r="F92" s="314">
        <v>30.375</v>
      </c>
      <c r="G92" s="39"/>
      <c r="H92" s="45"/>
    </row>
    <row r="93" spans="1:8" s="2" customFormat="1" ht="16.8" customHeight="1">
      <c r="A93" s="39"/>
      <c r="B93" s="45"/>
      <c r="C93" s="313" t="s">
        <v>588</v>
      </c>
      <c r="D93" s="313" t="s">
        <v>589</v>
      </c>
      <c r="E93" s="18" t="s">
        <v>265</v>
      </c>
      <c r="F93" s="314">
        <v>0.009</v>
      </c>
      <c r="G93" s="39"/>
      <c r="H93" s="45"/>
    </row>
    <row r="94" spans="1:8" s="2" customFormat="1" ht="16.8" customHeight="1">
      <c r="A94" s="39"/>
      <c r="B94" s="45"/>
      <c r="C94" s="313" t="s">
        <v>664</v>
      </c>
      <c r="D94" s="313" t="s">
        <v>665</v>
      </c>
      <c r="E94" s="18" t="s">
        <v>195</v>
      </c>
      <c r="F94" s="314">
        <v>31.894</v>
      </c>
      <c r="G94" s="39"/>
      <c r="H94" s="45"/>
    </row>
    <row r="95" spans="1:8" s="2" customFormat="1" ht="12">
      <c r="A95" s="39"/>
      <c r="B95" s="45"/>
      <c r="C95" s="313" t="s">
        <v>602</v>
      </c>
      <c r="D95" s="313" t="s">
        <v>603</v>
      </c>
      <c r="E95" s="18" t="s">
        <v>195</v>
      </c>
      <c r="F95" s="314">
        <v>36.254</v>
      </c>
      <c r="G95" s="39"/>
      <c r="H95" s="45"/>
    </row>
    <row r="96" spans="1:8" s="2" customFormat="1" ht="12">
      <c r="A96" s="39"/>
      <c r="B96" s="45"/>
      <c r="C96" s="313" t="s">
        <v>631</v>
      </c>
      <c r="D96" s="313" t="s">
        <v>632</v>
      </c>
      <c r="E96" s="18" t="s">
        <v>195</v>
      </c>
      <c r="F96" s="314">
        <v>36.254</v>
      </c>
      <c r="G96" s="39"/>
      <c r="H96" s="45"/>
    </row>
    <row r="97" spans="1:8" s="2" customFormat="1" ht="16.8" customHeight="1">
      <c r="A97" s="39"/>
      <c r="B97" s="45"/>
      <c r="C97" s="313" t="s">
        <v>639</v>
      </c>
      <c r="D97" s="313" t="s">
        <v>640</v>
      </c>
      <c r="E97" s="18" t="s">
        <v>195</v>
      </c>
      <c r="F97" s="314">
        <v>66.203</v>
      </c>
      <c r="G97" s="39"/>
      <c r="H97" s="45"/>
    </row>
    <row r="98" spans="1:8" s="2" customFormat="1" ht="12">
      <c r="A98" s="39"/>
      <c r="B98" s="45"/>
      <c r="C98" s="313" t="s">
        <v>648</v>
      </c>
      <c r="D98" s="313" t="s">
        <v>649</v>
      </c>
      <c r="E98" s="18" t="s">
        <v>195</v>
      </c>
      <c r="F98" s="314">
        <v>33.413</v>
      </c>
      <c r="G98" s="39"/>
      <c r="H98" s="45"/>
    </row>
    <row r="99" spans="1:8" s="2" customFormat="1" ht="16.8" customHeight="1">
      <c r="A99" s="39"/>
      <c r="B99" s="45"/>
      <c r="C99" s="308" t="s">
        <v>722</v>
      </c>
      <c r="D99" s="309" t="s">
        <v>1</v>
      </c>
      <c r="E99" s="310" t="s">
        <v>1</v>
      </c>
      <c r="F99" s="311">
        <v>8.1</v>
      </c>
      <c r="G99" s="39"/>
      <c r="H99" s="45"/>
    </row>
    <row r="100" spans="1:8" s="2" customFormat="1" ht="16.8" customHeight="1">
      <c r="A100" s="39"/>
      <c r="B100" s="45"/>
      <c r="C100" s="308" t="s">
        <v>724</v>
      </c>
      <c r="D100" s="309" t="s">
        <v>1</v>
      </c>
      <c r="E100" s="310" t="s">
        <v>1</v>
      </c>
      <c r="F100" s="311">
        <v>18.632</v>
      </c>
      <c r="G100" s="39"/>
      <c r="H100" s="45"/>
    </row>
    <row r="101" spans="1:8" s="2" customFormat="1" ht="16.8" customHeight="1">
      <c r="A101" s="39"/>
      <c r="B101" s="45"/>
      <c r="C101" s="308" t="s">
        <v>169</v>
      </c>
      <c r="D101" s="309" t="s">
        <v>1</v>
      </c>
      <c r="E101" s="310" t="s">
        <v>1</v>
      </c>
      <c r="F101" s="311">
        <v>131.5</v>
      </c>
      <c r="G101" s="39"/>
      <c r="H101" s="45"/>
    </row>
    <row r="102" spans="1:8" s="2" customFormat="1" ht="16.8" customHeight="1">
      <c r="A102" s="39"/>
      <c r="B102" s="45"/>
      <c r="C102" s="313" t="s">
        <v>1</v>
      </c>
      <c r="D102" s="313" t="s">
        <v>297</v>
      </c>
      <c r="E102" s="18" t="s">
        <v>1</v>
      </c>
      <c r="F102" s="314">
        <v>131.5</v>
      </c>
      <c r="G102" s="39"/>
      <c r="H102" s="45"/>
    </row>
    <row r="103" spans="1:8" s="2" customFormat="1" ht="16.8" customHeight="1">
      <c r="A103" s="39"/>
      <c r="B103" s="45"/>
      <c r="C103" s="313" t="s">
        <v>169</v>
      </c>
      <c r="D103" s="313" t="s">
        <v>199</v>
      </c>
      <c r="E103" s="18" t="s">
        <v>1</v>
      </c>
      <c r="F103" s="314">
        <v>131.5</v>
      </c>
      <c r="G103" s="39"/>
      <c r="H103" s="45"/>
    </row>
    <row r="104" spans="1:8" s="2" customFormat="1" ht="16.8" customHeight="1">
      <c r="A104" s="39"/>
      <c r="B104" s="45"/>
      <c r="C104" s="312" t="s">
        <v>1406</v>
      </c>
      <c r="D104" s="39"/>
      <c r="E104" s="39"/>
      <c r="F104" s="39"/>
      <c r="G104" s="39"/>
      <c r="H104" s="45"/>
    </row>
    <row r="105" spans="1:8" s="2" customFormat="1" ht="16.8" customHeight="1">
      <c r="A105" s="39"/>
      <c r="B105" s="45"/>
      <c r="C105" s="313" t="s">
        <v>294</v>
      </c>
      <c r="D105" s="313" t="s">
        <v>295</v>
      </c>
      <c r="E105" s="18" t="s">
        <v>195</v>
      </c>
      <c r="F105" s="314">
        <v>131.5</v>
      </c>
      <c r="G105" s="39"/>
      <c r="H105" s="45"/>
    </row>
    <row r="106" spans="1:8" s="2" customFormat="1" ht="12">
      <c r="A106" s="39"/>
      <c r="B106" s="45"/>
      <c r="C106" s="313" t="s">
        <v>282</v>
      </c>
      <c r="D106" s="313" t="s">
        <v>283</v>
      </c>
      <c r="E106" s="18" t="s">
        <v>195</v>
      </c>
      <c r="F106" s="314">
        <v>131.5</v>
      </c>
      <c r="G106" s="39"/>
      <c r="H106" s="45"/>
    </row>
    <row r="107" spans="1:8" s="2" customFormat="1" ht="12">
      <c r="A107" s="39"/>
      <c r="B107" s="45"/>
      <c r="C107" s="313" t="s">
        <v>290</v>
      </c>
      <c r="D107" s="313" t="s">
        <v>291</v>
      </c>
      <c r="E107" s="18" t="s">
        <v>195</v>
      </c>
      <c r="F107" s="314">
        <v>131.5</v>
      </c>
      <c r="G107" s="39"/>
      <c r="H107" s="45"/>
    </row>
    <row r="108" spans="1:8" s="2" customFormat="1" ht="16.8" customHeight="1">
      <c r="A108" s="39"/>
      <c r="B108" s="45"/>
      <c r="C108" s="313" t="s">
        <v>305</v>
      </c>
      <c r="D108" s="313" t="s">
        <v>306</v>
      </c>
      <c r="E108" s="18" t="s">
        <v>307</v>
      </c>
      <c r="F108" s="314">
        <v>5.387</v>
      </c>
      <c r="G108" s="39"/>
      <c r="H108" s="45"/>
    </row>
    <row r="109" spans="1:8" s="2" customFormat="1" ht="16.8" customHeight="1">
      <c r="A109" s="39"/>
      <c r="B109" s="45"/>
      <c r="C109" s="308" t="s">
        <v>171</v>
      </c>
      <c r="D109" s="309" t="s">
        <v>1</v>
      </c>
      <c r="E109" s="310" t="s">
        <v>1</v>
      </c>
      <c r="F109" s="311">
        <v>22.4</v>
      </c>
      <c r="G109" s="39"/>
      <c r="H109" s="45"/>
    </row>
    <row r="110" spans="1:8" s="2" customFormat="1" ht="16.8" customHeight="1">
      <c r="A110" s="39"/>
      <c r="B110" s="45"/>
      <c r="C110" s="313" t="s">
        <v>1</v>
      </c>
      <c r="D110" s="313" t="s">
        <v>302</v>
      </c>
      <c r="E110" s="18" t="s">
        <v>1</v>
      </c>
      <c r="F110" s="314">
        <v>22.4</v>
      </c>
      <c r="G110" s="39"/>
      <c r="H110" s="45"/>
    </row>
    <row r="111" spans="1:8" s="2" customFormat="1" ht="16.8" customHeight="1">
      <c r="A111" s="39"/>
      <c r="B111" s="45"/>
      <c r="C111" s="313" t="s">
        <v>171</v>
      </c>
      <c r="D111" s="313" t="s">
        <v>199</v>
      </c>
      <c r="E111" s="18" t="s">
        <v>1</v>
      </c>
      <c r="F111" s="314">
        <v>22.4</v>
      </c>
      <c r="G111" s="39"/>
      <c r="H111" s="45"/>
    </row>
    <row r="112" spans="1:8" s="2" customFormat="1" ht="16.8" customHeight="1">
      <c r="A112" s="39"/>
      <c r="B112" s="45"/>
      <c r="C112" s="312" t="s">
        <v>1406</v>
      </c>
      <c r="D112" s="39"/>
      <c r="E112" s="39"/>
      <c r="F112" s="39"/>
      <c r="G112" s="39"/>
      <c r="H112" s="45"/>
    </row>
    <row r="113" spans="1:8" s="2" customFormat="1" ht="16.8" customHeight="1">
      <c r="A113" s="39"/>
      <c r="B113" s="45"/>
      <c r="C113" s="313" t="s">
        <v>299</v>
      </c>
      <c r="D113" s="313" t="s">
        <v>300</v>
      </c>
      <c r="E113" s="18" t="s">
        <v>195</v>
      </c>
      <c r="F113" s="314">
        <v>22.4</v>
      </c>
      <c r="G113" s="39"/>
      <c r="H113" s="45"/>
    </row>
    <row r="114" spans="1:8" s="2" customFormat="1" ht="12">
      <c r="A114" s="39"/>
      <c r="B114" s="45"/>
      <c r="C114" s="313" t="s">
        <v>286</v>
      </c>
      <c r="D114" s="313" t="s">
        <v>287</v>
      </c>
      <c r="E114" s="18" t="s">
        <v>195</v>
      </c>
      <c r="F114" s="314">
        <v>22.4</v>
      </c>
      <c r="G114" s="39"/>
      <c r="H114" s="45"/>
    </row>
    <row r="115" spans="1:8" s="2" customFormat="1" ht="16.8" customHeight="1">
      <c r="A115" s="39"/>
      <c r="B115" s="45"/>
      <c r="C115" s="313" t="s">
        <v>305</v>
      </c>
      <c r="D115" s="313" t="s">
        <v>306</v>
      </c>
      <c r="E115" s="18" t="s">
        <v>307</v>
      </c>
      <c r="F115" s="314">
        <v>5.387</v>
      </c>
      <c r="G115" s="39"/>
      <c r="H115" s="45"/>
    </row>
    <row r="116" spans="1:8" s="2" customFormat="1" ht="16.8" customHeight="1">
      <c r="A116" s="39"/>
      <c r="B116" s="45"/>
      <c r="C116" s="308" t="s">
        <v>173</v>
      </c>
      <c r="D116" s="309" t="s">
        <v>1</v>
      </c>
      <c r="E116" s="310" t="s">
        <v>1</v>
      </c>
      <c r="F116" s="311">
        <v>1.15</v>
      </c>
      <c r="G116" s="39"/>
      <c r="H116" s="45"/>
    </row>
    <row r="117" spans="1:8" s="2" customFormat="1" ht="16.8" customHeight="1">
      <c r="A117" s="39"/>
      <c r="B117" s="45"/>
      <c r="C117" s="313" t="s">
        <v>1</v>
      </c>
      <c r="D117" s="313" t="s">
        <v>618</v>
      </c>
      <c r="E117" s="18" t="s">
        <v>1</v>
      </c>
      <c r="F117" s="314">
        <v>1.15</v>
      </c>
      <c r="G117" s="39"/>
      <c r="H117" s="45"/>
    </row>
    <row r="118" spans="1:8" s="2" customFormat="1" ht="16.8" customHeight="1">
      <c r="A118" s="39"/>
      <c r="B118" s="45"/>
      <c r="C118" s="313" t="s">
        <v>173</v>
      </c>
      <c r="D118" s="313" t="s">
        <v>617</v>
      </c>
      <c r="E118" s="18" t="s">
        <v>1</v>
      </c>
      <c r="F118" s="314">
        <v>1.15</v>
      </c>
      <c r="G118" s="39"/>
      <c r="H118" s="45"/>
    </row>
    <row r="119" spans="1:8" s="2" customFormat="1" ht="16.8" customHeight="1">
      <c r="A119" s="39"/>
      <c r="B119" s="45"/>
      <c r="C119" s="312" t="s">
        <v>1406</v>
      </c>
      <c r="D119" s="39"/>
      <c r="E119" s="39"/>
      <c r="F119" s="39"/>
      <c r="G119" s="39"/>
      <c r="H119" s="45"/>
    </row>
    <row r="120" spans="1:8" s="2" customFormat="1" ht="16.8" customHeight="1">
      <c r="A120" s="39"/>
      <c r="B120" s="45"/>
      <c r="C120" s="313" t="s">
        <v>614</v>
      </c>
      <c r="D120" s="313" t="s">
        <v>615</v>
      </c>
      <c r="E120" s="18" t="s">
        <v>195</v>
      </c>
      <c r="F120" s="314">
        <v>31.525</v>
      </c>
      <c r="G120" s="39"/>
      <c r="H120" s="45"/>
    </row>
    <row r="121" spans="1:8" s="2" customFormat="1" ht="16.8" customHeight="1">
      <c r="A121" s="39"/>
      <c r="B121" s="45"/>
      <c r="C121" s="313" t="s">
        <v>623</v>
      </c>
      <c r="D121" s="313" t="s">
        <v>624</v>
      </c>
      <c r="E121" s="18" t="s">
        <v>195</v>
      </c>
      <c r="F121" s="314">
        <v>63.05</v>
      </c>
      <c r="G121" s="39"/>
      <c r="H121" s="45"/>
    </row>
    <row r="122" spans="1:8" s="2" customFormat="1" ht="12">
      <c r="A122" s="39"/>
      <c r="B122" s="45"/>
      <c r="C122" s="313" t="s">
        <v>635</v>
      </c>
      <c r="D122" s="313" t="s">
        <v>636</v>
      </c>
      <c r="E122" s="18" t="s">
        <v>195</v>
      </c>
      <c r="F122" s="314">
        <v>63.05</v>
      </c>
      <c r="G122" s="39"/>
      <c r="H122" s="45"/>
    </row>
    <row r="123" spans="1:8" s="2" customFormat="1" ht="16.8" customHeight="1">
      <c r="A123" s="39"/>
      <c r="B123" s="45"/>
      <c r="C123" s="313" t="s">
        <v>588</v>
      </c>
      <c r="D123" s="313" t="s">
        <v>589</v>
      </c>
      <c r="E123" s="18" t="s">
        <v>265</v>
      </c>
      <c r="F123" s="314">
        <v>0.009</v>
      </c>
      <c r="G123" s="39"/>
      <c r="H123" s="45"/>
    </row>
    <row r="124" spans="1:8" s="2" customFormat="1" ht="12">
      <c r="A124" s="39"/>
      <c r="B124" s="45"/>
      <c r="C124" s="313" t="s">
        <v>602</v>
      </c>
      <c r="D124" s="313" t="s">
        <v>603</v>
      </c>
      <c r="E124" s="18" t="s">
        <v>195</v>
      </c>
      <c r="F124" s="314">
        <v>36.254</v>
      </c>
      <c r="G124" s="39"/>
      <c r="H124" s="45"/>
    </row>
    <row r="125" spans="1:8" s="2" customFormat="1" ht="12">
      <c r="A125" s="39"/>
      <c r="B125" s="45"/>
      <c r="C125" s="313" t="s">
        <v>631</v>
      </c>
      <c r="D125" s="313" t="s">
        <v>632</v>
      </c>
      <c r="E125" s="18" t="s">
        <v>195</v>
      </c>
      <c r="F125" s="314">
        <v>36.254</v>
      </c>
      <c r="G125" s="39"/>
      <c r="H125" s="45"/>
    </row>
    <row r="126" spans="1:8" s="2" customFormat="1" ht="16.8" customHeight="1">
      <c r="A126" s="39"/>
      <c r="B126" s="45"/>
      <c r="C126" s="313" t="s">
        <v>639</v>
      </c>
      <c r="D126" s="313" t="s">
        <v>640</v>
      </c>
      <c r="E126" s="18" t="s">
        <v>195</v>
      </c>
      <c r="F126" s="314">
        <v>66.203</v>
      </c>
      <c r="G126" s="39"/>
      <c r="H126" s="45"/>
    </row>
    <row r="127" spans="1:8" s="2" customFormat="1" ht="16.8" customHeight="1">
      <c r="A127" s="39"/>
      <c r="B127" s="45"/>
      <c r="C127" s="308" t="s">
        <v>175</v>
      </c>
      <c r="D127" s="309" t="s">
        <v>1</v>
      </c>
      <c r="E127" s="310" t="s">
        <v>1</v>
      </c>
      <c r="F127" s="311">
        <v>95.9</v>
      </c>
      <c r="G127" s="39"/>
      <c r="H127" s="45"/>
    </row>
    <row r="128" spans="1:8" s="2" customFormat="1" ht="16.8" customHeight="1">
      <c r="A128" s="39"/>
      <c r="B128" s="45"/>
      <c r="C128" s="313" t="s">
        <v>1</v>
      </c>
      <c r="D128" s="313" t="s">
        <v>276</v>
      </c>
      <c r="E128" s="18" t="s">
        <v>1</v>
      </c>
      <c r="F128" s="314">
        <v>43.68</v>
      </c>
      <c r="G128" s="39"/>
      <c r="H128" s="45"/>
    </row>
    <row r="129" spans="1:8" s="2" customFormat="1" ht="16.8" customHeight="1">
      <c r="A129" s="39"/>
      <c r="B129" s="45"/>
      <c r="C129" s="313" t="s">
        <v>1</v>
      </c>
      <c r="D129" s="313" t="s">
        <v>277</v>
      </c>
      <c r="E129" s="18" t="s">
        <v>1</v>
      </c>
      <c r="F129" s="314">
        <v>23.04</v>
      </c>
      <c r="G129" s="39"/>
      <c r="H129" s="45"/>
    </row>
    <row r="130" spans="1:8" s="2" customFormat="1" ht="16.8" customHeight="1">
      <c r="A130" s="39"/>
      <c r="B130" s="45"/>
      <c r="C130" s="313" t="s">
        <v>1</v>
      </c>
      <c r="D130" s="313" t="s">
        <v>278</v>
      </c>
      <c r="E130" s="18" t="s">
        <v>1</v>
      </c>
      <c r="F130" s="314">
        <v>10.8</v>
      </c>
      <c r="G130" s="39"/>
      <c r="H130" s="45"/>
    </row>
    <row r="131" spans="1:8" s="2" customFormat="1" ht="16.8" customHeight="1">
      <c r="A131" s="39"/>
      <c r="B131" s="45"/>
      <c r="C131" s="313" t="s">
        <v>1</v>
      </c>
      <c r="D131" s="313" t="s">
        <v>279</v>
      </c>
      <c r="E131" s="18" t="s">
        <v>1</v>
      </c>
      <c r="F131" s="314">
        <v>2.7</v>
      </c>
      <c r="G131" s="39"/>
      <c r="H131" s="45"/>
    </row>
    <row r="132" spans="1:8" s="2" customFormat="1" ht="16.8" customHeight="1">
      <c r="A132" s="39"/>
      <c r="B132" s="45"/>
      <c r="C132" s="313" t="s">
        <v>1</v>
      </c>
      <c r="D132" s="313" t="s">
        <v>280</v>
      </c>
      <c r="E132" s="18" t="s">
        <v>1</v>
      </c>
      <c r="F132" s="314">
        <v>12.32</v>
      </c>
      <c r="G132" s="39"/>
      <c r="H132" s="45"/>
    </row>
    <row r="133" spans="1:8" s="2" customFormat="1" ht="16.8" customHeight="1">
      <c r="A133" s="39"/>
      <c r="B133" s="45"/>
      <c r="C133" s="313" t="s">
        <v>1</v>
      </c>
      <c r="D133" s="313" t="s">
        <v>281</v>
      </c>
      <c r="E133" s="18" t="s">
        <v>1</v>
      </c>
      <c r="F133" s="314">
        <v>3.36</v>
      </c>
      <c r="G133" s="39"/>
      <c r="H133" s="45"/>
    </row>
    <row r="134" spans="1:8" s="2" customFormat="1" ht="16.8" customHeight="1">
      <c r="A134" s="39"/>
      <c r="B134" s="45"/>
      <c r="C134" s="313" t="s">
        <v>175</v>
      </c>
      <c r="D134" s="313" t="s">
        <v>199</v>
      </c>
      <c r="E134" s="18" t="s">
        <v>1</v>
      </c>
      <c r="F134" s="314">
        <v>95.9</v>
      </c>
      <c r="G134" s="39"/>
      <c r="H134" s="45"/>
    </row>
    <row r="135" spans="1:8" s="2" customFormat="1" ht="16.8" customHeight="1">
      <c r="A135" s="39"/>
      <c r="B135" s="45"/>
      <c r="C135" s="312" t="s">
        <v>1406</v>
      </c>
      <c r="D135" s="39"/>
      <c r="E135" s="39"/>
      <c r="F135" s="39"/>
      <c r="G135" s="39"/>
      <c r="H135" s="45"/>
    </row>
    <row r="136" spans="1:8" s="2" customFormat="1" ht="16.8" customHeight="1">
      <c r="A136" s="39"/>
      <c r="B136" s="45"/>
      <c r="C136" s="313" t="s">
        <v>273</v>
      </c>
      <c r="D136" s="313" t="s">
        <v>274</v>
      </c>
      <c r="E136" s="18" t="s">
        <v>202</v>
      </c>
      <c r="F136" s="314">
        <v>95.9</v>
      </c>
      <c r="G136" s="39"/>
      <c r="H136" s="45"/>
    </row>
    <row r="137" spans="1:8" s="2" customFormat="1" ht="12">
      <c r="A137" s="39"/>
      <c r="B137" s="45"/>
      <c r="C137" s="313" t="s">
        <v>251</v>
      </c>
      <c r="D137" s="313" t="s">
        <v>252</v>
      </c>
      <c r="E137" s="18" t="s">
        <v>202</v>
      </c>
      <c r="F137" s="314">
        <v>200.254</v>
      </c>
      <c r="G137" s="39"/>
      <c r="H137" s="45"/>
    </row>
    <row r="138" spans="1:8" s="2" customFormat="1" ht="26.4" customHeight="1">
      <c r="A138" s="39"/>
      <c r="B138" s="45"/>
      <c r="C138" s="307" t="s">
        <v>1407</v>
      </c>
      <c r="D138" s="307" t="s">
        <v>92</v>
      </c>
      <c r="E138" s="39"/>
      <c r="F138" s="39"/>
      <c r="G138" s="39"/>
      <c r="H138" s="45"/>
    </row>
    <row r="139" spans="1:8" s="2" customFormat="1" ht="16.8" customHeight="1">
      <c r="A139" s="39"/>
      <c r="B139" s="45"/>
      <c r="C139" s="308" t="s">
        <v>152</v>
      </c>
      <c r="D139" s="309" t="s">
        <v>1</v>
      </c>
      <c r="E139" s="310" t="s">
        <v>1</v>
      </c>
      <c r="F139" s="311">
        <v>47.34</v>
      </c>
      <c r="G139" s="39"/>
      <c r="H139" s="45"/>
    </row>
    <row r="140" spans="1:8" s="2" customFormat="1" ht="16.8" customHeight="1">
      <c r="A140" s="39"/>
      <c r="B140" s="45"/>
      <c r="C140" s="313" t="s">
        <v>1</v>
      </c>
      <c r="D140" s="313" t="s">
        <v>736</v>
      </c>
      <c r="E140" s="18" t="s">
        <v>1</v>
      </c>
      <c r="F140" s="314">
        <v>0</v>
      </c>
      <c r="G140" s="39"/>
      <c r="H140" s="45"/>
    </row>
    <row r="141" spans="1:8" s="2" customFormat="1" ht="16.8" customHeight="1">
      <c r="A141" s="39"/>
      <c r="B141" s="45"/>
      <c r="C141" s="313" t="s">
        <v>1</v>
      </c>
      <c r="D141" s="313" t="s">
        <v>745</v>
      </c>
      <c r="E141" s="18" t="s">
        <v>1</v>
      </c>
      <c r="F141" s="314">
        <v>18.9</v>
      </c>
      <c r="G141" s="39"/>
      <c r="H141" s="45"/>
    </row>
    <row r="142" spans="1:8" s="2" customFormat="1" ht="16.8" customHeight="1">
      <c r="A142" s="39"/>
      <c r="B142" s="45"/>
      <c r="C142" s="313" t="s">
        <v>1</v>
      </c>
      <c r="D142" s="313" t="s">
        <v>738</v>
      </c>
      <c r="E142" s="18" t="s">
        <v>1</v>
      </c>
      <c r="F142" s="314">
        <v>0</v>
      </c>
      <c r="G142" s="39"/>
      <c r="H142" s="45"/>
    </row>
    <row r="143" spans="1:8" s="2" customFormat="1" ht="16.8" customHeight="1">
      <c r="A143" s="39"/>
      <c r="B143" s="45"/>
      <c r="C143" s="313" t="s">
        <v>1</v>
      </c>
      <c r="D143" s="313" t="s">
        <v>746</v>
      </c>
      <c r="E143" s="18" t="s">
        <v>1</v>
      </c>
      <c r="F143" s="314">
        <v>14.94</v>
      </c>
      <c r="G143" s="39"/>
      <c r="H143" s="45"/>
    </row>
    <row r="144" spans="1:8" s="2" customFormat="1" ht="16.8" customHeight="1">
      <c r="A144" s="39"/>
      <c r="B144" s="45"/>
      <c r="C144" s="313" t="s">
        <v>1</v>
      </c>
      <c r="D144" s="313" t="s">
        <v>740</v>
      </c>
      <c r="E144" s="18" t="s">
        <v>1</v>
      </c>
      <c r="F144" s="314">
        <v>0</v>
      </c>
      <c r="G144" s="39"/>
      <c r="H144" s="45"/>
    </row>
    <row r="145" spans="1:8" s="2" customFormat="1" ht="16.8" customHeight="1">
      <c r="A145" s="39"/>
      <c r="B145" s="45"/>
      <c r="C145" s="313" t="s">
        <v>1</v>
      </c>
      <c r="D145" s="313" t="s">
        <v>747</v>
      </c>
      <c r="E145" s="18" t="s">
        <v>1</v>
      </c>
      <c r="F145" s="314">
        <v>13.5</v>
      </c>
      <c r="G145" s="39"/>
      <c r="H145" s="45"/>
    </row>
    <row r="146" spans="1:8" s="2" customFormat="1" ht="16.8" customHeight="1">
      <c r="A146" s="39"/>
      <c r="B146" s="45"/>
      <c r="C146" s="313" t="s">
        <v>152</v>
      </c>
      <c r="D146" s="313" t="s">
        <v>199</v>
      </c>
      <c r="E146" s="18" t="s">
        <v>1</v>
      </c>
      <c r="F146" s="314">
        <v>47.34</v>
      </c>
      <c r="G146" s="39"/>
      <c r="H146" s="45"/>
    </row>
    <row r="147" spans="1:8" s="2" customFormat="1" ht="16.8" customHeight="1">
      <c r="A147" s="39"/>
      <c r="B147" s="45"/>
      <c r="C147" s="312" t="s">
        <v>1406</v>
      </c>
      <c r="D147" s="39"/>
      <c r="E147" s="39"/>
      <c r="F147" s="39"/>
      <c r="G147" s="39"/>
      <c r="H147" s="45"/>
    </row>
    <row r="148" spans="1:8" s="2" customFormat="1" ht="16.8" customHeight="1">
      <c r="A148" s="39"/>
      <c r="B148" s="45"/>
      <c r="C148" s="313" t="s">
        <v>742</v>
      </c>
      <c r="D148" s="313" t="s">
        <v>743</v>
      </c>
      <c r="E148" s="18" t="s">
        <v>195</v>
      </c>
      <c r="F148" s="314">
        <v>47.34</v>
      </c>
      <c r="G148" s="39"/>
      <c r="H148" s="45"/>
    </row>
    <row r="149" spans="1:8" s="2" customFormat="1" ht="16.8" customHeight="1">
      <c r="A149" s="39"/>
      <c r="B149" s="45"/>
      <c r="C149" s="313" t="s">
        <v>311</v>
      </c>
      <c r="D149" s="313" t="s">
        <v>312</v>
      </c>
      <c r="E149" s="18" t="s">
        <v>195</v>
      </c>
      <c r="F149" s="314">
        <v>59.58</v>
      </c>
      <c r="G149" s="39"/>
      <c r="H149" s="45"/>
    </row>
    <row r="150" spans="1:8" s="2" customFormat="1" ht="16.8" customHeight="1">
      <c r="A150" s="39"/>
      <c r="B150" s="45"/>
      <c r="C150" s="313" t="s">
        <v>839</v>
      </c>
      <c r="D150" s="313" t="s">
        <v>840</v>
      </c>
      <c r="E150" s="18" t="s">
        <v>195</v>
      </c>
      <c r="F150" s="314">
        <v>47.34</v>
      </c>
      <c r="G150" s="39"/>
      <c r="H150" s="45"/>
    </row>
    <row r="151" spans="1:8" s="2" customFormat="1" ht="16.8" customHeight="1">
      <c r="A151" s="39"/>
      <c r="B151" s="45"/>
      <c r="C151" s="313" t="s">
        <v>842</v>
      </c>
      <c r="D151" s="313" t="s">
        <v>843</v>
      </c>
      <c r="E151" s="18" t="s">
        <v>195</v>
      </c>
      <c r="F151" s="314">
        <v>47.34</v>
      </c>
      <c r="G151" s="39"/>
      <c r="H151" s="45"/>
    </row>
    <row r="152" spans="1:8" s="2" customFormat="1" ht="16.8" customHeight="1">
      <c r="A152" s="39"/>
      <c r="B152" s="45"/>
      <c r="C152" s="313" t="s">
        <v>845</v>
      </c>
      <c r="D152" s="313" t="s">
        <v>846</v>
      </c>
      <c r="E152" s="18" t="s">
        <v>195</v>
      </c>
      <c r="F152" s="314">
        <v>59.58</v>
      </c>
      <c r="G152" s="39"/>
      <c r="H152" s="45"/>
    </row>
    <row r="153" spans="1:8" s="2" customFormat="1" ht="16.8" customHeight="1">
      <c r="A153" s="39"/>
      <c r="B153" s="45"/>
      <c r="C153" s="313" t="s">
        <v>848</v>
      </c>
      <c r="D153" s="313" t="s">
        <v>849</v>
      </c>
      <c r="E153" s="18" t="s">
        <v>195</v>
      </c>
      <c r="F153" s="314">
        <v>47.34</v>
      </c>
      <c r="G153" s="39"/>
      <c r="H153" s="45"/>
    </row>
    <row r="154" spans="1:8" s="2" customFormat="1" ht="12">
      <c r="A154" s="39"/>
      <c r="B154" s="45"/>
      <c r="C154" s="313" t="s">
        <v>851</v>
      </c>
      <c r="D154" s="313" t="s">
        <v>852</v>
      </c>
      <c r="E154" s="18" t="s">
        <v>195</v>
      </c>
      <c r="F154" s="314">
        <v>47.34</v>
      </c>
      <c r="G154" s="39"/>
      <c r="H154" s="45"/>
    </row>
    <row r="155" spans="1:8" s="2" customFormat="1" ht="16.8" customHeight="1">
      <c r="A155" s="39"/>
      <c r="B155" s="45"/>
      <c r="C155" s="308" t="s">
        <v>154</v>
      </c>
      <c r="D155" s="309" t="s">
        <v>1</v>
      </c>
      <c r="E155" s="310" t="s">
        <v>1</v>
      </c>
      <c r="F155" s="311">
        <v>0.144</v>
      </c>
      <c r="G155" s="39"/>
      <c r="H155" s="45"/>
    </row>
    <row r="156" spans="1:8" s="2" customFormat="1" ht="16.8" customHeight="1">
      <c r="A156" s="39"/>
      <c r="B156" s="45"/>
      <c r="C156" s="313" t="s">
        <v>1</v>
      </c>
      <c r="D156" s="313" t="s">
        <v>833</v>
      </c>
      <c r="E156" s="18" t="s">
        <v>1</v>
      </c>
      <c r="F156" s="314">
        <v>0</v>
      </c>
      <c r="G156" s="39"/>
      <c r="H156" s="45"/>
    </row>
    <row r="157" spans="1:8" s="2" customFormat="1" ht="16.8" customHeight="1">
      <c r="A157" s="39"/>
      <c r="B157" s="45"/>
      <c r="C157" s="313" t="s">
        <v>1</v>
      </c>
      <c r="D157" s="313" t="s">
        <v>834</v>
      </c>
      <c r="E157" s="18" t="s">
        <v>1</v>
      </c>
      <c r="F157" s="314">
        <v>0.144</v>
      </c>
      <c r="G157" s="39"/>
      <c r="H157" s="45"/>
    </row>
    <row r="158" spans="1:8" s="2" customFormat="1" ht="16.8" customHeight="1">
      <c r="A158" s="39"/>
      <c r="B158" s="45"/>
      <c r="C158" s="313" t="s">
        <v>154</v>
      </c>
      <c r="D158" s="313" t="s">
        <v>199</v>
      </c>
      <c r="E158" s="18" t="s">
        <v>1</v>
      </c>
      <c r="F158" s="314">
        <v>0.144</v>
      </c>
      <c r="G158" s="39"/>
      <c r="H158" s="45"/>
    </row>
    <row r="159" spans="1:8" s="2" customFormat="1" ht="16.8" customHeight="1">
      <c r="A159" s="39"/>
      <c r="B159" s="45"/>
      <c r="C159" s="312" t="s">
        <v>1406</v>
      </c>
      <c r="D159" s="39"/>
      <c r="E159" s="39"/>
      <c r="F159" s="39"/>
      <c r="G159" s="39"/>
      <c r="H159" s="45"/>
    </row>
    <row r="160" spans="1:8" s="2" customFormat="1" ht="12">
      <c r="A160" s="39"/>
      <c r="B160" s="45"/>
      <c r="C160" s="313" t="s">
        <v>830</v>
      </c>
      <c r="D160" s="313" t="s">
        <v>831</v>
      </c>
      <c r="E160" s="18" t="s">
        <v>202</v>
      </c>
      <c r="F160" s="314">
        <v>0.144</v>
      </c>
      <c r="G160" s="39"/>
      <c r="H160" s="45"/>
    </row>
    <row r="161" spans="1:8" s="2" customFormat="1" ht="16.8" customHeight="1">
      <c r="A161" s="39"/>
      <c r="B161" s="45"/>
      <c r="C161" s="313" t="s">
        <v>273</v>
      </c>
      <c r="D161" s="313" t="s">
        <v>274</v>
      </c>
      <c r="E161" s="18" t="s">
        <v>202</v>
      </c>
      <c r="F161" s="314">
        <v>144.681</v>
      </c>
      <c r="G161" s="39"/>
      <c r="H161" s="45"/>
    </row>
    <row r="162" spans="1:8" s="2" customFormat="1" ht="16.8" customHeight="1">
      <c r="A162" s="39"/>
      <c r="B162" s="45"/>
      <c r="C162" s="308" t="s">
        <v>156</v>
      </c>
      <c r="D162" s="309" t="s">
        <v>1</v>
      </c>
      <c r="E162" s="310" t="s">
        <v>1</v>
      </c>
      <c r="F162" s="311">
        <v>12.24</v>
      </c>
      <c r="G162" s="39"/>
      <c r="H162" s="45"/>
    </row>
    <row r="163" spans="1:8" s="2" customFormat="1" ht="16.8" customHeight="1">
      <c r="A163" s="39"/>
      <c r="B163" s="45"/>
      <c r="C163" s="313" t="s">
        <v>1</v>
      </c>
      <c r="D163" s="313" t="s">
        <v>736</v>
      </c>
      <c r="E163" s="18" t="s">
        <v>1</v>
      </c>
      <c r="F163" s="314">
        <v>0</v>
      </c>
      <c r="G163" s="39"/>
      <c r="H163" s="45"/>
    </row>
    <row r="164" spans="1:8" s="2" customFormat="1" ht="16.8" customHeight="1">
      <c r="A164" s="39"/>
      <c r="B164" s="45"/>
      <c r="C164" s="313" t="s">
        <v>1</v>
      </c>
      <c r="D164" s="313" t="s">
        <v>737</v>
      </c>
      <c r="E164" s="18" t="s">
        <v>1</v>
      </c>
      <c r="F164" s="314">
        <v>4.14</v>
      </c>
      <c r="G164" s="39"/>
      <c r="H164" s="45"/>
    </row>
    <row r="165" spans="1:8" s="2" customFormat="1" ht="16.8" customHeight="1">
      <c r="A165" s="39"/>
      <c r="B165" s="45"/>
      <c r="C165" s="313" t="s">
        <v>1</v>
      </c>
      <c r="D165" s="313" t="s">
        <v>738</v>
      </c>
      <c r="E165" s="18" t="s">
        <v>1</v>
      </c>
      <c r="F165" s="314">
        <v>0</v>
      </c>
      <c r="G165" s="39"/>
      <c r="H165" s="45"/>
    </row>
    <row r="166" spans="1:8" s="2" customFormat="1" ht="16.8" customHeight="1">
      <c r="A166" s="39"/>
      <c r="B166" s="45"/>
      <c r="C166" s="313" t="s">
        <v>1</v>
      </c>
      <c r="D166" s="313" t="s">
        <v>739</v>
      </c>
      <c r="E166" s="18" t="s">
        <v>1</v>
      </c>
      <c r="F166" s="314">
        <v>5.4</v>
      </c>
      <c r="G166" s="39"/>
      <c r="H166" s="45"/>
    </row>
    <row r="167" spans="1:8" s="2" customFormat="1" ht="16.8" customHeight="1">
      <c r="A167" s="39"/>
      <c r="B167" s="45"/>
      <c r="C167" s="313" t="s">
        <v>1</v>
      </c>
      <c r="D167" s="313" t="s">
        <v>740</v>
      </c>
      <c r="E167" s="18" t="s">
        <v>1</v>
      </c>
      <c r="F167" s="314">
        <v>0</v>
      </c>
      <c r="G167" s="39"/>
      <c r="H167" s="45"/>
    </row>
    <row r="168" spans="1:8" s="2" customFormat="1" ht="16.8" customHeight="1">
      <c r="A168" s="39"/>
      <c r="B168" s="45"/>
      <c r="C168" s="313" t="s">
        <v>1</v>
      </c>
      <c r="D168" s="313" t="s">
        <v>741</v>
      </c>
      <c r="E168" s="18" t="s">
        <v>1</v>
      </c>
      <c r="F168" s="314">
        <v>2.7</v>
      </c>
      <c r="G168" s="39"/>
      <c r="H168" s="45"/>
    </row>
    <row r="169" spans="1:8" s="2" customFormat="1" ht="16.8" customHeight="1">
      <c r="A169" s="39"/>
      <c r="B169" s="45"/>
      <c r="C169" s="313" t="s">
        <v>156</v>
      </c>
      <c r="D169" s="313" t="s">
        <v>199</v>
      </c>
      <c r="E169" s="18" t="s">
        <v>1</v>
      </c>
      <c r="F169" s="314">
        <v>12.24</v>
      </c>
      <c r="G169" s="39"/>
      <c r="H169" s="45"/>
    </row>
    <row r="170" spans="1:8" s="2" customFormat="1" ht="16.8" customHeight="1">
      <c r="A170" s="39"/>
      <c r="B170" s="45"/>
      <c r="C170" s="312" t="s">
        <v>1406</v>
      </c>
      <c r="D170" s="39"/>
      <c r="E170" s="39"/>
      <c r="F170" s="39"/>
      <c r="G170" s="39"/>
      <c r="H170" s="45"/>
    </row>
    <row r="171" spans="1:8" s="2" customFormat="1" ht="16.8" customHeight="1">
      <c r="A171" s="39"/>
      <c r="B171" s="45"/>
      <c r="C171" s="313" t="s">
        <v>733</v>
      </c>
      <c r="D171" s="313" t="s">
        <v>734</v>
      </c>
      <c r="E171" s="18" t="s">
        <v>195</v>
      </c>
      <c r="F171" s="314">
        <v>12.24</v>
      </c>
      <c r="G171" s="39"/>
      <c r="H171" s="45"/>
    </row>
    <row r="172" spans="1:8" s="2" customFormat="1" ht="16.8" customHeight="1">
      <c r="A172" s="39"/>
      <c r="B172" s="45"/>
      <c r="C172" s="313" t="s">
        <v>311</v>
      </c>
      <c r="D172" s="313" t="s">
        <v>312</v>
      </c>
      <c r="E172" s="18" t="s">
        <v>195</v>
      </c>
      <c r="F172" s="314">
        <v>59.58</v>
      </c>
      <c r="G172" s="39"/>
      <c r="H172" s="45"/>
    </row>
    <row r="173" spans="1:8" s="2" customFormat="1" ht="16.8" customHeight="1">
      <c r="A173" s="39"/>
      <c r="B173" s="45"/>
      <c r="C173" s="313" t="s">
        <v>845</v>
      </c>
      <c r="D173" s="313" t="s">
        <v>846</v>
      </c>
      <c r="E173" s="18" t="s">
        <v>195</v>
      </c>
      <c r="F173" s="314">
        <v>59.58</v>
      </c>
      <c r="G173" s="39"/>
      <c r="H173" s="45"/>
    </row>
    <row r="174" spans="1:8" s="2" customFormat="1" ht="16.8" customHeight="1">
      <c r="A174" s="39"/>
      <c r="B174" s="45"/>
      <c r="C174" s="313" t="s">
        <v>854</v>
      </c>
      <c r="D174" s="313" t="s">
        <v>855</v>
      </c>
      <c r="E174" s="18" t="s">
        <v>195</v>
      </c>
      <c r="F174" s="314">
        <v>12.24</v>
      </c>
      <c r="G174" s="39"/>
      <c r="H174" s="45"/>
    </row>
    <row r="175" spans="1:8" s="2" customFormat="1" ht="12">
      <c r="A175" s="39"/>
      <c r="B175" s="45"/>
      <c r="C175" s="313" t="s">
        <v>1216</v>
      </c>
      <c r="D175" s="313" t="s">
        <v>1217</v>
      </c>
      <c r="E175" s="18" t="s">
        <v>195</v>
      </c>
      <c r="F175" s="314">
        <v>12.24</v>
      </c>
      <c r="G175" s="39"/>
      <c r="H175" s="45"/>
    </row>
    <row r="176" spans="1:8" s="2" customFormat="1" ht="16.8" customHeight="1">
      <c r="A176" s="39"/>
      <c r="B176" s="45"/>
      <c r="C176" s="308" t="s">
        <v>715</v>
      </c>
      <c r="D176" s="309" t="s">
        <v>1</v>
      </c>
      <c r="E176" s="310" t="s">
        <v>1</v>
      </c>
      <c r="F176" s="311">
        <v>69.48</v>
      </c>
      <c r="G176" s="39"/>
      <c r="H176" s="45"/>
    </row>
    <row r="177" spans="1:8" s="2" customFormat="1" ht="16.8" customHeight="1">
      <c r="A177" s="39"/>
      <c r="B177" s="45"/>
      <c r="C177" s="313" t="s">
        <v>1</v>
      </c>
      <c r="D177" s="313" t="s">
        <v>736</v>
      </c>
      <c r="E177" s="18" t="s">
        <v>1</v>
      </c>
      <c r="F177" s="314">
        <v>0</v>
      </c>
      <c r="G177" s="39"/>
      <c r="H177" s="45"/>
    </row>
    <row r="178" spans="1:8" s="2" customFormat="1" ht="16.8" customHeight="1">
      <c r="A178" s="39"/>
      <c r="B178" s="45"/>
      <c r="C178" s="313" t="s">
        <v>1</v>
      </c>
      <c r="D178" s="313" t="s">
        <v>758</v>
      </c>
      <c r="E178" s="18" t="s">
        <v>1</v>
      </c>
      <c r="F178" s="314">
        <v>0</v>
      </c>
      <c r="G178" s="39"/>
      <c r="H178" s="45"/>
    </row>
    <row r="179" spans="1:8" s="2" customFormat="1" ht="16.8" customHeight="1">
      <c r="A179" s="39"/>
      <c r="B179" s="45"/>
      <c r="C179" s="313" t="s">
        <v>1</v>
      </c>
      <c r="D179" s="313" t="s">
        <v>817</v>
      </c>
      <c r="E179" s="18" t="s">
        <v>1</v>
      </c>
      <c r="F179" s="314">
        <v>0.908</v>
      </c>
      <c r="G179" s="39"/>
      <c r="H179" s="45"/>
    </row>
    <row r="180" spans="1:8" s="2" customFormat="1" ht="16.8" customHeight="1">
      <c r="A180" s="39"/>
      <c r="B180" s="45"/>
      <c r="C180" s="313" t="s">
        <v>1</v>
      </c>
      <c r="D180" s="313" t="s">
        <v>818</v>
      </c>
      <c r="E180" s="18" t="s">
        <v>1</v>
      </c>
      <c r="F180" s="314">
        <v>4.147</v>
      </c>
      <c r="G180" s="39"/>
      <c r="H180" s="45"/>
    </row>
    <row r="181" spans="1:8" s="2" customFormat="1" ht="16.8" customHeight="1">
      <c r="A181" s="39"/>
      <c r="B181" s="45"/>
      <c r="C181" s="313" t="s">
        <v>1</v>
      </c>
      <c r="D181" s="313" t="s">
        <v>819</v>
      </c>
      <c r="E181" s="18" t="s">
        <v>1</v>
      </c>
      <c r="F181" s="314">
        <v>2.844</v>
      </c>
      <c r="G181" s="39"/>
      <c r="H181" s="45"/>
    </row>
    <row r="182" spans="1:8" s="2" customFormat="1" ht="16.8" customHeight="1">
      <c r="A182" s="39"/>
      <c r="B182" s="45"/>
      <c r="C182" s="313" t="s">
        <v>1</v>
      </c>
      <c r="D182" s="313" t="s">
        <v>738</v>
      </c>
      <c r="E182" s="18" t="s">
        <v>1</v>
      </c>
      <c r="F182" s="314">
        <v>0</v>
      </c>
      <c r="G182" s="39"/>
      <c r="H182" s="45"/>
    </row>
    <row r="183" spans="1:8" s="2" customFormat="1" ht="16.8" customHeight="1">
      <c r="A183" s="39"/>
      <c r="B183" s="45"/>
      <c r="C183" s="313" t="s">
        <v>1</v>
      </c>
      <c r="D183" s="313" t="s">
        <v>820</v>
      </c>
      <c r="E183" s="18" t="s">
        <v>1</v>
      </c>
      <c r="F183" s="314">
        <v>0.79</v>
      </c>
      <c r="G183" s="39"/>
      <c r="H183" s="45"/>
    </row>
    <row r="184" spans="1:8" s="2" customFormat="1" ht="16.8" customHeight="1">
      <c r="A184" s="39"/>
      <c r="B184" s="45"/>
      <c r="C184" s="313" t="s">
        <v>1</v>
      </c>
      <c r="D184" s="313" t="s">
        <v>821</v>
      </c>
      <c r="E184" s="18" t="s">
        <v>1</v>
      </c>
      <c r="F184" s="314">
        <v>3.278</v>
      </c>
      <c r="G184" s="39"/>
      <c r="H184" s="45"/>
    </row>
    <row r="185" spans="1:8" s="2" customFormat="1" ht="16.8" customHeight="1">
      <c r="A185" s="39"/>
      <c r="B185" s="45"/>
      <c r="C185" s="313" t="s">
        <v>1</v>
      </c>
      <c r="D185" s="313" t="s">
        <v>822</v>
      </c>
      <c r="E185" s="18" t="s">
        <v>1</v>
      </c>
      <c r="F185" s="314">
        <v>1.501</v>
      </c>
      <c r="G185" s="39"/>
      <c r="H185" s="45"/>
    </row>
    <row r="186" spans="1:8" s="2" customFormat="1" ht="16.8" customHeight="1">
      <c r="A186" s="39"/>
      <c r="B186" s="45"/>
      <c r="C186" s="313" t="s">
        <v>1</v>
      </c>
      <c r="D186" s="313" t="s">
        <v>823</v>
      </c>
      <c r="E186" s="18" t="s">
        <v>1</v>
      </c>
      <c r="F186" s="314">
        <v>3.397</v>
      </c>
      <c r="G186" s="39"/>
      <c r="H186" s="45"/>
    </row>
    <row r="187" spans="1:8" s="2" customFormat="1" ht="16.8" customHeight="1">
      <c r="A187" s="39"/>
      <c r="B187" s="45"/>
      <c r="C187" s="313" t="s">
        <v>1</v>
      </c>
      <c r="D187" s="313" t="s">
        <v>751</v>
      </c>
      <c r="E187" s="18" t="s">
        <v>1</v>
      </c>
      <c r="F187" s="314">
        <v>0</v>
      </c>
      <c r="G187" s="39"/>
      <c r="H187" s="45"/>
    </row>
    <row r="188" spans="1:8" s="2" customFormat="1" ht="16.8" customHeight="1">
      <c r="A188" s="39"/>
      <c r="B188" s="45"/>
      <c r="C188" s="313" t="s">
        <v>1</v>
      </c>
      <c r="D188" s="313" t="s">
        <v>824</v>
      </c>
      <c r="E188" s="18" t="s">
        <v>1</v>
      </c>
      <c r="F188" s="314">
        <v>43.25</v>
      </c>
      <c r="G188" s="39"/>
      <c r="H188" s="45"/>
    </row>
    <row r="189" spans="1:8" s="2" customFormat="1" ht="16.8" customHeight="1">
      <c r="A189" s="39"/>
      <c r="B189" s="45"/>
      <c r="C189" s="313" t="s">
        <v>1</v>
      </c>
      <c r="D189" s="313" t="s">
        <v>740</v>
      </c>
      <c r="E189" s="18" t="s">
        <v>1</v>
      </c>
      <c r="F189" s="314">
        <v>0</v>
      </c>
      <c r="G189" s="39"/>
      <c r="H189" s="45"/>
    </row>
    <row r="190" spans="1:8" s="2" customFormat="1" ht="16.8" customHeight="1">
      <c r="A190" s="39"/>
      <c r="B190" s="45"/>
      <c r="C190" s="313" t="s">
        <v>1</v>
      </c>
      <c r="D190" s="313" t="s">
        <v>753</v>
      </c>
      <c r="E190" s="18" t="s">
        <v>1</v>
      </c>
      <c r="F190" s="314">
        <v>0</v>
      </c>
      <c r="G190" s="39"/>
      <c r="H190" s="45"/>
    </row>
    <row r="191" spans="1:8" s="2" customFormat="1" ht="16.8" customHeight="1">
      <c r="A191" s="39"/>
      <c r="B191" s="45"/>
      <c r="C191" s="313" t="s">
        <v>1</v>
      </c>
      <c r="D191" s="313" t="s">
        <v>825</v>
      </c>
      <c r="E191" s="18" t="s">
        <v>1</v>
      </c>
      <c r="F191" s="314">
        <v>0.642</v>
      </c>
      <c r="G191" s="39"/>
      <c r="H191" s="45"/>
    </row>
    <row r="192" spans="1:8" s="2" customFormat="1" ht="16.8" customHeight="1">
      <c r="A192" s="39"/>
      <c r="B192" s="45"/>
      <c r="C192" s="313" t="s">
        <v>1</v>
      </c>
      <c r="D192" s="313" t="s">
        <v>826</v>
      </c>
      <c r="E192" s="18" t="s">
        <v>1</v>
      </c>
      <c r="F192" s="314">
        <v>3.209</v>
      </c>
      <c r="G192" s="39"/>
      <c r="H192" s="45"/>
    </row>
    <row r="193" spans="1:8" s="2" customFormat="1" ht="16.8" customHeight="1">
      <c r="A193" s="39"/>
      <c r="B193" s="45"/>
      <c r="C193" s="313" t="s">
        <v>1</v>
      </c>
      <c r="D193" s="313" t="s">
        <v>827</v>
      </c>
      <c r="E193" s="18" t="s">
        <v>1</v>
      </c>
      <c r="F193" s="314">
        <v>1.198</v>
      </c>
      <c r="G193" s="39"/>
      <c r="H193" s="45"/>
    </row>
    <row r="194" spans="1:8" s="2" customFormat="1" ht="16.8" customHeight="1">
      <c r="A194" s="39"/>
      <c r="B194" s="45"/>
      <c r="C194" s="313" t="s">
        <v>1</v>
      </c>
      <c r="D194" s="313" t="s">
        <v>828</v>
      </c>
      <c r="E194" s="18" t="s">
        <v>1</v>
      </c>
      <c r="F194" s="314">
        <v>1.583</v>
      </c>
      <c r="G194" s="39"/>
      <c r="H194" s="45"/>
    </row>
    <row r="195" spans="1:8" s="2" customFormat="1" ht="16.8" customHeight="1">
      <c r="A195" s="39"/>
      <c r="B195" s="45"/>
      <c r="C195" s="313" t="s">
        <v>1</v>
      </c>
      <c r="D195" s="313" t="s">
        <v>755</v>
      </c>
      <c r="E195" s="18" t="s">
        <v>1</v>
      </c>
      <c r="F195" s="314">
        <v>0</v>
      </c>
      <c r="G195" s="39"/>
      <c r="H195" s="45"/>
    </row>
    <row r="196" spans="1:8" s="2" customFormat="1" ht="16.8" customHeight="1">
      <c r="A196" s="39"/>
      <c r="B196" s="45"/>
      <c r="C196" s="313" t="s">
        <v>1</v>
      </c>
      <c r="D196" s="313" t="s">
        <v>829</v>
      </c>
      <c r="E196" s="18" t="s">
        <v>1</v>
      </c>
      <c r="F196" s="314">
        <v>2.733</v>
      </c>
      <c r="G196" s="39"/>
      <c r="H196" s="45"/>
    </row>
    <row r="197" spans="1:8" s="2" customFormat="1" ht="16.8" customHeight="1">
      <c r="A197" s="39"/>
      <c r="B197" s="45"/>
      <c r="C197" s="313" t="s">
        <v>715</v>
      </c>
      <c r="D197" s="313" t="s">
        <v>199</v>
      </c>
      <c r="E197" s="18" t="s">
        <v>1</v>
      </c>
      <c r="F197" s="314">
        <v>69.48</v>
      </c>
      <c r="G197" s="39"/>
      <c r="H197" s="45"/>
    </row>
    <row r="198" spans="1:8" s="2" customFormat="1" ht="16.8" customHeight="1">
      <c r="A198" s="39"/>
      <c r="B198" s="45"/>
      <c r="C198" s="312" t="s">
        <v>1406</v>
      </c>
      <c r="D198" s="39"/>
      <c r="E198" s="39"/>
      <c r="F198" s="39"/>
      <c r="G198" s="39"/>
      <c r="H198" s="45"/>
    </row>
    <row r="199" spans="1:8" s="2" customFormat="1" ht="16.8" customHeight="1">
      <c r="A199" s="39"/>
      <c r="B199" s="45"/>
      <c r="C199" s="313" t="s">
        <v>814</v>
      </c>
      <c r="D199" s="313" t="s">
        <v>815</v>
      </c>
      <c r="E199" s="18" t="s">
        <v>202</v>
      </c>
      <c r="F199" s="314">
        <v>69.48</v>
      </c>
      <c r="G199" s="39"/>
      <c r="H199" s="45"/>
    </row>
    <row r="200" spans="1:8" s="2" customFormat="1" ht="16.8" customHeight="1">
      <c r="A200" s="39"/>
      <c r="B200" s="45"/>
      <c r="C200" s="313" t="s">
        <v>273</v>
      </c>
      <c r="D200" s="313" t="s">
        <v>274</v>
      </c>
      <c r="E200" s="18" t="s">
        <v>202</v>
      </c>
      <c r="F200" s="314">
        <v>144.681</v>
      </c>
      <c r="G200" s="39"/>
      <c r="H200" s="45"/>
    </row>
    <row r="201" spans="1:8" s="2" customFormat="1" ht="16.8" customHeight="1">
      <c r="A201" s="39"/>
      <c r="B201" s="45"/>
      <c r="C201" s="308" t="s">
        <v>162</v>
      </c>
      <c r="D201" s="309" t="s">
        <v>1</v>
      </c>
      <c r="E201" s="310" t="s">
        <v>1</v>
      </c>
      <c r="F201" s="311">
        <v>91.005</v>
      </c>
      <c r="G201" s="39"/>
      <c r="H201" s="45"/>
    </row>
    <row r="202" spans="1:8" s="2" customFormat="1" ht="16.8" customHeight="1">
      <c r="A202" s="39"/>
      <c r="B202" s="45"/>
      <c r="C202" s="313" t="s">
        <v>1</v>
      </c>
      <c r="D202" s="313" t="s">
        <v>784</v>
      </c>
      <c r="E202" s="18" t="s">
        <v>1</v>
      </c>
      <c r="F202" s="314">
        <v>217.054</v>
      </c>
      <c r="G202" s="39"/>
      <c r="H202" s="45"/>
    </row>
    <row r="203" spans="1:8" s="2" customFormat="1" ht="16.8" customHeight="1">
      <c r="A203" s="39"/>
      <c r="B203" s="45"/>
      <c r="C203" s="313" t="s">
        <v>1</v>
      </c>
      <c r="D203" s="313" t="s">
        <v>785</v>
      </c>
      <c r="E203" s="18" t="s">
        <v>1</v>
      </c>
      <c r="F203" s="314">
        <v>-126.049</v>
      </c>
      <c r="G203" s="39"/>
      <c r="H203" s="45"/>
    </row>
    <row r="204" spans="1:8" s="2" customFormat="1" ht="16.8" customHeight="1">
      <c r="A204" s="39"/>
      <c r="B204" s="45"/>
      <c r="C204" s="313" t="s">
        <v>162</v>
      </c>
      <c r="D204" s="313" t="s">
        <v>199</v>
      </c>
      <c r="E204" s="18" t="s">
        <v>1</v>
      </c>
      <c r="F204" s="314">
        <v>91.005</v>
      </c>
      <c r="G204" s="39"/>
      <c r="H204" s="45"/>
    </row>
    <row r="205" spans="1:8" s="2" customFormat="1" ht="16.8" customHeight="1">
      <c r="A205" s="39"/>
      <c r="B205" s="45"/>
      <c r="C205" s="312" t="s">
        <v>1406</v>
      </c>
      <c r="D205" s="39"/>
      <c r="E205" s="39"/>
      <c r="F205" s="39"/>
      <c r="G205" s="39"/>
      <c r="H205" s="45"/>
    </row>
    <row r="206" spans="1:8" s="2" customFormat="1" ht="12">
      <c r="A206" s="39"/>
      <c r="B206" s="45"/>
      <c r="C206" s="313" t="s">
        <v>251</v>
      </c>
      <c r="D206" s="313" t="s">
        <v>252</v>
      </c>
      <c r="E206" s="18" t="s">
        <v>202</v>
      </c>
      <c r="F206" s="314">
        <v>91.005</v>
      </c>
      <c r="G206" s="39"/>
      <c r="H206" s="45"/>
    </row>
    <row r="207" spans="1:8" s="2" customFormat="1" ht="12">
      <c r="A207" s="39"/>
      <c r="B207" s="45"/>
      <c r="C207" s="313" t="s">
        <v>257</v>
      </c>
      <c r="D207" s="313" t="s">
        <v>258</v>
      </c>
      <c r="E207" s="18" t="s">
        <v>202</v>
      </c>
      <c r="F207" s="314">
        <v>1456.08</v>
      </c>
      <c r="G207" s="39"/>
      <c r="H207" s="45"/>
    </row>
    <row r="208" spans="1:8" s="2" customFormat="1" ht="12">
      <c r="A208" s="39"/>
      <c r="B208" s="45"/>
      <c r="C208" s="313" t="s">
        <v>263</v>
      </c>
      <c r="D208" s="313" t="s">
        <v>264</v>
      </c>
      <c r="E208" s="18" t="s">
        <v>265</v>
      </c>
      <c r="F208" s="314">
        <v>163.809</v>
      </c>
      <c r="G208" s="39"/>
      <c r="H208" s="45"/>
    </row>
    <row r="209" spans="1:8" s="2" customFormat="1" ht="16.8" customHeight="1">
      <c r="A209" s="39"/>
      <c r="B209" s="45"/>
      <c r="C209" s="313" t="s">
        <v>269</v>
      </c>
      <c r="D209" s="313" t="s">
        <v>270</v>
      </c>
      <c r="E209" s="18" t="s">
        <v>202</v>
      </c>
      <c r="F209" s="314">
        <v>91.005</v>
      </c>
      <c r="G209" s="39"/>
      <c r="H209" s="45"/>
    </row>
    <row r="210" spans="1:8" s="2" customFormat="1" ht="16.8" customHeight="1">
      <c r="A210" s="39"/>
      <c r="B210" s="45"/>
      <c r="C210" s="308" t="s">
        <v>164</v>
      </c>
      <c r="D210" s="309" t="s">
        <v>1</v>
      </c>
      <c r="E210" s="310" t="s">
        <v>1</v>
      </c>
      <c r="F210" s="311">
        <v>208.954</v>
      </c>
      <c r="G210" s="39"/>
      <c r="H210" s="45"/>
    </row>
    <row r="211" spans="1:8" s="2" customFormat="1" ht="16.8" customHeight="1">
      <c r="A211" s="39"/>
      <c r="B211" s="45"/>
      <c r="C211" s="313" t="s">
        <v>1</v>
      </c>
      <c r="D211" s="313" t="s">
        <v>736</v>
      </c>
      <c r="E211" s="18" t="s">
        <v>1</v>
      </c>
      <c r="F211" s="314">
        <v>0</v>
      </c>
      <c r="G211" s="39"/>
      <c r="H211" s="45"/>
    </row>
    <row r="212" spans="1:8" s="2" customFormat="1" ht="16.8" customHeight="1">
      <c r="A212" s="39"/>
      <c r="B212" s="45"/>
      <c r="C212" s="313" t="s">
        <v>1</v>
      </c>
      <c r="D212" s="313" t="s">
        <v>758</v>
      </c>
      <c r="E212" s="18" t="s">
        <v>1</v>
      </c>
      <c r="F212" s="314">
        <v>0</v>
      </c>
      <c r="G212" s="39"/>
      <c r="H212" s="45"/>
    </row>
    <row r="213" spans="1:8" s="2" customFormat="1" ht="16.8" customHeight="1">
      <c r="A213" s="39"/>
      <c r="B213" s="45"/>
      <c r="C213" s="313" t="s">
        <v>1</v>
      </c>
      <c r="D213" s="313" t="s">
        <v>759</v>
      </c>
      <c r="E213" s="18" t="s">
        <v>1</v>
      </c>
      <c r="F213" s="314">
        <v>2.944</v>
      </c>
      <c r="G213" s="39"/>
      <c r="H213" s="45"/>
    </row>
    <row r="214" spans="1:8" s="2" customFormat="1" ht="16.8" customHeight="1">
      <c r="A214" s="39"/>
      <c r="B214" s="45"/>
      <c r="C214" s="313" t="s">
        <v>1</v>
      </c>
      <c r="D214" s="313" t="s">
        <v>760</v>
      </c>
      <c r="E214" s="18" t="s">
        <v>1</v>
      </c>
      <c r="F214" s="314">
        <v>13.44</v>
      </c>
      <c r="G214" s="39"/>
      <c r="H214" s="45"/>
    </row>
    <row r="215" spans="1:8" s="2" customFormat="1" ht="16.8" customHeight="1">
      <c r="A215" s="39"/>
      <c r="B215" s="45"/>
      <c r="C215" s="313" t="s">
        <v>1</v>
      </c>
      <c r="D215" s="313" t="s">
        <v>761</v>
      </c>
      <c r="E215" s="18" t="s">
        <v>1</v>
      </c>
      <c r="F215" s="314">
        <v>3.456</v>
      </c>
      <c r="G215" s="39"/>
      <c r="H215" s="45"/>
    </row>
    <row r="216" spans="1:8" s="2" customFormat="1" ht="16.8" customHeight="1">
      <c r="A216" s="39"/>
      <c r="B216" s="45"/>
      <c r="C216" s="313" t="s">
        <v>1</v>
      </c>
      <c r="D216" s="313" t="s">
        <v>738</v>
      </c>
      <c r="E216" s="18" t="s">
        <v>1</v>
      </c>
      <c r="F216" s="314">
        <v>0</v>
      </c>
      <c r="G216" s="39"/>
      <c r="H216" s="45"/>
    </row>
    <row r="217" spans="1:8" s="2" customFormat="1" ht="16.8" customHeight="1">
      <c r="A217" s="39"/>
      <c r="B217" s="45"/>
      <c r="C217" s="313" t="s">
        <v>1</v>
      </c>
      <c r="D217" s="313" t="s">
        <v>762</v>
      </c>
      <c r="E217" s="18" t="s">
        <v>1</v>
      </c>
      <c r="F217" s="314">
        <v>2.72</v>
      </c>
      <c r="G217" s="39"/>
      <c r="H217" s="45"/>
    </row>
    <row r="218" spans="1:8" s="2" customFormat="1" ht="16.8" customHeight="1">
      <c r="A218" s="39"/>
      <c r="B218" s="45"/>
      <c r="C218" s="313" t="s">
        <v>1</v>
      </c>
      <c r="D218" s="313" t="s">
        <v>763</v>
      </c>
      <c r="E218" s="18" t="s">
        <v>1</v>
      </c>
      <c r="F218" s="314">
        <v>11.288</v>
      </c>
      <c r="G218" s="39"/>
      <c r="H218" s="45"/>
    </row>
    <row r="219" spans="1:8" s="2" customFormat="1" ht="16.8" customHeight="1">
      <c r="A219" s="39"/>
      <c r="B219" s="45"/>
      <c r="C219" s="313" t="s">
        <v>1</v>
      </c>
      <c r="D219" s="313" t="s">
        <v>764</v>
      </c>
      <c r="E219" s="18" t="s">
        <v>1</v>
      </c>
      <c r="F219" s="314">
        <v>5.776</v>
      </c>
      <c r="G219" s="39"/>
      <c r="H219" s="45"/>
    </row>
    <row r="220" spans="1:8" s="2" customFormat="1" ht="16.8" customHeight="1">
      <c r="A220" s="39"/>
      <c r="B220" s="45"/>
      <c r="C220" s="313" t="s">
        <v>1</v>
      </c>
      <c r="D220" s="313" t="s">
        <v>765</v>
      </c>
      <c r="E220" s="18" t="s">
        <v>1</v>
      </c>
      <c r="F220" s="314">
        <v>4.128</v>
      </c>
      <c r="G220" s="39"/>
      <c r="H220" s="45"/>
    </row>
    <row r="221" spans="1:8" s="2" customFormat="1" ht="16.8" customHeight="1">
      <c r="A221" s="39"/>
      <c r="B221" s="45"/>
      <c r="C221" s="313" t="s">
        <v>1</v>
      </c>
      <c r="D221" s="313" t="s">
        <v>751</v>
      </c>
      <c r="E221" s="18" t="s">
        <v>1</v>
      </c>
      <c r="F221" s="314">
        <v>0</v>
      </c>
      <c r="G221" s="39"/>
      <c r="H221" s="45"/>
    </row>
    <row r="222" spans="1:8" s="2" customFormat="1" ht="16.8" customHeight="1">
      <c r="A222" s="39"/>
      <c r="B222" s="45"/>
      <c r="C222" s="313" t="s">
        <v>1</v>
      </c>
      <c r="D222" s="313" t="s">
        <v>766</v>
      </c>
      <c r="E222" s="18" t="s">
        <v>1</v>
      </c>
      <c r="F222" s="314">
        <v>140.16</v>
      </c>
      <c r="G222" s="39"/>
      <c r="H222" s="45"/>
    </row>
    <row r="223" spans="1:8" s="2" customFormat="1" ht="16.8" customHeight="1">
      <c r="A223" s="39"/>
      <c r="B223" s="45"/>
      <c r="C223" s="313" t="s">
        <v>1</v>
      </c>
      <c r="D223" s="313" t="s">
        <v>740</v>
      </c>
      <c r="E223" s="18" t="s">
        <v>1</v>
      </c>
      <c r="F223" s="314">
        <v>0</v>
      </c>
      <c r="G223" s="39"/>
      <c r="H223" s="45"/>
    </row>
    <row r="224" spans="1:8" s="2" customFormat="1" ht="16.8" customHeight="1">
      <c r="A224" s="39"/>
      <c r="B224" s="45"/>
      <c r="C224" s="313" t="s">
        <v>1</v>
      </c>
      <c r="D224" s="313" t="s">
        <v>753</v>
      </c>
      <c r="E224" s="18" t="s">
        <v>1</v>
      </c>
      <c r="F224" s="314">
        <v>0</v>
      </c>
      <c r="G224" s="39"/>
      <c r="H224" s="45"/>
    </row>
    <row r="225" spans="1:8" s="2" customFormat="1" ht="16.8" customHeight="1">
      <c r="A225" s="39"/>
      <c r="B225" s="45"/>
      <c r="C225" s="313" t="s">
        <v>1</v>
      </c>
      <c r="D225" s="313" t="s">
        <v>767</v>
      </c>
      <c r="E225" s="18" t="s">
        <v>1</v>
      </c>
      <c r="F225" s="314">
        <v>2.88</v>
      </c>
      <c r="G225" s="39"/>
      <c r="H225" s="45"/>
    </row>
    <row r="226" spans="1:8" s="2" customFormat="1" ht="16.8" customHeight="1">
      <c r="A226" s="39"/>
      <c r="B226" s="45"/>
      <c r="C226" s="313" t="s">
        <v>1</v>
      </c>
      <c r="D226" s="313" t="s">
        <v>768</v>
      </c>
      <c r="E226" s="18" t="s">
        <v>1</v>
      </c>
      <c r="F226" s="314">
        <v>13.2</v>
      </c>
      <c r="G226" s="39"/>
      <c r="H226" s="45"/>
    </row>
    <row r="227" spans="1:8" s="2" customFormat="1" ht="16.8" customHeight="1">
      <c r="A227" s="39"/>
      <c r="B227" s="45"/>
      <c r="C227" s="313" t="s">
        <v>1</v>
      </c>
      <c r="D227" s="313" t="s">
        <v>769</v>
      </c>
      <c r="E227" s="18" t="s">
        <v>1</v>
      </c>
      <c r="F227" s="314">
        <v>3.942</v>
      </c>
      <c r="G227" s="39"/>
      <c r="H227" s="45"/>
    </row>
    <row r="228" spans="1:8" s="2" customFormat="1" ht="16.8" customHeight="1">
      <c r="A228" s="39"/>
      <c r="B228" s="45"/>
      <c r="C228" s="313" t="s">
        <v>1</v>
      </c>
      <c r="D228" s="313" t="s">
        <v>770</v>
      </c>
      <c r="E228" s="18" t="s">
        <v>1</v>
      </c>
      <c r="F228" s="314">
        <v>2.22</v>
      </c>
      <c r="G228" s="39"/>
      <c r="H228" s="45"/>
    </row>
    <row r="229" spans="1:8" s="2" customFormat="1" ht="16.8" customHeight="1">
      <c r="A229" s="39"/>
      <c r="B229" s="45"/>
      <c r="C229" s="313" t="s">
        <v>1</v>
      </c>
      <c r="D229" s="313" t="s">
        <v>755</v>
      </c>
      <c r="E229" s="18" t="s">
        <v>1</v>
      </c>
      <c r="F229" s="314">
        <v>0</v>
      </c>
      <c r="G229" s="39"/>
      <c r="H229" s="45"/>
    </row>
    <row r="230" spans="1:8" s="2" customFormat="1" ht="16.8" customHeight="1">
      <c r="A230" s="39"/>
      <c r="B230" s="45"/>
      <c r="C230" s="313" t="s">
        <v>1</v>
      </c>
      <c r="D230" s="313" t="s">
        <v>771</v>
      </c>
      <c r="E230" s="18" t="s">
        <v>1</v>
      </c>
      <c r="F230" s="314">
        <v>2.8</v>
      </c>
      <c r="G230" s="39"/>
      <c r="H230" s="45"/>
    </row>
    <row r="231" spans="1:8" s="2" customFormat="1" ht="16.8" customHeight="1">
      <c r="A231" s="39"/>
      <c r="B231" s="45"/>
      <c r="C231" s="313" t="s">
        <v>164</v>
      </c>
      <c r="D231" s="313" t="s">
        <v>199</v>
      </c>
      <c r="E231" s="18" t="s">
        <v>1</v>
      </c>
      <c r="F231" s="314">
        <v>208.954</v>
      </c>
      <c r="G231" s="39"/>
      <c r="H231" s="45"/>
    </row>
    <row r="232" spans="1:8" s="2" customFormat="1" ht="16.8" customHeight="1">
      <c r="A232" s="39"/>
      <c r="B232" s="45"/>
      <c r="C232" s="312" t="s">
        <v>1406</v>
      </c>
      <c r="D232" s="39"/>
      <c r="E232" s="39"/>
      <c r="F232" s="39"/>
      <c r="G232" s="39"/>
      <c r="H232" s="45"/>
    </row>
    <row r="233" spans="1:8" s="2" customFormat="1" ht="12">
      <c r="A233" s="39"/>
      <c r="B233" s="45"/>
      <c r="C233" s="313" t="s">
        <v>216</v>
      </c>
      <c r="D233" s="313" t="s">
        <v>217</v>
      </c>
      <c r="E233" s="18" t="s">
        <v>202</v>
      </c>
      <c r="F233" s="314">
        <v>146.268</v>
      </c>
      <c r="G233" s="39"/>
      <c r="H233" s="45"/>
    </row>
    <row r="234" spans="1:8" s="2" customFormat="1" ht="12">
      <c r="A234" s="39"/>
      <c r="B234" s="45"/>
      <c r="C234" s="313" t="s">
        <v>241</v>
      </c>
      <c r="D234" s="313" t="s">
        <v>242</v>
      </c>
      <c r="E234" s="18" t="s">
        <v>202</v>
      </c>
      <c r="F234" s="314">
        <v>62.686</v>
      </c>
      <c r="G234" s="39"/>
      <c r="H234" s="45"/>
    </row>
    <row r="235" spans="1:8" s="2" customFormat="1" ht="12">
      <c r="A235" s="39"/>
      <c r="B235" s="45"/>
      <c r="C235" s="313" t="s">
        <v>251</v>
      </c>
      <c r="D235" s="313" t="s">
        <v>252</v>
      </c>
      <c r="E235" s="18" t="s">
        <v>202</v>
      </c>
      <c r="F235" s="314">
        <v>91.005</v>
      </c>
      <c r="G235" s="39"/>
      <c r="H235" s="45"/>
    </row>
    <row r="236" spans="1:8" s="2" customFormat="1" ht="16.8" customHeight="1">
      <c r="A236" s="39"/>
      <c r="B236" s="45"/>
      <c r="C236" s="313" t="s">
        <v>273</v>
      </c>
      <c r="D236" s="313" t="s">
        <v>274</v>
      </c>
      <c r="E236" s="18" t="s">
        <v>202</v>
      </c>
      <c r="F236" s="314">
        <v>144.681</v>
      </c>
      <c r="G236" s="39"/>
      <c r="H236" s="45"/>
    </row>
    <row r="237" spans="1:8" s="2" customFormat="1" ht="16.8" customHeight="1">
      <c r="A237" s="39"/>
      <c r="B237" s="45"/>
      <c r="C237" s="308" t="s">
        <v>719</v>
      </c>
      <c r="D237" s="309" t="s">
        <v>1</v>
      </c>
      <c r="E237" s="310" t="s">
        <v>1</v>
      </c>
      <c r="F237" s="311">
        <v>52.6</v>
      </c>
      <c r="G237" s="39"/>
      <c r="H237" s="45"/>
    </row>
    <row r="238" spans="1:8" s="2" customFormat="1" ht="16.8" customHeight="1">
      <c r="A238" s="39"/>
      <c r="B238" s="45"/>
      <c r="C238" s="313" t="s">
        <v>1</v>
      </c>
      <c r="D238" s="313" t="s">
        <v>1185</v>
      </c>
      <c r="E238" s="18" t="s">
        <v>1</v>
      </c>
      <c r="F238" s="314">
        <v>52.6</v>
      </c>
      <c r="G238" s="39"/>
      <c r="H238" s="45"/>
    </row>
    <row r="239" spans="1:8" s="2" customFormat="1" ht="16.8" customHeight="1">
      <c r="A239" s="39"/>
      <c r="B239" s="45"/>
      <c r="C239" s="313" t="s">
        <v>719</v>
      </c>
      <c r="D239" s="313" t="s">
        <v>199</v>
      </c>
      <c r="E239" s="18" t="s">
        <v>1</v>
      </c>
      <c r="F239" s="314">
        <v>52.6</v>
      </c>
      <c r="G239" s="39"/>
      <c r="H239" s="45"/>
    </row>
    <row r="240" spans="1:8" s="2" customFormat="1" ht="16.8" customHeight="1">
      <c r="A240" s="39"/>
      <c r="B240" s="45"/>
      <c r="C240" s="312" t="s">
        <v>1406</v>
      </c>
      <c r="D240" s="39"/>
      <c r="E240" s="39"/>
      <c r="F240" s="39"/>
      <c r="G240" s="39"/>
      <c r="H240" s="45"/>
    </row>
    <row r="241" spans="1:8" s="2" customFormat="1" ht="16.8" customHeight="1">
      <c r="A241" s="39"/>
      <c r="B241" s="45"/>
      <c r="C241" s="313" t="s">
        <v>1182</v>
      </c>
      <c r="D241" s="313" t="s">
        <v>1183</v>
      </c>
      <c r="E241" s="18" t="s">
        <v>413</v>
      </c>
      <c r="F241" s="314">
        <v>52.6</v>
      </c>
      <c r="G241" s="39"/>
      <c r="H241" s="45"/>
    </row>
    <row r="242" spans="1:8" s="2" customFormat="1" ht="16.8" customHeight="1">
      <c r="A242" s="39"/>
      <c r="B242" s="45"/>
      <c r="C242" s="313" t="s">
        <v>1174</v>
      </c>
      <c r="D242" s="313" t="s">
        <v>1175</v>
      </c>
      <c r="E242" s="18" t="s">
        <v>413</v>
      </c>
      <c r="F242" s="314">
        <v>52.6</v>
      </c>
      <c r="G242" s="39"/>
      <c r="H242" s="45"/>
    </row>
    <row r="243" spans="1:8" s="2" customFormat="1" ht="12">
      <c r="A243" s="39"/>
      <c r="B243" s="45"/>
      <c r="C243" s="313" t="s">
        <v>1178</v>
      </c>
      <c r="D243" s="313" t="s">
        <v>1179</v>
      </c>
      <c r="E243" s="18" t="s">
        <v>413</v>
      </c>
      <c r="F243" s="314">
        <v>52.6</v>
      </c>
      <c r="G243" s="39"/>
      <c r="H243" s="45"/>
    </row>
    <row r="244" spans="1:8" s="2" customFormat="1" ht="16.8" customHeight="1">
      <c r="A244" s="39"/>
      <c r="B244" s="45"/>
      <c r="C244" s="308" t="s">
        <v>722</v>
      </c>
      <c r="D244" s="309" t="s">
        <v>1</v>
      </c>
      <c r="E244" s="310" t="s">
        <v>1</v>
      </c>
      <c r="F244" s="311">
        <v>8.1</v>
      </c>
      <c r="G244" s="39"/>
      <c r="H244" s="45"/>
    </row>
    <row r="245" spans="1:8" s="2" customFormat="1" ht="16.8" customHeight="1">
      <c r="A245" s="39"/>
      <c r="B245" s="45"/>
      <c r="C245" s="313" t="s">
        <v>1</v>
      </c>
      <c r="D245" s="313" t="s">
        <v>776</v>
      </c>
      <c r="E245" s="18" t="s">
        <v>1</v>
      </c>
      <c r="F245" s="314">
        <v>0</v>
      </c>
      <c r="G245" s="39"/>
      <c r="H245" s="45"/>
    </row>
    <row r="246" spans="1:8" s="2" customFormat="1" ht="16.8" customHeight="1">
      <c r="A246" s="39"/>
      <c r="B246" s="45"/>
      <c r="C246" s="313" t="s">
        <v>1</v>
      </c>
      <c r="D246" s="313" t="s">
        <v>777</v>
      </c>
      <c r="E246" s="18" t="s">
        <v>1</v>
      </c>
      <c r="F246" s="314">
        <v>8.1</v>
      </c>
      <c r="G246" s="39"/>
      <c r="H246" s="45"/>
    </row>
    <row r="247" spans="1:8" s="2" customFormat="1" ht="16.8" customHeight="1">
      <c r="A247" s="39"/>
      <c r="B247" s="45"/>
      <c r="C247" s="313" t="s">
        <v>722</v>
      </c>
      <c r="D247" s="313" t="s">
        <v>199</v>
      </c>
      <c r="E247" s="18" t="s">
        <v>1</v>
      </c>
      <c r="F247" s="314">
        <v>8.1</v>
      </c>
      <c r="G247" s="39"/>
      <c r="H247" s="45"/>
    </row>
    <row r="248" spans="1:8" s="2" customFormat="1" ht="16.8" customHeight="1">
      <c r="A248" s="39"/>
      <c r="B248" s="45"/>
      <c r="C248" s="312" t="s">
        <v>1406</v>
      </c>
      <c r="D248" s="39"/>
      <c r="E248" s="39"/>
      <c r="F248" s="39"/>
      <c r="G248" s="39"/>
      <c r="H248" s="45"/>
    </row>
    <row r="249" spans="1:8" s="2" customFormat="1" ht="16.8" customHeight="1">
      <c r="A249" s="39"/>
      <c r="B249" s="45"/>
      <c r="C249" s="313" t="s">
        <v>773</v>
      </c>
      <c r="D249" s="313" t="s">
        <v>774</v>
      </c>
      <c r="E249" s="18" t="s">
        <v>202</v>
      </c>
      <c r="F249" s="314">
        <v>5.67</v>
      </c>
      <c r="G249" s="39"/>
      <c r="H249" s="45"/>
    </row>
    <row r="250" spans="1:8" s="2" customFormat="1" ht="16.8" customHeight="1">
      <c r="A250" s="39"/>
      <c r="B250" s="45"/>
      <c r="C250" s="313" t="s">
        <v>779</v>
      </c>
      <c r="D250" s="313" t="s">
        <v>780</v>
      </c>
      <c r="E250" s="18" t="s">
        <v>202</v>
      </c>
      <c r="F250" s="314">
        <v>2.43</v>
      </c>
      <c r="G250" s="39"/>
      <c r="H250" s="45"/>
    </row>
    <row r="251" spans="1:8" s="2" customFormat="1" ht="12">
      <c r="A251" s="39"/>
      <c r="B251" s="45"/>
      <c r="C251" s="313" t="s">
        <v>251</v>
      </c>
      <c r="D251" s="313" t="s">
        <v>252</v>
      </c>
      <c r="E251" s="18" t="s">
        <v>202</v>
      </c>
      <c r="F251" s="314">
        <v>91.005</v>
      </c>
      <c r="G251" s="39"/>
      <c r="H251" s="45"/>
    </row>
    <row r="252" spans="1:8" s="2" customFormat="1" ht="16.8" customHeight="1">
      <c r="A252" s="39"/>
      <c r="B252" s="45"/>
      <c r="C252" s="313" t="s">
        <v>273</v>
      </c>
      <c r="D252" s="313" t="s">
        <v>274</v>
      </c>
      <c r="E252" s="18" t="s">
        <v>202</v>
      </c>
      <c r="F252" s="314">
        <v>144.681</v>
      </c>
      <c r="G252" s="39"/>
      <c r="H252" s="45"/>
    </row>
    <row r="253" spans="1:8" s="2" customFormat="1" ht="16.8" customHeight="1">
      <c r="A253" s="39"/>
      <c r="B253" s="45"/>
      <c r="C253" s="308" t="s">
        <v>724</v>
      </c>
      <c r="D253" s="309" t="s">
        <v>1</v>
      </c>
      <c r="E253" s="310" t="s">
        <v>1</v>
      </c>
      <c r="F253" s="311">
        <v>18.632</v>
      </c>
      <c r="G253" s="39"/>
      <c r="H253" s="45"/>
    </row>
    <row r="254" spans="1:8" s="2" customFormat="1" ht="16.8" customHeight="1">
      <c r="A254" s="39"/>
      <c r="B254" s="45"/>
      <c r="C254" s="313" t="s">
        <v>1</v>
      </c>
      <c r="D254" s="313" t="s">
        <v>797</v>
      </c>
      <c r="E254" s="18" t="s">
        <v>1</v>
      </c>
      <c r="F254" s="314">
        <v>0</v>
      </c>
      <c r="G254" s="39"/>
      <c r="H254" s="45"/>
    </row>
    <row r="255" spans="1:8" s="2" customFormat="1" ht="16.8" customHeight="1">
      <c r="A255" s="39"/>
      <c r="B255" s="45"/>
      <c r="C255" s="313" t="s">
        <v>1</v>
      </c>
      <c r="D255" s="313" t="s">
        <v>736</v>
      </c>
      <c r="E255" s="18" t="s">
        <v>1</v>
      </c>
      <c r="F255" s="314">
        <v>0</v>
      </c>
      <c r="G255" s="39"/>
      <c r="H255" s="45"/>
    </row>
    <row r="256" spans="1:8" s="2" customFormat="1" ht="16.8" customHeight="1">
      <c r="A256" s="39"/>
      <c r="B256" s="45"/>
      <c r="C256" s="313" t="s">
        <v>1</v>
      </c>
      <c r="D256" s="313" t="s">
        <v>798</v>
      </c>
      <c r="E256" s="18" t="s">
        <v>1</v>
      </c>
      <c r="F256" s="314">
        <v>5.88</v>
      </c>
      <c r="G256" s="39"/>
      <c r="H256" s="45"/>
    </row>
    <row r="257" spans="1:8" s="2" customFormat="1" ht="16.8" customHeight="1">
      <c r="A257" s="39"/>
      <c r="B257" s="45"/>
      <c r="C257" s="313" t="s">
        <v>1</v>
      </c>
      <c r="D257" s="313" t="s">
        <v>738</v>
      </c>
      <c r="E257" s="18" t="s">
        <v>1</v>
      </c>
      <c r="F257" s="314">
        <v>0</v>
      </c>
      <c r="G257" s="39"/>
      <c r="H257" s="45"/>
    </row>
    <row r="258" spans="1:8" s="2" customFormat="1" ht="16.8" customHeight="1">
      <c r="A258" s="39"/>
      <c r="B258" s="45"/>
      <c r="C258" s="313" t="s">
        <v>1</v>
      </c>
      <c r="D258" s="313" t="s">
        <v>799</v>
      </c>
      <c r="E258" s="18" t="s">
        <v>1</v>
      </c>
      <c r="F258" s="314">
        <v>5.312</v>
      </c>
      <c r="G258" s="39"/>
      <c r="H258" s="45"/>
    </row>
    <row r="259" spans="1:8" s="2" customFormat="1" ht="16.8" customHeight="1">
      <c r="A259" s="39"/>
      <c r="B259" s="45"/>
      <c r="C259" s="313" t="s">
        <v>1</v>
      </c>
      <c r="D259" s="313" t="s">
        <v>740</v>
      </c>
      <c r="E259" s="18" t="s">
        <v>1</v>
      </c>
      <c r="F259" s="314">
        <v>0</v>
      </c>
      <c r="G259" s="39"/>
      <c r="H259" s="45"/>
    </row>
    <row r="260" spans="1:8" s="2" customFormat="1" ht="16.8" customHeight="1">
      <c r="A260" s="39"/>
      <c r="B260" s="45"/>
      <c r="C260" s="313" t="s">
        <v>1</v>
      </c>
      <c r="D260" s="313" t="s">
        <v>800</v>
      </c>
      <c r="E260" s="18" t="s">
        <v>1</v>
      </c>
      <c r="F260" s="314">
        <v>7.44</v>
      </c>
      <c r="G260" s="39"/>
      <c r="H260" s="45"/>
    </row>
    <row r="261" spans="1:8" s="2" customFormat="1" ht="16.8" customHeight="1">
      <c r="A261" s="39"/>
      <c r="B261" s="45"/>
      <c r="C261" s="313" t="s">
        <v>724</v>
      </c>
      <c r="D261" s="313" t="s">
        <v>199</v>
      </c>
      <c r="E261" s="18" t="s">
        <v>1</v>
      </c>
      <c r="F261" s="314">
        <v>18.632</v>
      </c>
      <c r="G261" s="39"/>
      <c r="H261" s="45"/>
    </row>
    <row r="262" spans="1:8" s="2" customFormat="1" ht="16.8" customHeight="1">
      <c r="A262" s="39"/>
      <c r="B262" s="45"/>
      <c r="C262" s="312" t="s">
        <v>1406</v>
      </c>
      <c r="D262" s="39"/>
      <c r="E262" s="39"/>
      <c r="F262" s="39"/>
      <c r="G262" s="39"/>
      <c r="H262" s="45"/>
    </row>
    <row r="263" spans="1:8" s="2" customFormat="1" ht="16.8" customHeight="1">
      <c r="A263" s="39"/>
      <c r="B263" s="45"/>
      <c r="C263" s="313" t="s">
        <v>794</v>
      </c>
      <c r="D263" s="313" t="s">
        <v>795</v>
      </c>
      <c r="E263" s="18" t="s">
        <v>265</v>
      </c>
      <c r="F263" s="314">
        <v>37.264</v>
      </c>
      <c r="G263" s="39"/>
      <c r="H263" s="45"/>
    </row>
    <row r="264" spans="1:8" s="2" customFormat="1" ht="12">
      <c r="A264" s="39"/>
      <c r="B264" s="45"/>
      <c r="C264" s="313" t="s">
        <v>251</v>
      </c>
      <c r="D264" s="313" t="s">
        <v>252</v>
      </c>
      <c r="E264" s="18" t="s">
        <v>202</v>
      </c>
      <c r="F264" s="314">
        <v>91.005</v>
      </c>
      <c r="G264" s="39"/>
      <c r="H264" s="45"/>
    </row>
    <row r="265" spans="1:8" s="2" customFormat="1" ht="16.8" customHeight="1">
      <c r="A265" s="39"/>
      <c r="B265" s="45"/>
      <c r="C265" s="308" t="s">
        <v>726</v>
      </c>
      <c r="D265" s="309" t="s">
        <v>1</v>
      </c>
      <c r="E265" s="310" t="s">
        <v>1</v>
      </c>
      <c r="F265" s="311">
        <v>103.44</v>
      </c>
      <c r="G265" s="39"/>
      <c r="H265" s="45"/>
    </row>
    <row r="266" spans="1:8" s="2" customFormat="1" ht="16.8" customHeight="1">
      <c r="A266" s="39"/>
      <c r="B266" s="45"/>
      <c r="C266" s="313" t="s">
        <v>1</v>
      </c>
      <c r="D266" s="313" t="s">
        <v>736</v>
      </c>
      <c r="E266" s="18" t="s">
        <v>1</v>
      </c>
      <c r="F266" s="314">
        <v>0</v>
      </c>
      <c r="G266" s="39"/>
      <c r="H266" s="45"/>
    </row>
    <row r="267" spans="1:8" s="2" customFormat="1" ht="16.8" customHeight="1">
      <c r="A267" s="39"/>
      <c r="B267" s="45"/>
      <c r="C267" s="313" t="s">
        <v>1</v>
      </c>
      <c r="D267" s="313" t="s">
        <v>749</v>
      </c>
      <c r="E267" s="18" t="s">
        <v>1</v>
      </c>
      <c r="F267" s="314">
        <v>5.76</v>
      </c>
      <c r="G267" s="39"/>
      <c r="H267" s="45"/>
    </row>
    <row r="268" spans="1:8" s="2" customFormat="1" ht="16.8" customHeight="1">
      <c r="A268" s="39"/>
      <c r="B268" s="45"/>
      <c r="C268" s="313" t="s">
        <v>1</v>
      </c>
      <c r="D268" s="313" t="s">
        <v>738</v>
      </c>
      <c r="E268" s="18" t="s">
        <v>1</v>
      </c>
      <c r="F268" s="314">
        <v>0</v>
      </c>
      <c r="G268" s="39"/>
      <c r="H268" s="45"/>
    </row>
    <row r="269" spans="1:8" s="2" customFormat="1" ht="16.8" customHeight="1">
      <c r="A269" s="39"/>
      <c r="B269" s="45"/>
      <c r="C269" s="313" t="s">
        <v>1</v>
      </c>
      <c r="D269" s="313" t="s">
        <v>750</v>
      </c>
      <c r="E269" s="18" t="s">
        <v>1</v>
      </c>
      <c r="F269" s="314">
        <v>3.04</v>
      </c>
      <c r="G269" s="39"/>
      <c r="H269" s="45"/>
    </row>
    <row r="270" spans="1:8" s="2" customFormat="1" ht="16.8" customHeight="1">
      <c r="A270" s="39"/>
      <c r="B270" s="45"/>
      <c r="C270" s="313" t="s">
        <v>1</v>
      </c>
      <c r="D270" s="313" t="s">
        <v>751</v>
      </c>
      <c r="E270" s="18" t="s">
        <v>1</v>
      </c>
      <c r="F270" s="314">
        <v>0</v>
      </c>
      <c r="G270" s="39"/>
      <c r="H270" s="45"/>
    </row>
    <row r="271" spans="1:8" s="2" customFormat="1" ht="16.8" customHeight="1">
      <c r="A271" s="39"/>
      <c r="B271" s="45"/>
      <c r="C271" s="313" t="s">
        <v>1</v>
      </c>
      <c r="D271" s="313" t="s">
        <v>752</v>
      </c>
      <c r="E271" s="18" t="s">
        <v>1</v>
      </c>
      <c r="F271" s="314">
        <v>86.8</v>
      </c>
      <c r="G271" s="39"/>
      <c r="H271" s="45"/>
    </row>
    <row r="272" spans="1:8" s="2" customFormat="1" ht="16.8" customHeight="1">
      <c r="A272" s="39"/>
      <c r="B272" s="45"/>
      <c r="C272" s="313" t="s">
        <v>1</v>
      </c>
      <c r="D272" s="313" t="s">
        <v>740</v>
      </c>
      <c r="E272" s="18" t="s">
        <v>1</v>
      </c>
      <c r="F272" s="314">
        <v>0</v>
      </c>
      <c r="G272" s="39"/>
      <c r="H272" s="45"/>
    </row>
    <row r="273" spans="1:8" s="2" customFormat="1" ht="16.8" customHeight="1">
      <c r="A273" s="39"/>
      <c r="B273" s="45"/>
      <c r="C273" s="313" t="s">
        <v>1</v>
      </c>
      <c r="D273" s="313" t="s">
        <v>753</v>
      </c>
      <c r="E273" s="18" t="s">
        <v>1</v>
      </c>
      <c r="F273" s="314">
        <v>0</v>
      </c>
      <c r="G273" s="39"/>
      <c r="H273" s="45"/>
    </row>
    <row r="274" spans="1:8" s="2" customFormat="1" ht="16.8" customHeight="1">
      <c r="A274" s="39"/>
      <c r="B274" s="45"/>
      <c r="C274" s="313" t="s">
        <v>1</v>
      </c>
      <c r="D274" s="313" t="s">
        <v>754</v>
      </c>
      <c r="E274" s="18" t="s">
        <v>1</v>
      </c>
      <c r="F274" s="314">
        <v>2.24</v>
      </c>
      <c r="G274" s="39"/>
      <c r="H274" s="45"/>
    </row>
    <row r="275" spans="1:8" s="2" customFormat="1" ht="16.8" customHeight="1">
      <c r="A275" s="39"/>
      <c r="B275" s="45"/>
      <c r="C275" s="313" t="s">
        <v>1</v>
      </c>
      <c r="D275" s="313" t="s">
        <v>755</v>
      </c>
      <c r="E275" s="18" t="s">
        <v>1</v>
      </c>
      <c r="F275" s="314">
        <v>0</v>
      </c>
      <c r="G275" s="39"/>
      <c r="H275" s="45"/>
    </row>
    <row r="276" spans="1:8" s="2" customFormat="1" ht="16.8" customHeight="1">
      <c r="A276" s="39"/>
      <c r="B276" s="45"/>
      <c r="C276" s="313" t="s">
        <v>1</v>
      </c>
      <c r="D276" s="313" t="s">
        <v>756</v>
      </c>
      <c r="E276" s="18" t="s">
        <v>1</v>
      </c>
      <c r="F276" s="314">
        <v>5.6</v>
      </c>
      <c r="G276" s="39"/>
      <c r="H276" s="45"/>
    </row>
    <row r="277" spans="1:8" s="2" customFormat="1" ht="16.8" customHeight="1">
      <c r="A277" s="39"/>
      <c r="B277" s="45"/>
      <c r="C277" s="313" t="s">
        <v>726</v>
      </c>
      <c r="D277" s="313" t="s">
        <v>199</v>
      </c>
      <c r="E277" s="18" t="s">
        <v>1</v>
      </c>
      <c r="F277" s="314">
        <v>103.44</v>
      </c>
      <c r="G277" s="39"/>
      <c r="H277" s="45"/>
    </row>
    <row r="278" spans="1:8" s="2" customFormat="1" ht="16.8" customHeight="1">
      <c r="A278" s="39"/>
      <c r="B278" s="45"/>
      <c r="C278" s="312" t="s">
        <v>1406</v>
      </c>
      <c r="D278" s="39"/>
      <c r="E278" s="39"/>
      <c r="F278" s="39"/>
      <c r="G278" s="39"/>
      <c r="H278" s="45"/>
    </row>
    <row r="279" spans="1:8" s="2" customFormat="1" ht="16.8" customHeight="1">
      <c r="A279" s="39"/>
      <c r="B279" s="45"/>
      <c r="C279" s="313" t="s">
        <v>193</v>
      </c>
      <c r="D279" s="313" t="s">
        <v>194</v>
      </c>
      <c r="E279" s="18" t="s">
        <v>195</v>
      </c>
      <c r="F279" s="314">
        <v>103.44</v>
      </c>
      <c r="G279" s="39"/>
      <c r="H279" s="45"/>
    </row>
    <row r="280" spans="1:8" s="2" customFormat="1" ht="12">
      <c r="A280" s="39"/>
      <c r="B280" s="45"/>
      <c r="C280" s="313" t="s">
        <v>282</v>
      </c>
      <c r="D280" s="313" t="s">
        <v>283</v>
      </c>
      <c r="E280" s="18" t="s">
        <v>195</v>
      </c>
      <c r="F280" s="314">
        <v>103.44</v>
      </c>
      <c r="G280" s="39"/>
      <c r="H280" s="45"/>
    </row>
    <row r="281" spans="1:8" s="2" customFormat="1" ht="16.8" customHeight="1">
      <c r="A281" s="39"/>
      <c r="B281" s="45"/>
      <c r="C281" s="313" t="s">
        <v>803</v>
      </c>
      <c r="D281" s="313" t="s">
        <v>804</v>
      </c>
      <c r="E281" s="18" t="s">
        <v>195</v>
      </c>
      <c r="F281" s="314">
        <v>103.44</v>
      </c>
      <c r="G281" s="39"/>
      <c r="H281" s="45"/>
    </row>
    <row r="282" spans="1:8" s="2" customFormat="1" ht="16.8" customHeight="1">
      <c r="A282" s="39"/>
      <c r="B282" s="45"/>
      <c r="C282" s="313" t="s">
        <v>294</v>
      </c>
      <c r="D282" s="313" t="s">
        <v>295</v>
      </c>
      <c r="E282" s="18" t="s">
        <v>195</v>
      </c>
      <c r="F282" s="314">
        <v>103.44</v>
      </c>
      <c r="G282" s="39"/>
      <c r="H282" s="45"/>
    </row>
    <row r="283" spans="1:8" s="2" customFormat="1" ht="16.8" customHeight="1">
      <c r="A283" s="39"/>
      <c r="B283" s="45"/>
      <c r="C283" s="313" t="s">
        <v>305</v>
      </c>
      <c r="D283" s="313" t="s">
        <v>306</v>
      </c>
      <c r="E283" s="18" t="s">
        <v>307</v>
      </c>
      <c r="F283" s="314">
        <v>3.62</v>
      </c>
      <c r="G283" s="39"/>
      <c r="H283" s="45"/>
    </row>
    <row r="284" spans="1:8" s="2" customFormat="1" ht="16.8" customHeight="1">
      <c r="A284" s="39"/>
      <c r="B284" s="45"/>
      <c r="C284" s="308" t="s">
        <v>175</v>
      </c>
      <c r="D284" s="309" t="s">
        <v>1</v>
      </c>
      <c r="E284" s="310" t="s">
        <v>1</v>
      </c>
      <c r="F284" s="311">
        <v>144.681</v>
      </c>
      <c r="G284" s="39"/>
      <c r="H284" s="45"/>
    </row>
    <row r="285" spans="1:8" s="2" customFormat="1" ht="16.8" customHeight="1">
      <c r="A285" s="39"/>
      <c r="B285" s="45"/>
      <c r="C285" s="313" t="s">
        <v>1</v>
      </c>
      <c r="D285" s="313" t="s">
        <v>784</v>
      </c>
      <c r="E285" s="18" t="s">
        <v>1</v>
      </c>
      <c r="F285" s="314">
        <v>217.054</v>
      </c>
      <c r="G285" s="39"/>
      <c r="H285" s="45"/>
    </row>
    <row r="286" spans="1:8" s="2" customFormat="1" ht="16.8" customHeight="1">
      <c r="A286" s="39"/>
      <c r="B286" s="45"/>
      <c r="C286" s="313" t="s">
        <v>1</v>
      </c>
      <c r="D286" s="313" t="s">
        <v>790</v>
      </c>
      <c r="E286" s="18" t="s">
        <v>1</v>
      </c>
      <c r="F286" s="314">
        <v>-69.48</v>
      </c>
      <c r="G286" s="39"/>
      <c r="H286" s="45"/>
    </row>
    <row r="287" spans="1:8" s="2" customFormat="1" ht="16.8" customHeight="1">
      <c r="A287" s="39"/>
      <c r="B287" s="45"/>
      <c r="C287" s="313" t="s">
        <v>1</v>
      </c>
      <c r="D287" s="313" t="s">
        <v>791</v>
      </c>
      <c r="E287" s="18" t="s">
        <v>1</v>
      </c>
      <c r="F287" s="314">
        <v>-0.144</v>
      </c>
      <c r="G287" s="39"/>
      <c r="H287" s="45"/>
    </row>
    <row r="288" spans="1:8" s="2" customFormat="1" ht="16.8" customHeight="1">
      <c r="A288" s="39"/>
      <c r="B288" s="45"/>
      <c r="C288" s="313" t="s">
        <v>1</v>
      </c>
      <c r="D288" s="313" t="s">
        <v>792</v>
      </c>
      <c r="E288" s="18" t="s">
        <v>1</v>
      </c>
      <c r="F288" s="314">
        <v>0</v>
      </c>
      <c r="G288" s="39"/>
      <c r="H288" s="45"/>
    </row>
    <row r="289" spans="1:8" s="2" customFormat="1" ht="16.8" customHeight="1">
      <c r="A289" s="39"/>
      <c r="B289" s="45"/>
      <c r="C289" s="313" t="s">
        <v>1</v>
      </c>
      <c r="D289" s="313" t="s">
        <v>793</v>
      </c>
      <c r="E289" s="18" t="s">
        <v>1</v>
      </c>
      <c r="F289" s="314">
        <v>-2.749</v>
      </c>
      <c r="G289" s="39"/>
      <c r="H289" s="45"/>
    </row>
    <row r="290" spans="1:8" s="2" customFormat="1" ht="16.8" customHeight="1">
      <c r="A290" s="39"/>
      <c r="B290" s="45"/>
      <c r="C290" s="313" t="s">
        <v>175</v>
      </c>
      <c r="D290" s="313" t="s">
        <v>199</v>
      </c>
      <c r="E290" s="18" t="s">
        <v>1</v>
      </c>
      <c r="F290" s="314">
        <v>144.681</v>
      </c>
      <c r="G290" s="39"/>
      <c r="H290" s="45"/>
    </row>
    <row r="291" spans="1:8" s="2" customFormat="1" ht="16.8" customHeight="1">
      <c r="A291" s="39"/>
      <c r="B291" s="45"/>
      <c r="C291" s="312" t="s">
        <v>1406</v>
      </c>
      <c r="D291" s="39"/>
      <c r="E291" s="39"/>
      <c r="F291" s="39"/>
      <c r="G291" s="39"/>
      <c r="H291" s="45"/>
    </row>
    <row r="292" spans="1:8" s="2" customFormat="1" ht="16.8" customHeight="1">
      <c r="A292" s="39"/>
      <c r="B292" s="45"/>
      <c r="C292" s="313" t="s">
        <v>273</v>
      </c>
      <c r="D292" s="313" t="s">
        <v>274</v>
      </c>
      <c r="E292" s="18" t="s">
        <v>202</v>
      </c>
      <c r="F292" s="314">
        <v>144.681</v>
      </c>
      <c r="G292" s="39"/>
      <c r="H292" s="45"/>
    </row>
    <row r="293" spans="1:8" s="2" customFormat="1" ht="12">
      <c r="A293" s="39"/>
      <c r="B293" s="45"/>
      <c r="C293" s="313" t="s">
        <v>251</v>
      </c>
      <c r="D293" s="313" t="s">
        <v>252</v>
      </c>
      <c r="E293" s="18" t="s">
        <v>202</v>
      </c>
      <c r="F293" s="314">
        <v>91.005</v>
      </c>
      <c r="G293" s="39"/>
      <c r="H293" s="45"/>
    </row>
    <row r="294" spans="1:8" s="2" customFormat="1" ht="7.4" customHeight="1">
      <c r="A294" s="39"/>
      <c r="B294" s="171"/>
      <c r="C294" s="172"/>
      <c r="D294" s="172"/>
      <c r="E294" s="172"/>
      <c r="F294" s="172"/>
      <c r="G294" s="172"/>
      <c r="H294" s="45"/>
    </row>
    <row r="295" spans="1:8" s="2" customFormat="1" ht="12">
      <c r="A295" s="39"/>
      <c r="B295" s="39"/>
      <c r="C295" s="39"/>
      <c r="D295" s="39"/>
      <c r="E295" s="39"/>
      <c r="F295" s="39"/>
      <c r="G295" s="39"/>
      <c r="H295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KASPEROVANB\Lenka</dc:creator>
  <cp:keywords/>
  <dc:description/>
  <cp:lastModifiedBy>KASPEROVANB\Lenka</cp:lastModifiedBy>
  <dcterms:created xsi:type="dcterms:W3CDTF">2024-02-08T08:41:26Z</dcterms:created>
  <dcterms:modified xsi:type="dcterms:W3CDTF">2024-02-08T08:41:37Z</dcterms:modified>
  <cp:category/>
  <cp:version/>
  <cp:contentType/>
  <cp:contentStatus/>
</cp:coreProperties>
</file>