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Pol'!$A$1:$U$139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2" i="1" l="1"/>
  <c r="I51" i="1"/>
  <c r="I50" i="1"/>
  <c r="I49" i="1"/>
  <c r="I48" i="1"/>
  <c r="I47" i="1"/>
  <c r="G39" i="1"/>
  <c r="F39" i="1"/>
  <c r="G129" i="12"/>
  <c r="AC129" i="12"/>
  <c r="AD129" i="12"/>
  <c r="BA56" i="12"/>
  <c r="BA40" i="12"/>
  <c r="BA29" i="12"/>
  <c r="BA25" i="12"/>
  <c r="BA21" i="12"/>
  <c r="U8" i="12"/>
  <c r="G9" i="12"/>
  <c r="G8" i="12" s="1"/>
  <c r="I9" i="12"/>
  <c r="I8" i="12" s="1"/>
  <c r="K9" i="12"/>
  <c r="K8" i="12" s="1"/>
  <c r="O9" i="12"/>
  <c r="Q9" i="12"/>
  <c r="Q8" i="12" s="1"/>
  <c r="U9" i="12"/>
  <c r="G10" i="12"/>
  <c r="M10" i="12" s="1"/>
  <c r="I10" i="12"/>
  <c r="K10" i="12"/>
  <c r="O10" i="12"/>
  <c r="Q10" i="12"/>
  <c r="U10" i="12"/>
  <c r="G13" i="12"/>
  <c r="I13" i="12"/>
  <c r="K13" i="12"/>
  <c r="M13" i="12"/>
  <c r="O13" i="12"/>
  <c r="Q13" i="12"/>
  <c r="U13" i="12"/>
  <c r="G16" i="12"/>
  <c r="I16" i="12"/>
  <c r="K16" i="12"/>
  <c r="M16" i="12"/>
  <c r="O16" i="12"/>
  <c r="Q16" i="12"/>
  <c r="U16" i="12"/>
  <c r="G17" i="12"/>
  <c r="I17" i="12"/>
  <c r="K17" i="12"/>
  <c r="M17" i="12"/>
  <c r="O17" i="12"/>
  <c r="O8" i="12" s="1"/>
  <c r="Q17" i="12"/>
  <c r="U17" i="12"/>
  <c r="G20" i="12"/>
  <c r="I20" i="12"/>
  <c r="K20" i="12"/>
  <c r="M20" i="12"/>
  <c r="O20" i="12"/>
  <c r="Q20" i="12"/>
  <c r="U20" i="12"/>
  <c r="G23" i="12"/>
  <c r="I23" i="12"/>
  <c r="K23" i="12"/>
  <c r="M23" i="12"/>
  <c r="O23" i="12"/>
  <c r="Q23" i="12"/>
  <c r="U23" i="12"/>
  <c r="G24" i="12"/>
  <c r="I24" i="12"/>
  <c r="K24" i="12"/>
  <c r="M24" i="12"/>
  <c r="O24" i="12"/>
  <c r="Q24" i="12"/>
  <c r="U24" i="12"/>
  <c r="G26" i="12"/>
  <c r="M26" i="12" s="1"/>
  <c r="I26" i="12"/>
  <c r="K26" i="12"/>
  <c r="O26" i="12"/>
  <c r="Q26" i="12"/>
  <c r="U26" i="12"/>
  <c r="G28" i="12"/>
  <c r="M28" i="12" s="1"/>
  <c r="I28" i="12"/>
  <c r="K28" i="12"/>
  <c r="O28" i="12"/>
  <c r="Q28" i="12"/>
  <c r="U28" i="12"/>
  <c r="G30" i="12"/>
  <c r="I30" i="12"/>
  <c r="K30" i="12"/>
  <c r="M30" i="12"/>
  <c r="O30" i="12"/>
  <c r="Q30" i="12"/>
  <c r="U30" i="12"/>
  <c r="G31" i="12"/>
  <c r="I31" i="12"/>
  <c r="K31" i="12"/>
  <c r="M31" i="12"/>
  <c r="O31" i="12"/>
  <c r="Q31" i="12"/>
  <c r="U31" i="12"/>
  <c r="G34" i="12"/>
  <c r="I34" i="12"/>
  <c r="K34" i="12"/>
  <c r="M34" i="12"/>
  <c r="O34" i="12"/>
  <c r="Q34" i="12"/>
  <c r="U34" i="12"/>
  <c r="G35" i="12"/>
  <c r="I35" i="12"/>
  <c r="K35" i="12"/>
  <c r="M35" i="12"/>
  <c r="O35" i="12"/>
  <c r="Q35" i="12"/>
  <c r="U35" i="12"/>
  <c r="G37" i="12"/>
  <c r="G36" i="12" s="1"/>
  <c r="I37" i="12"/>
  <c r="I36" i="12" s="1"/>
  <c r="K37" i="12"/>
  <c r="O37" i="12"/>
  <c r="O36" i="12" s="1"/>
  <c r="Q37" i="12"/>
  <c r="U37" i="12"/>
  <c r="G39" i="12"/>
  <c r="M39" i="12" s="1"/>
  <c r="I39" i="12"/>
  <c r="K39" i="12"/>
  <c r="K36" i="12" s="1"/>
  <c r="O39" i="12"/>
  <c r="Q39" i="12"/>
  <c r="U39" i="12"/>
  <c r="G41" i="12"/>
  <c r="M41" i="12" s="1"/>
  <c r="I41" i="12"/>
  <c r="K41" i="12"/>
  <c r="O41" i="12"/>
  <c r="Q41" i="12"/>
  <c r="U41" i="12"/>
  <c r="G42" i="12"/>
  <c r="I42" i="12"/>
  <c r="K42" i="12"/>
  <c r="M42" i="12"/>
  <c r="O42" i="12"/>
  <c r="Q42" i="12"/>
  <c r="U42" i="12"/>
  <c r="G43" i="12"/>
  <c r="I43" i="12"/>
  <c r="K43" i="12"/>
  <c r="M43" i="12"/>
  <c r="O43" i="12"/>
  <c r="Q43" i="12"/>
  <c r="U43" i="12"/>
  <c r="G44" i="12"/>
  <c r="I44" i="12"/>
  <c r="K44" i="12"/>
  <c r="M44" i="12"/>
  <c r="O44" i="12"/>
  <c r="Q44" i="12"/>
  <c r="Q36" i="12" s="1"/>
  <c r="U44" i="12"/>
  <c r="G47" i="12"/>
  <c r="I47" i="12"/>
  <c r="K47" i="12"/>
  <c r="M47" i="12"/>
  <c r="O47" i="12"/>
  <c r="Q47" i="12"/>
  <c r="U47" i="12"/>
  <c r="U36" i="12" s="1"/>
  <c r="G51" i="12"/>
  <c r="I51" i="12"/>
  <c r="K51" i="12"/>
  <c r="M51" i="12"/>
  <c r="O51" i="12"/>
  <c r="Q51" i="12"/>
  <c r="U51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7" i="12"/>
  <c r="I57" i="12"/>
  <c r="K57" i="12"/>
  <c r="M57" i="12"/>
  <c r="O57" i="12"/>
  <c r="Q57" i="12"/>
  <c r="U57" i="12"/>
  <c r="K58" i="12"/>
  <c r="O58" i="12"/>
  <c r="G59" i="12"/>
  <c r="I59" i="12"/>
  <c r="I58" i="12" s="1"/>
  <c r="K59" i="12"/>
  <c r="M59" i="12"/>
  <c r="O59" i="12"/>
  <c r="Q59" i="12"/>
  <c r="Q58" i="12" s="1"/>
  <c r="U59" i="12"/>
  <c r="U58" i="12" s="1"/>
  <c r="G60" i="12"/>
  <c r="I60" i="12"/>
  <c r="K60" i="12"/>
  <c r="M60" i="12"/>
  <c r="O60" i="12"/>
  <c r="Q60" i="12"/>
  <c r="U60" i="12"/>
  <c r="G61" i="12"/>
  <c r="I61" i="12"/>
  <c r="K61" i="12"/>
  <c r="M61" i="12"/>
  <c r="O61" i="12"/>
  <c r="Q61" i="12"/>
  <c r="U61" i="12"/>
  <c r="G63" i="12"/>
  <c r="M63" i="12" s="1"/>
  <c r="M58" i="12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K65" i="12"/>
  <c r="G66" i="12"/>
  <c r="I66" i="12"/>
  <c r="K66" i="12"/>
  <c r="M66" i="12"/>
  <c r="O66" i="12"/>
  <c r="O65" i="12" s="1"/>
  <c r="Q66" i="12"/>
  <c r="U66" i="12"/>
  <c r="G71" i="12"/>
  <c r="I71" i="12"/>
  <c r="K71" i="12"/>
  <c r="M71" i="12"/>
  <c r="O71" i="12"/>
  <c r="Q71" i="12"/>
  <c r="Q65" i="12" s="1"/>
  <c r="U71" i="12"/>
  <c r="G94" i="12"/>
  <c r="I94" i="12"/>
  <c r="K94" i="12"/>
  <c r="M94" i="12"/>
  <c r="O94" i="12"/>
  <c r="Q94" i="12"/>
  <c r="U94" i="12"/>
  <c r="G104" i="12"/>
  <c r="I104" i="12"/>
  <c r="K104" i="12"/>
  <c r="M104" i="12"/>
  <c r="O104" i="12"/>
  <c r="Q104" i="12"/>
  <c r="U104" i="12"/>
  <c r="U65" i="12" s="1"/>
  <c r="G114" i="12"/>
  <c r="I114" i="12"/>
  <c r="K114" i="12"/>
  <c r="M114" i="12"/>
  <c r="O114" i="12"/>
  <c r="Q114" i="12"/>
  <c r="U114" i="12"/>
  <c r="G116" i="12"/>
  <c r="M116" i="12" s="1"/>
  <c r="I116" i="12"/>
  <c r="K116" i="12"/>
  <c r="O116" i="12"/>
  <c r="Q116" i="12"/>
  <c r="U116" i="12"/>
  <c r="G118" i="12"/>
  <c r="M118" i="12" s="1"/>
  <c r="I118" i="12"/>
  <c r="I65" i="12" s="1"/>
  <c r="K118" i="12"/>
  <c r="O118" i="12"/>
  <c r="Q118" i="12"/>
  <c r="U118" i="12"/>
  <c r="G123" i="12"/>
  <c r="I123" i="12"/>
  <c r="K123" i="12"/>
  <c r="U123" i="12"/>
  <c r="G124" i="12"/>
  <c r="I124" i="12"/>
  <c r="K124" i="12"/>
  <c r="M124" i="12"/>
  <c r="M123" i="12" s="1"/>
  <c r="O124" i="12"/>
  <c r="O123" i="12" s="1"/>
  <c r="Q124" i="12"/>
  <c r="U124" i="12"/>
  <c r="G125" i="12"/>
  <c r="I125" i="12"/>
  <c r="K125" i="12"/>
  <c r="M125" i="12"/>
  <c r="O125" i="12"/>
  <c r="Q125" i="12"/>
  <c r="Q123" i="12" s="1"/>
  <c r="U125" i="12"/>
  <c r="G126" i="12"/>
  <c r="I126" i="12"/>
  <c r="M126" i="12"/>
  <c r="O126" i="12"/>
  <c r="Q126" i="12"/>
  <c r="G127" i="12"/>
  <c r="I127" i="12"/>
  <c r="K127" i="12"/>
  <c r="K126" i="12" s="1"/>
  <c r="M127" i="12"/>
  <c r="O127" i="12"/>
  <c r="Q127" i="12"/>
  <c r="U127" i="12"/>
  <c r="U126" i="12" s="1"/>
  <c r="I20" i="1"/>
  <c r="I19" i="1"/>
  <c r="I18" i="1"/>
  <c r="I17" i="1"/>
  <c r="I16" i="1"/>
  <c r="I53" i="1"/>
  <c r="G27" i="1"/>
  <c r="F40" i="1"/>
  <c r="G40" i="1"/>
  <c r="G25" i="1" s="1"/>
  <c r="G26" i="1" s="1"/>
  <c r="H39" i="1"/>
  <c r="H40" i="1" s="1"/>
  <c r="J28" i="1"/>
  <c r="J26" i="1"/>
  <c r="G38" i="1"/>
  <c r="F38" i="1"/>
  <c r="J23" i="1"/>
  <c r="J24" i="1"/>
  <c r="J25" i="1"/>
  <c r="J27" i="1"/>
  <c r="E24" i="1"/>
  <c r="E26" i="1"/>
  <c r="G28" i="1" l="1"/>
  <c r="G23" i="1"/>
  <c r="M65" i="12"/>
  <c r="G65" i="12"/>
  <c r="G58" i="12"/>
  <c r="M37" i="12"/>
  <c r="M36" i="12" s="1"/>
  <c r="M9" i="12"/>
  <c r="M8" i="12" s="1"/>
  <c r="I21" i="1"/>
  <c r="I39" i="1"/>
  <c r="I40" i="1" s="1"/>
  <c r="J39" i="1" s="1"/>
  <c r="J40" i="1" s="1"/>
  <c r="G24" i="1" l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<sst xmlns="http://schemas.openxmlformats.org/spreadsheetml/2006/main" count="462" uniqueCount="232">
  <si>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</si>
  <si>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</si>
  <si>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</si>
  <si>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</si>
  <si>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</si>
  <si>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</si>
  <si>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</si>
  <si>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</si>
  <si>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</si>
  <si>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</si>
  <si>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</si>
  <si>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</si>
  <si>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</si>
  <si>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</si>
  <si>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</si>
  <si>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</si>
  <si>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</si>
  <si>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</si>
  <si>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</si>
  <si>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</si>
  <si>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</si>
  <si>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</si>
  <si>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</si>
  <si>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</si>
  <si>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</si>
  <si>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</si>
  <si>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</si>
  <si>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</si>
  <si>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</si>
  <si>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</si>
  <si>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</si>
  <si>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</si>
  <si>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</si>
  <si>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</si>
  <si>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</si>
  <si>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</si>
  <si>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</si>
  <si>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</si>
  <si>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</si>
  <si>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</si>
  <si>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</si>
  <si>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</si>
  <si>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</si>
  <si>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</si>
  <si>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</si>
  <si>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Položkový výkaz-podstráň-Josefa Suka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</si>
  <si>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</si>
  <si>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</si>
  <si>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</si>
  <si>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</si>
  <si>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</si>
  <si>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</si>
  <si>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</si>
  <si>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</si>
  <si>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</si>
  <si>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</si>
  <si>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</si>
  <si>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</si>
  <si>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97</t>
  </si>
  <si>
    <t>Prorážení otvorů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</si>
  <si>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</si>
  <si>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</si>
  <si>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</si>
  <si>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</si>
  <si>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</si>
  <si>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</si>
  <si>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</si>
  <si>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</si>
  <si>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</si>
  <si>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</si>
  <si>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</si>
  <si>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</si>
  <si>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</si>
  <si>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</si>
  <si>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</si>
  <si>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</si>
  <si>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</si>
  <si>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</si>
  <si>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</si>
  <si>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</si>
  <si>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</si>
  <si>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</si>
  <si>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</si>
  <si>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</si>
  <si>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</si>
  <si>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</si>
  <si>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</si>
  <si>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</si>
  <si>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</si>
  <si>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</si>
  <si>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</si>
  <si>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113108410R00</t>
  </si>
  <si>
    <t>Odstranění podkladu pl. nad 50 m2, živice tl.10 cm</t>
  </si>
  <si>
    <t>m2</t>
  </si>
  <si>
    <t>POL1_0</t>
  </si>
  <si>
    <t>113107525R00</t>
  </si>
  <si>
    <t>Odstranění podkladu pl. 50 m2,kam.drcené tl.25 cm</t>
  </si>
  <si>
    <t>610</t>
  </si>
  <si>
    <t>VV</t>
  </si>
  <si>
    <t>496</t>
  </si>
  <si>
    <t>113202111R00</t>
  </si>
  <si>
    <t>Vytrhání obrub obrubníků silničních</t>
  </si>
  <si>
    <t>m</t>
  </si>
  <si>
    <t>131</t>
  </si>
  <si>
    <t>51</t>
  </si>
  <si>
    <t>113203111R00</t>
  </si>
  <si>
    <t>Vytrhání obrub z dlažebních kostek, dvoulinka</t>
  </si>
  <si>
    <t>122201101R00</t>
  </si>
  <si>
    <t>Odkopávky nezapažené v hor. 3 do 100 m3</t>
  </si>
  <si>
    <t>m3</t>
  </si>
  <si>
    <t>komunikace: : 0,22*496*1,1</t>
  </si>
  <si>
    <t>uliční vpusti: : 4*1*1*1</t>
  </si>
  <si>
    <t>položka bude provedena v případě neúnosné pláně pro dodržení Edef 2 min 30MPa</t>
  </si>
  <si>
    <t>POP</t>
  </si>
  <si>
    <t>1206*0,3</t>
  </si>
  <si>
    <t>162701105R00</t>
  </si>
  <si>
    <t>Vodorovné přemístění výkopku z hor.1-4 do 10000 m</t>
  </si>
  <si>
    <t>199000002R00</t>
  </si>
  <si>
    <t>Poplatek za skládku horniny 1- 4</t>
  </si>
  <si>
    <t>124</t>
  </si>
  <si>
    <t>180400020RA0</t>
  </si>
  <si>
    <t>Založení trávníku parkového, rovina, dodání osiva</t>
  </si>
  <si>
    <t>POL2_0</t>
  </si>
  <si>
    <t>181300010RAD</t>
  </si>
  <si>
    <t>Rozprostření ornice v rovině tloušťka 15 cm, dovoz ornice ze vzdálenosti 10 km, osetí trávou</t>
  </si>
  <si>
    <t>refýž: : 48</t>
  </si>
  <si>
    <t>úprava terénu kolem stavby: : 320</t>
  </si>
  <si>
    <t>181101102R00</t>
  </si>
  <si>
    <t>Úprava pláně v zářezech v hor. 1-4, se zhutněním</t>
  </si>
  <si>
    <t>184401111R00</t>
  </si>
  <si>
    <t>Přesazení dřevin do 80 cm, v rovině</t>
  </si>
  <si>
    <t>kus</t>
  </si>
  <si>
    <t>577141212R00</t>
  </si>
  <si>
    <t>Beton asfalt. ACO 8,ACO 11,ACO 16, do 3 m, tl.5 cm</t>
  </si>
  <si>
    <t>1106</t>
  </si>
  <si>
    <t>564112430R00</t>
  </si>
  <si>
    <t>Podklad z bet.recyklátu fr.32-120 po zhutn.tl.30cm</t>
  </si>
  <si>
    <t>573211111R00</t>
  </si>
  <si>
    <t>Postřik živičný spojovací z asfaltu 0,5-0,7 kg/m2</t>
  </si>
  <si>
    <t>565151111R00</t>
  </si>
  <si>
    <t>Podklad z obal kam.ACP 16+,ACP 22+,do 3 m,tl. 7 cm</t>
  </si>
  <si>
    <t>573191111R00</t>
  </si>
  <si>
    <t>Nátěr infiltrační kationaktivní emulzí 1kg/m2</t>
  </si>
  <si>
    <t>567122112R00</t>
  </si>
  <si>
    <t>Podklad z kameniva zpev.cementem KZC 1 tl.13 cm</t>
  </si>
  <si>
    <t>komunikace: : 1106</t>
  </si>
  <si>
    <t>parkoviště: : 100</t>
  </si>
  <si>
    <t>564861111R00</t>
  </si>
  <si>
    <t>Podklad ze štěrkodrti po zhutnění tloušťky 20 cm</t>
  </si>
  <si>
    <t>120,6</t>
  </si>
  <si>
    <t>596215040R00</t>
  </si>
  <si>
    <t>Kladení zámkové dlažby tl. 8 cm do drtě tl. 4 cm</t>
  </si>
  <si>
    <t>parkovací záliv: : 100</t>
  </si>
  <si>
    <t>59245300R</t>
  </si>
  <si>
    <t>Dlažba H přírodní  20x16,5x8</t>
  </si>
  <si>
    <t>POL3_0</t>
  </si>
  <si>
    <t>569851111R00</t>
  </si>
  <si>
    <t>Zpevnění krajnic štěrkodrtí tloušťky  15 cm</t>
  </si>
  <si>
    <t>591110011RRA</t>
  </si>
  <si>
    <t>Vjezd ze žulových kostek , bez výkopových prací</t>
  </si>
  <si>
    <t>-předláždění sjezdu, použita bude dlažba odstraněná ze stávajícího sjezdu a komunikace</t>
  </si>
  <si>
    <t>599142111R00</t>
  </si>
  <si>
    <t>Úprava zálivky dil.spár hloubky do 4 cm š. do 4 cm</t>
  </si>
  <si>
    <t>895941311RT2</t>
  </si>
  <si>
    <t>Zřízení vpusti uliční z dílců typ UVB - 50, včetně dodávky dílců pro uliční vpusti TBV</t>
  </si>
  <si>
    <t>899203111RT3</t>
  </si>
  <si>
    <t>Osazení mříží litinových s rámem do 150 kg, včetně dodávky vtokové mříže 500 x 500 mm, D400</t>
  </si>
  <si>
    <t>831350114RAB</t>
  </si>
  <si>
    <t>Kanalizační přípojka z trub PVC, D 200 mm, rýha šířky 0,8 m, hloubky 1,2 m</t>
  </si>
  <si>
    <t>připojení vpustí: : 3*4</t>
  </si>
  <si>
    <t>899103111RT2</t>
  </si>
  <si>
    <t>Osazení poklopu s rámem do 150 kg, včetně dodávky poklopu lit. kruhového D 600</t>
  </si>
  <si>
    <t>899331111R00</t>
  </si>
  <si>
    <t>Výšková úprava vstupu do 20 cm, zvýšení poklopu</t>
  </si>
  <si>
    <t>917862111RV3</t>
  </si>
  <si>
    <t>Osazení stojat. obrub.bet. s opěrou,lože z C 12/15, včetně obrubníku nájezdového CSB H 15 1000/150/150</t>
  </si>
  <si>
    <t>4</t>
  </si>
  <si>
    <t>6</t>
  </si>
  <si>
    <t>3,5</t>
  </si>
  <si>
    <t>917862111RU2</t>
  </si>
  <si>
    <t>Osazení stojat. obrub.bet. s opěrou,lože z C 12/15, včetně obrubníku CSB H 25 1000/150/250</t>
  </si>
  <si>
    <t>8,82</t>
  </si>
  <si>
    <t>2,45</t>
  </si>
  <si>
    <t>13,2</t>
  </si>
  <si>
    <t>10,4</t>
  </si>
  <si>
    <t>2</t>
  </si>
  <si>
    <t>3,61</t>
  </si>
  <si>
    <t>13,5</t>
  </si>
  <si>
    <t>3,73</t>
  </si>
  <si>
    <t>6,25</t>
  </si>
  <si>
    <t>41,15</t>
  </si>
  <si>
    <t>2,03</t>
  </si>
  <si>
    <t>7,4</t>
  </si>
  <si>
    <t>15,82</t>
  </si>
  <si>
    <t>20,7</t>
  </si>
  <si>
    <t>9,68</t>
  </si>
  <si>
    <t>11,91</t>
  </si>
  <si>
    <t>916561111RT4</t>
  </si>
  <si>
    <t>Osazení záhon.obrubníků do lože z C 12/15 s opěrou, včetně obrubníku ABO 4 - 5    50/5/25</t>
  </si>
  <si>
    <t>7,1</t>
  </si>
  <si>
    <t>2,08</t>
  </si>
  <si>
    <t>9,61</t>
  </si>
  <si>
    <t>1,57</t>
  </si>
  <si>
    <t>5,9</t>
  </si>
  <si>
    <t>5,8</t>
  </si>
  <si>
    <t>915491211R00</t>
  </si>
  <si>
    <t>Osazení vodícího proužku do MC,podkl.C12/15, 25 cm</t>
  </si>
  <si>
    <t>10,04</t>
  </si>
  <si>
    <t>73,51</t>
  </si>
  <si>
    <t>73,61</t>
  </si>
  <si>
    <t>59218562R</t>
  </si>
  <si>
    <t>Krajník silniční 50x25x8 cm, přírodní</t>
  </si>
  <si>
    <t>198,43*2</t>
  </si>
  <si>
    <t>918101111R00</t>
  </si>
  <si>
    <t>Lože pod obrubníky nebo obruby dlažeb z C 12/15</t>
  </si>
  <si>
    <t>198,43*0,3*0,15</t>
  </si>
  <si>
    <t>919735112R00</t>
  </si>
  <si>
    <t>Řezání stávajícího živičného krytu tl. 5 - 10 cm</t>
  </si>
  <si>
    <t>5,62</t>
  </si>
  <si>
    <t>17,96</t>
  </si>
  <si>
    <t>20,4</t>
  </si>
  <si>
    <t>979083117R00</t>
  </si>
  <si>
    <t>Vodorovné přemístění suti na skládku do 6000 m</t>
  </si>
  <si>
    <t>t</t>
  </si>
  <si>
    <t>979087212R00</t>
  </si>
  <si>
    <t>Nakládání suti na dopravní prostředky</t>
  </si>
  <si>
    <t>998225111R00</t>
  </si>
  <si>
    <t>Přesun hmot, pozemní komunikace, kryt živičný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</si>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</sst>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8" fillId="0" borderId="26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opLeftCell="B1" zoomScaleNormal="100" zoomScaleSheetLayoutView="75" workbookViewId="0">
      <selection activeCell="O21" sqref="O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 x14ac:dyDescent="0.2">
      <c r="A2" s="4"/>
      <c r="B2" s="106" t="s">
        <v>40</v>
      </c>
      <c r="C2" s="107"/>
      <c r="D2" s="108"/>
      <c r="E2" s="108" t="s">
        <v>45</v>
      </c>
      <c r="F2" s="109"/>
      <c r="G2" s="110"/>
      <c r="H2" s="109"/>
      <c r="I2" s="110"/>
      <c r="J2" s="111"/>
      <c r="O2" s="2"/>
    </row>
    <row r="3" spans="1:15" ht="23.25" hidden="1" customHeight="1" x14ac:dyDescent="0.2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 x14ac:dyDescent="0.2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 x14ac:dyDescent="0.2">
      <c r="A5" s="4"/>
      <c r="B5" s="47" t="s">
        <v>21</v>
      </c>
      <c r="C5" s="5"/>
      <c r="D5" s="123"/>
      <c r="E5" s="26"/>
      <c r="F5" s="26"/>
      <c r="G5" s="26"/>
      <c r="H5" s="28" t="s">
        <v>33</v>
      </c>
      <c r="I5" s="123"/>
      <c r="J5" s="11"/>
    </row>
    <row r="6" spans="1:15" ht="15.75" customHeight="1" x14ac:dyDescent="0.2">
      <c r="A6" s="4"/>
      <c r="B6" s="41"/>
      <c r="C6" s="26"/>
      <c r="D6" s="123"/>
      <c r="E6" s="26"/>
      <c r="F6" s="26"/>
      <c r="G6" s="26"/>
      <c r="H6" s="28" t="s">
        <v>34</v>
      </c>
      <c r="I6" s="123"/>
      <c r="J6" s="11"/>
    </row>
    <row r="7" spans="1:15" ht="15.75" customHeight="1" x14ac:dyDescent="0.2">
      <c r="A7" s="4"/>
      <c r="B7" s="42"/>
      <c r="C7" s="124"/>
      <c r="D7" s="105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5"/>
      <c r="E11" s="125"/>
      <c r="F11" s="125"/>
      <c r="G11" s="125"/>
      <c r="H11" s="28" t="s">
        <v>33</v>
      </c>
      <c r="I11" s="129"/>
      <c r="J11" s="11"/>
    </row>
    <row r="12" spans="1:15" ht="15.75" customHeight="1" x14ac:dyDescent="0.2">
      <c r="A12" s="4"/>
      <c r="B12" s="41"/>
      <c r="C12" s="26"/>
      <c r="D12" s="126"/>
      <c r="E12" s="126"/>
      <c r="F12" s="126"/>
      <c r="G12" s="126"/>
      <c r="H12" s="28" t="s">
        <v>34</v>
      </c>
      <c r="I12" s="129"/>
      <c r="J12" s="11"/>
    </row>
    <row r="13" spans="1:15" ht="15.75" customHeight="1" x14ac:dyDescent="0.2">
      <c r="A13" s="4"/>
      <c r="B13" s="42"/>
      <c r="C13" s="128"/>
      <c r="D13" s="127"/>
      <c r="E13" s="127"/>
      <c r="F13" s="127"/>
      <c r="G13" s="12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81"/>
      <c r="F15" s="81"/>
      <c r="G15" s="82"/>
      <c r="H15" s="82"/>
      <c r="I15" s="82" t="s">
        <v>28</v>
      </c>
      <c r="J15" s="83"/>
    </row>
    <row r="16" spans="1:15" ht="23.25" customHeight="1" x14ac:dyDescent="0.2">
      <c r="A16" s="194" t="s">
        <v>23</v>
      </c>
      <c r="B16" s="195" t="s">
        <v>23</v>
      </c>
      <c r="C16" s="58"/>
      <c r="D16" s="59"/>
      <c r="E16" s="84"/>
      <c r="F16" s="85"/>
      <c r="G16" s="84"/>
      <c r="H16" s="85"/>
      <c r="I16" s="84">
        <f>SUMIF(F47:F52,A16,I47:I52)+SUMIF(F47:F52,"PSU",I47:I52)</f>
        <v>0</v>
      </c>
      <c r="J16" s="94"/>
    </row>
    <row r="17" spans="1:10" ht="23.25" customHeight="1" x14ac:dyDescent="0.2">
      <c r="A17" s="194" t="s">
        <v>24</v>
      </c>
      <c r="B17" s="195" t="s">
        <v>24</v>
      </c>
      <c r="C17" s="58"/>
      <c r="D17" s="59"/>
      <c r="E17" s="84"/>
      <c r="F17" s="85"/>
      <c r="G17" s="84"/>
      <c r="H17" s="85"/>
      <c r="I17" s="84">
        <f>SUMIF(F47:F52,A17,I47:I52)</f>
        <v>0</v>
      </c>
      <c r="J17" s="94"/>
    </row>
    <row r="18" spans="1:10" ht="23.25" customHeight="1" x14ac:dyDescent="0.2">
      <c r="A18" s="194" t="s">
        <v>25</v>
      </c>
      <c r="B18" s="195" t="s">
        <v>25</v>
      </c>
      <c r="C18" s="58"/>
      <c r="D18" s="59"/>
      <c r="E18" s="84"/>
      <c r="F18" s="85"/>
      <c r="G18" s="84"/>
      <c r="H18" s="85"/>
      <c r="I18" s="84">
        <f>SUMIF(F47:F52,A18,I47:I52)</f>
        <v>0</v>
      </c>
      <c r="J18" s="94"/>
    </row>
    <row r="19" spans="1:10" ht="23.25" customHeight="1" x14ac:dyDescent="0.2">
      <c r="A19" s="194" t="s">
        <v>62</v>
      </c>
      <c r="B19" s="195" t="s">
        <v>26</v>
      </c>
      <c r="C19" s="58"/>
      <c r="D19" s="59"/>
      <c r="E19" s="84"/>
      <c r="F19" s="85"/>
      <c r="G19" s="84"/>
      <c r="H19" s="85"/>
      <c r="I19" s="84">
        <f>SUMIF(F47:F52,A19,I47:I52)</f>
        <v>0</v>
      </c>
      <c r="J19" s="94"/>
    </row>
    <row r="20" spans="1:10" ht="23.25" customHeight="1" x14ac:dyDescent="0.2">
      <c r="A20" s="194" t="s">
        <v>63</v>
      </c>
      <c r="B20" s="195" t="s">
        <v>27</v>
      </c>
      <c r="C20" s="58"/>
      <c r="D20" s="59"/>
      <c r="E20" s="84"/>
      <c r="F20" s="85"/>
      <c r="G20" s="84"/>
      <c r="H20" s="85"/>
      <c r="I20" s="84">
        <f>SUMIF(F47:F52,A20,I47:I52)</f>
        <v>0</v>
      </c>
      <c r="J20" s="94"/>
    </row>
    <row r="21" spans="1:10" ht="23.25" customHeight="1" x14ac:dyDescent="0.2">
      <c r="A21" s="4"/>
      <c r="B21" s="74" t="s">
        <v>28</v>
      </c>
      <c r="C21" s="75"/>
      <c r="D21" s="76"/>
      <c r="E21" s="95"/>
      <c r="F21" s="96"/>
      <c r="G21" s="95"/>
      <c r="H21" s="96"/>
      <c r="I21" s="95">
        <f>SUM(I16:J20)</f>
        <v>0</v>
      </c>
      <c r="J21" s="10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ZakladDPHSni*SazbaDPH1/100</f>
        <v>0</v>
      </c>
      <c r="H24" s="99"/>
      <c r="I24" s="9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ZakladDPHZakl*SazbaDPH2/100</f>
        <v>0</v>
      </c>
      <c r="H26" s="90"/>
      <c r="I26" s="9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hidden="1" customHeight="1" thickBot="1" x14ac:dyDescent="0.25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customHeight="1" thickBot="1" x14ac:dyDescent="0.25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5"/>
      <c r="G37" s="145"/>
      <c r="H37" s="145"/>
      <c r="I37" s="145"/>
      <c r="J37" s="3"/>
    </row>
    <row r="38" spans="1:10" ht="25.5" hidden="1" customHeight="1" x14ac:dyDescent="0.2">
      <c r="A38" s="132" t="s">
        <v>37</v>
      </c>
      <c r="B38" s="134" t="s">
        <v>16</v>
      </c>
      <c r="C38" s="135" t="s">
        <v>5</v>
      </c>
      <c r="D38" s="136"/>
      <c r="E38" s="136"/>
      <c r="F38" s="146" t="str">
        <f>B23</f>
        <v>Základ pro sníženou DPH</v>
      </c>
      <c r="G38" s="146" t="str">
        <f>B25</f>
        <v>Základ pro základní DPH</v>
      </c>
      <c r="H38" s="147" t="s">
        <v>17</v>
      </c>
      <c r="I38" s="147" t="s">
        <v>1</v>
      </c>
      <c r="J38" s="137" t="s">
        <v>0</v>
      </c>
    </row>
    <row r="39" spans="1:10" ht="25.5" hidden="1" customHeight="1" x14ac:dyDescent="0.2">
      <c r="A39" s="132">
        <v>1</v>
      </c>
      <c r="B39" s="138"/>
      <c r="C39" s="139"/>
      <c r="D39" s="140"/>
      <c r="E39" s="140"/>
      <c r="F39" s="148">
        <f>' Pol'!AC129</f>
        <v>0</v>
      </c>
      <c r="G39" s="149">
        <f>' Pol'!AD129</f>
        <v>0</v>
      </c>
      <c r="H39" s="150">
        <f>(F39*SazbaDPH1/100)+(G39*SazbaDPH2/100)</f>
        <v>0</v>
      </c>
      <c r="I39" s="150">
        <f>F39+G39+H39</f>
        <v>0</v>
      </c>
      <c r="J39" s="141" t="str">
        <f>IF(CenaCelkemVypocet=0,"",I39/CenaCelkemVypocet*100)</f>
        <v/>
      </c>
    </row>
    <row r="40" spans="1:10" ht="25.5" hidden="1" customHeight="1" x14ac:dyDescent="0.2">
      <c r="A40" s="132"/>
      <c r="B40" s="142" t="s">
        <v>46</v>
      </c>
      <c r="C40" s="143"/>
      <c r="D40" s="143"/>
      <c r="E40" s="144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2">
        <f>SUMIF(A39:A39,"=1",I39:I39)</f>
        <v>0</v>
      </c>
      <c r="J40" s="133">
        <f>SUMIF(A39:A39,"=1",J39:J39)</f>
        <v>0</v>
      </c>
    </row>
    <row r="44" spans="1:10" ht="15.75" x14ac:dyDescent="0.25">
      <c r="B44" s="162" t="s">
        <v>48</v>
      </c>
    </row>
    <row r="46" spans="1:10" ht="25.5" customHeight="1" x14ac:dyDescent="0.2">
      <c r="A46" s="163"/>
      <c r="B46" s="169" t="s">
        <v>16</v>
      </c>
      <c r="C46" s="169" t="s">
        <v>5</v>
      </c>
      <c r="D46" s="170"/>
      <c r="E46" s="170"/>
      <c r="F46" s="173" t="s">
        <v>49</v>
      </c>
      <c r="G46" s="173"/>
      <c r="H46" s="173"/>
      <c r="I46" s="174" t="s">
        <v>28</v>
      </c>
      <c r="J46" s="174"/>
    </row>
    <row r="47" spans="1:10" ht="25.5" customHeight="1" x14ac:dyDescent="0.2">
      <c r="A47" s="164"/>
      <c r="B47" s="175" t="s">
        <v>50</v>
      </c>
      <c r="C47" s="176" t="s">
        <v>51</v>
      </c>
      <c r="D47" s="177"/>
      <c r="E47" s="177"/>
      <c r="F47" s="181" t="s">
        <v>23</v>
      </c>
      <c r="G47" s="182"/>
      <c r="H47" s="182"/>
      <c r="I47" s="183">
        <f>' Pol'!G8</f>
        <v>0</v>
      </c>
      <c r="J47" s="183"/>
    </row>
    <row r="48" spans="1:10" ht="25.5" customHeight="1" x14ac:dyDescent="0.2">
      <c r="A48" s="164"/>
      <c r="B48" s="167" t="s">
        <v>52</v>
      </c>
      <c r="C48" s="166" t="s">
        <v>53</v>
      </c>
      <c r="D48" s="168"/>
      <c r="E48" s="168"/>
      <c r="F48" s="184" t="s">
        <v>23</v>
      </c>
      <c r="G48" s="185"/>
      <c r="H48" s="185"/>
      <c r="I48" s="186">
        <f>' Pol'!G36</f>
        <v>0</v>
      </c>
      <c r="J48" s="186"/>
    </row>
    <row r="49" spans="1:10" ht="25.5" customHeight="1" x14ac:dyDescent="0.2">
      <c r="A49" s="164"/>
      <c r="B49" s="167" t="s">
        <v>54</v>
      </c>
      <c r="C49" s="166" t="s">
        <v>55</v>
      </c>
      <c r="D49" s="168"/>
      <c r="E49" s="168"/>
      <c r="F49" s="184" t="s">
        <v>23</v>
      </c>
      <c r="G49" s="185"/>
      <c r="H49" s="185"/>
      <c r="I49" s="186">
        <f>' Pol'!G58</f>
        <v>0</v>
      </c>
      <c r="J49" s="186"/>
    </row>
    <row r="50" spans="1:10" ht="25.5" customHeight="1" x14ac:dyDescent="0.2">
      <c r="A50" s="164"/>
      <c r="B50" s="167" t="s">
        <v>56</v>
      </c>
      <c r="C50" s="166" t="s">
        <v>57</v>
      </c>
      <c r="D50" s="168"/>
      <c r="E50" s="168"/>
      <c r="F50" s="184" t="s">
        <v>23</v>
      </c>
      <c r="G50" s="185"/>
      <c r="H50" s="185"/>
      <c r="I50" s="186">
        <f>' Pol'!G65</f>
        <v>0</v>
      </c>
      <c r="J50" s="186"/>
    </row>
    <row r="51" spans="1:10" ht="25.5" customHeight="1" x14ac:dyDescent="0.2">
      <c r="A51" s="164"/>
      <c r="B51" s="167" t="s">
        <v>58</v>
      </c>
      <c r="C51" s="166" t="s">
        <v>59</v>
      </c>
      <c r="D51" s="168"/>
      <c r="E51" s="168"/>
      <c r="F51" s="184" t="s">
        <v>23</v>
      </c>
      <c r="G51" s="185"/>
      <c r="H51" s="185"/>
      <c r="I51" s="186">
        <f>' Pol'!G123</f>
        <v>0</v>
      </c>
      <c r="J51" s="186"/>
    </row>
    <row r="52" spans="1:10" ht="25.5" customHeight="1" x14ac:dyDescent="0.2">
      <c r="A52" s="164"/>
      <c r="B52" s="178" t="s">
        <v>60</v>
      </c>
      <c r="C52" s="179" t="s">
        <v>61</v>
      </c>
      <c r="D52" s="180"/>
      <c r="E52" s="180"/>
      <c r="F52" s="187" t="s">
        <v>23</v>
      </c>
      <c r="G52" s="188"/>
      <c r="H52" s="188"/>
      <c r="I52" s="189">
        <f>' Pol'!G126</f>
        <v>0</v>
      </c>
      <c r="J52" s="189"/>
    </row>
    <row r="53" spans="1:10" ht="25.5" customHeight="1" x14ac:dyDescent="0.2">
      <c r="A53" s="165"/>
      <c r="B53" s="171" t="s">
        <v>1</v>
      </c>
      <c r="C53" s="171"/>
      <c r="D53" s="172"/>
      <c r="E53" s="172"/>
      <c r="F53" s="190"/>
      <c r="G53" s="191"/>
      <c r="H53" s="191"/>
      <c r="I53" s="192">
        <f>SUM(I47:I52)</f>
        <v>0</v>
      </c>
      <c r="J53" s="192"/>
    </row>
    <row r="54" spans="1:10" x14ac:dyDescent="0.2">
      <c r="F54" s="193"/>
      <c r="G54" s="131"/>
      <c r="H54" s="193"/>
      <c r="I54" s="131"/>
      <c r="J54" s="131"/>
    </row>
    <row r="55" spans="1:10" x14ac:dyDescent="0.2">
      <c r="F55" s="193"/>
      <c r="G55" s="131"/>
      <c r="H55" s="193"/>
      <c r="I55" s="131"/>
      <c r="J55" s="131"/>
    </row>
    <row r="56" spans="1:10" x14ac:dyDescent="0.2">
      <c r="F56" s="193"/>
      <c r="G56" s="131"/>
      <c r="H56" s="193"/>
      <c r="I56" s="131"/>
      <c r="J56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39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6" t="s">
        <v>6</v>
      </c>
      <c r="B1" s="196"/>
      <c r="C1" s="196"/>
      <c r="D1" s="196"/>
      <c r="E1" s="196"/>
      <c r="F1" s="196"/>
      <c r="G1" s="196"/>
      <c r="AE1" t="s">
        <v>65</v>
      </c>
    </row>
    <row r="2" spans="1:60" ht="24.95" customHeight="1" x14ac:dyDescent="0.2">
      <c r="A2" s="203" t="s">
        <v>64</v>
      </c>
      <c r="B2" s="197"/>
      <c r="C2" s="198" t="s">
        <v>45</v>
      </c>
      <c r="D2" s="199"/>
      <c r="E2" s="199"/>
      <c r="F2" s="199"/>
      <c r="G2" s="205"/>
      <c r="AE2" t="s">
        <v>66</v>
      </c>
    </row>
    <row r="3" spans="1:60" ht="24.95" hidden="1" customHeight="1" x14ac:dyDescent="0.2">
      <c r="A3" s="204" t="s">
        <v>7</v>
      </c>
      <c r="B3" s="201"/>
      <c r="C3" s="200"/>
      <c r="D3" s="200"/>
      <c r="E3" s="200"/>
      <c r="F3" s="200"/>
      <c r="G3" s="206"/>
      <c r="AE3" t="s">
        <v>67</v>
      </c>
    </row>
    <row r="4" spans="1:60" ht="24.95" hidden="1" customHeight="1" x14ac:dyDescent="0.2">
      <c r="A4" s="204" t="s">
        <v>8</v>
      </c>
      <c r="B4" s="201"/>
      <c r="C4" s="202"/>
      <c r="D4" s="200"/>
      <c r="E4" s="200"/>
      <c r="F4" s="200"/>
      <c r="G4" s="206"/>
      <c r="AE4" t="s">
        <v>68</v>
      </c>
    </row>
    <row r="5" spans="1:60" hidden="1" x14ac:dyDescent="0.2">
      <c r="A5" s="207" t="s">
        <v>69</v>
      </c>
      <c r="B5" s="208"/>
      <c r="C5" s="209"/>
      <c r="D5" s="210"/>
      <c r="E5" s="210"/>
      <c r="F5" s="210"/>
      <c r="G5" s="211"/>
      <c r="AE5" t="s">
        <v>70</v>
      </c>
    </row>
    <row r="7" spans="1:60" ht="38.25" x14ac:dyDescent="0.2">
      <c r="A7" s="217" t="s">
        <v>71</v>
      </c>
      <c r="B7" s="218" t="s">
        <v>72</v>
      </c>
      <c r="C7" s="218" t="s">
        <v>73</v>
      </c>
      <c r="D7" s="217" t="s">
        <v>74</v>
      </c>
      <c r="E7" s="217" t="s">
        <v>75</v>
      </c>
      <c r="F7" s="212" t="s">
        <v>76</v>
      </c>
      <c r="G7" s="238" t="s">
        <v>28</v>
      </c>
      <c r="H7" s="239" t="s">
        <v>29</v>
      </c>
      <c r="I7" s="239" t="s">
        <v>77</v>
      </c>
      <c r="J7" s="239" t="s">
        <v>30</v>
      </c>
      <c r="K7" s="239" t="s">
        <v>78</v>
      </c>
      <c r="L7" s="239" t="s">
        <v>79</v>
      </c>
      <c r="M7" s="239" t="s">
        <v>80</v>
      </c>
      <c r="N7" s="239" t="s">
        <v>81</v>
      </c>
      <c r="O7" s="239" t="s">
        <v>82</v>
      </c>
      <c r="P7" s="239" t="s">
        <v>83</v>
      </c>
      <c r="Q7" s="239" t="s">
        <v>84</v>
      </c>
      <c r="R7" s="239" t="s">
        <v>85</v>
      </c>
      <c r="S7" s="239" t="s">
        <v>86</v>
      </c>
      <c r="T7" s="239" t="s">
        <v>87</v>
      </c>
      <c r="U7" s="220" t="s">
        <v>88</v>
      </c>
    </row>
    <row r="8" spans="1:60" x14ac:dyDescent="0.2">
      <c r="A8" s="240" t="s">
        <v>89</v>
      </c>
      <c r="B8" s="241" t="s">
        <v>50</v>
      </c>
      <c r="C8" s="242" t="s">
        <v>51</v>
      </c>
      <c r="D8" s="219"/>
      <c r="E8" s="243"/>
      <c r="F8" s="244"/>
      <c r="G8" s="244">
        <f>SUMIF(AE9:AE35,"&lt;&gt;NOR",G9:G35)</f>
        <v>0</v>
      </c>
      <c r="H8" s="244"/>
      <c r="I8" s="244">
        <f>SUM(I9:I35)</f>
        <v>0</v>
      </c>
      <c r="J8" s="244"/>
      <c r="K8" s="244">
        <f>SUM(K9:K35)</f>
        <v>0</v>
      </c>
      <c r="L8" s="244"/>
      <c r="M8" s="244">
        <f>SUM(M9:M35)</f>
        <v>0</v>
      </c>
      <c r="N8" s="219"/>
      <c r="O8" s="219">
        <f>SUM(O9:O35)</f>
        <v>2.0639999999999999E-2</v>
      </c>
      <c r="P8" s="219"/>
      <c r="Q8" s="219">
        <f>SUM(Q9:Q35)</f>
        <v>812.56999999999994</v>
      </c>
      <c r="R8" s="219"/>
      <c r="S8" s="219"/>
      <c r="T8" s="240"/>
      <c r="U8" s="219">
        <f>SUM(U9:U35)</f>
        <v>1380.7100000000003</v>
      </c>
      <c r="AE8" t="s">
        <v>90</v>
      </c>
    </row>
    <row r="9" spans="1:60" outlineLevel="1" x14ac:dyDescent="0.2">
      <c r="A9" s="214">
        <v>1</v>
      </c>
      <c r="B9" s="221" t="s">
        <v>91</v>
      </c>
      <c r="C9" s="266" t="s">
        <v>92</v>
      </c>
      <c r="D9" s="223" t="s">
        <v>93</v>
      </c>
      <c r="E9" s="229">
        <v>610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23">
        <v>0</v>
      </c>
      <c r="O9" s="223">
        <f>ROUND(E9*N9,5)</f>
        <v>0</v>
      </c>
      <c r="P9" s="223">
        <v>0.22</v>
      </c>
      <c r="Q9" s="223">
        <f>ROUND(E9*P9,5)</f>
        <v>134.19999999999999</v>
      </c>
      <c r="R9" s="223"/>
      <c r="S9" s="223"/>
      <c r="T9" s="224">
        <v>7.0000000000000007E-2</v>
      </c>
      <c r="U9" s="223">
        <f>ROUND(E9*T9,2)</f>
        <v>42.7</v>
      </c>
      <c r="V9" s="213"/>
      <c r="W9" s="213"/>
      <c r="X9" s="213"/>
      <c r="Y9" s="213"/>
      <c r="Z9" s="213"/>
      <c r="AA9" s="213"/>
      <c r="AB9" s="213"/>
      <c r="AC9" s="213"/>
      <c r="AD9" s="213"/>
      <c r="AE9" s="213" t="s">
        <v>94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14">
        <v>2</v>
      </c>
      <c r="B10" s="221" t="s">
        <v>95</v>
      </c>
      <c r="C10" s="266" t="s">
        <v>96</v>
      </c>
      <c r="D10" s="223" t="s">
        <v>93</v>
      </c>
      <c r="E10" s="229">
        <v>1106</v>
      </c>
      <c r="F10" s="233"/>
      <c r="G10" s="234">
        <f>ROUND(E10*F10,2)</f>
        <v>0</v>
      </c>
      <c r="H10" s="233"/>
      <c r="I10" s="234">
        <f>ROUND(E10*H10,2)</f>
        <v>0</v>
      </c>
      <c r="J10" s="233"/>
      <c r="K10" s="234">
        <f>ROUND(E10*J10,2)</f>
        <v>0</v>
      </c>
      <c r="L10" s="234">
        <v>21</v>
      </c>
      <c r="M10" s="234">
        <f>G10*(1+L10/100)</f>
        <v>0</v>
      </c>
      <c r="N10" s="223">
        <v>0</v>
      </c>
      <c r="O10" s="223">
        <f>ROUND(E10*N10,5)</f>
        <v>0</v>
      </c>
      <c r="P10" s="223">
        <v>0.55000000000000004</v>
      </c>
      <c r="Q10" s="223">
        <f>ROUND(E10*P10,5)</f>
        <v>608.29999999999995</v>
      </c>
      <c r="R10" s="223"/>
      <c r="S10" s="223"/>
      <c r="T10" s="224">
        <v>0.84770000000000001</v>
      </c>
      <c r="U10" s="223">
        <f>ROUND(E10*T10,2)</f>
        <v>937.56</v>
      </c>
      <c r="V10" s="213"/>
      <c r="W10" s="213"/>
      <c r="X10" s="213"/>
      <c r="Y10" s="213"/>
      <c r="Z10" s="213"/>
      <c r="AA10" s="213"/>
      <c r="AB10" s="213"/>
      <c r="AC10" s="213"/>
      <c r="AD10" s="213"/>
      <c r="AE10" s="213" t="s">
        <v>94</v>
      </c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14"/>
      <c r="B11" s="221"/>
      <c r="C11" s="267" t="s">
        <v>97</v>
      </c>
      <c r="D11" s="225"/>
      <c r="E11" s="230">
        <v>610</v>
      </c>
      <c r="F11" s="234"/>
      <c r="G11" s="234"/>
      <c r="H11" s="234"/>
      <c r="I11" s="234"/>
      <c r="J11" s="234"/>
      <c r="K11" s="234"/>
      <c r="L11" s="234"/>
      <c r="M11" s="234"/>
      <c r="N11" s="223"/>
      <c r="O11" s="223"/>
      <c r="P11" s="223"/>
      <c r="Q11" s="223"/>
      <c r="R11" s="223"/>
      <c r="S11" s="223"/>
      <c r="T11" s="224"/>
      <c r="U11" s="223"/>
      <c r="V11" s="213"/>
      <c r="W11" s="213"/>
      <c r="X11" s="213"/>
      <c r="Y11" s="213"/>
      <c r="Z11" s="213"/>
      <c r="AA11" s="213"/>
      <c r="AB11" s="213"/>
      <c r="AC11" s="213"/>
      <c r="AD11" s="213"/>
      <c r="AE11" s="213" t="s">
        <v>98</v>
      </c>
      <c r="AF11" s="213">
        <v>0</v>
      </c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14"/>
      <c r="B12" s="221"/>
      <c r="C12" s="267" t="s">
        <v>99</v>
      </c>
      <c r="D12" s="225"/>
      <c r="E12" s="230">
        <v>496</v>
      </c>
      <c r="F12" s="234"/>
      <c r="G12" s="234"/>
      <c r="H12" s="234"/>
      <c r="I12" s="234"/>
      <c r="J12" s="234"/>
      <c r="K12" s="234"/>
      <c r="L12" s="234"/>
      <c r="M12" s="234"/>
      <c r="N12" s="223"/>
      <c r="O12" s="223"/>
      <c r="P12" s="223"/>
      <c r="Q12" s="223"/>
      <c r="R12" s="223"/>
      <c r="S12" s="223"/>
      <c r="T12" s="224"/>
      <c r="U12" s="223"/>
      <c r="V12" s="213"/>
      <c r="W12" s="213"/>
      <c r="X12" s="213"/>
      <c r="Y12" s="213"/>
      <c r="Z12" s="213"/>
      <c r="AA12" s="213"/>
      <c r="AB12" s="213"/>
      <c r="AC12" s="213"/>
      <c r="AD12" s="213"/>
      <c r="AE12" s="213" t="s">
        <v>98</v>
      </c>
      <c r="AF12" s="213">
        <v>0</v>
      </c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14">
        <v>3</v>
      </c>
      <c r="B13" s="221" t="s">
        <v>100</v>
      </c>
      <c r="C13" s="266" t="s">
        <v>101</v>
      </c>
      <c r="D13" s="223" t="s">
        <v>102</v>
      </c>
      <c r="E13" s="229">
        <v>182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23">
        <v>0</v>
      </c>
      <c r="O13" s="223">
        <f>ROUND(E13*N13,5)</f>
        <v>0</v>
      </c>
      <c r="P13" s="223">
        <v>0.27</v>
      </c>
      <c r="Q13" s="223">
        <f>ROUND(E13*P13,5)</f>
        <v>49.14</v>
      </c>
      <c r="R13" s="223"/>
      <c r="S13" s="223"/>
      <c r="T13" s="224">
        <v>0.123</v>
      </c>
      <c r="U13" s="223">
        <f>ROUND(E13*T13,2)</f>
        <v>22.39</v>
      </c>
      <c r="V13" s="213"/>
      <c r="W13" s="213"/>
      <c r="X13" s="213"/>
      <c r="Y13" s="213"/>
      <c r="Z13" s="213"/>
      <c r="AA13" s="213"/>
      <c r="AB13" s="213"/>
      <c r="AC13" s="213"/>
      <c r="AD13" s="213"/>
      <c r="AE13" s="213" t="s">
        <v>94</v>
      </c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14"/>
      <c r="B14" s="221"/>
      <c r="C14" s="267" t="s">
        <v>103</v>
      </c>
      <c r="D14" s="225"/>
      <c r="E14" s="230">
        <v>131</v>
      </c>
      <c r="F14" s="234"/>
      <c r="G14" s="234"/>
      <c r="H14" s="234"/>
      <c r="I14" s="234"/>
      <c r="J14" s="234"/>
      <c r="K14" s="234"/>
      <c r="L14" s="234"/>
      <c r="M14" s="234"/>
      <c r="N14" s="223"/>
      <c r="O14" s="223"/>
      <c r="P14" s="223"/>
      <c r="Q14" s="223"/>
      <c r="R14" s="223"/>
      <c r="S14" s="223"/>
      <c r="T14" s="224"/>
      <c r="U14" s="223"/>
      <c r="V14" s="213"/>
      <c r="W14" s="213"/>
      <c r="X14" s="213"/>
      <c r="Y14" s="213"/>
      <c r="Z14" s="213"/>
      <c r="AA14" s="213"/>
      <c r="AB14" s="213"/>
      <c r="AC14" s="213"/>
      <c r="AD14" s="213"/>
      <c r="AE14" s="213" t="s">
        <v>98</v>
      </c>
      <c r="AF14" s="213">
        <v>0</v>
      </c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14"/>
      <c r="B15" s="221"/>
      <c r="C15" s="267" t="s">
        <v>104</v>
      </c>
      <c r="D15" s="225"/>
      <c r="E15" s="230">
        <v>51</v>
      </c>
      <c r="F15" s="234"/>
      <c r="G15" s="234"/>
      <c r="H15" s="234"/>
      <c r="I15" s="234"/>
      <c r="J15" s="234"/>
      <c r="K15" s="234"/>
      <c r="L15" s="234"/>
      <c r="M15" s="234"/>
      <c r="N15" s="223"/>
      <c r="O15" s="223"/>
      <c r="P15" s="223"/>
      <c r="Q15" s="223"/>
      <c r="R15" s="223"/>
      <c r="S15" s="223"/>
      <c r="T15" s="224"/>
      <c r="U15" s="223"/>
      <c r="V15" s="213"/>
      <c r="W15" s="213"/>
      <c r="X15" s="213"/>
      <c r="Y15" s="213"/>
      <c r="Z15" s="213"/>
      <c r="AA15" s="213"/>
      <c r="AB15" s="213"/>
      <c r="AC15" s="213"/>
      <c r="AD15" s="213"/>
      <c r="AE15" s="213" t="s">
        <v>98</v>
      </c>
      <c r="AF15" s="213">
        <v>0</v>
      </c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14">
        <v>4</v>
      </c>
      <c r="B16" s="221" t="s">
        <v>105</v>
      </c>
      <c r="C16" s="266" t="s">
        <v>106</v>
      </c>
      <c r="D16" s="223" t="s">
        <v>102</v>
      </c>
      <c r="E16" s="229">
        <v>182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23">
        <v>0</v>
      </c>
      <c r="O16" s="223">
        <f>ROUND(E16*N16,5)</f>
        <v>0</v>
      </c>
      <c r="P16" s="223">
        <v>0.115</v>
      </c>
      <c r="Q16" s="223">
        <f>ROUND(E16*P16,5)</f>
        <v>20.93</v>
      </c>
      <c r="R16" s="223"/>
      <c r="S16" s="223"/>
      <c r="T16" s="224">
        <v>0.13700000000000001</v>
      </c>
      <c r="U16" s="223">
        <f>ROUND(E16*T16,2)</f>
        <v>24.93</v>
      </c>
      <c r="V16" s="213"/>
      <c r="W16" s="213"/>
      <c r="X16" s="213"/>
      <c r="Y16" s="213"/>
      <c r="Z16" s="213"/>
      <c r="AA16" s="213"/>
      <c r="AB16" s="213"/>
      <c r="AC16" s="213"/>
      <c r="AD16" s="213"/>
      <c r="AE16" s="213" t="s">
        <v>94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14">
        <v>5</v>
      </c>
      <c r="B17" s="221" t="s">
        <v>107</v>
      </c>
      <c r="C17" s="266" t="s">
        <v>108</v>
      </c>
      <c r="D17" s="223" t="s">
        <v>109</v>
      </c>
      <c r="E17" s="229">
        <v>124.032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23">
        <v>0</v>
      </c>
      <c r="O17" s="223">
        <f>ROUND(E17*N17,5)</f>
        <v>0</v>
      </c>
      <c r="P17" s="223">
        <v>0</v>
      </c>
      <c r="Q17" s="223">
        <f>ROUND(E17*P17,5)</f>
        <v>0</v>
      </c>
      <c r="R17" s="223"/>
      <c r="S17" s="223"/>
      <c r="T17" s="224">
        <v>0.36799999999999999</v>
      </c>
      <c r="U17" s="223">
        <f>ROUND(E17*T17,2)</f>
        <v>45.64</v>
      </c>
      <c r="V17" s="213"/>
      <c r="W17" s="213"/>
      <c r="X17" s="213"/>
      <c r="Y17" s="213"/>
      <c r="Z17" s="213"/>
      <c r="AA17" s="213"/>
      <c r="AB17" s="213"/>
      <c r="AC17" s="213"/>
      <c r="AD17" s="213"/>
      <c r="AE17" s="213" t="s">
        <v>94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14"/>
      <c r="B18" s="221"/>
      <c r="C18" s="267" t="s">
        <v>110</v>
      </c>
      <c r="D18" s="225"/>
      <c r="E18" s="230">
        <v>120.032</v>
      </c>
      <c r="F18" s="234"/>
      <c r="G18" s="234"/>
      <c r="H18" s="234"/>
      <c r="I18" s="234"/>
      <c r="J18" s="234"/>
      <c r="K18" s="234"/>
      <c r="L18" s="234"/>
      <c r="M18" s="234"/>
      <c r="N18" s="223"/>
      <c r="O18" s="223"/>
      <c r="P18" s="223"/>
      <c r="Q18" s="223"/>
      <c r="R18" s="223"/>
      <c r="S18" s="223"/>
      <c r="T18" s="224"/>
      <c r="U18" s="223"/>
      <c r="V18" s="213"/>
      <c r="W18" s="213"/>
      <c r="X18" s="213"/>
      <c r="Y18" s="213"/>
      <c r="Z18" s="213"/>
      <c r="AA18" s="213"/>
      <c r="AB18" s="213"/>
      <c r="AC18" s="213"/>
      <c r="AD18" s="213"/>
      <c r="AE18" s="213" t="s">
        <v>98</v>
      </c>
      <c r="AF18" s="213">
        <v>0</v>
      </c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14"/>
      <c r="B19" s="221"/>
      <c r="C19" s="267" t="s">
        <v>111</v>
      </c>
      <c r="D19" s="225"/>
      <c r="E19" s="230">
        <v>4</v>
      </c>
      <c r="F19" s="234"/>
      <c r="G19" s="234"/>
      <c r="H19" s="234"/>
      <c r="I19" s="234"/>
      <c r="J19" s="234"/>
      <c r="K19" s="234"/>
      <c r="L19" s="234"/>
      <c r="M19" s="234"/>
      <c r="N19" s="223"/>
      <c r="O19" s="223"/>
      <c r="P19" s="223"/>
      <c r="Q19" s="223"/>
      <c r="R19" s="223"/>
      <c r="S19" s="223"/>
      <c r="T19" s="224"/>
      <c r="U19" s="223"/>
      <c r="V19" s="213"/>
      <c r="W19" s="213"/>
      <c r="X19" s="213"/>
      <c r="Y19" s="213"/>
      <c r="Z19" s="213"/>
      <c r="AA19" s="213"/>
      <c r="AB19" s="213"/>
      <c r="AC19" s="213"/>
      <c r="AD19" s="213"/>
      <c r="AE19" s="213" t="s">
        <v>98</v>
      </c>
      <c r="AF19" s="213">
        <v>0</v>
      </c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14">
        <v>6</v>
      </c>
      <c r="B20" s="221" t="s">
        <v>107</v>
      </c>
      <c r="C20" s="266" t="s">
        <v>108</v>
      </c>
      <c r="D20" s="223" t="s">
        <v>109</v>
      </c>
      <c r="E20" s="229">
        <v>361.8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23">
        <v>0</v>
      </c>
      <c r="O20" s="223">
        <f>ROUND(E20*N20,5)</f>
        <v>0</v>
      </c>
      <c r="P20" s="223">
        <v>0</v>
      </c>
      <c r="Q20" s="223">
        <f>ROUND(E20*P20,5)</f>
        <v>0</v>
      </c>
      <c r="R20" s="223"/>
      <c r="S20" s="223"/>
      <c r="T20" s="224">
        <v>0.36799999999999999</v>
      </c>
      <c r="U20" s="223">
        <f>ROUND(E20*T20,2)</f>
        <v>133.13999999999999</v>
      </c>
      <c r="V20" s="213"/>
      <c r="W20" s="213"/>
      <c r="X20" s="213"/>
      <c r="Y20" s="213"/>
      <c r="Z20" s="213"/>
      <c r="AA20" s="213"/>
      <c r="AB20" s="213"/>
      <c r="AC20" s="213"/>
      <c r="AD20" s="213"/>
      <c r="AE20" s="213" t="s">
        <v>94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14"/>
      <c r="B21" s="221"/>
      <c r="C21" s="268" t="s">
        <v>112</v>
      </c>
      <c r="D21" s="226"/>
      <c r="E21" s="231"/>
      <c r="F21" s="235"/>
      <c r="G21" s="236"/>
      <c r="H21" s="234"/>
      <c r="I21" s="234"/>
      <c r="J21" s="234"/>
      <c r="K21" s="234"/>
      <c r="L21" s="234"/>
      <c r="M21" s="234"/>
      <c r="N21" s="223"/>
      <c r="O21" s="223"/>
      <c r="P21" s="223"/>
      <c r="Q21" s="223"/>
      <c r="R21" s="223"/>
      <c r="S21" s="223"/>
      <c r="T21" s="224"/>
      <c r="U21" s="223"/>
      <c r="V21" s="213"/>
      <c r="W21" s="213"/>
      <c r="X21" s="213"/>
      <c r="Y21" s="213"/>
      <c r="Z21" s="213"/>
      <c r="AA21" s="213"/>
      <c r="AB21" s="213"/>
      <c r="AC21" s="213"/>
      <c r="AD21" s="213"/>
      <c r="AE21" s="213" t="s">
        <v>113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6" t="str">
        <f>C21</f>
        <v>položka bude provedena v případě neúnosné pláně pro dodržení Edef 2 min 30MPa</v>
      </c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14"/>
      <c r="B22" s="221"/>
      <c r="C22" s="267" t="s">
        <v>114</v>
      </c>
      <c r="D22" s="225"/>
      <c r="E22" s="230">
        <v>361.8</v>
      </c>
      <c r="F22" s="234"/>
      <c r="G22" s="234"/>
      <c r="H22" s="234"/>
      <c r="I22" s="234"/>
      <c r="J22" s="234"/>
      <c r="K22" s="234"/>
      <c r="L22" s="234"/>
      <c r="M22" s="234"/>
      <c r="N22" s="223"/>
      <c r="O22" s="223"/>
      <c r="P22" s="223"/>
      <c r="Q22" s="223"/>
      <c r="R22" s="223"/>
      <c r="S22" s="223"/>
      <c r="T22" s="224"/>
      <c r="U22" s="223"/>
      <c r="V22" s="213"/>
      <c r="W22" s="213"/>
      <c r="X22" s="213"/>
      <c r="Y22" s="213"/>
      <c r="Z22" s="213"/>
      <c r="AA22" s="213"/>
      <c r="AB22" s="213"/>
      <c r="AC22" s="213"/>
      <c r="AD22" s="213"/>
      <c r="AE22" s="213" t="s">
        <v>98</v>
      </c>
      <c r="AF22" s="213">
        <v>0</v>
      </c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 x14ac:dyDescent="0.2">
      <c r="A23" s="214">
        <v>7</v>
      </c>
      <c r="B23" s="221" t="s">
        <v>115</v>
      </c>
      <c r="C23" s="266" t="s">
        <v>116</v>
      </c>
      <c r="D23" s="223" t="s">
        <v>109</v>
      </c>
      <c r="E23" s="229">
        <v>124.03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23">
        <v>0</v>
      </c>
      <c r="O23" s="223">
        <f>ROUND(E23*N23,5)</f>
        <v>0</v>
      </c>
      <c r="P23" s="223">
        <v>0</v>
      </c>
      <c r="Q23" s="223">
        <f>ROUND(E23*P23,5)</f>
        <v>0</v>
      </c>
      <c r="R23" s="223"/>
      <c r="S23" s="223"/>
      <c r="T23" s="224">
        <v>1.0999999999999999E-2</v>
      </c>
      <c r="U23" s="223">
        <f>ROUND(E23*T23,2)</f>
        <v>1.36</v>
      </c>
      <c r="V23" s="213"/>
      <c r="W23" s="213"/>
      <c r="X23" s="213"/>
      <c r="Y23" s="213"/>
      <c r="Z23" s="213"/>
      <c r="AA23" s="213"/>
      <c r="AB23" s="213"/>
      <c r="AC23" s="213"/>
      <c r="AD23" s="213"/>
      <c r="AE23" s="213" t="s">
        <v>94</v>
      </c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14">
        <v>8</v>
      </c>
      <c r="B24" s="221" t="s">
        <v>115</v>
      </c>
      <c r="C24" s="266" t="s">
        <v>116</v>
      </c>
      <c r="D24" s="223" t="s">
        <v>109</v>
      </c>
      <c r="E24" s="229">
        <v>361.8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23">
        <v>0</v>
      </c>
      <c r="O24" s="223">
        <f>ROUND(E24*N24,5)</f>
        <v>0</v>
      </c>
      <c r="P24" s="223">
        <v>0</v>
      </c>
      <c r="Q24" s="223">
        <f>ROUND(E24*P24,5)</f>
        <v>0</v>
      </c>
      <c r="R24" s="223"/>
      <c r="S24" s="223"/>
      <c r="T24" s="224">
        <v>1.0999999999999999E-2</v>
      </c>
      <c r="U24" s="223">
        <f>ROUND(E24*T24,2)</f>
        <v>3.98</v>
      </c>
      <c r="V24" s="213"/>
      <c r="W24" s="213"/>
      <c r="X24" s="213"/>
      <c r="Y24" s="213"/>
      <c r="Z24" s="213"/>
      <c r="AA24" s="213"/>
      <c r="AB24" s="213"/>
      <c r="AC24" s="213"/>
      <c r="AD24" s="213"/>
      <c r="AE24" s="213" t="s">
        <v>94</v>
      </c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14"/>
      <c r="B25" s="221"/>
      <c r="C25" s="268" t="s">
        <v>112</v>
      </c>
      <c r="D25" s="226"/>
      <c r="E25" s="231"/>
      <c r="F25" s="235"/>
      <c r="G25" s="236"/>
      <c r="H25" s="234"/>
      <c r="I25" s="234"/>
      <c r="J25" s="234"/>
      <c r="K25" s="234"/>
      <c r="L25" s="234"/>
      <c r="M25" s="234"/>
      <c r="N25" s="223"/>
      <c r="O25" s="223"/>
      <c r="P25" s="223"/>
      <c r="Q25" s="223"/>
      <c r="R25" s="223"/>
      <c r="S25" s="223"/>
      <c r="T25" s="224"/>
      <c r="U25" s="223"/>
      <c r="V25" s="213"/>
      <c r="W25" s="213"/>
      <c r="X25" s="213"/>
      <c r="Y25" s="213"/>
      <c r="Z25" s="213"/>
      <c r="AA25" s="213"/>
      <c r="AB25" s="213"/>
      <c r="AC25" s="213"/>
      <c r="AD25" s="213"/>
      <c r="AE25" s="213" t="s">
        <v>113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6" t="str">
        <f>C25</f>
        <v>položka bude provedena v případě neúnosné pláně pro dodržení Edef 2 min 30MPa</v>
      </c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14">
        <v>9</v>
      </c>
      <c r="B26" s="221" t="s">
        <v>117</v>
      </c>
      <c r="C26" s="266" t="s">
        <v>118</v>
      </c>
      <c r="D26" s="223" t="s">
        <v>109</v>
      </c>
      <c r="E26" s="229">
        <v>124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23">
        <v>0</v>
      </c>
      <c r="O26" s="223">
        <f>ROUND(E26*N26,5)</f>
        <v>0</v>
      </c>
      <c r="P26" s="223">
        <v>0</v>
      </c>
      <c r="Q26" s="223">
        <f>ROUND(E26*P26,5)</f>
        <v>0</v>
      </c>
      <c r="R26" s="223"/>
      <c r="S26" s="223"/>
      <c r="T26" s="224">
        <v>0</v>
      </c>
      <c r="U26" s="223">
        <f>ROUND(E26*T26,2)</f>
        <v>0</v>
      </c>
      <c r="V26" s="213"/>
      <c r="W26" s="213"/>
      <c r="X26" s="213"/>
      <c r="Y26" s="213"/>
      <c r="Z26" s="213"/>
      <c r="AA26" s="213"/>
      <c r="AB26" s="213"/>
      <c r="AC26" s="213"/>
      <c r="AD26" s="213"/>
      <c r="AE26" s="213" t="s">
        <v>94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14"/>
      <c r="B27" s="221"/>
      <c r="C27" s="267" t="s">
        <v>119</v>
      </c>
      <c r="D27" s="225"/>
      <c r="E27" s="230">
        <v>124</v>
      </c>
      <c r="F27" s="234"/>
      <c r="G27" s="234"/>
      <c r="H27" s="234"/>
      <c r="I27" s="234"/>
      <c r="J27" s="234"/>
      <c r="K27" s="234"/>
      <c r="L27" s="234"/>
      <c r="M27" s="234"/>
      <c r="N27" s="223"/>
      <c r="O27" s="223"/>
      <c r="P27" s="223"/>
      <c r="Q27" s="223"/>
      <c r="R27" s="223"/>
      <c r="S27" s="223"/>
      <c r="T27" s="224"/>
      <c r="U27" s="223"/>
      <c r="V27" s="213"/>
      <c r="W27" s="213"/>
      <c r="X27" s="213"/>
      <c r="Y27" s="213"/>
      <c r="Z27" s="213"/>
      <c r="AA27" s="213"/>
      <c r="AB27" s="213"/>
      <c r="AC27" s="213"/>
      <c r="AD27" s="213"/>
      <c r="AE27" s="213" t="s">
        <v>98</v>
      </c>
      <c r="AF27" s="213">
        <v>0</v>
      </c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14">
        <v>10</v>
      </c>
      <c r="B28" s="221" t="s">
        <v>117</v>
      </c>
      <c r="C28" s="266" t="s">
        <v>118</v>
      </c>
      <c r="D28" s="223" t="s">
        <v>109</v>
      </c>
      <c r="E28" s="229">
        <v>361.8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23">
        <v>0</v>
      </c>
      <c r="O28" s="223">
        <f>ROUND(E28*N28,5)</f>
        <v>0</v>
      </c>
      <c r="P28" s="223">
        <v>0</v>
      </c>
      <c r="Q28" s="223">
        <f>ROUND(E28*P28,5)</f>
        <v>0</v>
      </c>
      <c r="R28" s="223"/>
      <c r="S28" s="223"/>
      <c r="T28" s="224">
        <v>0</v>
      </c>
      <c r="U28" s="223">
        <f>ROUND(E28*T28,2)</f>
        <v>0</v>
      </c>
      <c r="V28" s="213"/>
      <c r="W28" s="213"/>
      <c r="X28" s="213"/>
      <c r="Y28" s="213"/>
      <c r="Z28" s="213"/>
      <c r="AA28" s="213"/>
      <c r="AB28" s="213"/>
      <c r="AC28" s="213"/>
      <c r="AD28" s="213"/>
      <c r="AE28" s="213" t="s">
        <v>94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14"/>
      <c r="B29" s="221"/>
      <c r="C29" s="268" t="s">
        <v>112</v>
      </c>
      <c r="D29" s="226"/>
      <c r="E29" s="231"/>
      <c r="F29" s="235"/>
      <c r="G29" s="236"/>
      <c r="H29" s="234"/>
      <c r="I29" s="234"/>
      <c r="J29" s="234"/>
      <c r="K29" s="234"/>
      <c r="L29" s="234"/>
      <c r="M29" s="234"/>
      <c r="N29" s="223"/>
      <c r="O29" s="223"/>
      <c r="P29" s="223"/>
      <c r="Q29" s="223"/>
      <c r="R29" s="223"/>
      <c r="S29" s="223"/>
      <c r="T29" s="224"/>
      <c r="U29" s="223"/>
      <c r="V29" s="213"/>
      <c r="W29" s="213"/>
      <c r="X29" s="213"/>
      <c r="Y29" s="213"/>
      <c r="Z29" s="213"/>
      <c r="AA29" s="213"/>
      <c r="AB29" s="213"/>
      <c r="AC29" s="213"/>
      <c r="AD29" s="213"/>
      <c r="AE29" s="213" t="s">
        <v>113</v>
      </c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6" t="str">
        <f>C29</f>
        <v>položka bude provedena v případě neúnosné pláně pro dodržení Edef 2 min 30MPa</v>
      </c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14">
        <v>11</v>
      </c>
      <c r="B30" s="221" t="s">
        <v>120</v>
      </c>
      <c r="C30" s="266" t="s">
        <v>121</v>
      </c>
      <c r="D30" s="223" t="s">
        <v>93</v>
      </c>
      <c r="E30" s="229">
        <v>320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23">
        <v>3.0000000000000001E-5</v>
      </c>
      <c r="O30" s="223">
        <f>ROUND(E30*N30,5)</f>
        <v>9.5999999999999992E-3</v>
      </c>
      <c r="P30" s="223">
        <v>0</v>
      </c>
      <c r="Q30" s="223">
        <f>ROUND(E30*P30,5)</f>
        <v>0</v>
      </c>
      <c r="R30" s="223"/>
      <c r="S30" s="223"/>
      <c r="T30" s="224">
        <v>0.06</v>
      </c>
      <c r="U30" s="223">
        <f>ROUND(E30*T30,2)</f>
        <v>19.2</v>
      </c>
      <c r="V30" s="213"/>
      <c r="W30" s="213"/>
      <c r="X30" s="213"/>
      <c r="Y30" s="213"/>
      <c r="Z30" s="213"/>
      <c r="AA30" s="213"/>
      <c r="AB30" s="213"/>
      <c r="AC30" s="213"/>
      <c r="AD30" s="213"/>
      <c r="AE30" s="213" t="s">
        <v>122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 x14ac:dyDescent="0.2">
      <c r="A31" s="214">
        <v>12</v>
      </c>
      <c r="B31" s="221" t="s">
        <v>123</v>
      </c>
      <c r="C31" s="266" t="s">
        <v>124</v>
      </c>
      <c r="D31" s="223" t="s">
        <v>93</v>
      </c>
      <c r="E31" s="229">
        <v>368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23">
        <v>3.0000000000000001E-5</v>
      </c>
      <c r="O31" s="223">
        <f>ROUND(E31*N31,5)</f>
        <v>1.1039999999999999E-2</v>
      </c>
      <c r="P31" s="223">
        <v>0</v>
      </c>
      <c r="Q31" s="223">
        <f>ROUND(E31*P31,5)</f>
        <v>0</v>
      </c>
      <c r="R31" s="223"/>
      <c r="S31" s="223"/>
      <c r="T31" s="224">
        <v>0.25752000000000003</v>
      </c>
      <c r="U31" s="223">
        <f>ROUND(E31*T31,2)</f>
        <v>94.77</v>
      </c>
      <c r="V31" s="213"/>
      <c r="W31" s="213"/>
      <c r="X31" s="213"/>
      <c r="Y31" s="213"/>
      <c r="Z31" s="213"/>
      <c r="AA31" s="213"/>
      <c r="AB31" s="213"/>
      <c r="AC31" s="213"/>
      <c r="AD31" s="213"/>
      <c r="AE31" s="213" t="s">
        <v>122</v>
      </c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14"/>
      <c r="B32" s="221"/>
      <c r="C32" s="267" t="s">
        <v>125</v>
      </c>
      <c r="D32" s="225"/>
      <c r="E32" s="230">
        <v>48</v>
      </c>
      <c r="F32" s="234"/>
      <c r="G32" s="234"/>
      <c r="H32" s="234"/>
      <c r="I32" s="234"/>
      <c r="J32" s="234"/>
      <c r="K32" s="234"/>
      <c r="L32" s="234"/>
      <c r="M32" s="234"/>
      <c r="N32" s="223"/>
      <c r="O32" s="223"/>
      <c r="P32" s="223"/>
      <c r="Q32" s="223"/>
      <c r="R32" s="223"/>
      <c r="S32" s="223"/>
      <c r="T32" s="224"/>
      <c r="U32" s="223"/>
      <c r="V32" s="213"/>
      <c r="W32" s="213"/>
      <c r="X32" s="213"/>
      <c r="Y32" s="213"/>
      <c r="Z32" s="213"/>
      <c r="AA32" s="213"/>
      <c r="AB32" s="213"/>
      <c r="AC32" s="213"/>
      <c r="AD32" s="213"/>
      <c r="AE32" s="213" t="s">
        <v>98</v>
      </c>
      <c r="AF32" s="213">
        <v>0</v>
      </c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14"/>
      <c r="B33" s="221"/>
      <c r="C33" s="267" t="s">
        <v>126</v>
      </c>
      <c r="D33" s="225"/>
      <c r="E33" s="230">
        <v>320</v>
      </c>
      <c r="F33" s="234"/>
      <c r="G33" s="234"/>
      <c r="H33" s="234"/>
      <c r="I33" s="234"/>
      <c r="J33" s="234"/>
      <c r="K33" s="234"/>
      <c r="L33" s="234"/>
      <c r="M33" s="234"/>
      <c r="N33" s="223"/>
      <c r="O33" s="223"/>
      <c r="P33" s="223"/>
      <c r="Q33" s="223"/>
      <c r="R33" s="223"/>
      <c r="S33" s="223"/>
      <c r="T33" s="224"/>
      <c r="U33" s="223"/>
      <c r="V33" s="213"/>
      <c r="W33" s="213"/>
      <c r="X33" s="213"/>
      <c r="Y33" s="213"/>
      <c r="Z33" s="213"/>
      <c r="AA33" s="213"/>
      <c r="AB33" s="213"/>
      <c r="AC33" s="213"/>
      <c r="AD33" s="213"/>
      <c r="AE33" s="213" t="s">
        <v>98</v>
      </c>
      <c r="AF33" s="213">
        <v>0</v>
      </c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14">
        <v>13</v>
      </c>
      <c r="B34" s="221" t="s">
        <v>127</v>
      </c>
      <c r="C34" s="266" t="s">
        <v>128</v>
      </c>
      <c r="D34" s="223" t="s">
        <v>93</v>
      </c>
      <c r="E34" s="229">
        <v>1216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23">
        <v>0</v>
      </c>
      <c r="O34" s="223">
        <f>ROUND(E34*N34,5)</f>
        <v>0</v>
      </c>
      <c r="P34" s="223">
        <v>0</v>
      </c>
      <c r="Q34" s="223">
        <f>ROUND(E34*P34,5)</f>
        <v>0</v>
      </c>
      <c r="R34" s="223"/>
      <c r="S34" s="223"/>
      <c r="T34" s="224">
        <v>1.7999999999999999E-2</v>
      </c>
      <c r="U34" s="223">
        <f>ROUND(E34*T34,2)</f>
        <v>21.89</v>
      </c>
      <c r="V34" s="213"/>
      <c r="W34" s="213"/>
      <c r="X34" s="213"/>
      <c r="Y34" s="213"/>
      <c r="Z34" s="213"/>
      <c r="AA34" s="213"/>
      <c r="AB34" s="213"/>
      <c r="AC34" s="213"/>
      <c r="AD34" s="213"/>
      <c r="AE34" s="213" t="s">
        <v>94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14">
        <v>14</v>
      </c>
      <c r="B35" s="221" t="s">
        <v>129</v>
      </c>
      <c r="C35" s="266" t="s">
        <v>130</v>
      </c>
      <c r="D35" s="223" t="s">
        <v>131</v>
      </c>
      <c r="E35" s="229">
        <v>4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23">
        <v>0</v>
      </c>
      <c r="O35" s="223">
        <f>ROUND(E35*N35,5)</f>
        <v>0</v>
      </c>
      <c r="P35" s="223">
        <v>0</v>
      </c>
      <c r="Q35" s="223">
        <f>ROUND(E35*P35,5)</f>
        <v>0</v>
      </c>
      <c r="R35" s="223"/>
      <c r="S35" s="223"/>
      <c r="T35" s="224">
        <v>8.2880000000000003</v>
      </c>
      <c r="U35" s="223">
        <f>ROUND(E35*T35,2)</f>
        <v>33.15</v>
      </c>
      <c r="V35" s="213"/>
      <c r="W35" s="213"/>
      <c r="X35" s="213"/>
      <c r="Y35" s="213"/>
      <c r="Z35" s="213"/>
      <c r="AA35" s="213"/>
      <c r="AB35" s="213"/>
      <c r="AC35" s="213"/>
      <c r="AD35" s="213"/>
      <c r="AE35" s="213" t="s">
        <v>94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x14ac:dyDescent="0.2">
      <c r="A36" s="215" t="s">
        <v>89</v>
      </c>
      <c r="B36" s="222" t="s">
        <v>52</v>
      </c>
      <c r="C36" s="269" t="s">
        <v>53</v>
      </c>
      <c r="D36" s="227"/>
      <c r="E36" s="232"/>
      <c r="F36" s="237"/>
      <c r="G36" s="237">
        <f>SUMIF(AE37:AE57,"&lt;&gt;NOR",G37:G57)</f>
        <v>0</v>
      </c>
      <c r="H36" s="237"/>
      <c r="I36" s="237">
        <f>SUM(I37:I57)</f>
        <v>0</v>
      </c>
      <c r="J36" s="237"/>
      <c r="K36" s="237">
        <f>SUM(K37:K57)</f>
        <v>0</v>
      </c>
      <c r="L36" s="237"/>
      <c r="M36" s="237">
        <f>SUM(M37:M57)</f>
        <v>0</v>
      </c>
      <c r="N36" s="227"/>
      <c r="O36" s="227">
        <f>SUM(O37:O57)</f>
        <v>2118.4407200000001</v>
      </c>
      <c r="P36" s="227"/>
      <c r="Q36" s="227">
        <f>SUM(Q37:Q57)</f>
        <v>0</v>
      </c>
      <c r="R36" s="227"/>
      <c r="S36" s="227"/>
      <c r="T36" s="228"/>
      <c r="U36" s="227">
        <f>SUM(U37:U57)</f>
        <v>326.7</v>
      </c>
      <c r="AE36" t="s">
        <v>90</v>
      </c>
    </row>
    <row r="37" spans="1:60" outlineLevel="1" x14ac:dyDescent="0.2">
      <c r="A37" s="214">
        <v>15</v>
      </c>
      <c r="B37" s="221" t="s">
        <v>132</v>
      </c>
      <c r="C37" s="266" t="s">
        <v>133</v>
      </c>
      <c r="D37" s="223" t="s">
        <v>93</v>
      </c>
      <c r="E37" s="229">
        <v>1106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23">
        <v>0.12715000000000001</v>
      </c>
      <c r="O37" s="223">
        <f>ROUND(E37*N37,5)</f>
        <v>140.62790000000001</v>
      </c>
      <c r="P37" s="223">
        <v>0</v>
      </c>
      <c r="Q37" s="223">
        <f>ROUND(E37*P37,5)</f>
        <v>0</v>
      </c>
      <c r="R37" s="223"/>
      <c r="S37" s="223"/>
      <c r="T37" s="224">
        <v>7.1999999999999995E-2</v>
      </c>
      <c r="U37" s="223">
        <f>ROUND(E37*T37,2)</f>
        <v>79.63</v>
      </c>
      <c r="V37" s="213"/>
      <c r="W37" s="213"/>
      <c r="X37" s="213"/>
      <c r="Y37" s="213"/>
      <c r="Z37" s="213"/>
      <c r="AA37" s="213"/>
      <c r="AB37" s="213"/>
      <c r="AC37" s="213"/>
      <c r="AD37" s="213"/>
      <c r="AE37" s="213" t="s">
        <v>94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14"/>
      <c r="B38" s="221"/>
      <c r="C38" s="267" t="s">
        <v>134</v>
      </c>
      <c r="D38" s="225"/>
      <c r="E38" s="230">
        <v>1106</v>
      </c>
      <c r="F38" s="234"/>
      <c r="G38" s="234"/>
      <c r="H38" s="234"/>
      <c r="I38" s="234"/>
      <c r="J38" s="234"/>
      <c r="K38" s="234"/>
      <c r="L38" s="234"/>
      <c r="M38" s="234"/>
      <c r="N38" s="223"/>
      <c r="O38" s="223"/>
      <c r="P38" s="223"/>
      <c r="Q38" s="223"/>
      <c r="R38" s="223"/>
      <c r="S38" s="223"/>
      <c r="T38" s="224"/>
      <c r="U38" s="223"/>
      <c r="V38" s="213"/>
      <c r="W38" s="213"/>
      <c r="X38" s="213"/>
      <c r="Y38" s="213"/>
      <c r="Z38" s="213"/>
      <c r="AA38" s="213"/>
      <c r="AB38" s="213"/>
      <c r="AC38" s="213"/>
      <c r="AD38" s="213"/>
      <c r="AE38" s="213" t="s">
        <v>98</v>
      </c>
      <c r="AF38" s="213">
        <v>0</v>
      </c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14">
        <v>16</v>
      </c>
      <c r="B39" s="221" t="s">
        <v>135</v>
      </c>
      <c r="C39" s="266" t="s">
        <v>136</v>
      </c>
      <c r="D39" s="223" t="s">
        <v>93</v>
      </c>
      <c r="E39" s="229">
        <v>1216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23">
        <v>0.59850000000000003</v>
      </c>
      <c r="O39" s="223">
        <f>ROUND(E39*N39,5)</f>
        <v>727.77599999999995</v>
      </c>
      <c r="P39" s="223">
        <v>0</v>
      </c>
      <c r="Q39" s="223">
        <f>ROUND(E39*P39,5)</f>
        <v>0</v>
      </c>
      <c r="R39" s="223"/>
      <c r="S39" s="223"/>
      <c r="T39" s="224">
        <v>2.3E-2</v>
      </c>
      <c r="U39" s="223">
        <f>ROUND(E39*T39,2)</f>
        <v>27.97</v>
      </c>
      <c r="V39" s="213"/>
      <c r="W39" s="213"/>
      <c r="X39" s="213"/>
      <c r="Y39" s="213"/>
      <c r="Z39" s="213"/>
      <c r="AA39" s="213"/>
      <c r="AB39" s="213"/>
      <c r="AC39" s="213"/>
      <c r="AD39" s="213"/>
      <c r="AE39" s="213" t="s">
        <v>94</v>
      </c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14"/>
      <c r="B40" s="221"/>
      <c r="C40" s="268" t="s">
        <v>112</v>
      </c>
      <c r="D40" s="226"/>
      <c r="E40" s="231"/>
      <c r="F40" s="235"/>
      <c r="G40" s="236"/>
      <c r="H40" s="234"/>
      <c r="I40" s="234"/>
      <c r="J40" s="234"/>
      <c r="K40" s="234"/>
      <c r="L40" s="234"/>
      <c r="M40" s="234"/>
      <c r="N40" s="223"/>
      <c r="O40" s="223"/>
      <c r="P40" s="223"/>
      <c r="Q40" s="223"/>
      <c r="R40" s="223"/>
      <c r="S40" s="223"/>
      <c r="T40" s="224"/>
      <c r="U40" s="223"/>
      <c r="V40" s="213"/>
      <c r="W40" s="213"/>
      <c r="X40" s="213"/>
      <c r="Y40" s="213"/>
      <c r="Z40" s="213"/>
      <c r="AA40" s="213"/>
      <c r="AB40" s="213"/>
      <c r="AC40" s="213"/>
      <c r="AD40" s="213"/>
      <c r="AE40" s="213" t="s">
        <v>113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6" t="str">
        <f>C40</f>
        <v>položka bude provedena v případě neúnosné pláně pro dodržení Edef 2 min 30MPa</v>
      </c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14">
        <v>17</v>
      </c>
      <c r="B41" s="221" t="s">
        <v>137</v>
      </c>
      <c r="C41" s="266" t="s">
        <v>138</v>
      </c>
      <c r="D41" s="223" t="s">
        <v>93</v>
      </c>
      <c r="E41" s="229">
        <v>1106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23">
        <v>6.0999999999999997E-4</v>
      </c>
      <c r="O41" s="223">
        <f>ROUND(E41*N41,5)</f>
        <v>0.67466000000000004</v>
      </c>
      <c r="P41" s="223">
        <v>0</v>
      </c>
      <c r="Q41" s="223">
        <f>ROUND(E41*P41,5)</f>
        <v>0</v>
      </c>
      <c r="R41" s="223"/>
      <c r="S41" s="223"/>
      <c r="T41" s="224">
        <v>2E-3</v>
      </c>
      <c r="U41" s="223">
        <f>ROUND(E41*T41,2)</f>
        <v>2.21</v>
      </c>
      <c r="V41" s="213"/>
      <c r="W41" s="213"/>
      <c r="X41" s="213"/>
      <c r="Y41" s="213"/>
      <c r="Z41" s="213"/>
      <c r="AA41" s="213"/>
      <c r="AB41" s="213"/>
      <c r="AC41" s="213"/>
      <c r="AD41" s="213"/>
      <c r="AE41" s="213" t="s">
        <v>94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14">
        <v>18</v>
      </c>
      <c r="B42" s="221" t="s">
        <v>139</v>
      </c>
      <c r="C42" s="266" t="s">
        <v>140</v>
      </c>
      <c r="D42" s="223" t="s">
        <v>93</v>
      </c>
      <c r="E42" s="229">
        <v>1106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23">
        <v>0.18462999999999999</v>
      </c>
      <c r="O42" s="223">
        <f>ROUND(E42*N42,5)</f>
        <v>204.20078000000001</v>
      </c>
      <c r="P42" s="223">
        <v>0</v>
      </c>
      <c r="Q42" s="223">
        <f>ROUND(E42*P42,5)</f>
        <v>0</v>
      </c>
      <c r="R42" s="223"/>
      <c r="S42" s="223"/>
      <c r="T42" s="224">
        <v>6.4000000000000001E-2</v>
      </c>
      <c r="U42" s="223">
        <f>ROUND(E42*T42,2)</f>
        <v>70.78</v>
      </c>
      <c r="V42" s="213"/>
      <c r="W42" s="213"/>
      <c r="X42" s="213"/>
      <c r="Y42" s="213"/>
      <c r="Z42" s="213"/>
      <c r="AA42" s="213"/>
      <c r="AB42" s="213"/>
      <c r="AC42" s="213"/>
      <c r="AD42" s="213"/>
      <c r="AE42" s="213" t="s">
        <v>94</v>
      </c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14">
        <v>19</v>
      </c>
      <c r="B43" s="221" t="s">
        <v>141</v>
      </c>
      <c r="C43" s="266" t="s">
        <v>142</v>
      </c>
      <c r="D43" s="223" t="s">
        <v>93</v>
      </c>
      <c r="E43" s="229">
        <v>1106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23">
        <v>3.4000000000000002E-4</v>
      </c>
      <c r="O43" s="223">
        <f>ROUND(E43*N43,5)</f>
        <v>0.37603999999999999</v>
      </c>
      <c r="P43" s="223">
        <v>0</v>
      </c>
      <c r="Q43" s="223">
        <f>ROUND(E43*P43,5)</f>
        <v>0</v>
      </c>
      <c r="R43" s="223"/>
      <c r="S43" s="223"/>
      <c r="T43" s="224">
        <v>8.0000000000000002E-3</v>
      </c>
      <c r="U43" s="223">
        <f>ROUND(E43*T43,2)</f>
        <v>8.85</v>
      </c>
      <c r="V43" s="213"/>
      <c r="W43" s="213"/>
      <c r="X43" s="213"/>
      <c r="Y43" s="213"/>
      <c r="Z43" s="213"/>
      <c r="AA43" s="213"/>
      <c r="AB43" s="213"/>
      <c r="AC43" s="213"/>
      <c r="AD43" s="213"/>
      <c r="AE43" s="213" t="s">
        <v>94</v>
      </c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14">
        <v>20</v>
      </c>
      <c r="B44" s="221" t="s">
        <v>143</v>
      </c>
      <c r="C44" s="266" t="s">
        <v>144</v>
      </c>
      <c r="D44" s="223" t="s">
        <v>93</v>
      </c>
      <c r="E44" s="229">
        <v>1206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23">
        <v>0.33206000000000002</v>
      </c>
      <c r="O44" s="223">
        <f>ROUND(E44*N44,5)</f>
        <v>400.46436</v>
      </c>
      <c r="P44" s="223">
        <v>0</v>
      </c>
      <c r="Q44" s="223">
        <f>ROUND(E44*P44,5)</f>
        <v>0</v>
      </c>
      <c r="R44" s="223"/>
      <c r="S44" s="223"/>
      <c r="T44" s="224">
        <v>2.5000000000000001E-2</v>
      </c>
      <c r="U44" s="223">
        <f>ROUND(E44*T44,2)</f>
        <v>30.15</v>
      </c>
      <c r="V44" s="213"/>
      <c r="W44" s="213"/>
      <c r="X44" s="213"/>
      <c r="Y44" s="213"/>
      <c r="Z44" s="213"/>
      <c r="AA44" s="213"/>
      <c r="AB44" s="213"/>
      <c r="AC44" s="213"/>
      <c r="AD44" s="213"/>
      <c r="AE44" s="213" t="s">
        <v>94</v>
      </c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14"/>
      <c r="B45" s="221"/>
      <c r="C45" s="267" t="s">
        <v>145</v>
      </c>
      <c r="D45" s="225"/>
      <c r="E45" s="230">
        <v>1106</v>
      </c>
      <c r="F45" s="234"/>
      <c r="G45" s="234"/>
      <c r="H45" s="234"/>
      <c r="I45" s="234"/>
      <c r="J45" s="234"/>
      <c r="K45" s="234"/>
      <c r="L45" s="234"/>
      <c r="M45" s="234"/>
      <c r="N45" s="223"/>
      <c r="O45" s="223"/>
      <c r="P45" s="223"/>
      <c r="Q45" s="223"/>
      <c r="R45" s="223"/>
      <c r="S45" s="223"/>
      <c r="T45" s="224"/>
      <c r="U45" s="223"/>
      <c r="V45" s="213"/>
      <c r="W45" s="213"/>
      <c r="X45" s="213"/>
      <c r="Y45" s="213"/>
      <c r="Z45" s="213"/>
      <c r="AA45" s="213"/>
      <c r="AB45" s="213"/>
      <c r="AC45" s="213"/>
      <c r="AD45" s="213"/>
      <c r="AE45" s="213" t="s">
        <v>98</v>
      </c>
      <c r="AF45" s="213">
        <v>0</v>
      </c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14"/>
      <c r="B46" s="221"/>
      <c r="C46" s="267" t="s">
        <v>146</v>
      </c>
      <c r="D46" s="225"/>
      <c r="E46" s="230">
        <v>100</v>
      </c>
      <c r="F46" s="234"/>
      <c r="G46" s="234"/>
      <c r="H46" s="234"/>
      <c r="I46" s="234"/>
      <c r="J46" s="234"/>
      <c r="K46" s="234"/>
      <c r="L46" s="234"/>
      <c r="M46" s="234"/>
      <c r="N46" s="223"/>
      <c r="O46" s="223"/>
      <c r="P46" s="223"/>
      <c r="Q46" s="223"/>
      <c r="R46" s="223"/>
      <c r="S46" s="223"/>
      <c r="T46" s="224"/>
      <c r="U46" s="223"/>
      <c r="V46" s="213"/>
      <c r="W46" s="213"/>
      <c r="X46" s="213"/>
      <c r="Y46" s="213"/>
      <c r="Z46" s="213"/>
      <c r="AA46" s="213"/>
      <c r="AB46" s="213"/>
      <c r="AC46" s="213"/>
      <c r="AD46" s="213"/>
      <c r="AE46" s="213" t="s">
        <v>98</v>
      </c>
      <c r="AF46" s="213">
        <v>0</v>
      </c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14">
        <v>21</v>
      </c>
      <c r="B47" s="221" t="s">
        <v>147</v>
      </c>
      <c r="C47" s="266" t="s">
        <v>148</v>
      </c>
      <c r="D47" s="223" t="s">
        <v>93</v>
      </c>
      <c r="E47" s="229">
        <v>1326.6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23">
        <v>0.441</v>
      </c>
      <c r="O47" s="223">
        <f>ROUND(E47*N47,5)</f>
        <v>585.03060000000005</v>
      </c>
      <c r="P47" s="223">
        <v>0</v>
      </c>
      <c r="Q47" s="223">
        <f>ROUND(E47*P47,5)</f>
        <v>0</v>
      </c>
      <c r="R47" s="223"/>
      <c r="S47" s="223"/>
      <c r="T47" s="224">
        <v>2.9000000000000001E-2</v>
      </c>
      <c r="U47" s="223">
        <f>ROUND(E47*T47,2)</f>
        <v>38.47</v>
      </c>
      <c r="V47" s="213"/>
      <c r="W47" s="213"/>
      <c r="X47" s="213"/>
      <c r="Y47" s="213"/>
      <c r="Z47" s="213"/>
      <c r="AA47" s="213"/>
      <c r="AB47" s="213"/>
      <c r="AC47" s="213"/>
      <c r="AD47" s="213"/>
      <c r="AE47" s="213" t="s">
        <v>94</v>
      </c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14"/>
      <c r="B48" s="221"/>
      <c r="C48" s="267" t="s">
        <v>145</v>
      </c>
      <c r="D48" s="225"/>
      <c r="E48" s="230">
        <v>1106</v>
      </c>
      <c r="F48" s="234"/>
      <c r="G48" s="234"/>
      <c r="H48" s="234"/>
      <c r="I48" s="234"/>
      <c r="J48" s="234"/>
      <c r="K48" s="234"/>
      <c r="L48" s="234"/>
      <c r="M48" s="234"/>
      <c r="N48" s="223"/>
      <c r="O48" s="223"/>
      <c r="P48" s="223"/>
      <c r="Q48" s="223"/>
      <c r="R48" s="223"/>
      <c r="S48" s="223"/>
      <c r="T48" s="224"/>
      <c r="U48" s="223"/>
      <c r="V48" s="213"/>
      <c r="W48" s="213"/>
      <c r="X48" s="213"/>
      <c r="Y48" s="213"/>
      <c r="Z48" s="213"/>
      <c r="AA48" s="213"/>
      <c r="AB48" s="213"/>
      <c r="AC48" s="213"/>
      <c r="AD48" s="213"/>
      <c r="AE48" s="213" t="s">
        <v>98</v>
      </c>
      <c r="AF48" s="213">
        <v>0</v>
      </c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14"/>
      <c r="B49" s="221"/>
      <c r="C49" s="267" t="s">
        <v>146</v>
      </c>
      <c r="D49" s="225"/>
      <c r="E49" s="230">
        <v>100</v>
      </c>
      <c r="F49" s="234"/>
      <c r="G49" s="234"/>
      <c r="H49" s="234"/>
      <c r="I49" s="234"/>
      <c r="J49" s="234"/>
      <c r="K49" s="234"/>
      <c r="L49" s="234"/>
      <c r="M49" s="234"/>
      <c r="N49" s="223"/>
      <c r="O49" s="223"/>
      <c r="P49" s="223"/>
      <c r="Q49" s="223"/>
      <c r="R49" s="223"/>
      <c r="S49" s="223"/>
      <c r="T49" s="224"/>
      <c r="U49" s="223"/>
      <c r="V49" s="213"/>
      <c r="W49" s="213"/>
      <c r="X49" s="213"/>
      <c r="Y49" s="213"/>
      <c r="Z49" s="213"/>
      <c r="AA49" s="213"/>
      <c r="AB49" s="213"/>
      <c r="AC49" s="213"/>
      <c r="AD49" s="213"/>
      <c r="AE49" s="213" t="s">
        <v>98</v>
      </c>
      <c r="AF49" s="213">
        <v>0</v>
      </c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14"/>
      <c r="B50" s="221"/>
      <c r="C50" s="267" t="s">
        <v>149</v>
      </c>
      <c r="D50" s="225"/>
      <c r="E50" s="230">
        <v>120.6</v>
      </c>
      <c r="F50" s="234"/>
      <c r="G50" s="234"/>
      <c r="H50" s="234"/>
      <c r="I50" s="234"/>
      <c r="J50" s="234"/>
      <c r="K50" s="234"/>
      <c r="L50" s="234"/>
      <c r="M50" s="234"/>
      <c r="N50" s="223"/>
      <c r="O50" s="223"/>
      <c r="P50" s="223"/>
      <c r="Q50" s="223"/>
      <c r="R50" s="223"/>
      <c r="S50" s="223"/>
      <c r="T50" s="224"/>
      <c r="U50" s="223"/>
      <c r="V50" s="213"/>
      <c r="W50" s="213"/>
      <c r="X50" s="213"/>
      <c r="Y50" s="213"/>
      <c r="Z50" s="213"/>
      <c r="AA50" s="213"/>
      <c r="AB50" s="213"/>
      <c r="AC50" s="213"/>
      <c r="AD50" s="213"/>
      <c r="AE50" s="213" t="s">
        <v>98</v>
      </c>
      <c r="AF50" s="213">
        <v>0</v>
      </c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14">
        <v>22</v>
      </c>
      <c r="B51" s="221" t="s">
        <v>150</v>
      </c>
      <c r="C51" s="266" t="s">
        <v>151</v>
      </c>
      <c r="D51" s="223" t="s">
        <v>93</v>
      </c>
      <c r="E51" s="229">
        <v>100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23">
        <v>7.3899999999999993E-2</v>
      </c>
      <c r="O51" s="223">
        <f>ROUND(E51*N51,5)</f>
        <v>7.39</v>
      </c>
      <c r="P51" s="223">
        <v>0</v>
      </c>
      <c r="Q51" s="223">
        <f>ROUND(E51*P51,5)</f>
        <v>0</v>
      </c>
      <c r="R51" s="223"/>
      <c r="S51" s="223"/>
      <c r="T51" s="224">
        <v>0.47799999999999998</v>
      </c>
      <c r="U51" s="223">
        <f>ROUND(E51*T51,2)</f>
        <v>47.8</v>
      </c>
      <c r="V51" s="213"/>
      <c r="W51" s="213"/>
      <c r="X51" s="213"/>
      <c r="Y51" s="213"/>
      <c r="Z51" s="213"/>
      <c r="AA51" s="213"/>
      <c r="AB51" s="213"/>
      <c r="AC51" s="213"/>
      <c r="AD51" s="213"/>
      <c r="AE51" s="213" t="s">
        <v>94</v>
      </c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14"/>
      <c r="B52" s="221"/>
      <c r="C52" s="267" t="s">
        <v>152</v>
      </c>
      <c r="D52" s="225"/>
      <c r="E52" s="230">
        <v>100</v>
      </c>
      <c r="F52" s="234"/>
      <c r="G52" s="234"/>
      <c r="H52" s="234"/>
      <c r="I52" s="234"/>
      <c r="J52" s="234"/>
      <c r="K52" s="234"/>
      <c r="L52" s="234"/>
      <c r="M52" s="234"/>
      <c r="N52" s="223"/>
      <c r="O52" s="223"/>
      <c r="P52" s="223"/>
      <c r="Q52" s="223"/>
      <c r="R52" s="223"/>
      <c r="S52" s="223"/>
      <c r="T52" s="224"/>
      <c r="U52" s="223"/>
      <c r="V52" s="213"/>
      <c r="W52" s="213"/>
      <c r="X52" s="213"/>
      <c r="Y52" s="213"/>
      <c r="Z52" s="213"/>
      <c r="AA52" s="213"/>
      <c r="AB52" s="213"/>
      <c r="AC52" s="213"/>
      <c r="AD52" s="213"/>
      <c r="AE52" s="213" t="s">
        <v>98</v>
      </c>
      <c r="AF52" s="213">
        <v>0</v>
      </c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14">
        <v>23</v>
      </c>
      <c r="B53" s="221" t="s">
        <v>153</v>
      </c>
      <c r="C53" s="266" t="s">
        <v>154</v>
      </c>
      <c r="D53" s="223" t="s">
        <v>93</v>
      </c>
      <c r="E53" s="229">
        <v>101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23">
        <v>0.152</v>
      </c>
      <c r="O53" s="223">
        <f>ROUND(E53*N53,5)</f>
        <v>15.352</v>
      </c>
      <c r="P53" s="223">
        <v>0</v>
      </c>
      <c r="Q53" s="223">
        <f>ROUND(E53*P53,5)</f>
        <v>0</v>
      </c>
      <c r="R53" s="223"/>
      <c r="S53" s="223"/>
      <c r="T53" s="224">
        <v>0</v>
      </c>
      <c r="U53" s="223">
        <f>ROUND(E53*T53,2)</f>
        <v>0</v>
      </c>
      <c r="V53" s="213"/>
      <c r="W53" s="213"/>
      <c r="X53" s="213"/>
      <c r="Y53" s="213"/>
      <c r="Z53" s="213"/>
      <c r="AA53" s="213"/>
      <c r="AB53" s="213"/>
      <c r="AC53" s="213"/>
      <c r="AD53" s="213"/>
      <c r="AE53" s="213" t="s">
        <v>155</v>
      </c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14">
        <v>24</v>
      </c>
      <c r="B54" s="221" t="s">
        <v>156</v>
      </c>
      <c r="C54" s="266" t="s">
        <v>157</v>
      </c>
      <c r="D54" s="223" t="s">
        <v>93</v>
      </c>
      <c r="E54" s="229">
        <v>113.3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23">
        <v>0.27799000000000001</v>
      </c>
      <c r="O54" s="223">
        <f>ROUND(E54*N54,5)</f>
        <v>31.496269999999999</v>
      </c>
      <c r="P54" s="223">
        <v>0</v>
      </c>
      <c r="Q54" s="223">
        <f>ROUND(E54*P54,5)</f>
        <v>0</v>
      </c>
      <c r="R54" s="223"/>
      <c r="S54" s="223"/>
      <c r="T54" s="224">
        <v>5.8999999999999997E-2</v>
      </c>
      <c r="U54" s="223">
        <f>ROUND(E54*T54,2)</f>
        <v>6.68</v>
      </c>
      <c r="V54" s="213"/>
      <c r="W54" s="213"/>
      <c r="X54" s="213"/>
      <c r="Y54" s="213"/>
      <c r="Z54" s="213"/>
      <c r="AA54" s="213"/>
      <c r="AB54" s="213"/>
      <c r="AC54" s="213"/>
      <c r="AD54" s="213"/>
      <c r="AE54" s="213" t="s">
        <v>94</v>
      </c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14">
        <v>25</v>
      </c>
      <c r="B55" s="221" t="s">
        <v>158</v>
      </c>
      <c r="C55" s="266" t="s">
        <v>159</v>
      </c>
      <c r="D55" s="223" t="s">
        <v>93</v>
      </c>
      <c r="E55" s="229">
        <v>6.78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23">
        <v>0.72928999999999999</v>
      </c>
      <c r="O55" s="223">
        <f>ROUND(E55*N55,5)</f>
        <v>4.9445899999999998</v>
      </c>
      <c r="P55" s="223">
        <v>0</v>
      </c>
      <c r="Q55" s="223">
        <f>ROUND(E55*P55,5)</f>
        <v>0</v>
      </c>
      <c r="R55" s="223"/>
      <c r="S55" s="223"/>
      <c r="T55" s="224">
        <v>1.1758</v>
      </c>
      <c r="U55" s="223">
        <f>ROUND(E55*T55,2)</f>
        <v>7.97</v>
      </c>
      <c r="V55" s="213"/>
      <c r="W55" s="213"/>
      <c r="X55" s="213"/>
      <c r="Y55" s="213"/>
      <c r="Z55" s="213"/>
      <c r="AA55" s="213"/>
      <c r="AB55" s="213"/>
      <c r="AC55" s="213"/>
      <c r="AD55" s="213"/>
      <c r="AE55" s="213" t="s">
        <v>94</v>
      </c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14"/>
      <c r="B56" s="221"/>
      <c r="C56" s="268" t="s">
        <v>160</v>
      </c>
      <c r="D56" s="226"/>
      <c r="E56" s="231"/>
      <c r="F56" s="235"/>
      <c r="G56" s="236"/>
      <c r="H56" s="234"/>
      <c r="I56" s="234"/>
      <c r="J56" s="234"/>
      <c r="K56" s="234"/>
      <c r="L56" s="234"/>
      <c r="M56" s="234"/>
      <c r="N56" s="223"/>
      <c r="O56" s="223"/>
      <c r="P56" s="223"/>
      <c r="Q56" s="223"/>
      <c r="R56" s="223"/>
      <c r="S56" s="223"/>
      <c r="T56" s="224"/>
      <c r="U56" s="223"/>
      <c r="V56" s="213"/>
      <c r="W56" s="213"/>
      <c r="X56" s="213"/>
      <c r="Y56" s="213"/>
      <c r="Z56" s="213"/>
      <c r="AA56" s="213"/>
      <c r="AB56" s="213"/>
      <c r="AC56" s="213"/>
      <c r="AD56" s="213"/>
      <c r="AE56" s="213" t="s">
        <v>113</v>
      </c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6" t="str">
        <f>C56</f>
        <v>-předláždění sjezdu, použita bude dlažba odstraněná ze stávajícího sjezdu a komunikace</v>
      </c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14">
        <v>26</v>
      </c>
      <c r="B57" s="221" t="s">
        <v>161</v>
      </c>
      <c r="C57" s="266" t="s">
        <v>162</v>
      </c>
      <c r="D57" s="223" t="s">
        <v>102</v>
      </c>
      <c r="E57" s="229">
        <v>48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23">
        <v>2.2399999999999998E-3</v>
      </c>
      <c r="O57" s="223">
        <f>ROUND(E57*N57,5)</f>
        <v>0.10752</v>
      </c>
      <c r="P57" s="223">
        <v>0</v>
      </c>
      <c r="Q57" s="223">
        <f>ROUND(E57*P57,5)</f>
        <v>0</v>
      </c>
      <c r="R57" s="223"/>
      <c r="S57" s="223"/>
      <c r="T57" s="224">
        <v>0.129</v>
      </c>
      <c r="U57" s="223">
        <f>ROUND(E57*T57,2)</f>
        <v>6.19</v>
      </c>
      <c r="V57" s="213"/>
      <c r="W57" s="213"/>
      <c r="X57" s="213"/>
      <c r="Y57" s="213"/>
      <c r="Z57" s="213"/>
      <c r="AA57" s="213"/>
      <c r="AB57" s="213"/>
      <c r="AC57" s="213"/>
      <c r="AD57" s="213"/>
      <c r="AE57" s="213" t="s">
        <v>94</v>
      </c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x14ac:dyDescent="0.2">
      <c r="A58" s="215" t="s">
        <v>89</v>
      </c>
      <c r="B58" s="222" t="s">
        <v>54</v>
      </c>
      <c r="C58" s="269" t="s">
        <v>55</v>
      </c>
      <c r="D58" s="227"/>
      <c r="E58" s="232"/>
      <c r="F58" s="237"/>
      <c r="G58" s="237">
        <f>SUMIF(AE59:AE64,"&lt;&gt;NOR",G59:G64)</f>
        <v>0</v>
      </c>
      <c r="H58" s="237"/>
      <c r="I58" s="237">
        <f>SUM(I59:I64)</f>
        <v>0</v>
      </c>
      <c r="J58" s="237"/>
      <c r="K58" s="237">
        <f>SUM(K59:K64)</f>
        <v>0</v>
      </c>
      <c r="L58" s="237"/>
      <c r="M58" s="237">
        <f>SUM(M59:M64)</f>
        <v>0</v>
      </c>
      <c r="N58" s="227"/>
      <c r="O58" s="227">
        <f>SUM(O59:O64)</f>
        <v>20.07668</v>
      </c>
      <c r="P58" s="227"/>
      <c r="Q58" s="227">
        <f>SUM(Q59:Q64)</f>
        <v>0</v>
      </c>
      <c r="R58" s="227"/>
      <c r="S58" s="227"/>
      <c r="T58" s="228"/>
      <c r="U58" s="227">
        <f>SUM(U59:U64)</f>
        <v>62.38000000000001</v>
      </c>
      <c r="AE58" t="s">
        <v>90</v>
      </c>
    </row>
    <row r="59" spans="1:60" ht="22.5" outlineLevel="1" x14ac:dyDescent="0.2">
      <c r="A59" s="214">
        <v>27</v>
      </c>
      <c r="B59" s="221" t="s">
        <v>163</v>
      </c>
      <c r="C59" s="266" t="s">
        <v>164</v>
      </c>
      <c r="D59" s="223" t="s">
        <v>131</v>
      </c>
      <c r="E59" s="229">
        <v>4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23">
        <v>3.0596700000000001</v>
      </c>
      <c r="O59" s="223">
        <f>ROUND(E59*N59,5)</f>
        <v>12.23868</v>
      </c>
      <c r="P59" s="223">
        <v>0</v>
      </c>
      <c r="Q59" s="223">
        <f>ROUND(E59*P59,5)</f>
        <v>0</v>
      </c>
      <c r="R59" s="223"/>
      <c r="S59" s="223"/>
      <c r="T59" s="224">
        <v>5.024</v>
      </c>
      <c r="U59" s="223">
        <f>ROUND(E59*T59,2)</f>
        <v>20.100000000000001</v>
      </c>
      <c r="V59" s="213"/>
      <c r="W59" s="213"/>
      <c r="X59" s="213"/>
      <c r="Y59" s="213"/>
      <c r="Z59" s="213"/>
      <c r="AA59" s="213"/>
      <c r="AB59" s="213"/>
      <c r="AC59" s="213"/>
      <c r="AD59" s="213"/>
      <c r="AE59" s="213" t="s">
        <v>94</v>
      </c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 x14ac:dyDescent="0.2">
      <c r="A60" s="214">
        <v>28</v>
      </c>
      <c r="B60" s="221" t="s">
        <v>165</v>
      </c>
      <c r="C60" s="266" t="s">
        <v>166</v>
      </c>
      <c r="D60" s="223" t="s">
        <v>131</v>
      </c>
      <c r="E60" s="229">
        <v>4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23">
        <v>0.11436</v>
      </c>
      <c r="O60" s="223">
        <f>ROUND(E60*N60,5)</f>
        <v>0.45744000000000001</v>
      </c>
      <c r="P60" s="223">
        <v>0</v>
      </c>
      <c r="Q60" s="223">
        <f>ROUND(E60*P60,5)</f>
        <v>0</v>
      </c>
      <c r="R60" s="223"/>
      <c r="S60" s="223"/>
      <c r="T60" s="224">
        <v>1.6890000000000001</v>
      </c>
      <c r="U60" s="223">
        <f>ROUND(E60*T60,2)</f>
        <v>6.76</v>
      </c>
      <c r="V60" s="213"/>
      <c r="W60" s="213"/>
      <c r="X60" s="213"/>
      <c r="Y60" s="213"/>
      <c r="Z60" s="213"/>
      <c r="AA60" s="213"/>
      <c r="AB60" s="213"/>
      <c r="AC60" s="213"/>
      <c r="AD60" s="213"/>
      <c r="AE60" s="213" t="s">
        <v>94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14">
        <v>29</v>
      </c>
      <c r="B61" s="221" t="s">
        <v>167</v>
      </c>
      <c r="C61" s="266" t="s">
        <v>168</v>
      </c>
      <c r="D61" s="223" t="s">
        <v>102</v>
      </c>
      <c r="E61" s="229">
        <v>12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23">
        <v>0.51571999999999996</v>
      </c>
      <c r="O61" s="223">
        <f>ROUND(E61*N61,5)</f>
        <v>6.1886400000000004</v>
      </c>
      <c r="P61" s="223">
        <v>0</v>
      </c>
      <c r="Q61" s="223">
        <f>ROUND(E61*P61,5)</f>
        <v>0</v>
      </c>
      <c r="R61" s="223"/>
      <c r="S61" s="223"/>
      <c r="T61" s="224">
        <v>2.1048399999999998</v>
      </c>
      <c r="U61" s="223">
        <f>ROUND(E61*T61,2)</f>
        <v>25.26</v>
      </c>
      <c r="V61" s="213"/>
      <c r="W61" s="213"/>
      <c r="X61" s="213"/>
      <c r="Y61" s="213"/>
      <c r="Z61" s="213"/>
      <c r="AA61" s="213"/>
      <c r="AB61" s="213"/>
      <c r="AC61" s="213"/>
      <c r="AD61" s="213"/>
      <c r="AE61" s="213" t="s">
        <v>122</v>
      </c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14"/>
      <c r="B62" s="221"/>
      <c r="C62" s="267" t="s">
        <v>169</v>
      </c>
      <c r="D62" s="225"/>
      <c r="E62" s="230">
        <v>12</v>
      </c>
      <c r="F62" s="234"/>
      <c r="G62" s="234"/>
      <c r="H62" s="234"/>
      <c r="I62" s="234"/>
      <c r="J62" s="234"/>
      <c r="K62" s="234"/>
      <c r="L62" s="234"/>
      <c r="M62" s="234"/>
      <c r="N62" s="223"/>
      <c r="O62" s="223"/>
      <c r="P62" s="223"/>
      <c r="Q62" s="223"/>
      <c r="R62" s="223"/>
      <c r="S62" s="223"/>
      <c r="T62" s="224"/>
      <c r="U62" s="223"/>
      <c r="V62" s="213"/>
      <c r="W62" s="213"/>
      <c r="X62" s="213"/>
      <c r="Y62" s="213"/>
      <c r="Z62" s="213"/>
      <c r="AA62" s="213"/>
      <c r="AB62" s="213"/>
      <c r="AC62" s="213"/>
      <c r="AD62" s="213"/>
      <c r="AE62" s="213" t="s">
        <v>98</v>
      </c>
      <c r="AF62" s="213">
        <v>0</v>
      </c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2.5" outlineLevel="1" x14ac:dyDescent="0.2">
      <c r="A63" s="214">
        <v>30</v>
      </c>
      <c r="B63" s="221" t="s">
        <v>170</v>
      </c>
      <c r="C63" s="266" t="s">
        <v>171</v>
      </c>
      <c r="D63" s="223" t="s">
        <v>131</v>
      </c>
      <c r="E63" s="229">
        <v>2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23">
        <v>0.16502</v>
      </c>
      <c r="O63" s="223">
        <f>ROUND(E63*N63,5)</f>
        <v>0.33004</v>
      </c>
      <c r="P63" s="223">
        <v>0</v>
      </c>
      <c r="Q63" s="223">
        <f>ROUND(E63*P63,5)</f>
        <v>0</v>
      </c>
      <c r="R63" s="223"/>
      <c r="S63" s="223"/>
      <c r="T63" s="224">
        <v>1.3140000000000001</v>
      </c>
      <c r="U63" s="223">
        <f>ROUND(E63*T63,2)</f>
        <v>2.63</v>
      </c>
      <c r="V63" s="213"/>
      <c r="W63" s="213"/>
      <c r="X63" s="213"/>
      <c r="Y63" s="213"/>
      <c r="Z63" s="213"/>
      <c r="AA63" s="213"/>
      <c r="AB63" s="213"/>
      <c r="AC63" s="213"/>
      <c r="AD63" s="213"/>
      <c r="AE63" s="213" t="s">
        <v>94</v>
      </c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14">
        <v>31</v>
      </c>
      <c r="B64" s="221" t="s">
        <v>172</v>
      </c>
      <c r="C64" s="266" t="s">
        <v>173</v>
      </c>
      <c r="D64" s="223" t="s">
        <v>131</v>
      </c>
      <c r="E64" s="229">
        <v>2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23">
        <v>0.43093999999999999</v>
      </c>
      <c r="O64" s="223">
        <f>ROUND(E64*N64,5)</f>
        <v>0.86187999999999998</v>
      </c>
      <c r="P64" s="223">
        <v>0</v>
      </c>
      <c r="Q64" s="223">
        <f>ROUND(E64*P64,5)</f>
        <v>0</v>
      </c>
      <c r="R64" s="223"/>
      <c r="S64" s="223"/>
      <c r="T64" s="224">
        <v>3.8170000000000002</v>
      </c>
      <c r="U64" s="223">
        <f>ROUND(E64*T64,2)</f>
        <v>7.63</v>
      </c>
      <c r="V64" s="213"/>
      <c r="W64" s="213"/>
      <c r="X64" s="213"/>
      <c r="Y64" s="213"/>
      <c r="Z64" s="213"/>
      <c r="AA64" s="213"/>
      <c r="AB64" s="213"/>
      <c r="AC64" s="213"/>
      <c r="AD64" s="213"/>
      <c r="AE64" s="213" t="s">
        <v>94</v>
      </c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x14ac:dyDescent="0.2">
      <c r="A65" s="215" t="s">
        <v>89</v>
      </c>
      <c r="B65" s="222" t="s">
        <v>56</v>
      </c>
      <c r="C65" s="269" t="s">
        <v>57</v>
      </c>
      <c r="D65" s="227"/>
      <c r="E65" s="232"/>
      <c r="F65" s="237"/>
      <c r="G65" s="237">
        <f>SUMIF(AE66:AE122,"&lt;&gt;NOR",G66:G122)</f>
        <v>0</v>
      </c>
      <c r="H65" s="237"/>
      <c r="I65" s="237">
        <f>SUM(I66:I122)</f>
        <v>0</v>
      </c>
      <c r="J65" s="237"/>
      <c r="K65" s="237">
        <f>SUM(K66:K122)</f>
        <v>0</v>
      </c>
      <c r="L65" s="237"/>
      <c r="M65" s="237">
        <f>SUM(M66:M122)</f>
        <v>0</v>
      </c>
      <c r="N65" s="227"/>
      <c r="O65" s="227">
        <f>SUM(O66:O122)</f>
        <v>110.37097</v>
      </c>
      <c r="P65" s="227"/>
      <c r="Q65" s="227">
        <f>SUM(Q66:Q122)</f>
        <v>0</v>
      </c>
      <c r="R65" s="227"/>
      <c r="S65" s="227"/>
      <c r="T65" s="228"/>
      <c r="U65" s="227">
        <f>SUM(U66:U122)</f>
        <v>105.85999999999999</v>
      </c>
      <c r="AE65" t="s">
        <v>90</v>
      </c>
    </row>
    <row r="66" spans="1:60" ht="33.75" outlineLevel="1" x14ac:dyDescent="0.2">
      <c r="A66" s="214">
        <v>32</v>
      </c>
      <c r="B66" s="221" t="s">
        <v>174</v>
      </c>
      <c r="C66" s="266" t="s">
        <v>175</v>
      </c>
      <c r="D66" s="223" t="s">
        <v>102</v>
      </c>
      <c r="E66" s="229">
        <v>19.5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23">
        <v>0.19520000000000001</v>
      </c>
      <c r="O66" s="223">
        <f>ROUND(E66*N66,5)</f>
        <v>3.8064</v>
      </c>
      <c r="P66" s="223">
        <v>0</v>
      </c>
      <c r="Q66" s="223">
        <f>ROUND(E66*P66,5)</f>
        <v>0</v>
      </c>
      <c r="R66" s="223"/>
      <c r="S66" s="223"/>
      <c r="T66" s="224">
        <v>0.27200000000000002</v>
      </c>
      <c r="U66" s="223">
        <f>ROUND(E66*T66,2)</f>
        <v>5.3</v>
      </c>
      <c r="V66" s="213"/>
      <c r="W66" s="213"/>
      <c r="X66" s="213"/>
      <c r="Y66" s="213"/>
      <c r="Z66" s="213"/>
      <c r="AA66" s="213"/>
      <c r="AB66" s="213"/>
      <c r="AC66" s="213"/>
      <c r="AD66" s="213"/>
      <c r="AE66" s="213" t="s">
        <v>94</v>
      </c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14"/>
      <c r="B67" s="221"/>
      <c r="C67" s="267" t="s">
        <v>176</v>
      </c>
      <c r="D67" s="225"/>
      <c r="E67" s="230">
        <v>4</v>
      </c>
      <c r="F67" s="234"/>
      <c r="G67" s="234"/>
      <c r="H67" s="234"/>
      <c r="I67" s="234"/>
      <c r="J67" s="234"/>
      <c r="K67" s="234"/>
      <c r="L67" s="234"/>
      <c r="M67" s="234"/>
      <c r="N67" s="223"/>
      <c r="O67" s="223"/>
      <c r="P67" s="223"/>
      <c r="Q67" s="223"/>
      <c r="R67" s="223"/>
      <c r="S67" s="223"/>
      <c r="T67" s="224"/>
      <c r="U67" s="223"/>
      <c r="V67" s="213"/>
      <c r="W67" s="213"/>
      <c r="X67" s="213"/>
      <c r="Y67" s="213"/>
      <c r="Z67" s="213"/>
      <c r="AA67" s="213"/>
      <c r="AB67" s="213"/>
      <c r="AC67" s="213"/>
      <c r="AD67" s="213"/>
      <c r="AE67" s="213" t="s">
        <v>98</v>
      </c>
      <c r="AF67" s="213">
        <v>0</v>
      </c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14"/>
      <c r="B68" s="221"/>
      <c r="C68" s="267" t="s">
        <v>177</v>
      </c>
      <c r="D68" s="225"/>
      <c r="E68" s="230">
        <v>6</v>
      </c>
      <c r="F68" s="234"/>
      <c r="G68" s="234"/>
      <c r="H68" s="234"/>
      <c r="I68" s="234"/>
      <c r="J68" s="234"/>
      <c r="K68" s="234"/>
      <c r="L68" s="234"/>
      <c r="M68" s="234"/>
      <c r="N68" s="223"/>
      <c r="O68" s="223"/>
      <c r="P68" s="223"/>
      <c r="Q68" s="223"/>
      <c r="R68" s="223"/>
      <c r="S68" s="223"/>
      <c r="T68" s="224"/>
      <c r="U68" s="223"/>
      <c r="V68" s="213"/>
      <c r="W68" s="213"/>
      <c r="X68" s="213"/>
      <c r="Y68" s="213"/>
      <c r="Z68" s="213"/>
      <c r="AA68" s="213"/>
      <c r="AB68" s="213"/>
      <c r="AC68" s="213"/>
      <c r="AD68" s="213"/>
      <c r="AE68" s="213" t="s">
        <v>98</v>
      </c>
      <c r="AF68" s="213">
        <v>0</v>
      </c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14"/>
      <c r="B69" s="221"/>
      <c r="C69" s="267" t="s">
        <v>178</v>
      </c>
      <c r="D69" s="225"/>
      <c r="E69" s="230">
        <v>3.5</v>
      </c>
      <c r="F69" s="234"/>
      <c r="G69" s="234"/>
      <c r="H69" s="234"/>
      <c r="I69" s="234"/>
      <c r="J69" s="234"/>
      <c r="K69" s="234"/>
      <c r="L69" s="234"/>
      <c r="M69" s="234"/>
      <c r="N69" s="223"/>
      <c r="O69" s="223"/>
      <c r="P69" s="223"/>
      <c r="Q69" s="223"/>
      <c r="R69" s="223"/>
      <c r="S69" s="223"/>
      <c r="T69" s="224"/>
      <c r="U69" s="223"/>
      <c r="V69" s="213"/>
      <c r="W69" s="213"/>
      <c r="X69" s="213"/>
      <c r="Y69" s="213"/>
      <c r="Z69" s="213"/>
      <c r="AA69" s="213"/>
      <c r="AB69" s="213"/>
      <c r="AC69" s="213"/>
      <c r="AD69" s="213"/>
      <c r="AE69" s="213" t="s">
        <v>98</v>
      </c>
      <c r="AF69" s="213">
        <v>0</v>
      </c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14"/>
      <c r="B70" s="221"/>
      <c r="C70" s="267" t="s">
        <v>177</v>
      </c>
      <c r="D70" s="225"/>
      <c r="E70" s="230">
        <v>6</v>
      </c>
      <c r="F70" s="234"/>
      <c r="G70" s="234"/>
      <c r="H70" s="234"/>
      <c r="I70" s="234"/>
      <c r="J70" s="234"/>
      <c r="K70" s="234"/>
      <c r="L70" s="234"/>
      <c r="M70" s="234"/>
      <c r="N70" s="223"/>
      <c r="O70" s="223"/>
      <c r="P70" s="223"/>
      <c r="Q70" s="223"/>
      <c r="R70" s="223"/>
      <c r="S70" s="223"/>
      <c r="T70" s="224"/>
      <c r="U70" s="223"/>
      <c r="V70" s="213"/>
      <c r="W70" s="213"/>
      <c r="X70" s="213"/>
      <c r="Y70" s="213"/>
      <c r="Z70" s="213"/>
      <c r="AA70" s="213"/>
      <c r="AB70" s="213"/>
      <c r="AC70" s="213"/>
      <c r="AD70" s="213"/>
      <c r="AE70" s="213" t="s">
        <v>98</v>
      </c>
      <c r="AF70" s="213">
        <v>0</v>
      </c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22.5" outlineLevel="1" x14ac:dyDescent="0.2">
      <c r="A71" s="214">
        <v>33</v>
      </c>
      <c r="B71" s="221" t="s">
        <v>179</v>
      </c>
      <c r="C71" s="266" t="s">
        <v>180</v>
      </c>
      <c r="D71" s="223" t="s">
        <v>102</v>
      </c>
      <c r="E71" s="229">
        <v>194.88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23">
        <v>0.26940999999999998</v>
      </c>
      <c r="O71" s="223">
        <f>ROUND(E71*N71,5)</f>
        <v>52.50262</v>
      </c>
      <c r="P71" s="223">
        <v>0</v>
      </c>
      <c r="Q71" s="223">
        <f>ROUND(E71*P71,5)</f>
        <v>0</v>
      </c>
      <c r="R71" s="223"/>
      <c r="S71" s="223"/>
      <c r="T71" s="224">
        <v>0.27200000000000002</v>
      </c>
      <c r="U71" s="223">
        <f>ROUND(E71*T71,2)</f>
        <v>53.01</v>
      </c>
      <c r="V71" s="213"/>
      <c r="W71" s="213"/>
      <c r="X71" s="213"/>
      <c r="Y71" s="213"/>
      <c r="Z71" s="213"/>
      <c r="AA71" s="213"/>
      <c r="AB71" s="213"/>
      <c r="AC71" s="213"/>
      <c r="AD71" s="213"/>
      <c r="AE71" s="213" t="s">
        <v>94</v>
      </c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14"/>
      <c r="B72" s="221"/>
      <c r="C72" s="267" t="s">
        <v>181</v>
      </c>
      <c r="D72" s="225"/>
      <c r="E72" s="230">
        <v>8.82</v>
      </c>
      <c r="F72" s="234"/>
      <c r="G72" s="234"/>
      <c r="H72" s="234"/>
      <c r="I72" s="234"/>
      <c r="J72" s="234"/>
      <c r="K72" s="234"/>
      <c r="L72" s="234"/>
      <c r="M72" s="234"/>
      <c r="N72" s="223"/>
      <c r="O72" s="223"/>
      <c r="P72" s="223"/>
      <c r="Q72" s="223"/>
      <c r="R72" s="223"/>
      <c r="S72" s="223"/>
      <c r="T72" s="224"/>
      <c r="U72" s="223"/>
      <c r="V72" s="213"/>
      <c r="W72" s="213"/>
      <c r="X72" s="213"/>
      <c r="Y72" s="213"/>
      <c r="Z72" s="213"/>
      <c r="AA72" s="213"/>
      <c r="AB72" s="213"/>
      <c r="AC72" s="213"/>
      <c r="AD72" s="213"/>
      <c r="AE72" s="213" t="s">
        <v>98</v>
      </c>
      <c r="AF72" s="213">
        <v>0</v>
      </c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14"/>
      <c r="B73" s="221"/>
      <c r="C73" s="267" t="s">
        <v>182</v>
      </c>
      <c r="D73" s="225"/>
      <c r="E73" s="230">
        <v>2.4500000000000002</v>
      </c>
      <c r="F73" s="234"/>
      <c r="G73" s="234"/>
      <c r="H73" s="234"/>
      <c r="I73" s="234"/>
      <c r="J73" s="234"/>
      <c r="K73" s="234"/>
      <c r="L73" s="234"/>
      <c r="M73" s="234"/>
      <c r="N73" s="223"/>
      <c r="O73" s="223"/>
      <c r="P73" s="223"/>
      <c r="Q73" s="223"/>
      <c r="R73" s="223"/>
      <c r="S73" s="223"/>
      <c r="T73" s="224"/>
      <c r="U73" s="223"/>
      <c r="V73" s="213"/>
      <c r="W73" s="213"/>
      <c r="X73" s="213"/>
      <c r="Y73" s="213"/>
      <c r="Z73" s="213"/>
      <c r="AA73" s="213"/>
      <c r="AB73" s="213"/>
      <c r="AC73" s="213"/>
      <c r="AD73" s="213"/>
      <c r="AE73" s="213" t="s">
        <v>98</v>
      </c>
      <c r="AF73" s="213">
        <v>0</v>
      </c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14"/>
      <c r="B74" s="221"/>
      <c r="C74" s="267" t="s">
        <v>183</v>
      </c>
      <c r="D74" s="225"/>
      <c r="E74" s="230">
        <v>13.2</v>
      </c>
      <c r="F74" s="234"/>
      <c r="G74" s="234"/>
      <c r="H74" s="234"/>
      <c r="I74" s="234"/>
      <c r="J74" s="234"/>
      <c r="K74" s="234"/>
      <c r="L74" s="234"/>
      <c r="M74" s="234"/>
      <c r="N74" s="223"/>
      <c r="O74" s="223"/>
      <c r="P74" s="223"/>
      <c r="Q74" s="223"/>
      <c r="R74" s="223"/>
      <c r="S74" s="223"/>
      <c r="T74" s="224"/>
      <c r="U74" s="223"/>
      <c r="V74" s="213"/>
      <c r="W74" s="213"/>
      <c r="X74" s="213"/>
      <c r="Y74" s="213"/>
      <c r="Z74" s="213"/>
      <c r="AA74" s="213"/>
      <c r="AB74" s="213"/>
      <c r="AC74" s="213"/>
      <c r="AD74" s="213"/>
      <c r="AE74" s="213" t="s">
        <v>98</v>
      </c>
      <c r="AF74" s="213">
        <v>0</v>
      </c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14"/>
      <c r="B75" s="221"/>
      <c r="C75" s="267" t="s">
        <v>184</v>
      </c>
      <c r="D75" s="225"/>
      <c r="E75" s="230">
        <v>10.4</v>
      </c>
      <c r="F75" s="234"/>
      <c r="G75" s="234"/>
      <c r="H75" s="234"/>
      <c r="I75" s="234"/>
      <c r="J75" s="234"/>
      <c r="K75" s="234"/>
      <c r="L75" s="234"/>
      <c r="M75" s="234"/>
      <c r="N75" s="223"/>
      <c r="O75" s="223"/>
      <c r="P75" s="223"/>
      <c r="Q75" s="223"/>
      <c r="R75" s="223"/>
      <c r="S75" s="223"/>
      <c r="T75" s="224"/>
      <c r="U75" s="223"/>
      <c r="V75" s="213"/>
      <c r="W75" s="213"/>
      <c r="X75" s="213"/>
      <c r="Y75" s="213"/>
      <c r="Z75" s="213"/>
      <c r="AA75" s="213"/>
      <c r="AB75" s="213"/>
      <c r="AC75" s="213"/>
      <c r="AD75" s="213"/>
      <c r="AE75" s="213" t="s">
        <v>98</v>
      </c>
      <c r="AF75" s="213">
        <v>0</v>
      </c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14"/>
      <c r="B76" s="221"/>
      <c r="C76" s="267" t="s">
        <v>185</v>
      </c>
      <c r="D76" s="225"/>
      <c r="E76" s="230">
        <v>2</v>
      </c>
      <c r="F76" s="234"/>
      <c r="G76" s="234"/>
      <c r="H76" s="234"/>
      <c r="I76" s="234"/>
      <c r="J76" s="234"/>
      <c r="K76" s="234"/>
      <c r="L76" s="234"/>
      <c r="M76" s="234"/>
      <c r="N76" s="223"/>
      <c r="O76" s="223"/>
      <c r="P76" s="223"/>
      <c r="Q76" s="223"/>
      <c r="R76" s="223"/>
      <c r="S76" s="223"/>
      <c r="T76" s="224"/>
      <c r="U76" s="223"/>
      <c r="V76" s="213"/>
      <c r="W76" s="213"/>
      <c r="X76" s="213"/>
      <c r="Y76" s="213"/>
      <c r="Z76" s="213"/>
      <c r="AA76" s="213"/>
      <c r="AB76" s="213"/>
      <c r="AC76" s="213"/>
      <c r="AD76" s="213"/>
      <c r="AE76" s="213" t="s">
        <v>98</v>
      </c>
      <c r="AF76" s="213">
        <v>0</v>
      </c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14"/>
      <c r="B77" s="221"/>
      <c r="C77" s="267" t="s">
        <v>186</v>
      </c>
      <c r="D77" s="225"/>
      <c r="E77" s="230">
        <v>3.61</v>
      </c>
      <c r="F77" s="234"/>
      <c r="G77" s="234"/>
      <c r="H77" s="234"/>
      <c r="I77" s="234"/>
      <c r="J77" s="234"/>
      <c r="K77" s="234"/>
      <c r="L77" s="234"/>
      <c r="M77" s="234"/>
      <c r="N77" s="223"/>
      <c r="O77" s="223"/>
      <c r="P77" s="223"/>
      <c r="Q77" s="223"/>
      <c r="R77" s="223"/>
      <c r="S77" s="223"/>
      <c r="T77" s="224"/>
      <c r="U77" s="223"/>
      <c r="V77" s="213"/>
      <c r="W77" s="213"/>
      <c r="X77" s="213"/>
      <c r="Y77" s="213"/>
      <c r="Z77" s="213"/>
      <c r="AA77" s="213"/>
      <c r="AB77" s="213"/>
      <c r="AC77" s="213"/>
      <c r="AD77" s="213"/>
      <c r="AE77" s="213" t="s">
        <v>98</v>
      </c>
      <c r="AF77" s="213">
        <v>0</v>
      </c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14"/>
      <c r="B78" s="221"/>
      <c r="C78" s="267" t="s">
        <v>187</v>
      </c>
      <c r="D78" s="225"/>
      <c r="E78" s="230">
        <v>13.5</v>
      </c>
      <c r="F78" s="234"/>
      <c r="G78" s="234"/>
      <c r="H78" s="234"/>
      <c r="I78" s="234"/>
      <c r="J78" s="234"/>
      <c r="K78" s="234"/>
      <c r="L78" s="234"/>
      <c r="M78" s="234"/>
      <c r="N78" s="223"/>
      <c r="O78" s="223"/>
      <c r="P78" s="223"/>
      <c r="Q78" s="223"/>
      <c r="R78" s="223"/>
      <c r="S78" s="223"/>
      <c r="T78" s="224"/>
      <c r="U78" s="223"/>
      <c r="V78" s="213"/>
      <c r="W78" s="213"/>
      <c r="X78" s="213"/>
      <c r="Y78" s="213"/>
      <c r="Z78" s="213"/>
      <c r="AA78" s="213"/>
      <c r="AB78" s="213"/>
      <c r="AC78" s="213"/>
      <c r="AD78" s="213"/>
      <c r="AE78" s="213" t="s">
        <v>98</v>
      </c>
      <c r="AF78" s="213">
        <v>0</v>
      </c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14"/>
      <c r="B79" s="221"/>
      <c r="C79" s="267" t="s">
        <v>186</v>
      </c>
      <c r="D79" s="225"/>
      <c r="E79" s="230">
        <v>3.61</v>
      </c>
      <c r="F79" s="234"/>
      <c r="G79" s="234"/>
      <c r="H79" s="234"/>
      <c r="I79" s="234"/>
      <c r="J79" s="234"/>
      <c r="K79" s="234"/>
      <c r="L79" s="234"/>
      <c r="M79" s="234"/>
      <c r="N79" s="223"/>
      <c r="O79" s="223"/>
      <c r="P79" s="223"/>
      <c r="Q79" s="223"/>
      <c r="R79" s="223"/>
      <c r="S79" s="223"/>
      <c r="T79" s="224"/>
      <c r="U79" s="223"/>
      <c r="V79" s="213"/>
      <c r="W79" s="213"/>
      <c r="X79" s="213"/>
      <c r="Y79" s="213"/>
      <c r="Z79" s="213"/>
      <c r="AA79" s="213"/>
      <c r="AB79" s="213"/>
      <c r="AC79" s="213"/>
      <c r="AD79" s="213"/>
      <c r="AE79" s="213" t="s">
        <v>98</v>
      </c>
      <c r="AF79" s="213">
        <v>0</v>
      </c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14"/>
      <c r="B80" s="221"/>
      <c r="C80" s="267" t="s">
        <v>188</v>
      </c>
      <c r="D80" s="225"/>
      <c r="E80" s="230">
        <v>3.73</v>
      </c>
      <c r="F80" s="234"/>
      <c r="G80" s="234"/>
      <c r="H80" s="234"/>
      <c r="I80" s="234"/>
      <c r="J80" s="234"/>
      <c r="K80" s="234"/>
      <c r="L80" s="234"/>
      <c r="M80" s="234"/>
      <c r="N80" s="223"/>
      <c r="O80" s="223"/>
      <c r="P80" s="223"/>
      <c r="Q80" s="223"/>
      <c r="R80" s="223"/>
      <c r="S80" s="223"/>
      <c r="T80" s="224"/>
      <c r="U80" s="223"/>
      <c r="V80" s="213"/>
      <c r="W80" s="213"/>
      <c r="X80" s="213"/>
      <c r="Y80" s="213"/>
      <c r="Z80" s="213"/>
      <c r="AA80" s="213"/>
      <c r="AB80" s="213"/>
      <c r="AC80" s="213"/>
      <c r="AD80" s="213"/>
      <c r="AE80" s="213" t="s">
        <v>98</v>
      </c>
      <c r="AF80" s="213">
        <v>0</v>
      </c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14"/>
      <c r="B81" s="221"/>
      <c r="C81" s="267" t="s">
        <v>189</v>
      </c>
      <c r="D81" s="225"/>
      <c r="E81" s="230">
        <v>6.25</v>
      </c>
      <c r="F81" s="234"/>
      <c r="G81" s="234"/>
      <c r="H81" s="234"/>
      <c r="I81" s="234"/>
      <c r="J81" s="234"/>
      <c r="K81" s="234"/>
      <c r="L81" s="234"/>
      <c r="M81" s="234"/>
      <c r="N81" s="223"/>
      <c r="O81" s="223"/>
      <c r="P81" s="223"/>
      <c r="Q81" s="223"/>
      <c r="R81" s="223"/>
      <c r="S81" s="223"/>
      <c r="T81" s="224"/>
      <c r="U81" s="223"/>
      <c r="V81" s="213"/>
      <c r="W81" s="213"/>
      <c r="X81" s="213"/>
      <c r="Y81" s="213"/>
      <c r="Z81" s="213"/>
      <c r="AA81" s="213"/>
      <c r="AB81" s="213"/>
      <c r="AC81" s="213"/>
      <c r="AD81" s="213"/>
      <c r="AE81" s="213" t="s">
        <v>98</v>
      </c>
      <c r="AF81" s="213">
        <v>0</v>
      </c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14"/>
      <c r="B82" s="221"/>
      <c r="C82" s="267" t="s">
        <v>186</v>
      </c>
      <c r="D82" s="225"/>
      <c r="E82" s="230">
        <v>3.61</v>
      </c>
      <c r="F82" s="234"/>
      <c r="G82" s="234"/>
      <c r="H82" s="234"/>
      <c r="I82" s="234"/>
      <c r="J82" s="234"/>
      <c r="K82" s="234"/>
      <c r="L82" s="234"/>
      <c r="M82" s="234"/>
      <c r="N82" s="223"/>
      <c r="O82" s="223"/>
      <c r="P82" s="223"/>
      <c r="Q82" s="223"/>
      <c r="R82" s="223"/>
      <c r="S82" s="223"/>
      <c r="T82" s="224"/>
      <c r="U82" s="223"/>
      <c r="V82" s="213"/>
      <c r="W82" s="213"/>
      <c r="X82" s="213"/>
      <c r="Y82" s="213"/>
      <c r="Z82" s="213"/>
      <c r="AA82" s="213"/>
      <c r="AB82" s="213"/>
      <c r="AC82" s="213"/>
      <c r="AD82" s="213"/>
      <c r="AE82" s="213" t="s">
        <v>98</v>
      </c>
      <c r="AF82" s="213">
        <v>0</v>
      </c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14"/>
      <c r="B83" s="221"/>
      <c r="C83" s="267" t="s">
        <v>190</v>
      </c>
      <c r="D83" s="225"/>
      <c r="E83" s="230">
        <v>41.15</v>
      </c>
      <c r="F83" s="234"/>
      <c r="G83" s="234"/>
      <c r="H83" s="234"/>
      <c r="I83" s="234"/>
      <c r="J83" s="234"/>
      <c r="K83" s="234"/>
      <c r="L83" s="234"/>
      <c r="M83" s="234"/>
      <c r="N83" s="223"/>
      <c r="O83" s="223"/>
      <c r="P83" s="223"/>
      <c r="Q83" s="223"/>
      <c r="R83" s="223"/>
      <c r="S83" s="223"/>
      <c r="T83" s="224"/>
      <c r="U83" s="223"/>
      <c r="V83" s="213"/>
      <c r="W83" s="213"/>
      <c r="X83" s="213"/>
      <c r="Y83" s="213"/>
      <c r="Z83" s="213"/>
      <c r="AA83" s="213"/>
      <c r="AB83" s="213"/>
      <c r="AC83" s="213"/>
      <c r="AD83" s="213"/>
      <c r="AE83" s="213" t="s">
        <v>98</v>
      </c>
      <c r="AF83" s="213">
        <v>0</v>
      </c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14"/>
      <c r="B84" s="221"/>
      <c r="C84" s="267" t="s">
        <v>186</v>
      </c>
      <c r="D84" s="225"/>
      <c r="E84" s="230">
        <v>3.61</v>
      </c>
      <c r="F84" s="234"/>
      <c r="G84" s="234"/>
      <c r="H84" s="234"/>
      <c r="I84" s="234"/>
      <c r="J84" s="234"/>
      <c r="K84" s="234"/>
      <c r="L84" s="234"/>
      <c r="M84" s="234"/>
      <c r="N84" s="223"/>
      <c r="O84" s="223"/>
      <c r="P84" s="223"/>
      <c r="Q84" s="223"/>
      <c r="R84" s="223"/>
      <c r="S84" s="223"/>
      <c r="T84" s="224"/>
      <c r="U84" s="223"/>
      <c r="V84" s="213"/>
      <c r="W84" s="213"/>
      <c r="X84" s="213"/>
      <c r="Y84" s="213"/>
      <c r="Z84" s="213"/>
      <c r="AA84" s="213"/>
      <c r="AB84" s="213"/>
      <c r="AC84" s="213"/>
      <c r="AD84" s="213"/>
      <c r="AE84" s="213" t="s">
        <v>98</v>
      </c>
      <c r="AF84" s="213">
        <v>0</v>
      </c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14"/>
      <c r="B85" s="221"/>
      <c r="C85" s="267" t="s">
        <v>185</v>
      </c>
      <c r="D85" s="225"/>
      <c r="E85" s="230">
        <v>2</v>
      </c>
      <c r="F85" s="234"/>
      <c r="G85" s="234"/>
      <c r="H85" s="234"/>
      <c r="I85" s="234"/>
      <c r="J85" s="234"/>
      <c r="K85" s="234"/>
      <c r="L85" s="234"/>
      <c r="M85" s="234"/>
      <c r="N85" s="223"/>
      <c r="O85" s="223"/>
      <c r="P85" s="223"/>
      <c r="Q85" s="223"/>
      <c r="R85" s="223"/>
      <c r="S85" s="223"/>
      <c r="T85" s="224"/>
      <c r="U85" s="223"/>
      <c r="V85" s="213"/>
      <c r="W85" s="213"/>
      <c r="X85" s="213"/>
      <c r="Y85" s="213"/>
      <c r="Z85" s="213"/>
      <c r="AA85" s="213"/>
      <c r="AB85" s="213"/>
      <c r="AC85" s="213"/>
      <c r="AD85" s="213"/>
      <c r="AE85" s="213" t="s">
        <v>98</v>
      </c>
      <c r="AF85" s="213">
        <v>0</v>
      </c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14"/>
      <c r="B86" s="221"/>
      <c r="C86" s="267" t="s">
        <v>191</v>
      </c>
      <c r="D86" s="225"/>
      <c r="E86" s="230">
        <v>2.0299999999999998</v>
      </c>
      <c r="F86" s="234"/>
      <c r="G86" s="234"/>
      <c r="H86" s="234"/>
      <c r="I86" s="234"/>
      <c r="J86" s="234"/>
      <c r="K86" s="234"/>
      <c r="L86" s="234"/>
      <c r="M86" s="234"/>
      <c r="N86" s="223"/>
      <c r="O86" s="223"/>
      <c r="P86" s="223"/>
      <c r="Q86" s="223"/>
      <c r="R86" s="223"/>
      <c r="S86" s="223"/>
      <c r="T86" s="224"/>
      <c r="U86" s="223"/>
      <c r="V86" s="213"/>
      <c r="W86" s="213"/>
      <c r="X86" s="213"/>
      <c r="Y86" s="213"/>
      <c r="Z86" s="213"/>
      <c r="AA86" s="213"/>
      <c r="AB86" s="213"/>
      <c r="AC86" s="213"/>
      <c r="AD86" s="213"/>
      <c r="AE86" s="213" t="s">
        <v>98</v>
      </c>
      <c r="AF86" s="213">
        <v>0</v>
      </c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14"/>
      <c r="B87" s="221"/>
      <c r="C87" s="267" t="s">
        <v>192</v>
      </c>
      <c r="D87" s="225"/>
      <c r="E87" s="230">
        <v>7.4</v>
      </c>
      <c r="F87" s="234"/>
      <c r="G87" s="234"/>
      <c r="H87" s="234"/>
      <c r="I87" s="234"/>
      <c r="J87" s="234"/>
      <c r="K87" s="234"/>
      <c r="L87" s="234"/>
      <c r="M87" s="234"/>
      <c r="N87" s="223"/>
      <c r="O87" s="223"/>
      <c r="P87" s="223"/>
      <c r="Q87" s="223"/>
      <c r="R87" s="223"/>
      <c r="S87" s="223"/>
      <c r="T87" s="224"/>
      <c r="U87" s="223"/>
      <c r="V87" s="213"/>
      <c r="W87" s="213"/>
      <c r="X87" s="213"/>
      <c r="Y87" s="213"/>
      <c r="Z87" s="213"/>
      <c r="AA87" s="213"/>
      <c r="AB87" s="213"/>
      <c r="AC87" s="213"/>
      <c r="AD87" s="213"/>
      <c r="AE87" s="213" t="s">
        <v>98</v>
      </c>
      <c r="AF87" s="213">
        <v>0</v>
      </c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14"/>
      <c r="B88" s="221"/>
      <c r="C88" s="267" t="s">
        <v>192</v>
      </c>
      <c r="D88" s="225"/>
      <c r="E88" s="230">
        <v>7.4</v>
      </c>
      <c r="F88" s="234"/>
      <c r="G88" s="234"/>
      <c r="H88" s="234"/>
      <c r="I88" s="234"/>
      <c r="J88" s="234"/>
      <c r="K88" s="234"/>
      <c r="L88" s="234"/>
      <c r="M88" s="234"/>
      <c r="N88" s="223"/>
      <c r="O88" s="223"/>
      <c r="P88" s="223"/>
      <c r="Q88" s="223"/>
      <c r="R88" s="223"/>
      <c r="S88" s="223"/>
      <c r="T88" s="224"/>
      <c r="U88" s="223"/>
      <c r="V88" s="213"/>
      <c r="W88" s="213"/>
      <c r="X88" s="213"/>
      <c r="Y88" s="213"/>
      <c r="Z88" s="213"/>
      <c r="AA88" s="213"/>
      <c r="AB88" s="213"/>
      <c r="AC88" s="213"/>
      <c r="AD88" s="213"/>
      <c r="AE88" s="213" t="s">
        <v>98</v>
      </c>
      <c r="AF88" s="213">
        <v>0</v>
      </c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14"/>
      <c r="B89" s="221"/>
      <c r="C89" s="267" t="s">
        <v>185</v>
      </c>
      <c r="D89" s="225"/>
      <c r="E89" s="230">
        <v>2</v>
      </c>
      <c r="F89" s="234"/>
      <c r="G89" s="234"/>
      <c r="H89" s="234"/>
      <c r="I89" s="234"/>
      <c r="J89" s="234"/>
      <c r="K89" s="234"/>
      <c r="L89" s="234"/>
      <c r="M89" s="234"/>
      <c r="N89" s="223"/>
      <c r="O89" s="223"/>
      <c r="P89" s="223"/>
      <c r="Q89" s="223"/>
      <c r="R89" s="223"/>
      <c r="S89" s="223"/>
      <c r="T89" s="224"/>
      <c r="U89" s="223"/>
      <c r="V89" s="213"/>
      <c r="W89" s="213"/>
      <c r="X89" s="213"/>
      <c r="Y89" s="213"/>
      <c r="Z89" s="213"/>
      <c r="AA89" s="213"/>
      <c r="AB89" s="213"/>
      <c r="AC89" s="213"/>
      <c r="AD89" s="213"/>
      <c r="AE89" s="213" t="s">
        <v>98</v>
      </c>
      <c r="AF89" s="213">
        <v>0</v>
      </c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14"/>
      <c r="B90" s="221"/>
      <c r="C90" s="267" t="s">
        <v>193</v>
      </c>
      <c r="D90" s="225"/>
      <c r="E90" s="230">
        <v>15.82</v>
      </c>
      <c r="F90" s="234"/>
      <c r="G90" s="234"/>
      <c r="H90" s="234"/>
      <c r="I90" s="234"/>
      <c r="J90" s="234"/>
      <c r="K90" s="234"/>
      <c r="L90" s="234"/>
      <c r="M90" s="234"/>
      <c r="N90" s="223"/>
      <c r="O90" s="223"/>
      <c r="P90" s="223"/>
      <c r="Q90" s="223"/>
      <c r="R90" s="223"/>
      <c r="S90" s="223"/>
      <c r="T90" s="224"/>
      <c r="U90" s="223"/>
      <c r="V90" s="213"/>
      <c r="W90" s="213"/>
      <c r="X90" s="213"/>
      <c r="Y90" s="213"/>
      <c r="Z90" s="213"/>
      <c r="AA90" s="213"/>
      <c r="AB90" s="213"/>
      <c r="AC90" s="213"/>
      <c r="AD90" s="213"/>
      <c r="AE90" s="213" t="s">
        <v>98</v>
      </c>
      <c r="AF90" s="213">
        <v>0</v>
      </c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14"/>
      <c r="B91" s="221"/>
      <c r="C91" s="267" t="s">
        <v>194</v>
      </c>
      <c r="D91" s="225"/>
      <c r="E91" s="230">
        <v>20.7</v>
      </c>
      <c r="F91" s="234"/>
      <c r="G91" s="234"/>
      <c r="H91" s="234"/>
      <c r="I91" s="234"/>
      <c r="J91" s="234"/>
      <c r="K91" s="234"/>
      <c r="L91" s="234"/>
      <c r="M91" s="234"/>
      <c r="N91" s="223"/>
      <c r="O91" s="223"/>
      <c r="P91" s="223"/>
      <c r="Q91" s="223"/>
      <c r="R91" s="223"/>
      <c r="S91" s="223"/>
      <c r="T91" s="224"/>
      <c r="U91" s="223"/>
      <c r="V91" s="213"/>
      <c r="W91" s="213"/>
      <c r="X91" s="213"/>
      <c r="Y91" s="213"/>
      <c r="Z91" s="213"/>
      <c r="AA91" s="213"/>
      <c r="AB91" s="213"/>
      <c r="AC91" s="213"/>
      <c r="AD91" s="213"/>
      <c r="AE91" s="213" t="s">
        <v>98</v>
      </c>
      <c r="AF91" s="213">
        <v>0</v>
      </c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14"/>
      <c r="B92" s="221"/>
      <c r="C92" s="267" t="s">
        <v>195</v>
      </c>
      <c r="D92" s="225"/>
      <c r="E92" s="230">
        <v>9.68</v>
      </c>
      <c r="F92" s="234"/>
      <c r="G92" s="234"/>
      <c r="H92" s="234"/>
      <c r="I92" s="234"/>
      <c r="J92" s="234"/>
      <c r="K92" s="234"/>
      <c r="L92" s="234"/>
      <c r="M92" s="234"/>
      <c r="N92" s="223"/>
      <c r="O92" s="223"/>
      <c r="P92" s="223"/>
      <c r="Q92" s="223"/>
      <c r="R92" s="223"/>
      <c r="S92" s="223"/>
      <c r="T92" s="224"/>
      <c r="U92" s="223"/>
      <c r="V92" s="213"/>
      <c r="W92" s="213"/>
      <c r="X92" s="213"/>
      <c r="Y92" s="213"/>
      <c r="Z92" s="213"/>
      <c r="AA92" s="213"/>
      <c r="AB92" s="213"/>
      <c r="AC92" s="213"/>
      <c r="AD92" s="213"/>
      <c r="AE92" s="213" t="s">
        <v>98</v>
      </c>
      <c r="AF92" s="213">
        <v>0</v>
      </c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14"/>
      <c r="B93" s="221"/>
      <c r="C93" s="267" t="s">
        <v>196</v>
      </c>
      <c r="D93" s="225"/>
      <c r="E93" s="230">
        <v>11.91</v>
      </c>
      <c r="F93" s="234"/>
      <c r="G93" s="234"/>
      <c r="H93" s="234"/>
      <c r="I93" s="234"/>
      <c r="J93" s="234"/>
      <c r="K93" s="234"/>
      <c r="L93" s="234"/>
      <c r="M93" s="234"/>
      <c r="N93" s="223"/>
      <c r="O93" s="223"/>
      <c r="P93" s="223"/>
      <c r="Q93" s="223"/>
      <c r="R93" s="223"/>
      <c r="S93" s="223"/>
      <c r="T93" s="224"/>
      <c r="U93" s="223"/>
      <c r="V93" s="213"/>
      <c r="W93" s="213"/>
      <c r="X93" s="213"/>
      <c r="Y93" s="213"/>
      <c r="Z93" s="213"/>
      <c r="AA93" s="213"/>
      <c r="AB93" s="213"/>
      <c r="AC93" s="213"/>
      <c r="AD93" s="213"/>
      <c r="AE93" s="213" t="s">
        <v>98</v>
      </c>
      <c r="AF93" s="213">
        <v>0</v>
      </c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ht="22.5" outlineLevel="1" x14ac:dyDescent="0.2">
      <c r="A94" s="214">
        <v>34</v>
      </c>
      <c r="B94" s="221" t="s">
        <v>197</v>
      </c>
      <c r="C94" s="266" t="s">
        <v>198</v>
      </c>
      <c r="D94" s="223" t="s">
        <v>102</v>
      </c>
      <c r="E94" s="229">
        <v>42.14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23">
        <v>0.15304999999999999</v>
      </c>
      <c r="O94" s="223">
        <f>ROUND(E94*N94,5)</f>
        <v>6.4495300000000002</v>
      </c>
      <c r="P94" s="223">
        <v>0</v>
      </c>
      <c r="Q94" s="223">
        <f>ROUND(E94*P94,5)</f>
        <v>0</v>
      </c>
      <c r="R94" s="223"/>
      <c r="S94" s="223"/>
      <c r="T94" s="224">
        <v>0.14000000000000001</v>
      </c>
      <c r="U94" s="223">
        <f>ROUND(E94*T94,2)</f>
        <v>5.9</v>
      </c>
      <c r="V94" s="213"/>
      <c r="W94" s="213"/>
      <c r="X94" s="213"/>
      <c r="Y94" s="213"/>
      <c r="Z94" s="213"/>
      <c r="AA94" s="213"/>
      <c r="AB94" s="213"/>
      <c r="AC94" s="213"/>
      <c r="AD94" s="213"/>
      <c r="AE94" s="213" t="s">
        <v>94</v>
      </c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14"/>
      <c r="B95" s="221"/>
      <c r="C95" s="267" t="s">
        <v>199</v>
      </c>
      <c r="D95" s="225"/>
      <c r="E95" s="230">
        <v>7.1</v>
      </c>
      <c r="F95" s="234"/>
      <c r="G95" s="234"/>
      <c r="H95" s="234"/>
      <c r="I95" s="234"/>
      <c r="J95" s="234"/>
      <c r="K95" s="234"/>
      <c r="L95" s="234"/>
      <c r="M95" s="234"/>
      <c r="N95" s="223"/>
      <c r="O95" s="223"/>
      <c r="P95" s="223"/>
      <c r="Q95" s="223"/>
      <c r="R95" s="223"/>
      <c r="S95" s="223"/>
      <c r="T95" s="224"/>
      <c r="U95" s="223"/>
      <c r="V95" s="213"/>
      <c r="W95" s="213"/>
      <c r="X95" s="213"/>
      <c r="Y95" s="213"/>
      <c r="Z95" s="213"/>
      <c r="AA95" s="213"/>
      <c r="AB95" s="213"/>
      <c r="AC95" s="213"/>
      <c r="AD95" s="213"/>
      <c r="AE95" s="213" t="s">
        <v>98</v>
      </c>
      <c r="AF95" s="213">
        <v>0</v>
      </c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14"/>
      <c r="B96" s="221"/>
      <c r="C96" s="267" t="s">
        <v>200</v>
      </c>
      <c r="D96" s="225"/>
      <c r="E96" s="230">
        <v>2.08</v>
      </c>
      <c r="F96" s="234"/>
      <c r="G96" s="234"/>
      <c r="H96" s="234"/>
      <c r="I96" s="234"/>
      <c r="J96" s="234"/>
      <c r="K96" s="234"/>
      <c r="L96" s="234"/>
      <c r="M96" s="234"/>
      <c r="N96" s="223"/>
      <c r="O96" s="223"/>
      <c r="P96" s="223"/>
      <c r="Q96" s="223"/>
      <c r="R96" s="223"/>
      <c r="S96" s="223"/>
      <c r="T96" s="224"/>
      <c r="U96" s="223"/>
      <c r="V96" s="213"/>
      <c r="W96" s="213"/>
      <c r="X96" s="213"/>
      <c r="Y96" s="213"/>
      <c r="Z96" s="213"/>
      <c r="AA96" s="213"/>
      <c r="AB96" s="213"/>
      <c r="AC96" s="213"/>
      <c r="AD96" s="213"/>
      <c r="AE96" s="213" t="s">
        <v>98</v>
      </c>
      <c r="AF96" s="213">
        <v>0</v>
      </c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14"/>
      <c r="B97" s="221"/>
      <c r="C97" s="267" t="s">
        <v>200</v>
      </c>
      <c r="D97" s="225"/>
      <c r="E97" s="230">
        <v>2.08</v>
      </c>
      <c r="F97" s="234"/>
      <c r="G97" s="234"/>
      <c r="H97" s="234"/>
      <c r="I97" s="234"/>
      <c r="J97" s="234"/>
      <c r="K97" s="234"/>
      <c r="L97" s="234"/>
      <c r="M97" s="234"/>
      <c r="N97" s="223"/>
      <c r="O97" s="223"/>
      <c r="P97" s="223"/>
      <c r="Q97" s="223"/>
      <c r="R97" s="223"/>
      <c r="S97" s="223"/>
      <c r="T97" s="224"/>
      <c r="U97" s="223"/>
      <c r="V97" s="213"/>
      <c r="W97" s="213"/>
      <c r="X97" s="213"/>
      <c r="Y97" s="213"/>
      <c r="Z97" s="213"/>
      <c r="AA97" s="213"/>
      <c r="AB97" s="213"/>
      <c r="AC97" s="213"/>
      <c r="AD97" s="213"/>
      <c r="AE97" s="213" t="s">
        <v>98</v>
      </c>
      <c r="AF97" s="213">
        <v>0</v>
      </c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14"/>
      <c r="B98" s="221"/>
      <c r="C98" s="267" t="s">
        <v>201</v>
      </c>
      <c r="D98" s="225"/>
      <c r="E98" s="230">
        <v>9.61</v>
      </c>
      <c r="F98" s="234"/>
      <c r="G98" s="234"/>
      <c r="H98" s="234"/>
      <c r="I98" s="234"/>
      <c r="J98" s="234"/>
      <c r="K98" s="234"/>
      <c r="L98" s="234"/>
      <c r="M98" s="234"/>
      <c r="N98" s="223"/>
      <c r="O98" s="223"/>
      <c r="P98" s="223"/>
      <c r="Q98" s="223"/>
      <c r="R98" s="223"/>
      <c r="S98" s="223"/>
      <c r="T98" s="224"/>
      <c r="U98" s="223"/>
      <c r="V98" s="213"/>
      <c r="W98" s="213"/>
      <c r="X98" s="213"/>
      <c r="Y98" s="213"/>
      <c r="Z98" s="213"/>
      <c r="AA98" s="213"/>
      <c r="AB98" s="213"/>
      <c r="AC98" s="213"/>
      <c r="AD98" s="213"/>
      <c r="AE98" s="213" t="s">
        <v>98</v>
      </c>
      <c r="AF98" s="213">
        <v>0</v>
      </c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14"/>
      <c r="B99" s="221"/>
      <c r="C99" s="267" t="s">
        <v>177</v>
      </c>
      <c r="D99" s="225"/>
      <c r="E99" s="230">
        <v>6</v>
      </c>
      <c r="F99" s="234"/>
      <c r="G99" s="234"/>
      <c r="H99" s="234"/>
      <c r="I99" s="234"/>
      <c r="J99" s="234"/>
      <c r="K99" s="234"/>
      <c r="L99" s="234"/>
      <c r="M99" s="234"/>
      <c r="N99" s="223"/>
      <c r="O99" s="223"/>
      <c r="P99" s="223"/>
      <c r="Q99" s="223"/>
      <c r="R99" s="223"/>
      <c r="S99" s="223"/>
      <c r="T99" s="224"/>
      <c r="U99" s="223"/>
      <c r="V99" s="213"/>
      <c r="W99" s="213"/>
      <c r="X99" s="213"/>
      <c r="Y99" s="213"/>
      <c r="Z99" s="213"/>
      <c r="AA99" s="213"/>
      <c r="AB99" s="213"/>
      <c r="AC99" s="213"/>
      <c r="AD99" s="213"/>
      <c r="AE99" s="213" t="s">
        <v>98</v>
      </c>
      <c r="AF99" s="213">
        <v>0</v>
      </c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14"/>
      <c r="B100" s="221"/>
      <c r="C100" s="267" t="s">
        <v>202</v>
      </c>
      <c r="D100" s="225"/>
      <c r="E100" s="230">
        <v>1.57</v>
      </c>
      <c r="F100" s="234"/>
      <c r="G100" s="234"/>
      <c r="H100" s="234"/>
      <c r="I100" s="234"/>
      <c r="J100" s="234"/>
      <c r="K100" s="234"/>
      <c r="L100" s="234"/>
      <c r="M100" s="234"/>
      <c r="N100" s="223"/>
      <c r="O100" s="223"/>
      <c r="P100" s="223"/>
      <c r="Q100" s="223"/>
      <c r="R100" s="223"/>
      <c r="S100" s="223"/>
      <c r="T100" s="224"/>
      <c r="U100" s="22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 t="s">
        <v>98</v>
      </c>
      <c r="AF100" s="213">
        <v>0</v>
      </c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14"/>
      <c r="B101" s="221"/>
      <c r="C101" s="267" t="s">
        <v>185</v>
      </c>
      <c r="D101" s="225"/>
      <c r="E101" s="230">
        <v>2</v>
      </c>
      <c r="F101" s="234"/>
      <c r="G101" s="234"/>
      <c r="H101" s="234"/>
      <c r="I101" s="234"/>
      <c r="J101" s="234"/>
      <c r="K101" s="234"/>
      <c r="L101" s="234"/>
      <c r="M101" s="234"/>
      <c r="N101" s="223"/>
      <c r="O101" s="223"/>
      <c r="P101" s="223"/>
      <c r="Q101" s="223"/>
      <c r="R101" s="223"/>
      <c r="S101" s="223"/>
      <c r="T101" s="224"/>
      <c r="U101" s="22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 t="s">
        <v>98</v>
      </c>
      <c r="AF101" s="213">
        <v>0</v>
      </c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14"/>
      <c r="B102" s="221"/>
      <c r="C102" s="267" t="s">
        <v>203</v>
      </c>
      <c r="D102" s="225"/>
      <c r="E102" s="230">
        <v>5.9</v>
      </c>
      <c r="F102" s="234"/>
      <c r="G102" s="234"/>
      <c r="H102" s="234"/>
      <c r="I102" s="234"/>
      <c r="J102" s="234"/>
      <c r="K102" s="234"/>
      <c r="L102" s="234"/>
      <c r="M102" s="234"/>
      <c r="N102" s="223"/>
      <c r="O102" s="223"/>
      <c r="P102" s="223"/>
      <c r="Q102" s="223"/>
      <c r="R102" s="223"/>
      <c r="S102" s="223"/>
      <c r="T102" s="224"/>
      <c r="U102" s="22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 t="s">
        <v>98</v>
      </c>
      <c r="AF102" s="213">
        <v>0</v>
      </c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14"/>
      <c r="B103" s="221"/>
      <c r="C103" s="267" t="s">
        <v>204</v>
      </c>
      <c r="D103" s="225"/>
      <c r="E103" s="230">
        <v>5.8</v>
      </c>
      <c r="F103" s="234"/>
      <c r="G103" s="234"/>
      <c r="H103" s="234"/>
      <c r="I103" s="234"/>
      <c r="J103" s="234"/>
      <c r="K103" s="234"/>
      <c r="L103" s="234"/>
      <c r="M103" s="234"/>
      <c r="N103" s="223"/>
      <c r="O103" s="223"/>
      <c r="P103" s="223"/>
      <c r="Q103" s="223"/>
      <c r="R103" s="223"/>
      <c r="S103" s="223"/>
      <c r="T103" s="224"/>
      <c r="U103" s="22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 t="s">
        <v>98</v>
      </c>
      <c r="AF103" s="213">
        <v>0</v>
      </c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ht="22.5" outlineLevel="1" x14ac:dyDescent="0.2">
      <c r="A104" s="214">
        <v>35</v>
      </c>
      <c r="B104" s="221" t="s">
        <v>205</v>
      </c>
      <c r="C104" s="266" t="s">
        <v>206</v>
      </c>
      <c r="D104" s="223" t="s">
        <v>102</v>
      </c>
      <c r="E104" s="229">
        <v>198.43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23">
        <v>8.2320000000000004E-2</v>
      </c>
      <c r="O104" s="223">
        <f>ROUND(E104*N104,5)</f>
        <v>16.334759999999999</v>
      </c>
      <c r="P104" s="223">
        <v>0</v>
      </c>
      <c r="Q104" s="223">
        <f>ROUND(E104*P104,5)</f>
        <v>0</v>
      </c>
      <c r="R104" s="223"/>
      <c r="S104" s="223"/>
      <c r="T104" s="224">
        <v>0.13600000000000001</v>
      </c>
      <c r="U104" s="223">
        <f>ROUND(E104*T104,2)</f>
        <v>26.99</v>
      </c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 t="s">
        <v>94</v>
      </c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14"/>
      <c r="B105" s="221"/>
      <c r="C105" s="267" t="s">
        <v>181</v>
      </c>
      <c r="D105" s="225"/>
      <c r="E105" s="230">
        <v>8.82</v>
      </c>
      <c r="F105" s="234"/>
      <c r="G105" s="234"/>
      <c r="H105" s="234"/>
      <c r="I105" s="234"/>
      <c r="J105" s="234"/>
      <c r="K105" s="234"/>
      <c r="L105" s="234"/>
      <c r="M105" s="234"/>
      <c r="N105" s="223"/>
      <c r="O105" s="223"/>
      <c r="P105" s="223"/>
      <c r="Q105" s="223"/>
      <c r="R105" s="223"/>
      <c r="S105" s="223"/>
      <c r="T105" s="224"/>
      <c r="U105" s="22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 t="s">
        <v>98</v>
      </c>
      <c r="AF105" s="213">
        <v>0</v>
      </c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14"/>
      <c r="B106" s="221"/>
      <c r="C106" s="267" t="s">
        <v>182</v>
      </c>
      <c r="D106" s="225"/>
      <c r="E106" s="230">
        <v>2.4500000000000002</v>
      </c>
      <c r="F106" s="234"/>
      <c r="G106" s="234"/>
      <c r="H106" s="234"/>
      <c r="I106" s="234"/>
      <c r="J106" s="234"/>
      <c r="K106" s="234"/>
      <c r="L106" s="234"/>
      <c r="M106" s="234"/>
      <c r="N106" s="223"/>
      <c r="O106" s="223"/>
      <c r="P106" s="223"/>
      <c r="Q106" s="223"/>
      <c r="R106" s="223"/>
      <c r="S106" s="223"/>
      <c r="T106" s="224"/>
      <c r="U106" s="22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 t="s">
        <v>98</v>
      </c>
      <c r="AF106" s="213">
        <v>0</v>
      </c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14"/>
      <c r="B107" s="221"/>
      <c r="C107" s="267" t="s">
        <v>207</v>
      </c>
      <c r="D107" s="225"/>
      <c r="E107" s="230">
        <v>10.039999999999999</v>
      </c>
      <c r="F107" s="234"/>
      <c r="G107" s="234"/>
      <c r="H107" s="234"/>
      <c r="I107" s="234"/>
      <c r="J107" s="234"/>
      <c r="K107" s="234"/>
      <c r="L107" s="234"/>
      <c r="M107" s="234"/>
      <c r="N107" s="223"/>
      <c r="O107" s="223"/>
      <c r="P107" s="223"/>
      <c r="Q107" s="223"/>
      <c r="R107" s="223"/>
      <c r="S107" s="223"/>
      <c r="T107" s="224"/>
      <c r="U107" s="22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 t="s">
        <v>98</v>
      </c>
      <c r="AF107" s="213">
        <v>0</v>
      </c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14"/>
      <c r="B108" s="221"/>
      <c r="C108" s="267" t="s">
        <v>208</v>
      </c>
      <c r="D108" s="225"/>
      <c r="E108" s="230">
        <v>73.510000000000005</v>
      </c>
      <c r="F108" s="234"/>
      <c r="G108" s="234"/>
      <c r="H108" s="234"/>
      <c r="I108" s="234"/>
      <c r="J108" s="234"/>
      <c r="K108" s="234"/>
      <c r="L108" s="234"/>
      <c r="M108" s="234"/>
      <c r="N108" s="223"/>
      <c r="O108" s="223"/>
      <c r="P108" s="223"/>
      <c r="Q108" s="223"/>
      <c r="R108" s="223"/>
      <c r="S108" s="223"/>
      <c r="T108" s="224"/>
      <c r="U108" s="22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 t="s">
        <v>98</v>
      </c>
      <c r="AF108" s="213">
        <v>0</v>
      </c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14"/>
      <c r="B109" s="221"/>
      <c r="C109" s="267" t="s">
        <v>192</v>
      </c>
      <c r="D109" s="225"/>
      <c r="E109" s="230">
        <v>7.4</v>
      </c>
      <c r="F109" s="234"/>
      <c r="G109" s="234"/>
      <c r="H109" s="234"/>
      <c r="I109" s="234"/>
      <c r="J109" s="234"/>
      <c r="K109" s="234"/>
      <c r="L109" s="234"/>
      <c r="M109" s="234"/>
      <c r="N109" s="223"/>
      <c r="O109" s="223"/>
      <c r="P109" s="223"/>
      <c r="Q109" s="223"/>
      <c r="R109" s="223"/>
      <c r="S109" s="223"/>
      <c r="T109" s="224"/>
      <c r="U109" s="22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 t="s">
        <v>98</v>
      </c>
      <c r="AF109" s="213">
        <v>0</v>
      </c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14"/>
      <c r="B110" s="221"/>
      <c r="C110" s="267" t="s">
        <v>192</v>
      </c>
      <c r="D110" s="225"/>
      <c r="E110" s="230">
        <v>7.4</v>
      </c>
      <c r="F110" s="234"/>
      <c r="G110" s="234"/>
      <c r="H110" s="234"/>
      <c r="I110" s="234"/>
      <c r="J110" s="234"/>
      <c r="K110" s="234"/>
      <c r="L110" s="234"/>
      <c r="M110" s="234"/>
      <c r="N110" s="223"/>
      <c r="O110" s="223"/>
      <c r="P110" s="223"/>
      <c r="Q110" s="223"/>
      <c r="R110" s="223"/>
      <c r="S110" s="223"/>
      <c r="T110" s="224"/>
      <c r="U110" s="22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 t="s">
        <v>98</v>
      </c>
      <c r="AF110" s="213">
        <v>0</v>
      </c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14"/>
      <c r="B111" s="221"/>
      <c r="C111" s="267" t="s">
        <v>185</v>
      </c>
      <c r="D111" s="225"/>
      <c r="E111" s="230">
        <v>2</v>
      </c>
      <c r="F111" s="234"/>
      <c r="G111" s="234"/>
      <c r="H111" s="234"/>
      <c r="I111" s="234"/>
      <c r="J111" s="234"/>
      <c r="K111" s="234"/>
      <c r="L111" s="234"/>
      <c r="M111" s="234"/>
      <c r="N111" s="223"/>
      <c r="O111" s="223"/>
      <c r="P111" s="223"/>
      <c r="Q111" s="223"/>
      <c r="R111" s="223"/>
      <c r="S111" s="223"/>
      <c r="T111" s="224"/>
      <c r="U111" s="22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 t="s">
        <v>98</v>
      </c>
      <c r="AF111" s="213">
        <v>0</v>
      </c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14"/>
      <c r="B112" s="221"/>
      <c r="C112" s="267" t="s">
        <v>209</v>
      </c>
      <c r="D112" s="225"/>
      <c r="E112" s="230">
        <v>73.61</v>
      </c>
      <c r="F112" s="234"/>
      <c r="G112" s="234"/>
      <c r="H112" s="234"/>
      <c r="I112" s="234"/>
      <c r="J112" s="234"/>
      <c r="K112" s="234"/>
      <c r="L112" s="234"/>
      <c r="M112" s="234"/>
      <c r="N112" s="223"/>
      <c r="O112" s="223"/>
      <c r="P112" s="223"/>
      <c r="Q112" s="223"/>
      <c r="R112" s="223"/>
      <c r="S112" s="223"/>
      <c r="T112" s="224"/>
      <c r="U112" s="22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 t="s">
        <v>98</v>
      </c>
      <c r="AF112" s="213">
        <v>0</v>
      </c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14"/>
      <c r="B113" s="221"/>
      <c r="C113" s="267" t="s">
        <v>183</v>
      </c>
      <c r="D113" s="225"/>
      <c r="E113" s="230">
        <v>13.2</v>
      </c>
      <c r="F113" s="234"/>
      <c r="G113" s="234"/>
      <c r="H113" s="234"/>
      <c r="I113" s="234"/>
      <c r="J113" s="234"/>
      <c r="K113" s="234"/>
      <c r="L113" s="234"/>
      <c r="M113" s="234"/>
      <c r="N113" s="223"/>
      <c r="O113" s="223"/>
      <c r="P113" s="223"/>
      <c r="Q113" s="223"/>
      <c r="R113" s="223"/>
      <c r="S113" s="223"/>
      <c r="T113" s="224"/>
      <c r="U113" s="22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 t="s">
        <v>98</v>
      </c>
      <c r="AF113" s="213">
        <v>0</v>
      </c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14">
        <v>36</v>
      </c>
      <c r="B114" s="221" t="s">
        <v>210</v>
      </c>
      <c r="C114" s="266" t="s">
        <v>211</v>
      </c>
      <c r="D114" s="223" t="s">
        <v>131</v>
      </c>
      <c r="E114" s="229">
        <v>396.86</v>
      </c>
      <c r="F114" s="233"/>
      <c r="G114" s="234">
        <f>ROUND(E114*F114,2)</f>
        <v>0</v>
      </c>
      <c r="H114" s="233"/>
      <c r="I114" s="234">
        <f>ROUND(E114*H114,2)</f>
        <v>0</v>
      </c>
      <c r="J114" s="233"/>
      <c r="K114" s="234">
        <f>ROUND(E114*J114,2)</f>
        <v>0</v>
      </c>
      <c r="L114" s="234">
        <v>21</v>
      </c>
      <c r="M114" s="234">
        <f>G114*(1+L114/100)</f>
        <v>0</v>
      </c>
      <c r="N114" s="223">
        <v>2.1999999999999999E-2</v>
      </c>
      <c r="O114" s="223">
        <f>ROUND(E114*N114,5)</f>
        <v>8.7309199999999993</v>
      </c>
      <c r="P114" s="223">
        <v>0</v>
      </c>
      <c r="Q114" s="223">
        <f>ROUND(E114*P114,5)</f>
        <v>0</v>
      </c>
      <c r="R114" s="223"/>
      <c r="S114" s="223"/>
      <c r="T114" s="224">
        <v>0</v>
      </c>
      <c r="U114" s="223">
        <f>ROUND(E114*T114,2)</f>
        <v>0</v>
      </c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 t="s">
        <v>155</v>
      </c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14"/>
      <c r="B115" s="221"/>
      <c r="C115" s="267" t="s">
        <v>212</v>
      </c>
      <c r="D115" s="225"/>
      <c r="E115" s="230">
        <v>396.86</v>
      </c>
      <c r="F115" s="234"/>
      <c r="G115" s="234"/>
      <c r="H115" s="234"/>
      <c r="I115" s="234"/>
      <c r="J115" s="234"/>
      <c r="K115" s="234"/>
      <c r="L115" s="234"/>
      <c r="M115" s="234"/>
      <c r="N115" s="223"/>
      <c r="O115" s="223"/>
      <c r="P115" s="223"/>
      <c r="Q115" s="223"/>
      <c r="R115" s="223"/>
      <c r="S115" s="223"/>
      <c r="T115" s="224"/>
      <c r="U115" s="22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 t="s">
        <v>98</v>
      </c>
      <c r="AF115" s="213">
        <v>0</v>
      </c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14">
        <v>37</v>
      </c>
      <c r="B116" s="221" t="s">
        <v>213</v>
      </c>
      <c r="C116" s="266" t="s">
        <v>214</v>
      </c>
      <c r="D116" s="223" t="s">
        <v>109</v>
      </c>
      <c r="E116" s="229">
        <v>8.9293999999999993</v>
      </c>
      <c r="F116" s="233"/>
      <c r="G116" s="234">
        <f>ROUND(E116*F116,2)</f>
        <v>0</v>
      </c>
      <c r="H116" s="233"/>
      <c r="I116" s="234">
        <f>ROUND(E116*H116,2)</f>
        <v>0</v>
      </c>
      <c r="J116" s="233"/>
      <c r="K116" s="234">
        <f>ROUND(E116*J116,2)</f>
        <v>0</v>
      </c>
      <c r="L116" s="234">
        <v>21</v>
      </c>
      <c r="M116" s="234">
        <f>G116*(1+L116/100)</f>
        <v>0</v>
      </c>
      <c r="N116" s="223">
        <v>2.5249999999999999</v>
      </c>
      <c r="O116" s="223">
        <f>ROUND(E116*N116,5)</f>
        <v>22.54674</v>
      </c>
      <c r="P116" s="223">
        <v>0</v>
      </c>
      <c r="Q116" s="223">
        <f>ROUND(E116*P116,5)</f>
        <v>0</v>
      </c>
      <c r="R116" s="223"/>
      <c r="S116" s="223"/>
      <c r="T116" s="224">
        <v>1.4419999999999999</v>
      </c>
      <c r="U116" s="223">
        <f>ROUND(E116*T116,2)</f>
        <v>12.88</v>
      </c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 t="s">
        <v>94</v>
      </c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14"/>
      <c r="B117" s="221"/>
      <c r="C117" s="267" t="s">
        <v>215</v>
      </c>
      <c r="D117" s="225"/>
      <c r="E117" s="230">
        <v>8.9293999999999993</v>
      </c>
      <c r="F117" s="234"/>
      <c r="G117" s="234"/>
      <c r="H117" s="234"/>
      <c r="I117" s="234"/>
      <c r="J117" s="234"/>
      <c r="K117" s="234"/>
      <c r="L117" s="234"/>
      <c r="M117" s="234"/>
      <c r="N117" s="223"/>
      <c r="O117" s="223"/>
      <c r="P117" s="223"/>
      <c r="Q117" s="223"/>
      <c r="R117" s="223"/>
      <c r="S117" s="223"/>
      <c r="T117" s="224"/>
      <c r="U117" s="22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 t="s">
        <v>98</v>
      </c>
      <c r="AF117" s="213">
        <v>0</v>
      </c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14">
        <v>38</v>
      </c>
      <c r="B118" s="221" t="s">
        <v>216</v>
      </c>
      <c r="C118" s="266" t="s">
        <v>217</v>
      </c>
      <c r="D118" s="223" t="s">
        <v>102</v>
      </c>
      <c r="E118" s="229">
        <v>47.98</v>
      </c>
      <c r="F118" s="233"/>
      <c r="G118" s="234">
        <f>ROUND(E118*F118,2)</f>
        <v>0</v>
      </c>
      <c r="H118" s="233"/>
      <c r="I118" s="234">
        <f>ROUND(E118*H118,2)</f>
        <v>0</v>
      </c>
      <c r="J118" s="233"/>
      <c r="K118" s="234">
        <f>ROUND(E118*J118,2)</f>
        <v>0</v>
      </c>
      <c r="L118" s="234">
        <v>21</v>
      </c>
      <c r="M118" s="234">
        <f>G118*(1+L118/100)</f>
        <v>0</v>
      </c>
      <c r="N118" s="223">
        <v>0</v>
      </c>
      <c r="O118" s="223">
        <f>ROUND(E118*N118,5)</f>
        <v>0</v>
      </c>
      <c r="P118" s="223">
        <v>0</v>
      </c>
      <c r="Q118" s="223">
        <f>ROUND(E118*P118,5)</f>
        <v>0</v>
      </c>
      <c r="R118" s="223"/>
      <c r="S118" s="223"/>
      <c r="T118" s="224">
        <v>3.6999999999999998E-2</v>
      </c>
      <c r="U118" s="223">
        <f>ROUND(E118*T118,2)</f>
        <v>1.78</v>
      </c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 t="s">
        <v>94</v>
      </c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14"/>
      <c r="B119" s="221"/>
      <c r="C119" s="267" t="s">
        <v>218</v>
      </c>
      <c r="D119" s="225"/>
      <c r="E119" s="230">
        <v>5.62</v>
      </c>
      <c r="F119" s="234"/>
      <c r="G119" s="234"/>
      <c r="H119" s="234"/>
      <c r="I119" s="234"/>
      <c r="J119" s="234"/>
      <c r="K119" s="234"/>
      <c r="L119" s="234"/>
      <c r="M119" s="234"/>
      <c r="N119" s="223"/>
      <c r="O119" s="223"/>
      <c r="P119" s="223"/>
      <c r="Q119" s="223"/>
      <c r="R119" s="223"/>
      <c r="S119" s="223"/>
      <c r="T119" s="224"/>
      <c r="U119" s="22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 t="s">
        <v>98</v>
      </c>
      <c r="AF119" s="213">
        <v>0</v>
      </c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14"/>
      <c r="B120" s="221"/>
      <c r="C120" s="267" t="s">
        <v>219</v>
      </c>
      <c r="D120" s="225"/>
      <c r="E120" s="230">
        <v>17.96</v>
      </c>
      <c r="F120" s="234"/>
      <c r="G120" s="234"/>
      <c r="H120" s="234"/>
      <c r="I120" s="234"/>
      <c r="J120" s="234"/>
      <c r="K120" s="234"/>
      <c r="L120" s="234"/>
      <c r="M120" s="234"/>
      <c r="N120" s="223"/>
      <c r="O120" s="223"/>
      <c r="P120" s="223"/>
      <c r="Q120" s="223"/>
      <c r="R120" s="223"/>
      <c r="S120" s="223"/>
      <c r="T120" s="224"/>
      <c r="U120" s="22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 t="s">
        <v>98</v>
      </c>
      <c r="AF120" s="213">
        <v>0</v>
      </c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14"/>
      <c r="B121" s="221"/>
      <c r="C121" s="267" t="s">
        <v>220</v>
      </c>
      <c r="D121" s="225"/>
      <c r="E121" s="230">
        <v>20.399999999999999</v>
      </c>
      <c r="F121" s="234"/>
      <c r="G121" s="234"/>
      <c r="H121" s="234"/>
      <c r="I121" s="234"/>
      <c r="J121" s="234"/>
      <c r="K121" s="234"/>
      <c r="L121" s="234"/>
      <c r="M121" s="234"/>
      <c r="N121" s="223"/>
      <c r="O121" s="223"/>
      <c r="P121" s="223"/>
      <c r="Q121" s="223"/>
      <c r="R121" s="223"/>
      <c r="S121" s="223"/>
      <c r="T121" s="224"/>
      <c r="U121" s="22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 t="s">
        <v>98</v>
      </c>
      <c r="AF121" s="213">
        <v>0</v>
      </c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14"/>
      <c r="B122" s="221"/>
      <c r="C122" s="267" t="s">
        <v>176</v>
      </c>
      <c r="D122" s="225"/>
      <c r="E122" s="230">
        <v>4</v>
      </c>
      <c r="F122" s="234"/>
      <c r="G122" s="234"/>
      <c r="H122" s="234"/>
      <c r="I122" s="234"/>
      <c r="J122" s="234"/>
      <c r="K122" s="234"/>
      <c r="L122" s="234"/>
      <c r="M122" s="234"/>
      <c r="N122" s="223"/>
      <c r="O122" s="223"/>
      <c r="P122" s="223"/>
      <c r="Q122" s="223"/>
      <c r="R122" s="223"/>
      <c r="S122" s="223"/>
      <c r="T122" s="224"/>
      <c r="U122" s="22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 t="s">
        <v>98</v>
      </c>
      <c r="AF122" s="213">
        <v>0</v>
      </c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x14ac:dyDescent="0.2">
      <c r="A123" s="215" t="s">
        <v>89</v>
      </c>
      <c r="B123" s="222" t="s">
        <v>58</v>
      </c>
      <c r="C123" s="269" t="s">
        <v>59</v>
      </c>
      <c r="D123" s="227"/>
      <c r="E123" s="232"/>
      <c r="F123" s="237"/>
      <c r="G123" s="237">
        <f>SUMIF(AE124:AE125,"&lt;&gt;NOR",G124:G125)</f>
        <v>0</v>
      </c>
      <c r="H123" s="237"/>
      <c r="I123" s="237">
        <f>SUM(I124:I125)</f>
        <v>0</v>
      </c>
      <c r="J123" s="237"/>
      <c r="K123" s="237">
        <f>SUM(K124:K125)</f>
        <v>0</v>
      </c>
      <c r="L123" s="237"/>
      <c r="M123" s="237">
        <f>SUM(M124:M125)</f>
        <v>0</v>
      </c>
      <c r="N123" s="227"/>
      <c r="O123" s="227">
        <f>SUM(O124:O125)</f>
        <v>0</v>
      </c>
      <c r="P123" s="227"/>
      <c r="Q123" s="227">
        <f>SUM(Q124:Q125)</f>
        <v>0</v>
      </c>
      <c r="R123" s="227"/>
      <c r="S123" s="227"/>
      <c r="T123" s="228"/>
      <c r="U123" s="227">
        <f>SUM(U124:U125)</f>
        <v>114.63999999999999</v>
      </c>
      <c r="AE123" t="s">
        <v>90</v>
      </c>
    </row>
    <row r="124" spans="1:60" outlineLevel="1" x14ac:dyDescent="0.2">
      <c r="A124" s="214">
        <v>39</v>
      </c>
      <c r="B124" s="221" t="s">
        <v>221</v>
      </c>
      <c r="C124" s="266" t="s">
        <v>222</v>
      </c>
      <c r="D124" s="223" t="s">
        <v>223</v>
      </c>
      <c r="E124" s="229">
        <v>813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23">
        <v>0</v>
      </c>
      <c r="O124" s="223">
        <f>ROUND(E124*N124,5)</f>
        <v>0</v>
      </c>
      <c r="P124" s="223">
        <v>0</v>
      </c>
      <c r="Q124" s="223">
        <f>ROUND(E124*P124,5)</f>
        <v>0</v>
      </c>
      <c r="R124" s="223"/>
      <c r="S124" s="223"/>
      <c r="T124" s="224">
        <v>4.2000000000000003E-2</v>
      </c>
      <c r="U124" s="223">
        <f>ROUND(E124*T124,2)</f>
        <v>34.15</v>
      </c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 t="s">
        <v>94</v>
      </c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14">
        <v>40</v>
      </c>
      <c r="B125" s="221" t="s">
        <v>224</v>
      </c>
      <c r="C125" s="266" t="s">
        <v>225</v>
      </c>
      <c r="D125" s="223" t="s">
        <v>223</v>
      </c>
      <c r="E125" s="229">
        <v>813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23">
        <v>0</v>
      </c>
      <c r="O125" s="223">
        <f>ROUND(E125*N125,5)</f>
        <v>0</v>
      </c>
      <c r="P125" s="223">
        <v>0</v>
      </c>
      <c r="Q125" s="223">
        <f>ROUND(E125*P125,5)</f>
        <v>0</v>
      </c>
      <c r="R125" s="223"/>
      <c r="S125" s="223"/>
      <c r="T125" s="224">
        <v>9.9000000000000005E-2</v>
      </c>
      <c r="U125" s="223">
        <f>ROUND(E125*T125,2)</f>
        <v>80.489999999999995</v>
      </c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 t="s">
        <v>94</v>
      </c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x14ac:dyDescent="0.2">
      <c r="A126" s="215" t="s">
        <v>89</v>
      </c>
      <c r="B126" s="222" t="s">
        <v>60</v>
      </c>
      <c r="C126" s="269" t="s">
        <v>61</v>
      </c>
      <c r="D126" s="227"/>
      <c r="E126" s="232"/>
      <c r="F126" s="237"/>
      <c r="G126" s="237">
        <f>SUMIF(AE127:AE127,"&lt;&gt;NOR",G127:G127)</f>
        <v>0</v>
      </c>
      <c r="H126" s="237"/>
      <c r="I126" s="237">
        <f>SUM(I127:I127)</f>
        <v>0</v>
      </c>
      <c r="J126" s="237"/>
      <c r="K126" s="237">
        <f>SUM(K127:K127)</f>
        <v>0</v>
      </c>
      <c r="L126" s="237"/>
      <c r="M126" s="237">
        <f>SUM(M127:M127)</f>
        <v>0</v>
      </c>
      <c r="N126" s="227"/>
      <c r="O126" s="227">
        <f>SUM(O127:O127)</f>
        <v>0</v>
      </c>
      <c r="P126" s="227"/>
      <c r="Q126" s="227">
        <f>SUM(Q127:Q127)</f>
        <v>0</v>
      </c>
      <c r="R126" s="227"/>
      <c r="S126" s="227"/>
      <c r="T126" s="228"/>
      <c r="U126" s="227">
        <f>SUM(U127:U127)</f>
        <v>23.49</v>
      </c>
      <c r="AE126" t="s">
        <v>90</v>
      </c>
    </row>
    <row r="127" spans="1:60" outlineLevel="1" x14ac:dyDescent="0.2">
      <c r="A127" s="245">
        <v>41</v>
      </c>
      <c r="B127" s="246" t="s">
        <v>226</v>
      </c>
      <c r="C127" s="270" t="s">
        <v>227</v>
      </c>
      <c r="D127" s="247" t="s">
        <v>223</v>
      </c>
      <c r="E127" s="248">
        <v>1468</v>
      </c>
      <c r="F127" s="249"/>
      <c r="G127" s="250">
        <f>ROUND(E127*F127,2)</f>
        <v>0</v>
      </c>
      <c r="H127" s="249"/>
      <c r="I127" s="250">
        <f>ROUND(E127*H127,2)</f>
        <v>0</v>
      </c>
      <c r="J127" s="249"/>
      <c r="K127" s="250">
        <f>ROUND(E127*J127,2)</f>
        <v>0</v>
      </c>
      <c r="L127" s="250">
        <v>21</v>
      </c>
      <c r="M127" s="250">
        <f>G127*(1+L127/100)</f>
        <v>0</v>
      </c>
      <c r="N127" s="247">
        <v>0</v>
      </c>
      <c r="O127" s="247">
        <f>ROUND(E127*N127,5)</f>
        <v>0</v>
      </c>
      <c r="P127" s="247">
        <v>0</v>
      </c>
      <c r="Q127" s="247">
        <f>ROUND(E127*P127,5)</f>
        <v>0</v>
      </c>
      <c r="R127" s="247"/>
      <c r="S127" s="247"/>
      <c r="T127" s="251">
        <v>1.6E-2</v>
      </c>
      <c r="U127" s="247">
        <f>ROUND(E127*T127,2)</f>
        <v>23.49</v>
      </c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 t="s">
        <v>94</v>
      </c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x14ac:dyDescent="0.2">
      <c r="A128" s="6"/>
      <c r="B128" s="7" t="s">
        <v>228</v>
      </c>
      <c r="C128" s="271" t="s">
        <v>228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AC128">
        <v>15</v>
      </c>
      <c r="AD128">
        <v>21</v>
      </c>
    </row>
    <row r="129" spans="1:31" x14ac:dyDescent="0.2">
      <c r="A129" s="252"/>
      <c r="B129" s="253">
        <v>26</v>
      </c>
      <c r="C129" s="272" t="s">
        <v>228</v>
      </c>
      <c r="D129" s="254"/>
      <c r="E129" s="254"/>
      <c r="F129" s="254"/>
      <c r="G129" s="265">
        <f>G8+G36+G58+G65+G123+G126</f>
        <v>0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AC129">
        <f>SUMIF(L7:L127,AC128,G7:G127)</f>
        <v>0</v>
      </c>
      <c r="AD129">
        <f>SUMIF(L7:L127,AD128,G7:G127)</f>
        <v>0</v>
      </c>
      <c r="AE129" t="s">
        <v>229</v>
      </c>
    </row>
    <row r="130" spans="1:31" x14ac:dyDescent="0.2">
      <c r="A130" s="6"/>
      <c r="B130" s="7" t="s">
        <v>228</v>
      </c>
      <c r="C130" s="271" t="s">
        <v>228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31" x14ac:dyDescent="0.2">
      <c r="A131" s="6"/>
      <c r="B131" s="7" t="s">
        <v>228</v>
      </c>
      <c r="C131" s="271" t="s">
        <v>228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31" x14ac:dyDescent="0.2">
      <c r="A132" s="255">
        <v>33</v>
      </c>
      <c r="B132" s="255"/>
      <c r="C132" s="273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31" x14ac:dyDescent="0.2">
      <c r="A133" s="256"/>
      <c r="B133" s="257"/>
      <c r="C133" s="274"/>
      <c r="D133" s="257"/>
      <c r="E133" s="257"/>
      <c r="F133" s="257"/>
      <c r="G133" s="25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AE133" t="s">
        <v>230</v>
      </c>
    </row>
    <row r="134" spans="1:31" x14ac:dyDescent="0.2">
      <c r="A134" s="259"/>
      <c r="B134" s="260"/>
      <c r="C134" s="275"/>
      <c r="D134" s="260"/>
      <c r="E134" s="260"/>
      <c r="F134" s="260"/>
      <c r="G134" s="261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31" x14ac:dyDescent="0.2">
      <c r="A135" s="259"/>
      <c r="B135" s="260"/>
      <c r="C135" s="275"/>
      <c r="D135" s="260"/>
      <c r="E135" s="260"/>
      <c r="F135" s="260"/>
      <c r="G135" s="261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31" x14ac:dyDescent="0.2">
      <c r="A136" s="259"/>
      <c r="B136" s="260"/>
      <c r="C136" s="275"/>
      <c r="D136" s="260"/>
      <c r="E136" s="260"/>
      <c r="F136" s="260"/>
      <c r="G136" s="261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31" x14ac:dyDescent="0.2">
      <c r="A137" s="262"/>
      <c r="B137" s="263"/>
      <c r="C137" s="276"/>
      <c r="D137" s="263"/>
      <c r="E137" s="263"/>
      <c r="F137" s="263"/>
      <c r="G137" s="264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31" x14ac:dyDescent="0.2">
      <c r="A138" s="6"/>
      <c r="B138" s="7" t="s">
        <v>228</v>
      </c>
      <c r="C138" s="271" t="s">
        <v>228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31" x14ac:dyDescent="0.2">
      <c r="C139" s="277"/>
      <c r="AE139" t="s">
        <v>231</v>
      </c>
    </row>
  </sheetData>
  <mergeCells count="11">
    <mergeCell ref="C29:G29"/>
    <mergeCell ref="C40:G40"/>
    <mergeCell ref="C56:G56"/>
    <mergeCell ref="A132:C132"/>
    <mergeCell ref="A133:G137"/>
    <mergeCell ref="A1:G1"/>
    <mergeCell ref="C2:G2"/>
    <mergeCell ref="C3:G3"/>
    <mergeCell ref="C4:G4"/>
    <mergeCell ref="C21:G21"/>
    <mergeCell ref="C25:G25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cp:lastPrinted>2014-02-28T09:52:57Z</cp:lastPrinted>
  <dcterms:created xsi:type="dcterms:W3CDTF">2009-04-08T07:15:50Z</dcterms:created>
  <dcterms:modified xsi:type="dcterms:W3CDTF">2016-09-21T10:43:34Z</dcterms:modified>
</cp:coreProperties>
</file>