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Pol'!$A$1:$U$46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8" i="1" l="1"/>
  <c r="I47" i="1"/>
  <c r="G39" i="1"/>
  <c r="H39" i="1" s="1"/>
  <c r="H40" i="1" s="1"/>
  <c r="F39" i="1"/>
  <c r="G36" i="12"/>
  <c r="AC36" i="12"/>
  <c r="AD36" i="12"/>
  <c r="BA20" i="12"/>
  <c r="BA19" i="12"/>
  <c r="G9" i="12"/>
  <c r="G8" i="12" s="1"/>
  <c r="I9" i="12"/>
  <c r="I8" i="12" s="1"/>
  <c r="K9" i="12"/>
  <c r="K8" i="12" s="1"/>
  <c r="O9" i="12"/>
  <c r="Q9" i="12"/>
  <c r="Q8" i="12" s="1"/>
  <c r="U9" i="12"/>
  <c r="G14" i="12"/>
  <c r="M14" i="12" s="1"/>
  <c r="I14" i="12"/>
  <c r="K14" i="12"/>
  <c r="O14" i="12"/>
  <c r="Q14" i="12"/>
  <c r="U14" i="12"/>
  <c r="U8" i="12" s="1"/>
  <c r="G15" i="12"/>
  <c r="I15" i="12"/>
  <c r="K15" i="12"/>
  <c r="M15" i="12"/>
  <c r="O15" i="12"/>
  <c r="Q15" i="12"/>
  <c r="U15" i="12"/>
  <c r="G16" i="12"/>
  <c r="I16" i="12"/>
  <c r="K16" i="12"/>
  <c r="M16" i="12"/>
  <c r="O16" i="12"/>
  <c r="O8" i="12" s="1"/>
  <c r="Q16" i="12"/>
  <c r="U16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22" i="12"/>
  <c r="I22" i="12"/>
  <c r="K22" i="12"/>
  <c r="M22" i="12"/>
  <c r="O22" i="12"/>
  <c r="Q22" i="12"/>
  <c r="U22" i="12"/>
  <c r="G27" i="12"/>
  <c r="O27" i="12"/>
  <c r="G28" i="12"/>
  <c r="M28" i="12" s="1"/>
  <c r="M27" i="12" s="1"/>
  <c r="I28" i="12"/>
  <c r="I27" i="12" s="1"/>
  <c r="K28" i="12"/>
  <c r="K27" i="12" s="1"/>
  <c r="O28" i="12"/>
  <c r="Q28" i="12"/>
  <c r="Q27" i="12" s="1"/>
  <c r="U28" i="12"/>
  <c r="G29" i="12"/>
  <c r="M29" i="12" s="1"/>
  <c r="I29" i="12"/>
  <c r="K29" i="12"/>
  <c r="O29" i="12"/>
  <c r="Q29" i="12"/>
  <c r="U29" i="12"/>
  <c r="U27" i="12" s="1"/>
  <c r="G31" i="12"/>
  <c r="I31" i="12"/>
  <c r="K31" i="12"/>
  <c r="M31" i="12"/>
  <c r="O31" i="12"/>
  <c r="Q31" i="12"/>
  <c r="U31" i="12"/>
  <c r="I20" i="1"/>
  <c r="I19" i="1"/>
  <c r="I18" i="1"/>
  <c r="I17" i="1"/>
  <c r="I16" i="1"/>
  <c r="I49" i="1"/>
  <c r="G27" i="1"/>
  <c r="F40" i="1"/>
  <c r="G23" i="1" s="1"/>
  <c r="G40" i="1"/>
  <c r="G25" i="1" s="1"/>
  <c r="G26" i="1" s="1"/>
  <c r="J28" i="1"/>
  <c r="J26" i="1"/>
  <c r="G38" i="1"/>
  <c r="F38" i="1"/>
  <c r="J23" i="1"/>
  <c r="J24" i="1"/>
  <c r="J25" i="1"/>
  <c r="J27" i="1"/>
  <c r="E24" i="1"/>
  <c r="E26" i="1"/>
  <c r="G24" i="1" l="1"/>
  <c r="G29" i="1" s="1"/>
  <c r="G28" i="1"/>
  <c r="M9" i="12"/>
  <c r="M8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<sst xmlns="http://schemas.openxmlformats.org/spreadsheetml/2006/main" count="194" uniqueCount="129">
  <si>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</si>
  <si>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</si>
  <si>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</si>
  <si>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</si>
  <si>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</si>
  <si>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</si>
  <si>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</si>
  <si>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</si>
  <si>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</si>
  <si>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</si>
  <si>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</si>
  <si>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</si>
  <si>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</si>
  <si>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</si>
  <si>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</si>
  <si>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</si>
  <si>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</si>
  <si>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</si>
  <si>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</si>
  <si>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</si>
  <si>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</si>
  <si>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</si>
  <si>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</si>
  <si>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</si>
  <si>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</si>
  <si>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</si>
  <si>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</si>
  <si>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</si>
  <si>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</si>
  <si>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</si>
  <si>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</si>
  <si>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</si>
  <si>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</si>
  <si>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</si>
  <si>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</si>
  <si>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</si>
  <si>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</si>
  <si>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</si>
  <si>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</si>
  <si>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</si>
  <si>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</si>
  <si>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</si>
  <si>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</si>
  <si>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</si>
  <si>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</si>
  <si>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Položkový výkaz-podstráň</t>
  </si>
  <si>
    <t>Celkem za stavbu</t>
  </si>
  <si>
    <t>CZK</t>
  </si>
  <si>
    <t>Rekapitulace dílů</t>
  </si>
  <si>
    <t>Typ dílu</t>
  </si>
  <si>
    <t>5</t>
  </si>
  <si>
    <t>Komunikace</t>
  </si>
  <si>
    <t>91</t>
  </si>
  <si>
    <t>Doplňující práce na komunikaci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</si>
  <si>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</si>
  <si>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</si>
  <si>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</si>
  <si>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</si>
  <si>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</si>
  <si>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</si>
  <si>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</si>
  <si>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</si>
  <si>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</si>
  <si>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</si>
  <si>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</si>
  <si>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</si>
  <si>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</si>
  <si>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</si>
  <si>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</si>
  <si>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</si>
  <si>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</si>
  <si>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</si>
  <si>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</si>
  <si>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</si>
  <si>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</si>
  <si>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</si>
  <si>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</si>
  <si>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</si>
  <si>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</si>
  <si>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</si>
  <si>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</si>
  <si>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</si>
  <si>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</si>
  <si>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577141212R00</t>
  </si>
  <si>
    <t>Beton asfalt. ACO 8,ACO 11,ACO 16, do 3 m, tl.5 cm</t>
  </si>
  <si>
    <t>m2</t>
  </si>
  <si>
    <t>POL1_0</t>
  </si>
  <si>
    <t>B Martinů: : 601,94</t>
  </si>
  <si>
    <t>VV</t>
  </si>
  <si>
    <t>J Šlitra: : 695,8</t>
  </si>
  <si>
    <t>L Janáčka: : 579</t>
  </si>
  <si>
    <t>Bubeníkova: : 453</t>
  </si>
  <si>
    <t>573211111R00</t>
  </si>
  <si>
    <t>Postřik živičný spojovací z asfaltu 0,5-0,7 kg/m2</t>
  </si>
  <si>
    <t>565151111R00</t>
  </si>
  <si>
    <t>Podklad z obal kam.ACP 16+,ACP 22+,do 3 m,tl. 7 cm</t>
  </si>
  <si>
    <t>573191111R00</t>
  </si>
  <si>
    <t>Nátěr infiltrační kationaktivní emulzí 1kg/m2</t>
  </si>
  <si>
    <t>561271111R00</t>
  </si>
  <si>
    <t>Podklad ze zeminy stabil. Road Mix,25 cm</t>
  </si>
  <si>
    <t>58530120.AR</t>
  </si>
  <si>
    <t>Hydraulické směsné pojivo (např Dorosol C 30)</t>
  </si>
  <si>
    <t>t</t>
  </si>
  <si>
    <t>POL3_0</t>
  </si>
  <si>
    <t>Přesný poměr dávkování a typu pojiva bude upřesněn laboratoní zkouškou, kterou provede zhotovitel před započetím stavby.</t>
  </si>
  <si>
    <t>POP</t>
  </si>
  <si>
    <t>V položce je uveden předpokládaný obsah pojiva</t>
  </si>
  <si>
    <t>(28,8*2446,5)/1000</t>
  </si>
  <si>
    <t>569851111R00</t>
  </si>
  <si>
    <t>Zpevnění krajnic štěrkodrtí tloušťky  15 cm</t>
  </si>
  <si>
    <t>bubeníkova: : 98,9</t>
  </si>
  <si>
    <t>L Janáčka: : 171,7</t>
  </si>
  <si>
    <t>J Šlitra: : 161</t>
  </si>
  <si>
    <t>B Martinů: : 106</t>
  </si>
  <si>
    <t>917862111RV3</t>
  </si>
  <si>
    <t>Osazení stojat. obrub.bet. s opěrou,lože z C 12/15, včetně obrubníku nájezdového CSB H 15 1000/150/150</t>
  </si>
  <si>
    <t>m</t>
  </si>
  <si>
    <t>917862111RU2</t>
  </si>
  <si>
    <t>Osazení stojat. obrub.bet. s opěrou,lože z C 12/15, včetně obrubníku CSB H 25 1000/150/250</t>
  </si>
  <si>
    <t>62,5</t>
  </si>
  <si>
    <t>919735112R00</t>
  </si>
  <si>
    <t>Řezání stávajícího živičného krytu tl. 5 - 10 cm</t>
  </si>
  <si>
    <t>4,5</t>
  </si>
  <si>
    <t>3,</t>
  </si>
  <si>
    <t>21,7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</si>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</sst>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9" xfId="0" applyNumberFormat="1" applyFont="1" applyBorder="1" applyAlignment="1">
      <alignment vertical="top" wrapText="1" shrinkToFit="1"/>
    </xf>
    <xf numFmtId="172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2"/>
  <sheetViews>
    <sheetView showGridLines="0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45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/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/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88" t="s">
        <v>23</v>
      </c>
      <c r="B16" s="189" t="s">
        <v>23</v>
      </c>
      <c r="C16" s="58"/>
      <c r="D16" s="59"/>
      <c r="E16" s="84"/>
      <c r="F16" s="85"/>
      <c r="G16" s="84"/>
      <c r="H16" s="85"/>
      <c r="I16" s="84">
        <f>SUMIF(F47:F48,A16,I47:I48)+SUMIF(F47:F48,"PSU",I47:I48)</f>
        <v>0</v>
      </c>
      <c r="J16" s="94"/>
    </row>
    <row r="17" spans="1:10" ht="23.25" customHeight="1" x14ac:dyDescent="0.2">
      <c r="A17" s="188" t="s">
        <v>24</v>
      </c>
      <c r="B17" s="189" t="s">
        <v>24</v>
      </c>
      <c r="C17" s="58"/>
      <c r="D17" s="59"/>
      <c r="E17" s="84"/>
      <c r="F17" s="85"/>
      <c r="G17" s="84"/>
      <c r="H17" s="85"/>
      <c r="I17" s="84">
        <f>SUMIF(F47:F48,A17,I47:I48)</f>
        <v>0</v>
      </c>
      <c r="J17" s="94"/>
    </row>
    <row r="18" spans="1:10" ht="23.25" customHeight="1" x14ac:dyDescent="0.2">
      <c r="A18" s="188" t="s">
        <v>25</v>
      </c>
      <c r="B18" s="189" t="s">
        <v>25</v>
      </c>
      <c r="C18" s="58"/>
      <c r="D18" s="59"/>
      <c r="E18" s="84"/>
      <c r="F18" s="85"/>
      <c r="G18" s="84"/>
      <c r="H18" s="85"/>
      <c r="I18" s="84">
        <f>SUMIF(F47:F48,A18,I47:I48)</f>
        <v>0</v>
      </c>
      <c r="J18" s="94"/>
    </row>
    <row r="19" spans="1:10" ht="23.25" customHeight="1" x14ac:dyDescent="0.2">
      <c r="A19" s="188" t="s">
        <v>54</v>
      </c>
      <c r="B19" s="189" t="s">
        <v>26</v>
      </c>
      <c r="C19" s="58"/>
      <c r="D19" s="59"/>
      <c r="E19" s="84"/>
      <c r="F19" s="85"/>
      <c r="G19" s="84"/>
      <c r="H19" s="85"/>
      <c r="I19" s="84">
        <f>SUMIF(F47:F48,A19,I47:I48)</f>
        <v>0</v>
      </c>
      <c r="J19" s="94"/>
    </row>
    <row r="20" spans="1:10" ht="23.25" customHeight="1" x14ac:dyDescent="0.2">
      <c r="A20" s="188" t="s">
        <v>55</v>
      </c>
      <c r="B20" s="189" t="s">
        <v>27</v>
      </c>
      <c r="C20" s="58"/>
      <c r="D20" s="59"/>
      <c r="E20" s="84"/>
      <c r="F20" s="85"/>
      <c r="G20" s="84"/>
      <c r="H20" s="85"/>
      <c r="I20" s="84">
        <f>SUMIF(F47:F48,A20,I47:I48)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Pol'!AC36</f>
        <v>0</v>
      </c>
      <c r="G39" s="149">
        <f>' Pol'!AD36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46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 x14ac:dyDescent="0.25">
      <c r="B44" s="162" t="s">
        <v>48</v>
      </c>
    </row>
    <row r="46" spans="1:10" ht="25.5" customHeight="1" x14ac:dyDescent="0.2">
      <c r="A46" s="163"/>
      <c r="B46" s="166" t="s">
        <v>16</v>
      </c>
      <c r="C46" s="166" t="s">
        <v>5</v>
      </c>
      <c r="D46" s="167"/>
      <c r="E46" s="167"/>
      <c r="F46" s="170" t="s">
        <v>49</v>
      </c>
      <c r="G46" s="170"/>
      <c r="H46" s="170"/>
      <c r="I46" s="171" t="s">
        <v>28</v>
      </c>
      <c r="J46" s="171"/>
    </row>
    <row r="47" spans="1:10" ht="25.5" customHeight="1" x14ac:dyDescent="0.2">
      <c r="A47" s="164"/>
      <c r="B47" s="172" t="s">
        <v>50</v>
      </c>
      <c r="C47" s="173" t="s">
        <v>51</v>
      </c>
      <c r="D47" s="174"/>
      <c r="E47" s="174"/>
      <c r="F47" s="178" t="s">
        <v>23</v>
      </c>
      <c r="G47" s="179"/>
      <c r="H47" s="179"/>
      <c r="I47" s="180">
        <f>' Pol'!G8</f>
        <v>0</v>
      </c>
      <c r="J47" s="180"/>
    </row>
    <row r="48" spans="1:10" ht="25.5" customHeight="1" x14ac:dyDescent="0.2">
      <c r="A48" s="164"/>
      <c r="B48" s="175" t="s">
        <v>52</v>
      </c>
      <c r="C48" s="176" t="s">
        <v>53</v>
      </c>
      <c r="D48" s="177"/>
      <c r="E48" s="177"/>
      <c r="F48" s="181" t="s">
        <v>23</v>
      </c>
      <c r="G48" s="182"/>
      <c r="H48" s="182"/>
      <c r="I48" s="183">
        <f>' Pol'!G27</f>
        <v>0</v>
      </c>
      <c r="J48" s="183"/>
    </row>
    <row r="49" spans="1:10" ht="25.5" customHeight="1" x14ac:dyDescent="0.2">
      <c r="A49" s="165"/>
      <c r="B49" s="168" t="s">
        <v>1</v>
      </c>
      <c r="C49" s="168"/>
      <c r="D49" s="169"/>
      <c r="E49" s="169"/>
      <c r="F49" s="184"/>
      <c r="G49" s="185"/>
      <c r="H49" s="185"/>
      <c r="I49" s="186">
        <f>SUM(I47:I48)</f>
        <v>0</v>
      </c>
      <c r="J49" s="186"/>
    </row>
    <row r="50" spans="1:10" x14ac:dyDescent="0.2">
      <c r="F50" s="187"/>
      <c r="G50" s="131"/>
      <c r="H50" s="187"/>
      <c r="I50" s="131"/>
      <c r="J50" s="131"/>
    </row>
    <row r="51" spans="1:10" x14ac:dyDescent="0.2">
      <c r="F51" s="187"/>
      <c r="G51" s="131"/>
      <c r="H51" s="187"/>
      <c r="I51" s="131"/>
      <c r="J51" s="131"/>
    </row>
    <row r="52" spans="1:10" x14ac:dyDescent="0.2">
      <c r="F52" s="187"/>
      <c r="G52" s="131"/>
      <c r="H52" s="187"/>
      <c r="I52" s="131"/>
      <c r="J52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I49:J49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0" t="s">
        <v>6</v>
      </c>
      <c r="B1" s="190"/>
      <c r="C1" s="190"/>
      <c r="D1" s="190"/>
      <c r="E1" s="190"/>
      <c r="F1" s="190"/>
      <c r="G1" s="190"/>
      <c r="AE1" t="s">
        <v>57</v>
      </c>
    </row>
    <row r="2" spans="1:60" ht="24.95" customHeight="1" x14ac:dyDescent="0.2">
      <c r="A2" s="197" t="s">
        <v>56</v>
      </c>
      <c r="B2" s="191"/>
      <c r="C2" s="192" t="s">
        <v>45</v>
      </c>
      <c r="D2" s="193"/>
      <c r="E2" s="193"/>
      <c r="F2" s="193"/>
      <c r="G2" s="199"/>
      <c r="AE2" t="s">
        <v>58</v>
      </c>
    </row>
    <row r="3" spans="1:60" ht="24.95" hidden="1" customHeight="1" x14ac:dyDescent="0.2">
      <c r="A3" s="198" t="s">
        <v>7</v>
      </c>
      <c r="B3" s="195"/>
      <c r="C3" s="194"/>
      <c r="D3" s="194"/>
      <c r="E3" s="194"/>
      <c r="F3" s="194"/>
      <c r="G3" s="200"/>
      <c r="AE3" t="s">
        <v>59</v>
      </c>
    </row>
    <row r="4" spans="1:60" ht="24.95" hidden="1" customHeight="1" x14ac:dyDescent="0.2">
      <c r="A4" s="198" t="s">
        <v>8</v>
      </c>
      <c r="B4" s="195"/>
      <c r="C4" s="196"/>
      <c r="D4" s="194"/>
      <c r="E4" s="194"/>
      <c r="F4" s="194"/>
      <c r="G4" s="200"/>
      <c r="AE4" t="s">
        <v>60</v>
      </c>
    </row>
    <row r="5" spans="1:60" hidden="1" x14ac:dyDescent="0.2">
      <c r="A5" s="201" t="s">
        <v>61</v>
      </c>
      <c r="B5" s="202"/>
      <c r="C5" s="203"/>
      <c r="D5" s="204"/>
      <c r="E5" s="204"/>
      <c r="F5" s="204"/>
      <c r="G5" s="205"/>
      <c r="AE5" t="s">
        <v>62</v>
      </c>
    </row>
    <row r="7" spans="1:60" ht="38.25" x14ac:dyDescent="0.2">
      <c r="A7" s="211" t="s">
        <v>63</v>
      </c>
      <c r="B7" s="212" t="s">
        <v>64</v>
      </c>
      <c r="C7" s="212" t="s">
        <v>65</v>
      </c>
      <c r="D7" s="211" t="s">
        <v>66</v>
      </c>
      <c r="E7" s="211" t="s">
        <v>67</v>
      </c>
      <c r="F7" s="206" t="s">
        <v>68</v>
      </c>
      <c r="G7" s="232" t="s">
        <v>28</v>
      </c>
      <c r="H7" s="233" t="s">
        <v>29</v>
      </c>
      <c r="I7" s="233" t="s">
        <v>69</v>
      </c>
      <c r="J7" s="233" t="s">
        <v>30</v>
      </c>
      <c r="K7" s="233" t="s">
        <v>70</v>
      </c>
      <c r="L7" s="233" t="s">
        <v>71</v>
      </c>
      <c r="M7" s="233" t="s">
        <v>72</v>
      </c>
      <c r="N7" s="233" t="s">
        <v>73</v>
      </c>
      <c r="O7" s="233" t="s">
        <v>74</v>
      </c>
      <c r="P7" s="233" t="s">
        <v>75</v>
      </c>
      <c r="Q7" s="233" t="s">
        <v>76</v>
      </c>
      <c r="R7" s="233" t="s">
        <v>77</v>
      </c>
      <c r="S7" s="233" t="s">
        <v>78</v>
      </c>
      <c r="T7" s="233" t="s">
        <v>79</v>
      </c>
      <c r="U7" s="214" t="s">
        <v>80</v>
      </c>
    </row>
    <row r="8" spans="1:60" x14ac:dyDescent="0.2">
      <c r="A8" s="234" t="s">
        <v>81</v>
      </c>
      <c r="B8" s="235" t="s">
        <v>50</v>
      </c>
      <c r="C8" s="236" t="s">
        <v>51</v>
      </c>
      <c r="D8" s="213"/>
      <c r="E8" s="237"/>
      <c r="F8" s="238"/>
      <c r="G8" s="238">
        <f>SUMIF(AE9:AE26,"&lt;&gt;NOR",G9:G26)</f>
        <v>0</v>
      </c>
      <c r="H8" s="238"/>
      <c r="I8" s="238">
        <f>SUM(I9:I26)</f>
        <v>0</v>
      </c>
      <c r="J8" s="238"/>
      <c r="K8" s="238">
        <f>SUM(K9:K26)</f>
        <v>0</v>
      </c>
      <c r="L8" s="238"/>
      <c r="M8" s="238">
        <f>SUM(M9:M26)</f>
        <v>0</v>
      </c>
      <c r="N8" s="213"/>
      <c r="O8" s="213">
        <f>SUM(O9:O26)</f>
        <v>1040.5914299999999</v>
      </c>
      <c r="P8" s="213"/>
      <c r="Q8" s="213">
        <f>SUM(Q9:Q26)</f>
        <v>0</v>
      </c>
      <c r="R8" s="213"/>
      <c r="S8" s="213"/>
      <c r="T8" s="234"/>
      <c r="U8" s="213">
        <f>SUM(U9:U26)</f>
        <v>497.70000000000005</v>
      </c>
      <c r="AE8" t="s">
        <v>82</v>
      </c>
    </row>
    <row r="9" spans="1:60" outlineLevel="1" x14ac:dyDescent="0.2">
      <c r="A9" s="208">
        <v>1</v>
      </c>
      <c r="B9" s="215" t="s">
        <v>83</v>
      </c>
      <c r="C9" s="260" t="s">
        <v>84</v>
      </c>
      <c r="D9" s="217" t="s">
        <v>85</v>
      </c>
      <c r="E9" s="223">
        <v>2329.7399999999998</v>
      </c>
      <c r="F9" s="227"/>
      <c r="G9" s="228">
        <f>ROUND(E9*F9,2)</f>
        <v>0</v>
      </c>
      <c r="H9" s="227"/>
      <c r="I9" s="228">
        <f>ROUND(E9*H9,2)</f>
        <v>0</v>
      </c>
      <c r="J9" s="227"/>
      <c r="K9" s="228">
        <f>ROUND(E9*J9,2)</f>
        <v>0</v>
      </c>
      <c r="L9" s="228">
        <v>21</v>
      </c>
      <c r="M9" s="228">
        <f>G9*(1+L9/100)</f>
        <v>0</v>
      </c>
      <c r="N9" s="217">
        <v>0.12715000000000001</v>
      </c>
      <c r="O9" s="217">
        <f>ROUND(E9*N9,5)</f>
        <v>296.22644000000003</v>
      </c>
      <c r="P9" s="217">
        <v>0</v>
      </c>
      <c r="Q9" s="217">
        <f>ROUND(E9*P9,5)</f>
        <v>0</v>
      </c>
      <c r="R9" s="217"/>
      <c r="S9" s="217"/>
      <c r="T9" s="218">
        <v>7.1999999999999995E-2</v>
      </c>
      <c r="U9" s="217">
        <f>ROUND(E9*T9,2)</f>
        <v>167.74</v>
      </c>
      <c r="V9" s="207"/>
      <c r="W9" s="207"/>
      <c r="X9" s="207"/>
      <c r="Y9" s="207"/>
      <c r="Z9" s="207"/>
      <c r="AA9" s="207"/>
      <c r="AB9" s="207"/>
      <c r="AC9" s="207"/>
      <c r="AD9" s="207"/>
      <c r="AE9" s="207" t="s">
        <v>86</v>
      </c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08"/>
      <c r="B10" s="215"/>
      <c r="C10" s="261" t="s">
        <v>87</v>
      </c>
      <c r="D10" s="219"/>
      <c r="E10" s="224">
        <v>601.94000000000005</v>
      </c>
      <c r="F10" s="228"/>
      <c r="G10" s="228"/>
      <c r="H10" s="228"/>
      <c r="I10" s="228"/>
      <c r="J10" s="228"/>
      <c r="K10" s="228"/>
      <c r="L10" s="228"/>
      <c r="M10" s="228"/>
      <c r="N10" s="217"/>
      <c r="O10" s="217"/>
      <c r="P10" s="217"/>
      <c r="Q10" s="217"/>
      <c r="R10" s="217"/>
      <c r="S10" s="217"/>
      <c r="T10" s="218"/>
      <c r="U10" s="217"/>
      <c r="V10" s="207"/>
      <c r="W10" s="207"/>
      <c r="X10" s="207"/>
      <c r="Y10" s="207"/>
      <c r="Z10" s="207"/>
      <c r="AA10" s="207"/>
      <c r="AB10" s="207"/>
      <c r="AC10" s="207"/>
      <c r="AD10" s="207"/>
      <c r="AE10" s="207" t="s">
        <v>88</v>
      </c>
      <c r="AF10" s="207">
        <v>0</v>
      </c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08"/>
      <c r="B11" s="215"/>
      <c r="C11" s="261" t="s">
        <v>89</v>
      </c>
      <c r="D11" s="219"/>
      <c r="E11" s="224">
        <v>695.8</v>
      </c>
      <c r="F11" s="228"/>
      <c r="G11" s="228"/>
      <c r="H11" s="228"/>
      <c r="I11" s="228"/>
      <c r="J11" s="228"/>
      <c r="K11" s="228"/>
      <c r="L11" s="228"/>
      <c r="M11" s="228"/>
      <c r="N11" s="217"/>
      <c r="O11" s="217"/>
      <c r="P11" s="217"/>
      <c r="Q11" s="217"/>
      <c r="R11" s="217"/>
      <c r="S11" s="217"/>
      <c r="T11" s="218"/>
      <c r="U11" s="217"/>
      <c r="V11" s="207"/>
      <c r="W11" s="207"/>
      <c r="X11" s="207"/>
      <c r="Y11" s="207"/>
      <c r="Z11" s="207"/>
      <c r="AA11" s="207"/>
      <c r="AB11" s="207"/>
      <c r="AC11" s="207"/>
      <c r="AD11" s="207"/>
      <c r="AE11" s="207" t="s">
        <v>88</v>
      </c>
      <c r="AF11" s="207">
        <v>0</v>
      </c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08"/>
      <c r="B12" s="215"/>
      <c r="C12" s="261" t="s">
        <v>90</v>
      </c>
      <c r="D12" s="219"/>
      <c r="E12" s="224">
        <v>579</v>
      </c>
      <c r="F12" s="228"/>
      <c r="G12" s="228"/>
      <c r="H12" s="228"/>
      <c r="I12" s="228"/>
      <c r="J12" s="228"/>
      <c r="K12" s="228"/>
      <c r="L12" s="228"/>
      <c r="M12" s="228"/>
      <c r="N12" s="217"/>
      <c r="O12" s="217"/>
      <c r="P12" s="217"/>
      <c r="Q12" s="217"/>
      <c r="R12" s="217"/>
      <c r="S12" s="217"/>
      <c r="T12" s="218"/>
      <c r="U12" s="217"/>
      <c r="V12" s="207"/>
      <c r="W12" s="207"/>
      <c r="X12" s="207"/>
      <c r="Y12" s="207"/>
      <c r="Z12" s="207"/>
      <c r="AA12" s="207"/>
      <c r="AB12" s="207"/>
      <c r="AC12" s="207"/>
      <c r="AD12" s="207"/>
      <c r="AE12" s="207" t="s">
        <v>88</v>
      </c>
      <c r="AF12" s="207">
        <v>0</v>
      </c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08"/>
      <c r="B13" s="215"/>
      <c r="C13" s="261" t="s">
        <v>91</v>
      </c>
      <c r="D13" s="219"/>
      <c r="E13" s="224">
        <v>453</v>
      </c>
      <c r="F13" s="228"/>
      <c r="G13" s="228"/>
      <c r="H13" s="228"/>
      <c r="I13" s="228"/>
      <c r="J13" s="228"/>
      <c r="K13" s="228"/>
      <c r="L13" s="228"/>
      <c r="M13" s="228"/>
      <c r="N13" s="217"/>
      <c r="O13" s="217"/>
      <c r="P13" s="217"/>
      <c r="Q13" s="217"/>
      <c r="R13" s="217"/>
      <c r="S13" s="217"/>
      <c r="T13" s="218"/>
      <c r="U13" s="217"/>
      <c r="V13" s="207"/>
      <c r="W13" s="207"/>
      <c r="X13" s="207"/>
      <c r="Y13" s="207"/>
      <c r="Z13" s="207"/>
      <c r="AA13" s="207"/>
      <c r="AB13" s="207"/>
      <c r="AC13" s="207"/>
      <c r="AD13" s="207"/>
      <c r="AE13" s="207" t="s">
        <v>88</v>
      </c>
      <c r="AF13" s="207">
        <v>0</v>
      </c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08">
        <v>2</v>
      </c>
      <c r="B14" s="215" t="s">
        <v>92</v>
      </c>
      <c r="C14" s="260" t="s">
        <v>93</v>
      </c>
      <c r="D14" s="217" t="s">
        <v>85</v>
      </c>
      <c r="E14" s="223">
        <v>2330</v>
      </c>
      <c r="F14" s="227"/>
      <c r="G14" s="228">
        <f>ROUND(E14*F14,2)</f>
        <v>0</v>
      </c>
      <c r="H14" s="227"/>
      <c r="I14" s="228">
        <f>ROUND(E14*H14,2)</f>
        <v>0</v>
      </c>
      <c r="J14" s="227"/>
      <c r="K14" s="228">
        <f>ROUND(E14*J14,2)</f>
        <v>0</v>
      </c>
      <c r="L14" s="228">
        <v>21</v>
      </c>
      <c r="M14" s="228">
        <f>G14*(1+L14/100)</f>
        <v>0</v>
      </c>
      <c r="N14" s="217">
        <v>6.0999999999999997E-4</v>
      </c>
      <c r="O14" s="217">
        <f>ROUND(E14*N14,5)</f>
        <v>1.4213</v>
      </c>
      <c r="P14" s="217">
        <v>0</v>
      </c>
      <c r="Q14" s="217">
        <f>ROUND(E14*P14,5)</f>
        <v>0</v>
      </c>
      <c r="R14" s="217"/>
      <c r="S14" s="217"/>
      <c r="T14" s="218">
        <v>2E-3</v>
      </c>
      <c r="U14" s="217">
        <f>ROUND(E14*T14,2)</f>
        <v>4.66</v>
      </c>
      <c r="V14" s="207"/>
      <c r="W14" s="207"/>
      <c r="X14" s="207"/>
      <c r="Y14" s="207"/>
      <c r="Z14" s="207"/>
      <c r="AA14" s="207"/>
      <c r="AB14" s="207"/>
      <c r="AC14" s="207"/>
      <c r="AD14" s="207"/>
      <c r="AE14" s="207" t="s">
        <v>86</v>
      </c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08">
        <v>3</v>
      </c>
      <c r="B15" s="215" t="s">
        <v>94</v>
      </c>
      <c r="C15" s="260" t="s">
        <v>95</v>
      </c>
      <c r="D15" s="217" t="s">
        <v>85</v>
      </c>
      <c r="E15" s="223">
        <v>2446.5</v>
      </c>
      <c r="F15" s="227"/>
      <c r="G15" s="228">
        <f>ROUND(E15*F15,2)</f>
        <v>0</v>
      </c>
      <c r="H15" s="227"/>
      <c r="I15" s="228">
        <f>ROUND(E15*H15,2)</f>
        <v>0</v>
      </c>
      <c r="J15" s="227"/>
      <c r="K15" s="228">
        <f>ROUND(E15*J15,2)</f>
        <v>0</v>
      </c>
      <c r="L15" s="228">
        <v>21</v>
      </c>
      <c r="M15" s="228">
        <f>G15*(1+L15/100)</f>
        <v>0</v>
      </c>
      <c r="N15" s="217">
        <v>0.18462999999999999</v>
      </c>
      <c r="O15" s="217">
        <f>ROUND(E15*N15,5)</f>
        <v>451.69729999999998</v>
      </c>
      <c r="P15" s="217">
        <v>0</v>
      </c>
      <c r="Q15" s="217">
        <f>ROUND(E15*P15,5)</f>
        <v>0</v>
      </c>
      <c r="R15" s="217"/>
      <c r="S15" s="217"/>
      <c r="T15" s="218">
        <v>6.4000000000000001E-2</v>
      </c>
      <c r="U15" s="217">
        <f>ROUND(E15*T15,2)</f>
        <v>156.58000000000001</v>
      </c>
      <c r="V15" s="207"/>
      <c r="W15" s="207"/>
      <c r="X15" s="207"/>
      <c r="Y15" s="207"/>
      <c r="Z15" s="207"/>
      <c r="AA15" s="207"/>
      <c r="AB15" s="207"/>
      <c r="AC15" s="207"/>
      <c r="AD15" s="207"/>
      <c r="AE15" s="207" t="s">
        <v>86</v>
      </c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08">
        <v>4</v>
      </c>
      <c r="B16" s="215" t="s">
        <v>96</v>
      </c>
      <c r="C16" s="260" t="s">
        <v>97</v>
      </c>
      <c r="D16" s="217" t="s">
        <v>85</v>
      </c>
      <c r="E16" s="223">
        <v>2446</v>
      </c>
      <c r="F16" s="227"/>
      <c r="G16" s="228">
        <f>ROUND(E16*F16,2)</f>
        <v>0</v>
      </c>
      <c r="H16" s="227"/>
      <c r="I16" s="228">
        <f>ROUND(E16*H16,2)</f>
        <v>0</v>
      </c>
      <c r="J16" s="227"/>
      <c r="K16" s="228">
        <f>ROUND(E16*J16,2)</f>
        <v>0</v>
      </c>
      <c r="L16" s="228">
        <v>21</v>
      </c>
      <c r="M16" s="228">
        <f>G16*(1+L16/100)</f>
        <v>0</v>
      </c>
      <c r="N16" s="217">
        <v>3.4000000000000002E-4</v>
      </c>
      <c r="O16" s="217">
        <f>ROUND(E16*N16,5)</f>
        <v>0.83164000000000005</v>
      </c>
      <c r="P16" s="217">
        <v>0</v>
      </c>
      <c r="Q16" s="217">
        <f>ROUND(E16*P16,5)</f>
        <v>0</v>
      </c>
      <c r="R16" s="217"/>
      <c r="S16" s="217"/>
      <c r="T16" s="218">
        <v>8.0000000000000002E-3</v>
      </c>
      <c r="U16" s="217">
        <f>ROUND(E16*T16,2)</f>
        <v>19.57</v>
      </c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86</v>
      </c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08">
        <v>5</v>
      </c>
      <c r="B17" s="215" t="s">
        <v>98</v>
      </c>
      <c r="C17" s="260" t="s">
        <v>99</v>
      </c>
      <c r="D17" s="217" t="s">
        <v>85</v>
      </c>
      <c r="E17" s="223">
        <v>2446.5</v>
      </c>
      <c r="F17" s="227"/>
      <c r="G17" s="228">
        <f>ROUND(E17*F17,2)</f>
        <v>0</v>
      </c>
      <c r="H17" s="227"/>
      <c r="I17" s="228">
        <f>ROUND(E17*H17,2)</f>
        <v>0</v>
      </c>
      <c r="J17" s="227"/>
      <c r="K17" s="228">
        <f>ROUND(E17*J17,2)</f>
        <v>0</v>
      </c>
      <c r="L17" s="228">
        <v>21</v>
      </c>
      <c r="M17" s="228">
        <f>G17*(1+L17/100)</f>
        <v>0</v>
      </c>
      <c r="N17" s="217">
        <v>2.8819999999999998E-2</v>
      </c>
      <c r="O17" s="217">
        <f>ROUND(E17*N17,5)</f>
        <v>70.508129999999994</v>
      </c>
      <c r="P17" s="217">
        <v>0</v>
      </c>
      <c r="Q17" s="217">
        <f>ROUND(E17*P17,5)</f>
        <v>0</v>
      </c>
      <c r="R17" s="217"/>
      <c r="S17" s="217"/>
      <c r="T17" s="218">
        <v>4.8000000000000001E-2</v>
      </c>
      <c r="U17" s="217">
        <f>ROUND(E17*T17,2)</f>
        <v>117.43</v>
      </c>
      <c r="V17" s="207"/>
      <c r="W17" s="207"/>
      <c r="X17" s="207"/>
      <c r="Y17" s="207"/>
      <c r="Z17" s="207"/>
      <c r="AA17" s="207"/>
      <c r="AB17" s="207"/>
      <c r="AC17" s="207"/>
      <c r="AD17" s="207"/>
      <c r="AE17" s="207" t="s">
        <v>86</v>
      </c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08">
        <v>6</v>
      </c>
      <c r="B18" s="215" t="s">
        <v>100</v>
      </c>
      <c r="C18" s="260" t="s">
        <v>101</v>
      </c>
      <c r="D18" s="217" t="s">
        <v>102</v>
      </c>
      <c r="E18" s="223">
        <v>70.459199999999996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17">
        <v>1</v>
      </c>
      <c r="O18" s="217">
        <f>ROUND(E18*N18,5)</f>
        <v>70.459199999999996</v>
      </c>
      <c r="P18" s="217">
        <v>0</v>
      </c>
      <c r="Q18" s="217">
        <f>ROUND(E18*P18,5)</f>
        <v>0</v>
      </c>
      <c r="R18" s="217"/>
      <c r="S18" s="217"/>
      <c r="T18" s="218">
        <v>0</v>
      </c>
      <c r="U18" s="217">
        <f>ROUND(E18*T18,2)</f>
        <v>0</v>
      </c>
      <c r="V18" s="207"/>
      <c r="W18" s="207"/>
      <c r="X18" s="207"/>
      <c r="Y18" s="207"/>
      <c r="Z18" s="207"/>
      <c r="AA18" s="207"/>
      <c r="AB18" s="207"/>
      <c r="AC18" s="207"/>
      <c r="AD18" s="207"/>
      <c r="AE18" s="207" t="s">
        <v>103</v>
      </c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ht="22.5" outlineLevel="1" x14ac:dyDescent="0.2">
      <c r="A19" s="208"/>
      <c r="B19" s="215"/>
      <c r="C19" s="262" t="s">
        <v>104</v>
      </c>
      <c r="D19" s="220"/>
      <c r="E19" s="225"/>
      <c r="F19" s="229"/>
      <c r="G19" s="230"/>
      <c r="H19" s="228"/>
      <c r="I19" s="228"/>
      <c r="J19" s="228"/>
      <c r="K19" s="228"/>
      <c r="L19" s="228"/>
      <c r="M19" s="228"/>
      <c r="N19" s="217"/>
      <c r="O19" s="217"/>
      <c r="P19" s="217"/>
      <c r="Q19" s="217"/>
      <c r="R19" s="217"/>
      <c r="S19" s="217"/>
      <c r="T19" s="218"/>
      <c r="U19" s="217"/>
      <c r="V19" s="207"/>
      <c r="W19" s="207"/>
      <c r="X19" s="207"/>
      <c r="Y19" s="207"/>
      <c r="Z19" s="207"/>
      <c r="AA19" s="207"/>
      <c r="AB19" s="207"/>
      <c r="AC19" s="207"/>
      <c r="AD19" s="207"/>
      <c r="AE19" s="207" t="s">
        <v>105</v>
      </c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10" t="str">
        <f>C19</f>
        <v>Přesný poměr dávkování a typu pojiva bude upřesněn laboratoní zkouškou, kterou provede zhotovitel před započetím stavby.</v>
      </c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08"/>
      <c r="B20" s="215"/>
      <c r="C20" s="262" t="s">
        <v>106</v>
      </c>
      <c r="D20" s="220"/>
      <c r="E20" s="225"/>
      <c r="F20" s="229"/>
      <c r="G20" s="230"/>
      <c r="H20" s="228"/>
      <c r="I20" s="228"/>
      <c r="J20" s="228"/>
      <c r="K20" s="228"/>
      <c r="L20" s="228"/>
      <c r="M20" s="228"/>
      <c r="N20" s="217"/>
      <c r="O20" s="217"/>
      <c r="P20" s="217"/>
      <c r="Q20" s="217"/>
      <c r="R20" s="217"/>
      <c r="S20" s="217"/>
      <c r="T20" s="218"/>
      <c r="U20" s="217"/>
      <c r="V20" s="207"/>
      <c r="W20" s="207"/>
      <c r="X20" s="207"/>
      <c r="Y20" s="207"/>
      <c r="Z20" s="207"/>
      <c r="AA20" s="207"/>
      <c r="AB20" s="207"/>
      <c r="AC20" s="207"/>
      <c r="AD20" s="207"/>
      <c r="AE20" s="207" t="s">
        <v>105</v>
      </c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10" t="str">
        <f>C20</f>
        <v>V položce je uveden předpokládaný obsah pojiva</v>
      </c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08"/>
      <c r="B21" s="215"/>
      <c r="C21" s="261" t="s">
        <v>107</v>
      </c>
      <c r="D21" s="219"/>
      <c r="E21" s="224">
        <v>70.459199999999996</v>
      </c>
      <c r="F21" s="228"/>
      <c r="G21" s="228"/>
      <c r="H21" s="228"/>
      <c r="I21" s="228"/>
      <c r="J21" s="228"/>
      <c r="K21" s="228"/>
      <c r="L21" s="228"/>
      <c r="M21" s="228"/>
      <c r="N21" s="217"/>
      <c r="O21" s="217"/>
      <c r="P21" s="217"/>
      <c r="Q21" s="217"/>
      <c r="R21" s="217"/>
      <c r="S21" s="217"/>
      <c r="T21" s="218"/>
      <c r="U21" s="217"/>
      <c r="V21" s="207"/>
      <c r="W21" s="207"/>
      <c r="X21" s="207"/>
      <c r="Y21" s="207"/>
      <c r="Z21" s="207"/>
      <c r="AA21" s="207"/>
      <c r="AB21" s="207"/>
      <c r="AC21" s="207"/>
      <c r="AD21" s="207"/>
      <c r="AE21" s="207" t="s">
        <v>88</v>
      </c>
      <c r="AF21" s="207">
        <v>0</v>
      </c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08">
        <v>7</v>
      </c>
      <c r="B22" s="215" t="s">
        <v>108</v>
      </c>
      <c r="C22" s="260" t="s">
        <v>109</v>
      </c>
      <c r="D22" s="217" t="s">
        <v>85</v>
      </c>
      <c r="E22" s="223">
        <v>537.6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17">
        <v>0.27799000000000001</v>
      </c>
      <c r="O22" s="217">
        <f>ROUND(E22*N22,5)</f>
        <v>149.44741999999999</v>
      </c>
      <c r="P22" s="217">
        <v>0</v>
      </c>
      <c r="Q22" s="217">
        <f>ROUND(E22*P22,5)</f>
        <v>0</v>
      </c>
      <c r="R22" s="217"/>
      <c r="S22" s="217"/>
      <c r="T22" s="218">
        <v>5.8999999999999997E-2</v>
      </c>
      <c r="U22" s="217">
        <f>ROUND(E22*T22,2)</f>
        <v>31.72</v>
      </c>
      <c r="V22" s="207"/>
      <c r="W22" s="207"/>
      <c r="X22" s="207"/>
      <c r="Y22" s="207"/>
      <c r="Z22" s="207"/>
      <c r="AA22" s="207"/>
      <c r="AB22" s="207"/>
      <c r="AC22" s="207"/>
      <c r="AD22" s="207"/>
      <c r="AE22" s="207" t="s">
        <v>86</v>
      </c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08"/>
      <c r="B23" s="215"/>
      <c r="C23" s="261" t="s">
        <v>110</v>
      </c>
      <c r="D23" s="219"/>
      <c r="E23" s="224">
        <v>98.9</v>
      </c>
      <c r="F23" s="228"/>
      <c r="G23" s="228"/>
      <c r="H23" s="228"/>
      <c r="I23" s="228"/>
      <c r="J23" s="228"/>
      <c r="K23" s="228"/>
      <c r="L23" s="228"/>
      <c r="M23" s="228"/>
      <c r="N23" s="217"/>
      <c r="O23" s="217"/>
      <c r="P23" s="217"/>
      <c r="Q23" s="217"/>
      <c r="R23" s="217"/>
      <c r="S23" s="217"/>
      <c r="T23" s="218"/>
      <c r="U23" s="217"/>
      <c r="V23" s="207"/>
      <c r="W23" s="207"/>
      <c r="X23" s="207"/>
      <c r="Y23" s="207"/>
      <c r="Z23" s="207"/>
      <c r="AA23" s="207"/>
      <c r="AB23" s="207"/>
      <c r="AC23" s="207"/>
      <c r="AD23" s="207"/>
      <c r="AE23" s="207" t="s">
        <v>88</v>
      </c>
      <c r="AF23" s="207">
        <v>0</v>
      </c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08"/>
      <c r="B24" s="215"/>
      <c r="C24" s="261" t="s">
        <v>111</v>
      </c>
      <c r="D24" s="219"/>
      <c r="E24" s="224">
        <v>171.7</v>
      </c>
      <c r="F24" s="228"/>
      <c r="G24" s="228"/>
      <c r="H24" s="228"/>
      <c r="I24" s="228"/>
      <c r="J24" s="228"/>
      <c r="K24" s="228"/>
      <c r="L24" s="228"/>
      <c r="M24" s="228"/>
      <c r="N24" s="217"/>
      <c r="O24" s="217"/>
      <c r="P24" s="217"/>
      <c r="Q24" s="217"/>
      <c r="R24" s="217"/>
      <c r="S24" s="217"/>
      <c r="T24" s="218"/>
      <c r="U24" s="217"/>
      <c r="V24" s="207"/>
      <c r="W24" s="207"/>
      <c r="X24" s="207"/>
      <c r="Y24" s="207"/>
      <c r="Z24" s="207"/>
      <c r="AA24" s="207"/>
      <c r="AB24" s="207"/>
      <c r="AC24" s="207"/>
      <c r="AD24" s="207"/>
      <c r="AE24" s="207" t="s">
        <v>88</v>
      </c>
      <c r="AF24" s="207">
        <v>0</v>
      </c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08"/>
      <c r="B25" s="215"/>
      <c r="C25" s="261" t="s">
        <v>112</v>
      </c>
      <c r="D25" s="219"/>
      <c r="E25" s="224">
        <v>161</v>
      </c>
      <c r="F25" s="228"/>
      <c r="G25" s="228"/>
      <c r="H25" s="228"/>
      <c r="I25" s="228"/>
      <c r="J25" s="228"/>
      <c r="K25" s="228"/>
      <c r="L25" s="228"/>
      <c r="M25" s="228"/>
      <c r="N25" s="217"/>
      <c r="O25" s="217"/>
      <c r="P25" s="217"/>
      <c r="Q25" s="217"/>
      <c r="R25" s="217"/>
      <c r="S25" s="217"/>
      <c r="T25" s="218"/>
      <c r="U25" s="217"/>
      <c r="V25" s="207"/>
      <c r="W25" s="207"/>
      <c r="X25" s="207"/>
      <c r="Y25" s="207"/>
      <c r="Z25" s="207"/>
      <c r="AA25" s="207"/>
      <c r="AB25" s="207"/>
      <c r="AC25" s="207"/>
      <c r="AD25" s="207"/>
      <c r="AE25" s="207" t="s">
        <v>88</v>
      </c>
      <c r="AF25" s="207">
        <v>0</v>
      </c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08"/>
      <c r="B26" s="215"/>
      <c r="C26" s="261" t="s">
        <v>113</v>
      </c>
      <c r="D26" s="219"/>
      <c r="E26" s="224">
        <v>106</v>
      </c>
      <c r="F26" s="228"/>
      <c r="G26" s="228"/>
      <c r="H26" s="228"/>
      <c r="I26" s="228"/>
      <c r="J26" s="228"/>
      <c r="K26" s="228"/>
      <c r="L26" s="228"/>
      <c r="M26" s="228"/>
      <c r="N26" s="217"/>
      <c r="O26" s="217"/>
      <c r="P26" s="217"/>
      <c r="Q26" s="217"/>
      <c r="R26" s="217"/>
      <c r="S26" s="217"/>
      <c r="T26" s="218"/>
      <c r="U26" s="217"/>
      <c r="V26" s="207"/>
      <c r="W26" s="207"/>
      <c r="X26" s="207"/>
      <c r="Y26" s="207"/>
      <c r="Z26" s="207"/>
      <c r="AA26" s="207"/>
      <c r="AB26" s="207"/>
      <c r="AC26" s="207"/>
      <c r="AD26" s="207"/>
      <c r="AE26" s="207" t="s">
        <v>88</v>
      </c>
      <c r="AF26" s="207">
        <v>0</v>
      </c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x14ac:dyDescent="0.2">
      <c r="A27" s="209" t="s">
        <v>81</v>
      </c>
      <c r="B27" s="216" t="s">
        <v>52</v>
      </c>
      <c r="C27" s="263" t="s">
        <v>53</v>
      </c>
      <c r="D27" s="221"/>
      <c r="E27" s="226"/>
      <c r="F27" s="231"/>
      <c r="G27" s="231">
        <f>SUMIF(AE28:AE34,"&lt;&gt;NOR",G28:G34)</f>
        <v>0</v>
      </c>
      <c r="H27" s="231"/>
      <c r="I27" s="231">
        <f>SUM(I28:I34)</f>
        <v>0</v>
      </c>
      <c r="J27" s="231"/>
      <c r="K27" s="231">
        <f>SUM(K28:K34)</f>
        <v>0</v>
      </c>
      <c r="L27" s="231"/>
      <c r="M27" s="231">
        <f>SUM(M28:M34)</f>
        <v>0</v>
      </c>
      <c r="N27" s="221"/>
      <c r="O27" s="221">
        <f>SUM(O28:O34)</f>
        <v>18.106929999999998</v>
      </c>
      <c r="P27" s="221"/>
      <c r="Q27" s="221">
        <f>SUM(Q28:Q34)</f>
        <v>0</v>
      </c>
      <c r="R27" s="221"/>
      <c r="S27" s="221"/>
      <c r="T27" s="222"/>
      <c r="U27" s="221">
        <f>SUM(U28:U34)</f>
        <v>19.850000000000001</v>
      </c>
      <c r="AE27" t="s">
        <v>82</v>
      </c>
    </row>
    <row r="28" spans="1:60" ht="33.75" outlineLevel="1" x14ac:dyDescent="0.2">
      <c r="A28" s="208">
        <v>8</v>
      </c>
      <c r="B28" s="215" t="s">
        <v>114</v>
      </c>
      <c r="C28" s="260" t="s">
        <v>115</v>
      </c>
      <c r="D28" s="217" t="s">
        <v>116</v>
      </c>
      <c r="E28" s="223">
        <v>6.5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17">
        <v>0.19520000000000001</v>
      </c>
      <c r="O28" s="217">
        <f>ROUND(E28*N28,5)</f>
        <v>1.2687999999999999</v>
      </c>
      <c r="P28" s="217">
        <v>0</v>
      </c>
      <c r="Q28" s="217">
        <f>ROUND(E28*P28,5)</f>
        <v>0</v>
      </c>
      <c r="R28" s="217"/>
      <c r="S28" s="217"/>
      <c r="T28" s="218">
        <v>0.27200000000000002</v>
      </c>
      <c r="U28" s="217">
        <f>ROUND(E28*T28,2)</f>
        <v>1.77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 t="s">
        <v>86</v>
      </c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ht="22.5" outlineLevel="1" x14ac:dyDescent="0.2">
      <c r="A29" s="208">
        <v>9</v>
      </c>
      <c r="B29" s="215" t="s">
        <v>117</v>
      </c>
      <c r="C29" s="260" t="s">
        <v>118</v>
      </c>
      <c r="D29" s="217" t="s">
        <v>116</v>
      </c>
      <c r="E29" s="223">
        <v>62.5</v>
      </c>
      <c r="F29" s="227"/>
      <c r="G29" s="228">
        <f>ROUND(E29*F29,2)</f>
        <v>0</v>
      </c>
      <c r="H29" s="227"/>
      <c r="I29" s="228">
        <f>ROUND(E29*H29,2)</f>
        <v>0</v>
      </c>
      <c r="J29" s="227"/>
      <c r="K29" s="228">
        <f>ROUND(E29*J29,2)</f>
        <v>0</v>
      </c>
      <c r="L29" s="228">
        <v>21</v>
      </c>
      <c r="M29" s="228">
        <f>G29*(1+L29/100)</f>
        <v>0</v>
      </c>
      <c r="N29" s="217">
        <v>0.26940999999999998</v>
      </c>
      <c r="O29" s="217">
        <f>ROUND(E29*N29,5)</f>
        <v>16.83813</v>
      </c>
      <c r="P29" s="217">
        <v>0</v>
      </c>
      <c r="Q29" s="217">
        <f>ROUND(E29*P29,5)</f>
        <v>0</v>
      </c>
      <c r="R29" s="217"/>
      <c r="S29" s="217"/>
      <c r="T29" s="218">
        <v>0.27200000000000002</v>
      </c>
      <c r="U29" s="217">
        <f>ROUND(E29*T29,2)</f>
        <v>17</v>
      </c>
      <c r="V29" s="207"/>
      <c r="W29" s="207"/>
      <c r="X29" s="207"/>
      <c r="Y29" s="207"/>
      <c r="Z29" s="207"/>
      <c r="AA29" s="207"/>
      <c r="AB29" s="207"/>
      <c r="AC29" s="207"/>
      <c r="AD29" s="207"/>
      <c r="AE29" s="207" t="s">
        <v>86</v>
      </c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08"/>
      <c r="B30" s="215"/>
      <c r="C30" s="261" t="s">
        <v>119</v>
      </c>
      <c r="D30" s="219"/>
      <c r="E30" s="224">
        <v>62.5</v>
      </c>
      <c r="F30" s="228"/>
      <c r="G30" s="228"/>
      <c r="H30" s="228"/>
      <c r="I30" s="228"/>
      <c r="J30" s="228"/>
      <c r="K30" s="228"/>
      <c r="L30" s="228"/>
      <c r="M30" s="228"/>
      <c r="N30" s="217"/>
      <c r="O30" s="217"/>
      <c r="P30" s="217"/>
      <c r="Q30" s="217"/>
      <c r="R30" s="217"/>
      <c r="S30" s="217"/>
      <c r="T30" s="218"/>
      <c r="U30" s="217"/>
      <c r="V30" s="207"/>
      <c r="W30" s="207"/>
      <c r="X30" s="207"/>
      <c r="Y30" s="207"/>
      <c r="Z30" s="207"/>
      <c r="AA30" s="207"/>
      <c r="AB30" s="207"/>
      <c r="AC30" s="207"/>
      <c r="AD30" s="207"/>
      <c r="AE30" s="207" t="s">
        <v>88</v>
      </c>
      <c r="AF30" s="207">
        <v>0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08">
        <v>10</v>
      </c>
      <c r="B31" s="215" t="s">
        <v>120</v>
      </c>
      <c r="C31" s="260" t="s">
        <v>121</v>
      </c>
      <c r="D31" s="217" t="s">
        <v>116</v>
      </c>
      <c r="E31" s="223">
        <v>29.2</v>
      </c>
      <c r="F31" s="227"/>
      <c r="G31" s="228">
        <f>ROUND(E31*F31,2)</f>
        <v>0</v>
      </c>
      <c r="H31" s="227"/>
      <c r="I31" s="228">
        <f>ROUND(E31*H31,2)</f>
        <v>0</v>
      </c>
      <c r="J31" s="227"/>
      <c r="K31" s="228">
        <f>ROUND(E31*J31,2)</f>
        <v>0</v>
      </c>
      <c r="L31" s="228">
        <v>21</v>
      </c>
      <c r="M31" s="228">
        <f>G31*(1+L31/100)</f>
        <v>0</v>
      </c>
      <c r="N31" s="217">
        <v>0</v>
      </c>
      <c r="O31" s="217">
        <f>ROUND(E31*N31,5)</f>
        <v>0</v>
      </c>
      <c r="P31" s="217">
        <v>0</v>
      </c>
      <c r="Q31" s="217">
        <f>ROUND(E31*P31,5)</f>
        <v>0</v>
      </c>
      <c r="R31" s="217"/>
      <c r="S31" s="217"/>
      <c r="T31" s="218">
        <v>3.6999999999999998E-2</v>
      </c>
      <c r="U31" s="217">
        <f>ROUND(E31*T31,2)</f>
        <v>1.08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 t="s">
        <v>86</v>
      </c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08"/>
      <c r="B32" s="215"/>
      <c r="C32" s="261" t="s">
        <v>122</v>
      </c>
      <c r="D32" s="219"/>
      <c r="E32" s="224">
        <v>4.5</v>
      </c>
      <c r="F32" s="228"/>
      <c r="G32" s="228"/>
      <c r="H32" s="228"/>
      <c r="I32" s="228"/>
      <c r="J32" s="228"/>
      <c r="K32" s="228"/>
      <c r="L32" s="228"/>
      <c r="M32" s="228"/>
      <c r="N32" s="217"/>
      <c r="O32" s="217"/>
      <c r="P32" s="217"/>
      <c r="Q32" s="217"/>
      <c r="R32" s="217"/>
      <c r="S32" s="217"/>
      <c r="T32" s="218"/>
      <c r="U32" s="217"/>
      <c r="V32" s="207"/>
      <c r="W32" s="207"/>
      <c r="X32" s="207"/>
      <c r="Y32" s="207"/>
      <c r="Z32" s="207"/>
      <c r="AA32" s="207"/>
      <c r="AB32" s="207"/>
      <c r="AC32" s="207"/>
      <c r="AD32" s="207"/>
      <c r="AE32" s="207" t="s">
        <v>88</v>
      </c>
      <c r="AF32" s="207">
        <v>0</v>
      </c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08"/>
      <c r="B33" s="215"/>
      <c r="C33" s="261" t="s">
        <v>123</v>
      </c>
      <c r="D33" s="219"/>
      <c r="E33" s="224">
        <v>3</v>
      </c>
      <c r="F33" s="228"/>
      <c r="G33" s="228"/>
      <c r="H33" s="228"/>
      <c r="I33" s="228"/>
      <c r="J33" s="228"/>
      <c r="K33" s="228"/>
      <c r="L33" s="228"/>
      <c r="M33" s="228"/>
      <c r="N33" s="217"/>
      <c r="O33" s="217"/>
      <c r="P33" s="217"/>
      <c r="Q33" s="217"/>
      <c r="R33" s="217"/>
      <c r="S33" s="217"/>
      <c r="T33" s="218"/>
      <c r="U33" s="217"/>
      <c r="V33" s="207"/>
      <c r="W33" s="207"/>
      <c r="X33" s="207"/>
      <c r="Y33" s="207"/>
      <c r="Z33" s="207"/>
      <c r="AA33" s="207"/>
      <c r="AB33" s="207"/>
      <c r="AC33" s="207"/>
      <c r="AD33" s="207"/>
      <c r="AE33" s="207" t="s">
        <v>88</v>
      </c>
      <c r="AF33" s="207">
        <v>0</v>
      </c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39"/>
      <c r="B34" s="240"/>
      <c r="C34" s="264" t="s">
        <v>124</v>
      </c>
      <c r="D34" s="241"/>
      <c r="E34" s="242">
        <v>21.7</v>
      </c>
      <c r="F34" s="243"/>
      <c r="G34" s="243"/>
      <c r="H34" s="243"/>
      <c r="I34" s="243"/>
      <c r="J34" s="243"/>
      <c r="K34" s="243"/>
      <c r="L34" s="243"/>
      <c r="M34" s="243"/>
      <c r="N34" s="244"/>
      <c r="O34" s="244"/>
      <c r="P34" s="244"/>
      <c r="Q34" s="244"/>
      <c r="R34" s="244"/>
      <c r="S34" s="244"/>
      <c r="T34" s="245"/>
      <c r="U34" s="244"/>
      <c r="V34" s="207"/>
      <c r="W34" s="207"/>
      <c r="X34" s="207"/>
      <c r="Y34" s="207"/>
      <c r="Z34" s="207"/>
      <c r="AA34" s="207"/>
      <c r="AB34" s="207"/>
      <c r="AC34" s="207"/>
      <c r="AD34" s="207"/>
      <c r="AE34" s="207" t="s">
        <v>88</v>
      </c>
      <c r="AF34" s="207">
        <v>0</v>
      </c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x14ac:dyDescent="0.2">
      <c r="A35" s="6"/>
      <c r="B35" s="7" t="s">
        <v>125</v>
      </c>
      <c r="C35" s="265" t="s">
        <v>125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AC35">
        <v>15</v>
      </c>
      <c r="AD35">
        <v>21</v>
      </c>
    </row>
    <row r="36" spans="1:60" x14ac:dyDescent="0.2">
      <c r="A36" s="246"/>
      <c r="B36" s="247">
        <v>26</v>
      </c>
      <c r="C36" s="266" t="s">
        <v>125</v>
      </c>
      <c r="D36" s="248"/>
      <c r="E36" s="248"/>
      <c r="F36" s="248"/>
      <c r="G36" s="259">
        <f>G8+G27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AC36">
        <f>SUMIF(L7:L34,AC35,G7:G34)</f>
        <v>0</v>
      </c>
      <c r="AD36">
        <f>SUMIF(L7:L34,AD35,G7:G34)</f>
        <v>0</v>
      </c>
      <c r="AE36" t="s">
        <v>126</v>
      </c>
    </row>
    <row r="37" spans="1:60" x14ac:dyDescent="0.2">
      <c r="A37" s="6"/>
      <c r="B37" s="7" t="s">
        <v>125</v>
      </c>
      <c r="C37" s="265" t="s">
        <v>125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60" x14ac:dyDescent="0.2">
      <c r="A38" s="6"/>
      <c r="B38" s="7" t="s">
        <v>125</v>
      </c>
      <c r="C38" s="265" t="s">
        <v>125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60" x14ac:dyDescent="0.2">
      <c r="A39" s="249">
        <v>33</v>
      </c>
      <c r="B39" s="249"/>
      <c r="C39" s="26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60" x14ac:dyDescent="0.2">
      <c r="A40" s="250"/>
      <c r="B40" s="251"/>
      <c r="C40" s="268"/>
      <c r="D40" s="251"/>
      <c r="E40" s="251"/>
      <c r="F40" s="251"/>
      <c r="G40" s="252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AE40" t="s">
        <v>127</v>
      </c>
    </row>
    <row r="41" spans="1:60" x14ac:dyDescent="0.2">
      <c r="A41" s="253"/>
      <c r="B41" s="254"/>
      <c r="C41" s="269"/>
      <c r="D41" s="254"/>
      <c r="E41" s="254"/>
      <c r="F41" s="254"/>
      <c r="G41" s="25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253"/>
      <c r="B42" s="254"/>
      <c r="C42" s="269"/>
      <c r="D42" s="254"/>
      <c r="E42" s="254"/>
      <c r="F42" s="254"/>
      <c r="G42" s="25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60" x14ac:dyDescent="0.2">
      <c r="A43" s="253"/>
      <c r="B43" s="254"/>
      <c r="C43" s="269"/>
      <c r="D43" s="254"/>
      <c r="E43" s="254"/>
      <c r="F43" s="254"/>
      <c r="G43" s="25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256"/>
      <c r="B44" s="257"/>
      <c r="C44" s="270"/>
      <c r="D44" s="257"/>
      <c r="E44" s="257"/>
      <c r="F44" s="257"/>
      <c r="G44" s="25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6"/>
      <c r="B45" s="7" t="s">
        <v>125</v>
      </c>
      <c r="C45" s="265" t="s">
        <v>125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C46" s="271"/>
      <c r="AE46" t="s">
        <v>128</v>
      </c>
    </row>
  </sheetData>
  <mergeCells count="8">
    <mergeCell ref="A39:C39"/>
    <mergeCell ref="A40:G44"/>
    <mergeCell ref="A1:G1"/>
    <mergeCell ref="C2:G2"/>
    <mergeCell ref="C3:G3"/>
    <mergeCell ref="C4:G4"/>
    <mergeCell ref="C19:G19"/>
    <mergeCell ref="C20:G20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2014-02-28T09:52:57Z</cp:lastPrinted>
  <dcterms:created xsi:type="dcterms:W3CDTF">2009-04-08T07:15:50Z</dcterms:created>
  <dcterms:modified xsi:type="dcterms:W3CDTF">2016-09-21T10:45:08Z</dcterms:modified>
</cp:coreProperties>
</file>