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201" sheetId="4" r:id="rId4"/>
    <sheet name="SO 901" sheetId="5" r:id="rId5"/>
  </sheets>
  <definedNames/>
  <calcPr fullCalcOnLoad="1"/>
</workbook>
</file>

<file path=xl/sharedStrings.xml><?xml version="1.0" encoding="utf-8"?>
<sst xmlns="http://schemas.openxmlformats.org/spreadsheetml/2006/main" count="1272" uniqueCount="542">
  <si>
    <t>Soupis objektů s DPH</t>
  </si>
  <si>
    <t>Stavba:15-134 - Dvůr Králové nad Labem - most Jana Palacha</t>
  </si>
  <si>
    <t>Varianta:03/Dvůr Králové nad Labem - most Jana Palacha RDS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</si>
  <si>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</si>
  <si>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</si>
  <si>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</si>
  <si>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</si>
  <si>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</si>
  <si>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</si>
  <si>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</si>
  <si>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</si>
  <si>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</si>
  <si>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</si>
  <si>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</si>
  <si>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Ing. Ivan Šír,  projektování dopravních staveb a.s.</t>
  </si>
  <si>
    <t>Příloha k formuláři pro ocenění nabídky</t>
  </si>
  <si>
    <t>Stavba</t>
  </si>
  <si>
    <t>číslo a název SO</t>
  </si>
  <si>
    <t>číslo a název rozpočtu:</t>
  </si>
  <si>
    <t>15-134</t>
  </si>
  <si>
    <t>Dvůr Králové nad Labem - most Jana Palacha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</si>
  <si>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</si>
  <si>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</si>
  <si>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</si>
  <si>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</si>
  <si>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</si>
  <si>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</si>
  <si>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</si>
  <si>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</si>
  <si>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</si>
  <si>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</si>
  <si>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</si>
  <si>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</si>
  <si>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</si>
  <si>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</si>
  <si>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</si>
  <si>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</si>
  <si>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</si>
  <si>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</si>
  <si>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</si>
  <si>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</si>
  <si>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</si>
  <si>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</si>
  <si>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</si>
  <si>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</si>
  <si>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</si>
  <si>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02710</t>
  </si>
  <si>
    <t/>
  </si>
  <si>
    <t xml:space="preserve">POMOC PRÁCE ZŘÍZ NEBO ZAJIŠŤ OBJÍŽĎKY A PŘÍSTUP CESTY
Dopravně inženýrské opatření
souhrn nutných opatření pro zřízení, údržbu a odstranění dopravního značení na objízdných trasách, včetně jeho projednání a zajištění
</t>
  </si>
  <si>
    <t xml:space="preserve">KČ        </t>
  </si>
  <si>
    <t>předpokládaný počet DZ
30ks zákl. velikosti DZ na sloupku vč. podstavce
8ks velkoplošných DZ na sloupku vč. podstavce
2ks uzavírková DZ s 5ks světel
rezerva 20 DZ zákl. velikosti + 10 IP pro souběh s probíhajícími stavbami
uvažovaná délka DIO do 6 měsíců
1=1,000 [A]</t>
  </si>
  <si>
    <t>027121</t>
  </si>
  <si>
    <t>PROVIZORNÍ PŘÍSTUPOVÉ CESTY - ZŘÍZENÍ
zajištění bezpečných koridorů pro pěší a vymezení nebezpečných prostorů během stavby dle zásad vyhl. 398/2009 Sb.</t>
  </si>
  <si>
    <t xml:space="preserve">SOUBOR    </t>
  </si>
  <si>
    <t>pro stavbu v části Benešovo nábřeží 1+
pro stavbu v části centrum 1+
pro stavbu v místě provizorního přemostění 2
=4,000 [A]</t>
  </si>
  <si>
    <t>02730</t>
  </si>
  <si>
    <t xml:space="preserve">POMOC PRÁCE ZŘÍZ NEBO ZAJIŠŤ OCHRANU INŽENÝRSKÝCH SÍTÍ
Souhrn všech opatření pro ochránění všech funkčních sítí vedených po mostě případně v jeho blízkosti. </t>
  </si>
  <si>
    <t>stávající sítě ČEZ, PČR, UPC, CETIN a.s., neznámé sítě, RWE, VAK
Délka souběhu se stavbou až 40m
1=1,000 [A]</t>
  </si>
  <si>
    <t>b</t>
  </si>
  <si>
    <t xml:space="preserve">POMOC PRÁCE ZŘÍZ NEBO ZAJIŠŤ OCHRANU INŽENÝRSKÝCH SÍTÍ
Provizorní zajištění, zavěšení, manipulace a uložení do nových žlabů, chrániček na nové závěsy, konzoly.
Kabelová vedení vpravo - VO, UPC ČR, CETIN a.s
</t>
  </si>
  <si>
    <t>délka souběhu až 40m, uložení pod mostem do 30m
1=1,000 [A]</t>
  </si>
  <si>
    <t>c</t>
  </si>
  <si>
    <t xml:space="preserve">POMOC PRÁCE ZŘÍZ NEBO ZAJIŠŤ OCHRANU INŽENÝRSKÝCH SÍTÍ
Provizorní zajištění, zavěšení, manipulace a uložení do nových žlabů, chrániček na nové závěsy, konzoly.
Kabelová vedení vlevo - ČEZ, Policie ČR
</t>
  </si>
  <si>
    <t>02851</t>
  </si>
  <si>
    <t>PRŮZKUMNÉ PRÁCE DIAGNOSTIKY KONSTRUKCÍ NA POVRCHU
Doplňující diagnostický průzkum po odhalení konstrukce mostu</t>
  </si>
  <si>
    <t>1=1,000 [A]</t>
  </si>
  <si>
    <t>02910</t>
  </si>
  <si>
    <t xml:space="preserve">OSTATNÍ POŽADAVKY - ZEMĚMĚŘIČSKÁ MĚŘENÍ
zaměření skutečného provedení stavby  (3x tištěná forma a 3xCD)                                                                                      
</t>
  </si>
  <si>
    <t>02940</t>
  </si>
  <si>
    <t>a</t>
  </si>
  <si>
    <t xml:space="preserve">OSTATNÍ POŽADAVKY - VYPRACOVÁNÍ DOKUMENTACE
Výrobní dokumentace zhotovitele (zavěšené bednění na mostě, ocelové konstrukce apd.) </t>
  </si>
  <si>
    <t xml:space="preserve">OSTATNÍ POŽADAVKY - VYPRACOVÁNÍ DOKUMENTACE
Vypracování protipovodňového a havarijního plánu </t>
  </si>
  <si>
    <t>029412</t>
  </si>
  <si>
    <t>OSTATNÍ POŽADAVKY - VYPRACOVÁNÍ MOSTNÍHO LISTU
mostní list pro SO 201 jako podklad pro HMP</t>
  </si>
  <si>
    <t xml:space="preserve">KUS       </t>
  </si>
  <si>
    <t>02944</t>
  </si>
  <si>
    <t>OSTAT POŽADAVKY - DOKUMENTACE SKUTEČ PROVEDENÍ V DIGIT FORMĚ
Dokumentace skutečného provedení stavb
4x tištěná verze, 2x digitálně.</t>
  </si>
  <si>
    <t>02945</t>
  </si>
  <si>
    <t>OSTAT POŽADAVKY - GEOMETRICKÝ PLÁN</t>
  </si>
  <si>
    <t>02953</t>
  </si>
  <si>
    <t>OSTATNÍ POŽADAVKY - HLAVNÍ MOSTNÍ PROHLÍDKA
HMP pro uvedení mostu do provozu</t>
  </si>
  <si>
    <t>viz Preambule</t>
  </si>
  <si>
    <t>02990</t>
  </si>
  <si>
    <t xml:space="preserve">OSTATNÍ POŽADAVKY - INFORMAČNÍ TABULE
demontáž, přesun a zpětná montáž informační tabule na okraji chodníku v blízkosti revizního schodiště </t>
  </si>
  <si>
    <t>03100</t>
  </si>
  <si>
    <t>ZAŘÍZENÍ STAVENIŠTĚ - ZŘÍZENÍ, PROVOZ, DEMONTÁŽ
veškeré náklady na zřízení, provoz, údržbu, zajištění a odstranění zařízení staveniště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</si>
  <si>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</si>
  <si>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</si>
  <si>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</si>
  <si>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</si>
  <si>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</si>
  <si>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</si>
  <si>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</si>
  <si>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</si>
  <si>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Komunikace</t>
  </si>
  <si>
    <t>014111</t>
  </si>
  <si>
    <t>POPLATKY ZA SKLÁDKU TYP S-IO (INERTNÍ ODPAD)
demoliční materiál - stavební suť (kámen, beton, železobeton)</t>
  </si>
  <si>
    <t xml:space="preserve">M3        </t>
  </si>
  <si>
    <t xml:space="preserve">položka 113544: 38*0,25*0,08=0,760 [A]
položka 113514: 31,4*0,05*0,25=0,393 [C]
položka 113177: (7,8*28,66)*0,1=22,355 [D]
položka 113534: 61,8*0,3*0,2=3,708 [F]
celkem: 
a+c+d+f=27,216 [G]
 </t>
  </si>
  <si>
    <t>014121</t>
  </si>
  <si>
    <t>POPLATKY ZA SKLÁDKU TYP S-OO (OSTATNÍ ODPAD)
zemina</t>
  </si>
  <si>
    <t>položka 113327:116,482=116,482 [E]
položka 131937: (2,5*1,1)*2=5,500 [H]
celkem
e+h=121,982 [C]</t>
  </si>
  <si>
    <t>014131</t>
  </si>
  <si>
    <t>POPLATKY ZA SKLÁDKU TYP S-NO (NEBEZPEČNÝ ODPAD)</t>
  </si>
  <si>
    <t>položka 113137: 1,931=1,931 [A]
položka 11333: (44,5+19,3*7,8)*0,15=29,256 [B]
položka 113727: ((7,8*19,31)+165,5)*0,15=47,418 [C]
celkem:
a+b+c=78,605 [D]</t>
  </si>
  <si>
    <t>Zemní práce</t>
  </si>
  <si>
    <t>113137</t>
  </si>
  <si>
    <t xml:space="preserve">ODSTRANĚNÍ KRYTU VOZOVEK A CHODNÍKŮ S ASFALT POJIVEM, ODVOZ DO 16KM
Dotčené plochy stávajících chodníků </t>
  </si>
  <si>
    <t>Plochy odečteny z výkresu pomocí ACAD, odhadovaná tl. 50 mm 
15,45*2,5*0,05=1,931 [B]</t>
  </si>
  <si>
    <t>113177</t>
  </si>
  <si>
    <t>ODSTRAN KRYTU VOZOVEK A CHODNÍKŮ Z DLAŽEB KOSTEK, ODVOZ DO 16KM</t>
  </si>
  <si>
    <t>odstranění dlážděného krytu 100/100 
(7,8*28,66)*0,1=22,355 [A]</t>
  </si>
  <si>
    <t>113327</t>
  </si>
  <si>
    <t xml:space="preserve">ODSTRAN PODKL VOZOVEK A CHODNÍKŮ Z KAMENIVA NESTMEL, ODVOZ DO 16KM
Podkladní vrstvy vozovky na mostě a na předpolích v rozsahu výkopů </t>
  </si>
  <si>
    <t>na mostě:
7,8*28,66*0,3=67,064 [A]
na předpolích: odhad tl. 200 mm
(44,5+19,3*7,8)*0,2=39,008 [B]
dotčené podkladní vrstvy chodníků: odhad 300 mm
(29,7+5)*0,3=10,410 [D]
celkem:
a+b+d=116,482 [E]</t>
  </si>
  <si>
    <t>11333</t>
  </si>
  <si>
    <t xml:space="preserve">ODSTRANĚNÍ PODKLADU VOZOVEK A CHODNÍKŮ S ASFALT POJIVEM
Odstranění podkladu vozovek na předpolích mostu v rozsahu výkopů </t>
  </si>
  <si>
    <t>plochy odečteny z výkresu pomocí ACAD, odhad 150 mm
(44,5+19,3*7,8)*0,15=29,256 [B]</t>
  </si>
  <si>
    <t>113514</t>
  </si>
  <si>
    <t xml:space="preserve">ODSTRANĚNÍ ZÁHONOVÝCH OBRUBNÍKŮ, ODVOZ DO 5KM
obrubníky lemující dotčené chodníky ze zámkové dlažby </t>
  </si>
  <si>
    <t xml:space="preserve">M         </t>
  </si>
  <si>
    <t>18,4+7,9+3,2+1,9+5,8=37,200 [B]</t>
  </si>
  <si>
    <t>113524</t>
  </si>
  <si>
    <t xml:space="preserve">ODSTRANĚNÍ CHODNÍKOVÝCH OBRUBNÍKŮ BETONOVÝCH, ODVOZ DO 5KM
chodníkové obrubníky lemující chodník do parku </t>
  </si>
  <si>
    <t>8*2=16,000 [A]</t>
  </si>
  <si>
    <t>113534</t>
  </si>
  <si>
    <t xml:space="preserve">ODSTRANĚNÍ CHODNÍKOVÝCH KAMENNÝCH OBRUBNÍKŮ, ODVOZ DO 5KM
Kamenné obrubníky na mostě 300x200. </t>
  </si>
  <si>
    <t>chodník na mostě:
28,5*2=57,000 [A]
obrubníky jako olemování chodníku navazující na přilehlou budovu
4,8=4,800 [B]
celkem: 
a+b=61,800 [C]</t>
  </si>
  <si>
    <t>113544</t>
  </si>
  <si>
    <t xml:space="preserve">ODSTRANĚNÍ OBRUB Z KRAJNÍKŮ, ODVOZ DO 5KM
odstranění krajníků podél stávajících obrubníků </t>
  </si>
  <si>
    <t>17+21=38,000 [B]</t>
  </si>
  <si>
    <t>113727</t>
  </si>
  <si>
    <t xml:space="preserve">FRÉZOVÁNÍ VOZOVEK ASFALTOVÝCH, ODVOZ DO 16KM
frézování vozovky na předpolích mostu </t>
  </si>
  <si>
    <t>Na předpolích mostu: odhad tl.150 mm
((7,8*19,31)+165,5)*0,15=47,418 [A]</t>
  </si>
  <si>
    <t>131937</t>
  </si>
  <si>
    <t xml:space="preserve">HLOUBENÍ JAM ZAPAŽ I NEPAŽ TŘ. III, ODVOZ DO 16KM
Hloubení jam pro uliční vpusti </t>
  </si>
  <si>
    <t>(2,5*1,1)*2=5,500 [A]</t>
  </si>
  <si>
    <t>18110</t>
  </si>
  <si>
    <t>ÚPRAVA PLÁNĚ SE ZHUTNĚNÍM V HORNINĚ TŘ. 1-4
Edef2 = 50Mpa</t>
  </si>
  <si>
    <t xml:space="preserve">M2        </t>
  </si>
  <si>
    <t>Pláň komuikace v předpolí mostu: 50 MPa
35,5+32,4=67,900 [A]
Pláň dotčených chodníků na předpolích mostu: 40 MPa
47,5+22,1+14,5+54,8+57,24=196,140 [D]
celkem: 
a+d=264,040 [C]</t>
  </si>
  <si>
    <t>Vodorovné konstrukce</t>
  </si>
  <si>
    <t>458573</t>
  </si>
  <si>
    <t xml:space="preserve">VÝPLŇ ZA OPĚRAMI A ZDMI Z KAMENIVA TĚŽENÉHO, INDEX ZHUTNĚNÍ ID DO 0,9
zásyp uličních vpustí </t>
  </si>
  <si>
    <t>((2,5*1,1)-(3,14*0,5*0,5/4*1,1))*2=5,068 [A]</t>
  </si>
  <si>
    <t>461114</t>
  </si>
  <si>
    <t xml:space="preserve">PATKY Z DÍLCŮ BETON DO C25/30 (B30)
betonové prefabrikované patky, jako příprava pro budoucí osazení lamp osvětlení přechodů </t>
  </si>
  <si>
    <t>0,5*0,5*1,5*4=1,500 [A]</t>
  </si>
  <si>
    <t>562101</t>
  </si>
  <si>
    <t>VOZOVKOVÉ VRSTVY Z MATERIÁLŮ STABIL CEMENTEM TŘ I
směs stmelená cementem SC  8/10 tl. 200mm</t>
  </si>
  <si>
    <t>předpolí mostu 
(33,9+3,66*8,7)*0,2=13,148 [A]</t>
  </si>
  <si>
    <t>56330</t>
  </si>
  <si>
    <t>VOZOVKOVÉ VRSTVY ZE ŠTĚRKODRTI
ŠDA 0-32 tl. 220mm</t>
  </si>
  <si>
    <t>předpolí mostu 
(13,9+1,6*9,2)*0,25=7,155 [A]</t>
  </si>
  <si>
    <t>56353</t>
  </si>
  <si>
    <t xml:space="preserve">VOZOVKOVÉ VRSTVY Z MECH ZPEV ZEMINY TL. DO 150MM
Podkladní vrstva nových chodniků </t>
  </si>
  <si>
    <t>k Benešově nábřeží 
52,3+50=102,300 [A]
chodník do parku: 
7,5*3,15=23,625 [B]
celkem: 
a+b=125,925 [C]</t>
  </si>
  <si>
    <t>56362</t>
  </si>
  <si>
    <t xml:space="preserve">VOZOVKOVÉ VRSTVY Z RECYKLOVANÉHO MATERIÁLU TL DO 100MM
Podkladní vrstva chodníků </t>
  </si>
  <si>
    <t>572123</t>
  </si>
  <si>
    <t>INFILTRAČNÍ POSTŘIK Z EMULZE DO 1,0KG/M2
postřik infiltrační 0,5kg/m2</t>
  </si>
  <si>
    <t>předpolí mostu 
(13,9+1,6*9,2)=28,620 [A]</t>
  </si>
  <si>
    <t>572212</t>
  </si>
  <si>
    <t>SPOJOVACÍ POSTŘIK Z MODIFIK ASFALTU DO 0,5KG/M2
spojovací postřik 0,3kg/m2 asf. vrstev v celé délce, 2vrstvy</t>
  </si>
  <si>
    <t>(148+7,8*48)*2=1 044,800 [A]</t>
  </si>
  <si>
    <t>57475</t>
  </si>
  <si>
    <t>VOZOVKOVÉ VÝZTUŽNÉ VRSTVY Z GEOMŘÍŽOVINY
 Pevnost geomříže dle EN ISO 10319: 20kN/m, tažnost při přetrhu EN ISO 10319: 12% šířky 1,0m.</t>
  </si>
  <si>
    <t>napojení na stávající stav ZU + KU
(29+7,87)*1=36,870 [A]</t>
  </si>
  <si>
    <t>574A31</t>
  </si>
  <si>
    <t xml:space="preserve">ASFALTOVÝ BETON PRO OBRUSNÉ VRSTVY ACO 8 TL. 40MM
Obrusná vrstva chodníků na předpolích </t>
  </si>
  <si>
    <t>574A41</t>
  </si>
  <si>
    <t xml:space="preserve">ASFALTOVÝ BETON PRO OBRUSNÉ VRSTVY ACO 8 TL. 50MM
Ochranná vrstva komunikace na mostě v tl. 50 mm </t>
  </si>
  <si>
    <t>Ochranná vrstva na mostě s přesahem na přechodových deskách
(27,87+1+1)*7,5=224,025 [A]</t>
  </si>
  <si>
    <t>574B44</t>
  </si>
  <si>
    <t xml:space="preserve">ASFALTOVÝ BETON PRO OBRUSNÉ VRSTVY MODIFIK ACO 11+, 11S TL. 50MM
ACO 11+, Obrusná vrstva na mostě a jeho předpolích </t>
  </si>
  <si>
    <t>předpolí 
148=148,000 [B]
most a druhé předpolí
7,5*48=360,000 [A]
celkem:
a+b=508,000 [C]</t>
  </si>
  <si>
    <t>574D46</t>
  </si>
  <si>
    <t xml:space="preserve">ASFALTOVÝ BETON PRO LOŽNÍ VRSTVY MODIFIK ACL 16+, 16S TL. 50MM
Ložná vrstva komunikace na předpolích mostu v tl. 50 mm </t>
  </si>
  <si>
    <t xml:space="preserve">předpolí 
148=148,000 [B]
druhé předpolí
7,6*19,31=146,756 [A]
celkem:
a+b=294,756 [C] </t>
  </si>
  <si>
    <t>574F88</t>
  </si>
  <si>
    <t>ASFALTOVÝ BETON PRO PODKLADNÍ VRSTVY MODIFIK ACP 22+, 22S TL. 90MM
podkladní vrstva komunikace na předpolích mostu v tl 90 mm</t>
  </si>
  <si>
    <t>předpolí mostu: 
38,4+7,7*4,07=69,739 [A]</t>
  </si>
  <si>
    <t>582611</t>
  </si>
  <si>
    <t>KRYTY Z BETON DLAŽDIC SE ZÁMKEM ŠEDÝCH TL 60MM DO LOŽE Z KAM
nové části</t>
  </si>
  <si>
    <t>5,0=5,000 [A]
rezervy na výměny
10=10,000 [B]
rozšíření chodníků u mostu
2=2,000 [D]
Celkem: 
a+b+d=17,000 [C]</t>
  </si>
  <si>
    <t>58261A</t>
  </si>
  <si>
    <t>KRYTY Z BETON DLAŽDIC SE ZÁMKEM BAREV RELIÉF TL 60MM DO LOŽE Z KAM</t>
  </si>
  <si>
    <t>Pásy pro nevidomé 
21,4=21,400 [A]</t>
  </si>
  <si>
    <t>587206</t>
  </si>
  <si>
    <t>PŘEDLÁŽDĚNÍ KRYTU Z BETONOVÝCH DLAŽDIC SE ZÁMKEM
Dotčené plochy krytu chodníku ze zámkové dlažby - dlažba původní</t>
  </si>
  <si>
    <t>plochy odečteny z výkresu pomocí ACAD
33,0+23,7=56,700 [A]
rezervy na přesahy v místě napojení a provizorní komunikace
10+10+5=25,000 [B]</t>
  </si>
  <si>
    <t>58920</t>
  </si>
  <si>
    <t>VÝPLŇ SPAR MODIFIKOVANÝM ASFALTEM
napojení na stávající stav</t>
  </si>
  <si>
    <t>asfaltová modifikovaná zálivka za horka dle ČSN EN 14188-1 typ N2 (bězná s nízkou roztažností)
ZU + KU 30,6+8,17=38,770 [A]
podél obrubníků 20,0+17,5+(28,65+19,4)*2=133,600 [B]
Celkem: A+B=172,370 [C]</t>
  </si>
  <si>
    <t xml:space="preserve">Potrubí    </t>
  </si>
  <si>
    <t>87434</t>
  </si>
  <si>
    <t xml:space="preserve">POTRUBÍ Z TRUB PLASTOVÝCH ODPADNÍCH DN DO 200MM
plastové potrubí DN 200, odvodnění uličních vpustí </t>
  </si>
  <si>
    <t>9,5+8,5=18,000 [A]</t>
  </si>
  <si>
    <t>89712</t>
  </si>
  <si>
    <t>VPUSŤ KANALIZAČNÍ ULIČNÍ KOMPLETNÍ Z BETONOVÝCH DÍLCŮ</t>
  </si>
  <si>
    <t>2=2,000 [A]</t>
  </si>
  <si>
    <t>Potrubí</t>
  </si>
  <si>
    <t>Ostatní konstrukce a práce</t>
  </si>
  <si>
    <t>9111A1</t>
  </si>
  <si>
    <t>ZÁBRADLÍ SILNIČNÍ S VODOR MADLY - DODÁVKA A MONTÁŽ
Nové dopravně bezpwčnostní zábradlí na předpolí k Benešově nábřeží  - dle architektonického vzoru</t>
  </si>
  <si>
    <t>12,5+8,0=20,500 [A]</t>
  </si>
  <si>
    <t>914131</t>
  </si>
  <si>
    <t>DOPRAVNÍ ZNAČKY ZÁKLADNÍ VELIKOSTI OCELOVÉ FÓLIE TŘ 2 - DODÁVKA A MONTÁŽ
nové dopravní značení</t>
  </si>
  <si>
    <t>7+6=13,000 [A]
2*4=8,000 [B]
a+b=21,000 [C]</t>
  </si>
  <si>
    <t>914133</t>
  </si>
  <si>
    <t>DOPRAVNÍ ZNAČKY ZÁKLADNÍ VELIKOSTI OCELOVÉ FÓLIE TŘ 2 - DEMONTÁŽ
včetně dopravy do deponie objednatele - areál TS</t>
  </si>
  <si>
    <t>7+6=13,000 [A]</t>
  </si>
  <si>
    <t>915111</t>
  </si>
  <si>
    <t>VODOROVNÉ DOPRAVNÍ ZNAČENÍ BARVOU HLADKÉ - DODÁVKA A POKLÁDKA
 dvoufázové značení -  VDZ typ II. bílá barva s retroreflexní úpravou  dle ŘSD PPK - VZ (2012)</t>
  </si>
  <si>
    <t>1x barvou
V4 š.250mm (28,1*2)*0,25=14,050 [A]
V1a   125mm  52,5*0,125=6,563 [B]
V2b 0,25*7=1,750 [E]
V5 0,5*17=8,500 [I]
V6a: 2,16=2,160 [J]
V8c 15,5+14=29,500 [H]
Celkem:a+b+e+i+j+h=62,523 [K]</t>
  </si>
  <si>
    <t>915211</t>
  </si>
  <si>
    <t>VODOR DOPRAV ZNAČ PLASTEM HLADKÉ - DOD A POKLÁDKA
 dvoufázové značení -  VDZ typ II. bílá barva s retroreflexní úpravou  dle ŘSD PPK - VZ (2012)</t>
  </si>
  <si>
    <t>1x obnova plastem
V4 š.250mm (28,1*2)*0,25=14,050 [A]
V1a   125mm  52,5*0,125=6,563 [B]
V2b 0,25*7=1,750 [E]
V5 0,5*17=8,500 [I]
V6a: 2,16=2,160 [J]
V8c 15,5+14=29,500 [H]
Celkem:a+b+e+i+j+h=62,523 [K]</t>
  </si>
  <si>
    <t>91721</t>
  </si>
  <si>
    <t>ZÁHONOVÉ OBRUBY Z BETONOVÝCH OBRUBNÍKŮ
Nové záhonové obrubníky na okrajích dotčených chodníků ze zámkové dlažby včetně betonového lože, beton C20/25 n XF3</t>
  </si>
  <si>
    <t>1,9+8,5+17+1,6+2,1+18+12+6,2=67,300 [A]
20=20,000 [B]  rezerva v oblasti předláždění
a+b=87,300 [C]</t>
  </si>
  <si>
    <t>91722</t>
  </si>
  <si>
    <t>CHODNÍKOVÉ OBRUBY Z BETONOVÝCH OBRUBNÍKŮ
chodníkové obrubníky 100x250x500, vč. betonového lože, beton C20/25 n XF3</t>
  </si>
  <si>
    <t>olemování okraje chodníku v navazující na přilehlou budovu 
5=5,000 [A]
10=10,000 [B] rezerva v napojení
a+b=15,000 [C]</t>
  </si>
  <si>
    <t>917224</t>
  </si>
  <si>
    <t xml:space="preserve">SILNIČNÍ A CHODNÍKOVÉ OBRUBY Z BETONOVÝCH OBRUBNÍKŮ ŠÍŘ 150MM
betonové obrubníky podél chodníků na předpolí k Benešově nábřeží </t>
  </si>
  <si>
    <t>21+18=39,000 [A]
10=10,000 [B] rezerva v napojení
a+b=49,000 [C]</t>
  </si>
  <si>
    <t>91723</t>
  </si>
  <si>
    <t>OBRUBY Z BETON KRAJNÍKŮ
Nové betonové krajníky podél obrubníků 50x25x10 do betonového lože tl. 100 mm</t>
  </si>
  <si>
    <t>20,9+16,2=37,100 [A]</t>
  </si>
  <si>
    <t>91782</t>
  </si>
  <si>
    <t xml:space="preserve">VÝŠKOVÁ ÚPRAVA OBRUBNÍKŮ KAMENNÝCH
osazení stávajících kamenných obrubníků do nové polohy </t>
  </si>
  <si>
    <t>kamenné obrubníky na předpolích mostu 
(11+8,3)*2=38,600 [A]</t>
  </si>
  <si>
    <t>919111</t>
  </si>
  <si>
    <t>ŘEZÁNÍ ASFALTOVÉHO KRYTU VOZOVEK TL DO 50MM
chodníková konstrukce</t>
  </si>
  <si>
    <t>2,25+3=5,250 [A]</t>
  </si>
  <si>
    <t>919113</t>
  </si>
  <si>
    <t>ŘEZÁNÍ ASFALTOVÉHO KRYTU VOZOVEK TL DO 150MM
řezání asf. na  ZÚ, KÚ</t>
  </si>
  <si>
    <t>29+8,2=37,200 [A]</t>
  </si>
  <si>
    <t>935823</t>
  </si>
  <si>
    <t>PŘEDLÁŽDĚNÍ ŽLABŮ A RIGOLŮ DLÁŽDĚNÝCH Z KOSTEK VELKÝCH
Předláždění dvojlinkyz žulových kostek podél obrubníků do betonového lože tl. min 100 mm - kostky využity původní</t>
  </si>
  <si>
    <t>19,3*0,25*2=9,650 [A]</t>
  </si>
  <si>
    <t>SO 201</t>
  </si>
  <si>
    <t>Most Jana Palacha</t>
  </si>
  <si>
    <t>Mostní objekt</t>
  </si>
  <si>
    <t>POPLATKY ZA SKLÁDKU TYP S-IO (INERTNÍ ODPAD)
suť</t>
  </si>
  <si>
    <t>966146:8,824=8,824 [A]
966137:1,792=1,792 [B]
96616:  45,495=45,495 [C]
96815:3,2=3,200 [E]
celkem:
a+b+c+e=59,311 [D]</t>
  </si>
  <si>
    <t>131736:63,858=63,858 [A]
171120:6,820=6,820 [B]
132736:9,594=9,594 [F]
celkem:
a+b+f=80,272 [E]</t>
  </si>
  <si>
    <t>014132</t>
  </si>
  <si>
    <t xml:space="preserve">POPLATKY ZA SKLÁDKU TYP S-NO (NEBEZPEČNÝ ODPAD)
živičný kryt chodníku </t>
  </si>
  <si>
    <t xml:space="preserve">T         </t>
  </si>
  <si>
    <t>113136:1,678=1,678 [A]</t>
  </si>
  <si>
    <t>02930</t>
  </si>
  <si>
    <t xml:space="preserve">OSTATNÍ POŽADAVKY - UMĚLECKÁ DÍLA
odlitky znaku města </t>
  </si>
  <si>
    <t>111204</t>
  </si>
  <si>
    <t>ODSTRANĚNÍ KŘOVIN S ODVOZEM DO 5KM</t>
  </si>
  <si>
    <t>5,8+8,3+13+6=33,100 [A]</t>
  </si>
  <si>
    <t>113136</t>
  </si>
  <si>
    <t xml:space="preserve">ODSTRANĚNÍ KRYTU VOZOVEK A CHODNÍKŮ S ASFALT POJIVEM, ODVOZ DO 12KM
živičný kryt stávajících chodníků na mostě </t>
  </si>
  <si>
    <t>odhadovaná tloušťka 20 mm
(1,45+1,475)*28,69*0,02=1,678 [A]</t>
  </si>
  <si>
    <t>12110</t>
  </si>
  <si>
    <t>SEJMUTÍ ORNICE NEBO LESNÍ PŮDY
na dočasnou skládku (zemník)</t>
  </si>
  <si>
    <t>tl. 200 mm, plochy odečteny z výkresu pomocí ACAD
(11,9+1,1+6,4+13+14,1+11+11)*0,2=13,700 [A]</t>
  </si>
  <si>
    <t>125736</t>
  </si>
  <si>
    <t>VYKOPÁVKY ZE ZEMNÍKŮ A SKLÁDEK TŘ. I, ODVOZ DO 12KM
zpětné využití ornice</t>
  </si>
  <si>
    <t>část ornice: 6,88=6,880 [B]</t>
  </si>
  <si>
    <t>131736</t>
  </si>
  <si>
    <t>HLOUBENÍ JAM ZAPAŽ I NEPAŽ TŘ. I, ODVOZ DO 12KM
vč. odvozu na trvalou skládku</t>
  </si>
  <si>
    <t>výkop pro koncové příčníky: 
0,35*7,5+0,31*7,5=4,950 [I]
výkop pro drenážní potrubí: 
0,56*5*2+0,56*8=10,080 [F]
1*0,5*3,8+1,31*3,5*0,5+1*1,1*0,5+1,43*5*0,5=8,317 [H]
pro potrubí od vpustí:  
1*5,95*0,5*2=5,950 [G]
výkop pro opěrné zdi
5,9*5+1,7*2,3+2,3*0,5=34,560 [C]
celkem:
i+f+h+g+c=63,857 [J]</t>
  </si>
  <si>
    <t>132736</t>
  </si>
  <si>
    <t xml:space="preserve">HLOUBENÍ RÝH ŠÍŘ DO 2M PAŽ I NEPAŽ TŘ. I, ODVOZ DO 12KM
hloubení rýhy pro betonové zábradlí </t>
  </si>
  <si>
    <t>0,5*0,9*(8,5+8,5+2,3+2,02)=9,594 [A]</t>
  </si>
  <si>
    <t>17120</t>
  </si>
  <si>
    <t>ULOŽENÍ SYPANINY DO NÁSYPŮ A NA SKLÁDKY BEZ ZHUT
uložení ornice na dočasnou skládku</t>
  </si>
  <si>
    <t>na dočasnou:
část ornice 6,88=6,880 [D]
na trvalou:
část ornice: 13,7-6,88=6,820 [E]
celkem:
d+e=13,700 [F]</t>
  </si>
  <si>
    <t>17581</t>
  </si>
  <si>
    <t xml:space="preserve">OBSYP POTRUBÍ A OBJEKTŮ Z NAKUPOVANÝCH MATERIÁLŮ
obsyp drenážního potrubí </t>
  </si>
  <si>
    <t>Uvažováno na délku potrubí 10 m
(0,79+0,3)*0,5*0,5*10*2=5,450 [A]</t>
  </si>
  <si>
    <t>18223</t>
  </si>
  <si>
    <t>ROZPROSTŘENÍ ORNICE VE SVAHU V TL DO 0,20M
rozprostření na plochy dotčené stavbou v rozsahu staveniště</t>
  </si>
  <si>
    <t>plochy odečteny z výkresu pomocí ACAD
6,4+12+1+2,2+5,0+5,3+2,5=34,400 [A]</t>
  </si>
  <si>
    <t>18241</t>
  </si>
  <si>
    <t>ZALOŽENÍ TRÁVNÍKU RUČNÍM VÝSEVEM</t>
  </si>
  <si>
    <t>6,4+12+1+2,2+5,0+5,3+2,5=34,400 [A]</t>
  </si>
  <si>
    <t>18247</t>
  </si>
  <si>
    <t>OŠETŘOVÁNÍ TRÁVNÍKU</t>
  </si>
  <si>
    <t>Základy</t>
  </si>
  <si>
    <t>21341</t>
  </si>
  <si>
    <t>DRENÁŽNÍ VRSTVY Z PLASTBETONU (PLASTMALTY)
drenážní proužek vč. rozíšření v místech odv. trubiček izol.</t>
  </si>
  <si>
    <t>proužek:(30,16*0,15*0,05)*2=0,452 [A]
trubičky:(0,5*0,6*0,05)*4+(0,5*0,65*0,05)*4=0,125 [B]
Celkem: A+B=0,577 [C]</t>
  </si>
  <si>
    <t>261114</t>
  </si>
  <si>
    <t>VRTY PRO KOTVENÍ A INJEKTÁŽ NA POVRCHU TŘ I D DO 35MM
vrty pro kotvy říms</t>
  </si>
  <si>
    <t>58*0,25=14,500 [C]</t>
  </si>
  <si>
    <t>261512</t>
  </si>
  <si>
    <t>VRTY PRO KOTVENÍ A INJEKTÁŽ TŘ V NA POVRCHU D DO 16MM
vrty do NK pro spřahující trny</t>
  </si>
  <si>
    <t>Vrty průměru 14 mm do parapetních zdí nosné konstrukce dl 300 mm po 150  mm
(0,3*190)*4=228,000 [A]
Vrty pro vlepení třmínků zajišťujících dodatečnou výztuž dolního líce nosné konstrukce: 
vrt průměru 14 mm dl. 270 mm 
66*10*0,27*2=356,400 [B]
66*6*0,27*2=213,840 [C]
Celkem: a+b+c=798,240 [D]</t>
  </si>
  <si>
    <t>261916</t>
  </si>
  <si>
    <t>VRTY PRO KOTV, INJEKT, MIKROPIL NA POVR TŘ V A VI D DO 80MM
vrty do nosné konstrukce průměru 70 mm pro odvodňovací trubičky izolace.</t>
  </si>
  <si>
    <t>0,6*4+1,1*4=6,800 [A]</t>
  </si>
  <si>
    <t>272325</t>
  </si>
  <si>
    <t xml:space="preserve">ZÁKLADY ZE ŽELEZOBETONU DO C30/37 (B37)
základy opěrných zdí </t>
  </si>
  <si>
    <t>Základ opěrné zdi 
1,7*3,1*0,4=2,108 [B]</t>
  </si>
  <si>
    <t>272365</t>
  </si>
  <si>
    <t xml:space="preserve">VÝZTUŽ ZÁKLADŮ Z OCELI 10505
výztuž základů opěrných zdí </t>
  </si>
  <si>
    <t>uvažováno 100kg/m3
0,1*2,108=0,211 [A]</t>
  </si>
  <si>
    <t>281661</t>
  </si>
  <si>
    <t>INJEKTOVÁNÍ NÍZKOTLAKÉ Z CHEMICKÝCH POJIV NA POVRCHU
Výplň vrtů lepidlem</t>
  </si>
  <si>
    <t>spřahující trny R10 do vrtu pr. 14 mm: 
((3,14*0,014*0,014/4)-(3,14*0,010*0,010/4))*0,3*190*4=0,017 [A]
třmínky pro zajištění dodatečně vlepované výztuže: 
((3,14*0,014*0,014/4)-(3,14*0,010*0,010/4))*0,27*(792+1320)=0,043 [B]
Celkem:A+B=0,060 [C]</t>
  </si>
  <si>
    <t>Svislé konstrukce</t>
  </si>
  <si>
    <t>31717</t>
  </si>
  <si>
    <t>KOVOVÉ KONSTRUKCE PRO KOTVENÍ ŘÍMSY
komplet kotva římsy dle VL4, M24</t>
  </si>
  <si>
    <t xml:space="preserve">KG        </t>
  </si>
  <si>
    <t>kotva 6kg/ks, po 0,5 m
(29*2)*6,0=348,000 [A]</t>
  </si>
  <si>
    <t>31722</t>
  </si>
  <si>
    <t xml:space="preserve">ŘÍMSY Z KAMENIC VÝROBKŮ
nové části kamenných říms nábřežních zdí s vyprofilovaným žlábkem pro odvedení vody z drenážního a odpadního potrubí  </t>
  </si>
  <si>
    <t>0,6*1*0,15*4=0,360 [A]</t>
  </si>
  <si>
    <t>317325</t>
  </si>
  <si>
    <t>ŘÍMSY ZE ŽELEZOBETONU DO C30/37 (B37)
beton C30/37 XC4 XD3 XF4 - horní povrch opatřen protiskluzovou úpravou - předpoklad matrice</t>
  </si>
  <si>
    <t>římsy opěrných zdí:
0,35*0,45*(1,45+0,62)=0,326 [F]
Římsy na mostě: 
(0,3*0,35+(0,135+0,235)*0,5*2,4)*28,7*2=31,513 [E]
Celkem: 
f+e=31,839 [G]</t>
  </si>
  <si>
    <t>317365</t>
  </si>
  <si>
    <t>VÝZTUŽ ŘÍMS Z OCELI 10505
výztuž říms 10505(R) a B500B</t>
  </si>
  <si>
    <t>odhad 150kg/m3
31,839*0,15=4,776 [A]</t>
  </si>
  <si>
    <t>327325</t>
  </si>
  <si>
    <t xml:space="preserve">ZDI OPĚRNÉ, ZÁRUBNÍ, NÁBŘEŽNÍ ZE ŽELEZOVÉHO BETONU DO C30/37 (B37)
Dřík opěrné zdi </t>
  </si>
  <si>
    <t>(3,1*2,56+2,465*1,35)*0,35=3,942 [A]</t>
  </si>
  <si>
    <t>327365</t>
  </si>
  <si>
    <t xml:space="preserve">VÝZTUŽ ZDÍ OPĚRNÝCH, ZÁRUBNÍCH, NÁBŘEŽNÍCH Z OCELI 10505
výztuž dříků opěrných zdí </t>
  </si>
  <si>
    <t>uvažováno 150 kg/m2
0,15*3,942=0,591 [A]</t>
  </si>
  <si>
    <t>348325</t>
  </si>
  <si>
    <t>ZÁBRADLÍ A ZÁBRADELNÍ ZÍDKY ZE ŽELEZOBETONU C30/37
Zábradlí ze betonu s podílem polypropylenových vláken 1,2 kg/m3 s povrchovou úpravou vzniklou vložením speciální matrice</t>
  </si>
  <si>
    <t xml:space="preserve">2,1*0,3*(8,5+8,5+2,3+2,02)=13,432 [A]
0,3*0,2*(8,5+8,5+2,3+2,02)=1,279 [B]
a+b=14,711 [C]
</t>
  </si>
  <si>
    <t>348368</t>
  </si>
  <si>
    <t>VÝZTUŽ ZÁBRADLÍ A ZÁBRAD ZÍDEK ZE SVAŘ SÍTÍ
Výztuž zábradlí při obou površích z kari-sítí průměru 8 s oky 150 x 150</t>
  </si>
  <si>
    <t>0,1*14,711*1,20=1,765 [A]</t>
  </si>
  <si>
    <t>420324</t>
  </si>
  <si>
    <t>PŘECHODOVÉ DESKY MOSTNÍCH OPĚR ZE ŽELEZOBETONU C25/30</t>
  </si>
  <si>
    <t>0,25*2,975*3,69*4=10,978 [A]</t>
  </si>
  <si>
    <t>420365</t>
  </si>
  <si>
    <t>VÝZTUŽ PŘECHODOVÝCH DESEK MOSTNÍCH OPĚR Z OCELI 10505
výztuž 10505(R) a B500B</t>
  </si>
  <si>
    <t>odhad 150kg/m3
10,978*0,15=1,647 [A]</t>
  </si>
  <si>
    <t>421325</t>
  </si>
  <si>
    <t>MOSTNÍ NOSNÉ DESKOVÉ KONSTRUKCE ZE ŽELEZOBETONU C30/37
Nová deska nosné konstrukce</t>
  </si>
  <si>
    <t>deska: 
0,204*12,3*28,581=71,715 [A]
nadvýšení parapetních zdí jako součást desky: 
(0,14*14*0,5)*4=3,920 [B]
Celkem: 
a+b=75,635 [C]</t>
  </si>
  <si>
    <t>42136</t>
  </si>
  <si>
    <t>VÝZTUŽ MOSTNÍ NOSNÉ DESKOVÉ KONSTR Z OCELI
nová výztuž do drážek na spodním líci klenby - 10505 (R)</t>
  </si>
  <si>
    <t>2,030*1,25=2,537 [A]    dle výkresu výztuže včetně rezervy</t>
  </si>
  <si>
    <t>421365</t>
  </si>
  <si>
    <t>VÝZTUŽ MOSTNÍ DESKOVÉ KONSTRUKCE Z OCELI 10505
Výztuž chodníkových římsových desek</t>
  </si>
  <si>
    <t>Uvažováno 150kg/m3
75,635*0,15=11,345 [A]
Dodatečná výztuž při dolním povrchu klenby: 
66*10*0,610*3,14*0,01*0,01/4*7,850=0,248 [B]
66*6*0,690*3,14*0,01*0,01/4*7,850=0,168 [C]
32*24*3,14*0,02*0,02/4*7,850=1,893 [D]
Celkem: a+b+c+d=13,654 [E]</t>
  </si>
  <si>
    <t>422325</t>
  </si>
  <si>
    <t xml:space="preserve">MOSTNÍ NOSNÉ TRÁMOVÉ KONSTRUKCE ZE ŽELEZOBETONU C30/37
nové žlb koncové příčníky,  beton C30/37 XC4 XD1 XF2
</t>
  </si>
  <si>
    <t>(0,447*8,68*0,5)-(0,1*0,25*7,44)+(0,42*1,815*0,25)*2=2,135 [A]
(0,447*8,68*0,5)-(0,1*0,25*7,44)+(0,415*1,805*0,25)=1,941 [B]
celkem: 
a+b=4,076 [C]</t>
  </si>
  <si>
    <t>422365</t>
  </si>
  <si>
    <t>VÝZTUŽ MOSTNÍ TRÁMOVÉ KONSTRUKCE Z OCELI 10505
výztuž příčníků 10505(R) a B500B</t>
  </si>
  <si>
    <t>uvažováno 200 kg/m3
4,076*0,2=0,815 [A]</t>
  </si>
  <si>
    <t>42838</t>
  </si>
  <si>
    <t>KLOUB ZE ŽELEZOBETONU VČET VÝZTUŽE
vrubový kloub přechodové desky a NK</t>
  </si>
  <si>
    <t>na koncových příčnících: 7,44*2=14,880 [A]</t>
  </si>
  <si>
    <t>434125</t>
  </si>
  <si>
    <t>SCHODIŠŤ STUPNĚ Z DÍLCŮ ŽELEZOBETON DO C30/37 (B37)</t>
  </si>
  <si>
    <t>0,18*0,5*1,0*12=1,080 [A]</t>
  </si>
  <si>
    <t>451312</t>
  </si>
  <si>
    <t>PODKLADNÍ A VÝPLŇOVÉ VRSTVY Z PROSTÉHO BETONU C12/15</t>
  </si>
  <si>
    <t>podkladní beton pod základ opěrné zdi: 
2,1*3,3*0,1=0,693 [D]
podkladní beton pod desku mostovky: 
27,58*7,5*0,05=10,343 [E]
pod koncovými příčníky: 
(0,7*7,5*0,1+0,12*7,5)*2=2,850 [G]
podkladní beton pod zábradelní zídky: 
(8,5+8,5+2,3+2,02)*0,5*0,1=1,066 [H]
celkem: 
d+e+g+h=14,952 [F]</t>
  </si>
  <si>
    <t>451313</t>
  </si>
  <si>
    <t>PODKLADNÍ A VÝPLŇOVÉ VRSTVY Z PROSTÉHO BETONU C16/20
podkladní beton C16/20n</t>
  </si>
  <si>
    <t>Podkladní beton pod přechodovými deskami, koncovými příčníky a pod drenážemi 
2,845*8,66*0,1*2=4,928 [E]
1,9*8,66*0,1*2=3,291 [F]
Pod schodiště:
0,23*(1,85+1,62)+1,28*1*0,15=0,990 [G]
celkem: 
e+f+g=9,209 [H]</t>
  </si>
  <si>
    <t>451314</t>
  </si>
  <si>
    <t>PODKLADNÍ A VÝPLŇOVÉ VRSTVY Z PROSTÉHO BETONU C25/30
lože pro dlažbu beton C25/30n XF3</t>
  </si>
  <si>
    <t>Uvažovaná tl. 100 mm
((1,4+2,5)*0,5*1,1+1,95*0,99*1,44)*0,1=0,492 [A]
(3*3,3*1,26)*0,1=1,247 [B]
2,77*3,4*1,44*0,1=1,356 [C]
2,75*3,45*1,22*0,1=1,157 [D]
celkem:
a+b+c+d=4,252 [E]</t>
  </si>
  <si>
    <t>458523</t>
  </si>
  <si>
    <t>VÝPLŇ ZA OPĚRAMI A ZDMI Z KAMENIVA DRCENÉHO, INDEX ZHUTNĚNÍ ID DO 0,9
ochranný zásyp za rubem opěrné zdi</t>
  </si>
  <si>
    <t>levobřežní opěrná zeď: 
3,4*5,3=18,020 [C]</t>
  </si>
  <si>
    <t>458572</t>
  </si>
  <si>
    <t xml:space="preserve">VÝPLŇ ZA OPĚRAMI A ZDMI Z KAM TĚŽ, INDEX ZHUTNĚNÍ ID DO 0,8
zásyp základů opěrných zdí </t>
  </si>
  <si>
    <t>zeď levobřežní: 
1,9*3+0,5*1,5+3*0,9+1,4*0,9+1,0*1,5=11,910 [B]</t>
  </si>
  <si>
    <t>465512</t>
  </si>
  <si>
    <t>DLAŽBY Z LOMOVÉHO KAMENE NA MC
opevnění terénu pod mostem
nový lom. kámen tl.200 mm</t>
  </si>
  <si>
    <t>Uvažovaná tl. 200 mm
((1,4+2,5)*0,5*1,1+1,95*0,99*1,44)*0,2=0,985 [A]
(3*3,3*1,26)*0,2=2,495 [B]
2,77*3,4*1,44*0,2=2,712 [C]
2,75*3,45*1,22*0,2=2,315 [D]
celkem:
a+b+c+d=8,507 [E]</t>
  </si>
  <si>
    <t>Úpravy povrchů, podlahy, výplně otvorů</t>
  </si>
  <si>
    <t>626112</t>
  </si>
  <si>
    <t>REPROFIL PODHL, SVIS PLOCH SANAČ MALTOU JEDNOVRST TL DO 20MM
hrubá reprofilace tl. 20 mm</t>
  </si>
  <si>
    <t>Opěry 70%
(1,2*8,68)*2*0,7=14,582 [A]
Dolní část NK 60%
19,9*8,68*0,6=103,639 [B]
Boční část NK 50%
(44,4+38)*1,1*0,5=45,320 [C]
celkem: 
a+b+c=163,541 [D]</t>
  </si>
  <si>
    <t>626122</t>
  </si>
  <si>
    <t>REPROFIL PODHL, SVIS PLOCH SANAČ MALTOU DVOUVRST TL DO 50MM
hrubá reprofilace tl. 50 mm</t>
  </si>
  <si>
    <t>Opěry 30%
(1,2*8,68)*2*0,3=6,250 [A]
Dolní část NK 40%
19,9*8,68*0,4=69,093 [B]
Boční část NK 10%
(44,4+38)*1,1*0,1=9,064 [C]
celkem: 
a+b+c=84,407 [F]</t>
  </si>
  <si>
    <t>626132</t>
  </si>
  <si>
    <t xml:space="preserve">REPROFIL PODHL, SVIS PLOCH SANAČ MALTOU TŘÍVRST TL DO 80MM
Výplň drážek pro dodatečně vlepenou výztuž sanační hmotou </t>
  </si>
  <si>
    <t>drážky uprostřed: 
0,1*20*10=20,000 [A]
drážky na okrajích: 
0,2*6*20=24,000 [B]
celkem:
a+b=44,000 [C]</t>
  </si>
  <si>
    <t>62631</t>
  </si>
  <si>
    <t>SPOJOVACÍ MŮSTEK MEZI STARÝM A NOVÝM BETONEM</t>
  </si>
  <si>
    <t>pro betonáž nových kcí 28,63*0,6*2=34,356 [A]
pro sanace pol.č. 626112 163,541=163,541 [B]
pro sanace pol.č. 626122 84,407=84,407 [C]
Celkem: A+B+C=282,304 [D]</t>
  </si>
  <si>
    <t>62641</t>
  </si>
  <si>
    <t>SJEDNOCUJÍCÍ STĚRKA JEMNOU MALTOU TL CCA 2MM
uvažováno 100% plochy NK a Spodní stavby</t>
  </si>
  <si>
    <t>Opěry 100%
(1,2*8,68)*2=20,832 [A]
Dolní část NK 100%
19,9*8,68=172,732 [B]
Boční část NK 100%
(44,4+38)*1,1=90,640 [C]
celkem: 
a+b+c=284,204 [F]</t>
  </si>
  <si>
    <t>62651</t>
  </si>
  <si>
    <t>OCHRANA VÝZTUŽE PŘI DOSTATEČNÉM KRYTÍ
pasivace odhalené výztuže</t>
  </si>
  <si>
    <t>plochy z položek č. 626112 a 626122, odhad 30% z uvedené plochy 
(84,407+163,541)*0,30=74,384 [A]</t>
  </si>
  <si>
    <t>62663</t>
  </si>
  <si>
    <t>INJEKTÁŽ TRHLIN SILOVĚ SPOJUJÍCÍ
injektáž trhlin š&gt;0,3mm, odhad, skutečné množství bude určeno po otryskání kce a odsouhlasení TDI</t>
  </si>
  <si>
    <t>odhad, skutečné množství bude určeno po otryskání kce
uvažováno 0,5 m na m2 plochy
Opěry 20%
(1,2*8,68)*2*0,2=4,166 [A]
Dolní část NK 20%
19,9*8,68*0,2=34,546 [B]
Boční část NK 20%
(44,4+38)*1,1*0,2=18,128 [C]
celkem: 
(a+b+c)*0,5=28,420 [F]</t>
  </si>
  <si>
    <t>Přidružená stavební výroba</t>
  </si>
  <si>
    <t>711442</t>
  </si>
  <si>
    <t>IZOLACE MOSTOVEK CELOPLOŠNÁ ASFALTOVÝMI PÁSY S PEČETÍCÍ VRSTVOU</t>
  </si>
  <si>
    <t>šířka x délka
(28,665+28,515)*0,5*12,3+7,4*1,2=360,537 [A]
za přechodovými deskami 
2,6*9*2=46,800 [B]
celkem: 
a+b=407,337 [C]</t>
  </si>
  <si>
    <t>711502</t>
  </si>
  <si>
    <t>OCHRANA IZOLACE NA POVRCHU ASFALTOVÝMI PÁSY
ochr. izolace s kov. vložkou</t>
  </si>
  <si>
    <t>(2,4+0,15)*(28,655+28,515)=145,784 [A]</t>
  </si>
  <si>
    <t>711509</t>
  </si>
  <si>
    <t>OCHRANA IZOLACE NA POVRCHU TEXTILIÍ
geotextílie min. 0,6 kg/m2 na rubu kce</t>
  </si>
  <si>
    <t>Izolace za přechodovými deskami 
2,6*9*2=46,800 [B]</t>
  </si>
  <si>
    <t>743111</t>
  </si>
  <si>
    <t>R</t>
  </si>
  <si>
    <t>LED osvětlení</t>
  </si>
  <si>
    <t>LED svítidlo exteriérové max. 8W zapuštěné do otvoru ve sloupku nebo parapetu včetně instalačního boxu pro
nasvětlení plochy mostovky. IP 55, IK10  včětně vnitřní montury. Svítidlo včetně předřadníku, rozvod 230 V
Včetně případného transformátoru a přívodního kabelu od napojovacího bodu z VO do 20m. 
Kabely vedeny chráničkou v římse. 
Čistá délka rozvodu 2x35m+2x13m příčně 
Svítidlo napájeno a spínáno z osvětlovací soustavy VO (napojovací bod v krabici EL na mostní opěře centrum)
Kompletní instalace vč. revize
2*13=26,000 [A]  sloupky na mostě
2*3+2*1=8,000 [B]  svítidla v betonových parapetech
a+b=34,000 [C]</t>
  </si>
  <si>
    <t>764444</t>
  </si>
  <si>
    <t>ŽLABY ZE ZINK PLECHU RŠ DO 500MM
podélné žlaby pro uložení sítí. Včetně spojovacího materiálu, kotvení, zakrytí a napojení</t>
  </si>
  <si>
    <t>3*30+3*30=180,000 [A]</t>
  </si>
  <si>
    <t>76799</t>
  </si>
  <si>
    <t>OSTATNÍ KOVOVÉ DOPLŇK KONSTRUKCE
Konzoly a závěsy pro zavěšení inženýrských sítí včetně PKO a kompletního kotvení</t>
  </si>
  <si>
    <t>0,8*2=1,600 [A]</t>
  </si>
  <si>
    <t>78382</t>
  </si>
  <si>
    <t>NÁTĚRY BETON KONSTR TYP OS - B
typ S2 dle TKP 31
transpar. hydrof. nátěr bet kcí (sanovaných částí kce)</t>
  </si>
  <si>
    <t>Opěry 100%
(1,2*8,68)*2=20,832 [A]
Dolní část NK 100%
19,9*8,68=172,732 [B]
Boční část NK 100%
(44,4+38)*1,1=90,640 [C]
Okraj konzoly desky
(0,15+0,3)*(28,655+28,515)=25,726 [E]
celkem: 
a+b+c+e=309,930 [D]</t>
  </si>
  <si>
    <t>78383</t>
  </si>
  <si>
    <t>NÁTĚRY BETON KONSTR TYP OS - C
typ S4 dle TKP 31
nátěr říms</t>
  </si>
  <si>
    <t>(0,45+0,3+0,35+2,67+0,235)*28,7*2=229,887 [A]</t>
  </si>
  <si>
    <t>81634</t>
  </si>
  <si>
    <t xml:space="preserve">CHRÁNIČKY Z TRUB BETONOVÝCH DN DO 200MM
Vyústky drenážního a odpadního ptrubí </t>
  </si>
  <si>
    <t>0,5*4=2,000 [A]</t>
  </si>
  <si>
    <t>87515</t>
  </si>
  <si>
    <t xml:space="preserve">POTRUBÍ DREN Z TRUB PLAST (I FLEXIBIL) DN DO 50MM
chránička pro elektrické vedení za účelem osvětlení do zábradelních sloupků </t>
  </si>
  <si>
    <t>28,7*2+26*0,5=70,400 [A]</t>
  </si>
  <si>
    <t>87533</t>
  </si>
  <si>
    <t xml:space="preserve">POTRUBÍ DREN Z TRUB PLAST DN DO 150MM
plné drenážní potrubí mimo drenážní žebra </t>
  </si>
  <si>
    <t>6,6+9,3+2=17,900 [A]</t>
  </si>
  <si>
    <t>875332</t>
  </si>
  <si>
    <t xml:space="preserve">POTRUBÍ DREN Z TRUB PLAST DN DO 150MM DĚROVANÝCH
drenážní potrubí v žebrech za přechodovými deskami </t>
  </si>
  <si>
    <t>8,7*2=17,400 [A]</t>
  </si>
  <si>
    <t>87633</t>
  </si>
  <si>
    <t>CHRÁNIČKY Z TRUB PLASTOVÝCH DN DO 150MM
chráničky pro kabelová vedení</t>
  </si>
  <si>
    <t>Pro stávající sítě a rezerva pro případné nové sítě
4*30+3*30=210,000 [A]
chráničky jako příprava pro kabely osvětlení přechodů 
40*2=80,000 [B]
Celkem: 
a+b=290,000 [C]</t>
  </si>
  <si>
    <t>87644</t>
  </si>
  <si>
    <t>CHRÁNIČKY Z TRUB PLASTOVÝCH DN DO 250MM
chráničky v místě prostupů zavěrnou zdí</t>
  </si>
  <si>
    <t>4*1,0+3*1,0=7,000 [A]
2*a=14,000 [B]</t>
  </si>
  <si>
    <t>9112B1</t>
  </si>
  <si>
    <t>ZÁBRADLÍ MOSTNÍ SE SVISLOU VÝPLNÍ - DODÁVKA A MONTÁŽ
Zábradlí na mostě a opěrné zdi + sloupky pro osvětlení, výšky 1,3 m 
ocelové atypické dle PD včetně PKO
včetně kompletního kotvení</t>
  </si>
  <si>
    <t>28,75*2=57,500 [A]</t>
  </si>
  <si>
    <t>91355</t>
  </si>
  <si>
    <t>EVIDENČNÍ ČÍSLO MOSTU</t>
  </si>
  <si>
    <t>919131</t>
  </si>
  <si>
    <t xml:space="preserve">ŘEZÁNÍ BETONOVÝCH KONSTRUKCÍ TL DO 50MM
řezání drážek v dolním líci nosné konstrukce </t>
  </si>
  <si>
    <t>okraje nosné konstrukce: 
6*20*2=240,000 [A]</t>
  </si>
  <si>
    <t>919142</t>
  </si>
  <si>
    <t xml:space="preserve">ŘEZÁNÍ ŽELEZOBETONOVÝCH KONSTRUKCÍ TL DO 100MM
řezání drážek v dolním líci nosné konstrukce </t>
  </si>
  <si>
    <t xml:space="preserve">střed nosné konstrukce 
10*2*20=400,000 [A]
 </t>
  </si>
  <si>
    <t>931332</t>
  </si>
  <si>
    <t xml:space="preserve">TĚSNĚNÍ DILATAČNÍCH SPAR POLYURETANOVÝM TMELEM PRŮŘEZU DO 200MM2
tesnění stávajícách dilatačních spár v parapetech nosné konstrukce </t>
  </si>
  <si>
    <t>1,5*4=6,000 [A]</t>
  </si>
  <si>
    <t>93135</t>
  </si>
  <si>
    <t xml:space="preserve">TĚSNĚNÍ DILATAČ SPAR PRYŽ PÁSKOU NEBO KRUH PROFILEM
tesnění stávajícách dilatačních spár v parapetech nosné konstrukce </t>
  </si>
  <si>
    <t>935212</t>
  </si>
  <si>
    <t xml:space="preserve">PŘÍKOPOVÉ ŽLABY Z BETON TVÁRNIC ŠÍŘ DO 600MM DO BETONU TL 100MM
Skluzy pro odvádění vody z drenážního a odpadního potrubí </t>
  </si>
  <si>
    <t>3=3,000 [A]</t>
  </si>
  <si>
    <t>936501</t>
  </si>
  <si>
    <t>DROBNÉ DOPLŇK KONSTR KOVOVÉ NEREZ
tabulka s letopočtem, název investora, zhotovitele a projektanta</t>
  </si>
  <si>
    <t>936541</t>
  </si>
  <si>
    <t>MOSTNÍ ODVODŇOVACÍ TRUBKA (POVRCHŮ IZOLACE) Z NEREZ OCELI</t>
  </si>
  <si>
    <t>4 ks v délce 2,4 m
4ks v délce 1,2 m</t>
  </si>
  <si>
    <t>938543</t>
  </si>
  <si>
    <t>OČIŠTĚNÍ BETON KONSTR OTRYSKÁNÍM TLAK VODOU DO 1000 BARŮ</t>
  </si>
  <si>
    <t>94490</t>
  </si>
  <si>
    <t>OCHRANNÁ KONSTRUKCE
celoobvodová ochranná konstrukce proti úletu materiálu do řeky - včetně pomocné konstrukce nad mostovkou a upevnění na závěsném lešení</t>
  </si>
  <si>
    <t>30*6*2+30*17*2+17*3*2=1 482,000 [A]</t>
  </si>
  <si>
    <t>94590</t>
  </si>
  <si>
    <t xml:space="preserve">ZAVĚŠENÉ PRACOVNÍ LEŠENÍ
těžké závěsné lešení nad řekou - uvažovány 3 úrovně </t>
  </si>
  <si>
    <t>25*17*3=1 275,000 [A]</t>
  </si>
  <si>
    <t>966137</t>
  </si>
  <si>
    <t>BOURÁNÍ KONSTRUKCÍ Z KAMENE NA MC S ODVOZEM DO 16KM
Části opěrných zdí na koncich mostu v místě přechodu nefunkčního parovodu pod zem</t>
  </si>
  <si>
    <t>(0,8*0,8*1+0,8*1,8*0,8)=1,792 [A]</t>
  </si>
  <si>
    <t>966146</t>
  </si>
  <si>
    <t xml:space="preserve">BOURÁNÍ KONSTRUKCÍ Z CIHEL A TVÁRNIC S ODVOZEM DO 12KM
Ubourání opěrných zdí na koncích mostu v místě zaústění nefunkčního horkovodu pod zem. </t>
  </si>
  <si>
    <t>2,6*0,8*2,25+0,8*1,8*1,9 -(0,8*0,8*1+0,8*1,8*0,8)=5,624 [A]
1,6*2,5*0,8=3,200 [B]
Celkem: 
a+b=8,824 [C]</t>
  </si>
  <si>
    <t>96616</t>
  </si>
  <si>
    <t>BOURÁNÍ KONSTRUKCÍ ZE ŽELEZOBETONU
bourání stávajících žlb kcí
vč. odvozu a uložení na trvalou skládku</t>
  </si>
  <si>
    <t>zábradlí: 
0,2*0,2*0,75*24+0,19*0,2*4=0,872 [A]
0,175*0,24*30,1*2=2,528 [B]
Chodníky: 
0,21*28,7*2=12,054 [C]
7,16*0,6*2=8,592 [D] nadvýšené části parapetních nosníků NK
0,03*28,68*2=1,721 [F] římsy mezi sloupky zábradlí 
Podélné chodnikové trámy
0,44*0,25*(28,65+28,515)=6,288 [G]
Mezilehlé příčníky
0,27*0,5*11,2*2+0,33*0,5*11,2*2+0,3*0,5*11,2*4=13,440 [H]
Celkem: 
a+b+c+d+f+g+h=45,495 [E]</t>
  </si>
  <si>
    <t>966186</t>
  </si>
  <si>
    <t>DEMONTÁŽ KONSTRUKCÍ KOVOVÝCH S ODVOZEM DO 12KM
ocelové poklopy v chodnících 
"bez odvozu, odkup zhotovitelem za cenu šrotu"</t>
  </si>
  <si>
    <t>šachtový poklop v chodnících
0,045*2=0,090 [A]
ocelová madla stáv. zábradlí 
(2*2*26*3,5)/1000=0,364 [B]
celkem: 
a+b=0,454 [C]</t>
  </si>
  <si>
    <t>DEMONTÁŽ KONSTRUKCÍ KOVOVÝCH S ODVOZEM DO 12KM
Odstranění stávajícího parovodního potrubí, odkup zhotovitelem za cenu šrotu 
Ostranění stávajících závěsů, konzol a podpor</t>
  </si>
  <si>
    <t>3,5=3,500 [A]
1,5=1,500 [B]
a+b=5,000 [C]</t>
  </si>
  <si>
    <t>96815</t>
  </si>
  <si>
    <t xml:space="preserve">VYSEKÁNÍ OTVORŮ, KAPES, RÝH V ŽELEZOBETONOVÉ KONSTRUKCI
drážky na spodním líci nosné konstrukce pro dodatečné vlepení výztuže </t>
  </si>
  <si>
    <t>Drážka velikosti 100 x100mm po celé délce spodníhjo líce klenby
mimo okrajů desky v relativně zdravém betonu: 
0,1*0,1*20*10=2,000 [A]
drážky na okrajích v místě degradovaného betonu: 
0,05*0,2*20*6=1,200 [B]
celkem: 
a+b=3,200 [C]</t>
  </si>
  <si>
    <t>SO 901</t>
  </si>
  <si>
    <t>Provizorní lávka pro pěší</t>
  </si>
  <si>
    <t>Úložné prahy 
1*0,4*3,5*2=2,800 [A]</t>
  </si>
  <si>
    <t xml:space="preserve">
pol. 131736  69,2=69,200 [C]</t>
  </si>
  <si>
    <t xml:space="preserve">POPLATKY ZA SKLÁDKU TYP S-NO (NEBEZPEČNÝ ODPAD)
kamenivo s asfaltovým recyklátem
</t>
  </si>
  <si>
    <t>5,3*2,2=11,660 [A]</t>
  </si>
  <si>
    <t>027421</t>
  </si>
  <si>
    <t>PROVIZORNÍ LÁVKY - MONTÁŽ
provizorní přemostění pro chodce na rozpětí 30m, volné šířky 2,0m včetně montážního dokumentace, dopravy a montáže a nutných manipulací a montážní prostředků na stavbě</t>
  </si>
  <si>
    <t>30*2=60,000 [A]</t>
  </si>
  <si>
    <t>027422</t>
  </si>
  <si>
    <t>PROVIZORNÍ LÁVKY - NÁJEMNÉ</t>
  </si>
  <si>
    <t xml:space="preserve">MĚS       </t>
  </si>
  <si>
    <t>předpoklad do 6 měsíců
=6,000 [A]</t>
  </si>
  <si>
    <t>027423</t>
  </si>
  <si>
    <t>PROVIZORNÍ LÁVKY - DEMONTÁŽ
provizorní přemostění demontáž včetně dopravy a nutných manipulací a montážní prostředků na stavbě</t>
  </si>
  <si>
    <t>02950</t>
  </si>
  <si>
    <t xml:space="preserve">OSTATNÍ POŽADAVKY - POSUDKY, KONTROLY, REVIZNÍ ZPRÁVY
periodické prohlídky provizorních přemostění
</t>
  </si>
  <si>
    <t>4=4,000 [A]</t>
  </si>
  <si>
    <t>OSTATNÍ POŽADAVKY - HLAVNÍ MOSTNÍ PROHLÍDKA</t>
  </si>
  <si>
    <t>1=1,000 [B] provizorní lávka pro pěší</t>
  </si>
  <si>
    <t>11332</t>
  </si>
  <si>
    <t>ODSTRANĚNÍ PODKLADŮ VOZOVEK A CHODNÍKŮ Z KAMENIVA NESTMELENÉHO
„na trvalou skládku“</t>
  </si>
  <si>
    <t>(150+100)*(0,150+0,20)=87,500 [A]  provizorní komunikace</t>
  </si>
  <si>
    <t>výkop pro základy provizorních opěr
3,7*6=22,200 [A]
3,2*6=19,200 [B]
41,4-2*(3*4*0,45+3,5*0,4) =27,800 [D] obsypaní opěr a kužely-zpětný výkop
a+b+d=69,200 [C]</t>
  </si>
  <si>
    <t>ULOŽENÍ SYPANINY DO NÁSYPŮ A NA SKLÁDKY BEZ ZHUTNĚNÍ
Uložení zeminy na trvalou skládku</t>
  </si>
  <si>
    <t>3,7*6=22,200 [A]
3,2*6=19,200 [B]
41,4-2*(3*4*0,45+3,5*0,4) =27,800 [D] 
a+b+d=69,200 [C]</t>
  </si>
  <si>
    <t>17180</t>
  </si>
  <si>
    <t>ULOŽENÍ SYPANINY DO NÁSYPŮ Z NAKUPOVANÝCH MATERIÁLŮ</t>
  </si>
  <si>
    <t>41,4-2*(3*4*0,45+3,5*0,4) =27,800 [B] obsypaní opěr a kužely</t>
  </si>
  <si>
    <t>21361</t>
  </si>
  <si>
    <t>DRENÁŽNÍ VRSTVY Z GEOTEXTILIE
separační geotextilie 700g/m2</t>
  </si>
  <si>
    <t>pod rovnaniny
3,5*4,5*2=31,500 [C]</t>
  </si>
  <si>
    <t xml:space="preserve">ZÁKLADY ZE ŽELEZOBETONU DO C30/37 (B37)
Úložné prahy provizorních opěr </t>
  </si>
  <si>
    <t>0,4*1*3,5*2=2,800 [A]</t>
  </si>
  <si>
    <t xml:space="preserve">VÝZTUŽ ZÁKLADŮ Z OCELI 10505
Výztuž úložných bloků </t>
  </si>
  <si>
    <t>0,15*2,8=0,420 [A]</t>
  </si>
  <si>
    <t>27511</t>
  </si>
  <si>
    <t xml:space="preserve">HRANICE PODPĚRNÉ Z DÍLCŮ BETONOVÝCH - DOČASNÉ
panelová rovnanina pro uložení provizorních mostů - zřízení i odstranění z inventárního materiálu zhotovitele
</t>
  </si>
  <si>
    <t>3*4*0,45*2=10,800 [B]  rovnanina pro lávku</t>
  </si>
  <si>
    <t>45152</t>
  </si>
  <si>
    <t>PODKLADNÍ A VÝPLŇOVÉ VRSTVY Z KAMENIVA DRCENÉHO
podkladní a vyrovnávací vrstva pod rovnaniny</t>
  </si>
  <si>
    <t>3,2*4,2*0,1*2=2,688 [B]  rovnanina pro lávku</t>
  </si>
  <si>
    <t>56333</t>
  </si>
  <si>
    <t>VOZOVKOVÉ VRSTVY ZE ŠTĚRKODRTI TL. DO 150MM
provizorní chodník</t>
  </si>
  <si>
    <t>VOZOVKOVÉ VRSTVY Z RECYKLOVANÉHO MATERIÁLU TL DO 100MM
provizorní chodník</t>
  </si>
  <si>
    <t>966166</t>
  </si>
  <si>
    <t xml:space="preserve">BOURÁNÍ KONSTRUKCÍ ZE ŽELEZOBETONU S ODVOZEM DO 12KM
Ubourání provizorních úložných prahů </t>
  </si>
  <si>
    <t>1*0,4*3,5*2=2,800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</si>
</sst>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000'!I52</f>
      </c>
      <c r="D11" s="12">
        <f>'SO 000'!P52</f>
      </c>
      <c r="E11" s="12">
        <f>C11+D11</f>
      </c>
    </row>
    <row r="12" spans="1:5" ht="12.75" customHeight="1">
      <c r="A12" s="7" t="s">
        <v>93</v>
      </c>
      <c r="B12" s="7" t="s">
        <v>94</v>
      </c>
      <c r="C12" s="12">
        <f>'SO 101'!I132</f>
      </c>
      <c r="D12" s="12">
        <f>'SO 101'!P132</f>
      </c>
      <c r="E12" s="12">
        <f>C12+D12</f>
      </c>
    </row>
    <row r="13" spans="1:5" ht="12.75" customHeight="1">
      <c r="A13" s="7" t="s">
        <v>242</v>
      </c>
      <c r="B13" s="7" t="s">
        <v>244</v>
      </c>
      <c r="C13" s="12">
        <f>'SO 201'!I213</f>
      </c>
      <c r="D13" s="12">
        <f>'SO 201'!P213</f>
      </c>
      <c r="E13" s="12">
        <f>C13+D13</f>
      </c>
    </row>
    <row r="14" spans="1:5" ht="12.75" customHeight="1">
      <c r="A14" s="7" t="s">
        <v>494</v>
      </c>
      <c r="B14" s="7" t="s">
        <v>495</v>
      </c>
      <c r="C14" s="12">
        <f>'SO 901'!I78</f>
      </c>
      <c r="D14" s="12">
        <f>'SO 901'!P78</f>
      </c>
      <c r="E14" s="12">
        <f>C14+D14</f>
      </c>
    </row>
  </sheetData>
  <sheetProtection sheet="1" objects="1" scenarios="1" formatColumns="0"/>
  <hyperlinks>
    <hyperlink ref="A11" location="#'SO 000'!A1" tooltip="Odkaz na stranku objektu [SO 000]" display="SO 000"/>
    <hyperlink ref="A12" location="#'SO 101'!A1" tooltip="Odkaz na stranku objektu [SO 101]" display="SO 101"/>
    <hyperlink ref="A13" location="#'SO 201'!A1" tooltip="Odkaz na stranku objektu [SO 201]" display="SO 201"/>
    <hyperlink ref="A14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409.5">
      <c r="E13" s="14" t="s">
        <v>50</v>
      </c>
    </row>
    <row r="14" spans="1:16" ht="12.75">
      <c r="A14" s="7">
        <v>2</v>
      </c>
      <c r="B14" s="7" t="s">
        <v>45</v>
      </c>
      <c r="C14" s="7" t="s">
        <v>51</v>
      </c>
      <c r="D14" s="7" t="s">
        <v>47</v>
      </c>
      <c r="E14" s="7" t="s">
        <v>52</v>
      </c>
      <c r="F14" s="7" t="s">
        <v>53</v>
      </c>
      <c r="G14" s="9">
        <v>4</v>
      </c>
      <c r="H14" s="13"/>
      <c r="I14" s="12">
        <f>ROUND((H14*G14),2)</f>
      </c>
      <c r="O14">
        <f>rekapitulace!H8</f>
      </c>
      <c r="P14">
        <f>O14/100*I14</f>
      </c>
    </row>
    <row r="15" ht="216.75">
      <c r="E15" s="14" t="s">
        <v>54</v>
      </c>
    </row>
    <row r="16" spans="1:16" ht="12.75">
      <c r="A16" s="7">
        <v>3</v>
      </c>
      <c r="B16" s="7" t="s">
        <v>45</v>
      </c>
      <c r="C16" s="7" t="s">
        <v>55</v>
      </c>
      <c r="D16" s="7" t="s">
        <v>47</v>
      </c>
      <c r="E16" s="7" t="s">
        <v>56</v>
      </c>
      <c r="F16" s="7" t="s">
        <v>49</v>
      </c>
      <c r="G16" s="9">
        <v>1</v>
      </c>
      <c r="H16" s="13"/>
      <c r="I16" s="12">
        <f>ROUND((H16*G16),2)</f>
      </c>
      <c r="O16">
        <f>rekapitulace!H8</f>
      </c>
      <c r="P16">
        <f>O16/100*I16</f>
      </c>
    </row>
    <row r="17" ht="216.75">
      <c r="E17" s="14" t="s">
        <v>57</v>
      </c>
    </row>
    <row r="18" spans="1:16" ht="12.75">
      <c r="A18" s="7">
        <v>4</v>
      </c>
      <c r="B18" s="7" t="s">
        <v>45</v>
      </c>
      <c r="C18" s="7" t="s">
        <v>55</v>
      </c>
      <c r="D18" s="7" t="s">
        <v>58</v>
      </c>
      <c r="E18" s="7" t="s">
        <v>59</v>
      </c>
      <c r="F18" s="7" t="s">
        <v>49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114.75">
      <c r="E19" s="14" t="s">
        <v>60</v>
      </c>
    </row>
    <row r="20" spans="1:16" ht="12.75">
      <c r="A20" s="7">
        <v>5</v>
      </c>
      <c r="B20" s="7" t="s">
        <v>45</v>
      </c>
      <c r="C20" s="7" t="s">
        <v>55</v>
      </c>
      <c r="D20" s="7" t="s">
        <v>61</v>
      </c>
      <c r="E20" s="7" t="s">
        <v>62</v>
      </c>
      <c r="F20" s="7" t="s">
        <v>49</v>
      </c>
      <c r="G20" s="9">
        <v>1</v>
      </c>
      <c r="H20" s="13"/>
      <c r="I20" s="12">
        <f>ROUND((H20*G20),2)</f>
      </c>
      <c r="O20">
        <f>rekapitulace!H8</f>
      </c>
      <c r="P20">
        <f>O20/100*I20</f>
      </c>
    </row>
    <row r="21" ht="114.75">
      <c r="E21" s="14" t="s">
        <v>60</v>
      </c>
    </row>
    <row r="22" spans="1:16" ht="12.75">
      <c r="A22" s="7">
        <v>6</v>
      </c>
      <c r="B22" s="7" t="s">
        <v>45</v>
      </c>
      <c r="C22" s="7" t="s">
        <v>63</v>
      </c>
      <c r="D22" s="7" t="s">
        <v>47</v>
      </c>
      <c r="E22" s="7" t="s">
        <v>64</v>
      </c>
      <c r="F22" s="7" t="s">
        <v>49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ht="25.5">
      <c r="E23" s="14" t="s">
        <v>65</v>
      </c>
    </row>
    <row r="24" spans="1:16" ht="12.75">
      <c r="A24" s="7">
        <v>7</v>
      </c>
      <c r="B24" s="7" t="s">
        <v>45</v>
      </c>
      <c r="C24" s="7" t="s">
        <v>66</v>
      </c>
      <c r="D24" s="7" t="s">
        <v>47</v>
      </c>
      <c r="E24" s="7" t="s">
        <v>67</v>
      </c>
      <c r="F24" s="7" t="s">
        <v>49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65</v>
      </c>
    </row>
    <row r="26" spans="1:16" ht="12.75">
      <c r="A26" s="7">
        <v>8</v>
      </c>
      <c r="B26" s="7" t="s">
        <v>45</v>
      </c>
      <c r="C26" s="7" t="s">
        <v>68</v>
      </c>
      <c r="D26" s="7" t="s">
        <v>69</v>
      </c>
      <c r="E26" s="7" t="s">
        <v>70</v>
      </c>
      <c r="F26" s="7" t="s">
        <v>49</v>
      </c>
      <c r="G26" s="9">
        <v>1</v>
      </c>
      <c r="H26" s="13"/>
      <c r="I26" s="12">
        <f>ROUND((H26*G26),2)</f>
      </c>
      <c r="O26">
        <f>rekapitulace!H8</f>
      </c>
      <c r="P26">
        <f>O26/100*I26</f>
      </c>
    </row>
    <row r="27" ht="25.5">
      <c r="E27" s="14" t="s">
        <v>65</v>
      </c>
    </row>
    <row r="28" spans="1:16" ht="12.75">
      <c r="A28" s="7">
        <v>9</v>
      </c>
      <c r="B28" s="7" t="s">
        <v>45</v>
      </c>
      <c r="C28" s="7" t="s">
        <v>68</v>
      </c>
      <c r="D28" s="7" t="s">
        <v>58</v>
      </c>
      <c r="E28" s="7" t="s">
        <v>71</v>
      </c>
      <c r="F28" s="7" t="s">
        <v>49</v>
      </c>
      <c r="G28" s="9">
        <v>1</v>
      </c>
      <c r="H28" s="13"/>
      <c r="I28" s="12">
        <f>ROUND((H28*G28),2)</f>
      </c>
      <c r="O28">
        <f>rekapitulace!H8</f>
      </c>
      <c r="P28">
        <f>O28/100*I28</f>
      </c>
    </row>
    <row r="29" ht="25.5">
      <c r="E29" s="14" t="s">
        <v>65</v>
      </c>
    </row>
    <row r="30" spans="1:16" ht="12.75">
      <c r="A30" s="7">
        <v>10</v>
      </c>
      <c r="B30" s="7" t="s">
        <v>45</v>
      </c>
      <c r="C30" s="7" t="s">
        <v>72</v>
      </c>
      <c r="D30" s="7" t="s">
        <v>47</v>
      </c>
      <c r="E30" s="7" t="s">
        <v>73</v>
      </c>
      <c r="F30" s="7" t="s">
        <v>74</v>
      </c>
      <c r="G30" s="9">
        <v>1</v>
      </c>
      <c r="H30" s="13"/>
      <c r="I30" s="12">
        <f>ROUND((H30*G30),2)</f>
      </c>
      <c r="O30">
        <f>rekapitulace!H8</f>
      </c>
      <c r="P30">
        <f>O30/100*I30</f>
      </c>
    </row>
    <row r="31" ht="25.5">
      <c r="E31" s="14" t="s">
        <v>65</v>
      </c>
    </row>
    <row r="32" spans="1:16" ht="12.75">
      <c r="A32" s="7">
        <v>11</v>
      </c>
      <c r="B32" s="7" t="s">
        <v>45</v>
      </c>
      <c r="C32" s="7" t="s">
        <v>75</v>
      </c>
      <c r="D32" s="7" t="s">
        <v>47</v>
      </c>
      <c r="E32" s="7" t="s">
        <v>76</v>
      </c>
      <c r="F32" s="7" t="s">
        <v>74</v>
      </c>
      <c r="G32" s="9">
        <v>1</v>
      </c>
      <c r="H32" s="13"/>
      <c r="I32" s="12">
        <f>ROUND((H32*G32),2)</f>
      </c>
      <c r="O32">
        <f>rekapitulace!H8</f>
      </c>
      <c r="P32">
        <f>O32/100*I32</f>
      </c>
    </row>
    <row r="33" ht="25.5">
      <c r="E33" s="14" t="s">
        <v>65</v>
      </c>
    </row>
    <row r="34" spans="1:16" ht="12.75">
      <c r="A34" s="7">
        <v>12</v>
      </c>
      <c r="B34" s="7" t="s">
        <v>45</v>
      </c>
      <c r="C34" s="7" t="s">
        <v>77</v>
      </c>
      <c r="D34" s="7" t="s">
        <v>47</v>
      </c>
      <c r="E34" s="7" t="s">
        <v>78</v>
      </c>
      <c r="F34" s="7" t="s">
        <v>49</v>
      </c>
      <c r="G34" s="9">
        <v>1</v>
      </c>
      <c r="H34" s="13"/>
      <c r="I34" s="12">
        <f>ROUND((H34*G34),2)</f>
      </c>
      <c r="O34">
        <f>rekapitulace!H8</f>
      </c>
      <c r="P34">
        <f>O34/100*I34</f>
      </c>
    </row>
    <row r="35" ht="25.5">
      <c r="E35" s="14" t="s">
        <v>65</v>
      </c>
    </row>
    <row r="36" spans="1:16" ht="12.75">
      <c r="A36" s="7">
        <v>13</v>
      </c>
      <c r="B36" s="7" t="s">
        <v>45</v>
      </c>
      <c r="C36" s="7" t="s">
        <v>79</v>
      </c>
      <c r="D36" s="7" t="s">
        <v>47</v>
      </c>
      <c r="E36" s="7" t="s">
        <v>80</v>
      </c>
      <c r="F36" s="7" t="s">
        <v>74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ht="38.25">
      <c r="E37" s="14" t="s">
        <v>81</v>
      </c>
    </row>
    <row r="38" spans="1:16" ht="12.75">
      <c r="A38" s="7">
        <v>14</v>
      </c>
      <c r="B38" s="7" t="s">
        <v>45</v>
      </c>
      <c r="C38" s="7" t="s">
        <v>82</v>
      </c>
      <c r="D38" s="7" t="s">
        <v>47</v>
      </c>
      <c r="E38" s="7" t="s">
        <v>83</v>
      </c>
      <c r="F38" s="7" t="s">
        <v>49</v>
      </c>
      <c r="G38" s="9">
        <v>1</v>
      </c>
      <c r="H38" s="13"/>
      <c r="I38" s="12">
        <f>ROUND((H38*G38),2)</f>
      </c>
      <c r="O38">
        <f>rekapitulace!H8</f>
      </c>
      <c r="P38">
        <f>O38/100*I38</f>
      </c>
    </row>
    <row r="39" ht="25.5">
      <c r="E39" s="14" t="s">
        <v>65</v>
      </c>
    </row>
    <row r="40" spans="1:16" ht="12.75">
      <c r="A40" s="7">
        <v>15</v>
      </c>
      <c r="B40" s="7" t="s">
        <v>45</v>
      </c>
      <c r="C40" s="7" t="s">
        <v>84</v>
      </c>
      <c r="D40" s="7" t="s">
        <v>47</v>
      </c>
      <c r="E40" s="7" t="s">
        <v>85</v>
      </c>
      <c r="F40" s="7" t="s">
        <v>49</v>
      </c>
      <c r="G40" s="9">
        <v>1</v>
      </c>
      <c r="H40" s="13"/>
      <c r="I40" s="12">
        <f>ROUND((H40*G40),2)</f>
      </c>
      <c r="O40">
        <f>rekapitulace!H8</f>
      </c>
      <c r="P40">
        <f>O40/100*I40</f>
      </c>
    </row>
    <row r="41" spans="1:16" ht="12.75" customHeight="1">
      <c r="A41" s="15"/>
      <c r="B41" s="15"/>
      <c r="C41" s="15" t="s">
        <v>44</v>
      </c>
      <c r="D41" s="15"/>
      <c r="E41" s="15" t="s">
        <v>43</v>
      </c>
      <c r="F41" s="15"/>
      <c r="G41" s="15"/>
      <c r="H41" s="15"/>
      <c r="I41" s="15">
        <f>SUM(I12:I40)</f>
      </c>
      <c r="P41">
        <f>ROUND(SUM(P12:P40),2)</f>
      </c>
    </row>
    <row r="43" spans="1:16" ht="12.75" customHeight="1">
      <c r="A43" s="15"/>
      <c r="B43" s="15"/>
      <c r="C43" s="15"/>
      <c r="D43" s="15"/>
      <c r="E43" s="15" t="s">
        <v>86</v>
      </c>
      <c r="F43" s="15"/>
      <c r="G43" s="15"/>
      <c r="H43" s="15"/>
      <c r="I43" s="15">
        <f>+I41</f>
      </c>
      <c r="P43">
        <f>+P41</f>
      </c>
    </row>
    <row r="45" spans="1:9" ht="12.75" customHeight="1">
      <c r="A45" s="8" t="s">
        <v>87</v>
      </c>
      <c r="B45" s="8"/>
      <c r="C45" s="8"/>
      <c r="D45" s="8"/>
      <c r="E45" s="8"/>
      <c r="F45" s="8"/>
      <c r="G45" s="8"/>
      <c r="H45" s="8"/>
      <c r="I45" s="8"/>
    </row>
    <row r="46" spans="1:9" ht="12.75" customHeight="1">
      <c r="A46" s="8"/>
      <c r="B46" s="8"/>
      <c r="C46" s="8"/>
      <c r="D46" s="8"/>
      <c r="E46" s="8" t="s">
        <v>88</v>
      </c>
      <c r="F46" s="8"/>
      <c r="G46" s="8"/>
      <c r="H46" s="8"/>
      <c r="I46" s="8"/>
    </row>
    <row r="47" spans="1:16" ht="12.75" customHeight="1">
      <c r="A47" s="15"/>
      <c r="B47" s="15"/>
      <c r="C47" s="15"/>
      <c r="D47" s="15"/>
      <c r="E47" s="15" t="s">
        <v>89</v>
      </c>
      <c r="F47" s="15"/>
      <c r="G47" s="15"/>
      <c r="H47" s="15"/>
      <c r="I47" s="15">
        <v>0</v>
      </c>
      <c r="P47">
        <v>0</v>
      </c>
    </row>
    <row r="48" spans="1:9" ht="12.75" customHeight="1">
      <c r="A48" s="15"/>
      <c r="B48" s="15"/>
      <c r="C48" s="15"/>
      <c r="D48" s="15"/>
      <c r="E48" s="15" t="s">
        <v>90</v>
      </c>
      <c r="F48" s="15"/>
      <c r="G48" s="15"/>
      <c r="H48" s="15"/>
      <c r="I48" s="15"/>
    </row>
    <row r="49" spans="1:16" ht="12.75" customHeight="1">
      <c r="A49" s="15"/>
      <c r="B49" s="15"/>
      <c r="C49" s="15"/>
      <c r="D49" s="15"/>
      <c r="E49" s="15" t="s">
        <v>91</v>
      </c>
      <c r="F49" s="15"/>
      <c r="G49" s="15"/>
      <c r="H49" s="15"/>
      <c r="I49" s="15">
        <v>0</v>
      </c>
      <c r="P49">
        <v>0</v>
      </c>
    </row>
    <row r="50" spans="1:16" ht="12.75" customHeight="1">
      <c r="A50" s="15"/>
      <c r="B50" s="15"/>
      <c r="C50" s="15"/>
      <c r="D50" s="15"/>
      <c r="E50" s="15" t="s">
        <v>92</v>
      </c>
      <c r="F50" s="15"/>
      <c r="G50" s="15"/>
      <c r="H50" s="15"/>
      <c r="I50" s="15">
        <f>I47+I49</f>
      </c>
      <c r="P50">
        <f>P47+P49</f>
      </c>
    </row>
    <row r="52" spans="1:16" ht="12.75" customHeight="1">
      <c r="A52" s="15"/>
      <c r="B52" s="15"/>
      <c r="C52" s="15"/>
      <c r="D52" s="15"/>
      <c r="E52" s="15" t="s">
        <v>92</v>
      </c>
      <c r="F52" s="15"/>
      <c r="G52" s="15"/>
      <c r="H52" s="15"/>
      <c r="I52" s="15">
        <f>I43+I50</f>
      </c>
      <c r="P52">
        <f>P43+P50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93</v>
      </c>
      <c r="D5" s="5"/>
      <c r="E5" s="5" t="s">
        <v>94</v>
      </c>
    </row>
    <row r="6" spans="1:5" ht="12.75" customHeight="1">
      <c r="A6" t="s">
        <v>18</v>
      </c>
      <c r="C6" s="5" t="s">
        <v>93</v>
      </c>
      <c r="D6" s="5"/>
      <c r="E6" s="5" t="s">
        <v>94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95</v>
      </c>
      <c r="D12" s="7" t="s">
        <v>47</v>
      </c>
      <c r="E12" s="7" t="s">
        <v>96</v>
      </c>
      <c r="F12" s="7" t="s">
        <v>97</v>
      </c>
      <c r="G12" s="9">
        <v>27.216</v>
      </c>
      <c r="H12" s="13"/>
      <c r="I12" s="12">
        <f>ROUND((H12*G12),2)</f>
      </c>
      <c r="O12">
        <f>rekapitulace!H8</f>
      </c>
      <c r="P12">
        <f>O12/100*I12</f>
      </c>
    </row>
    <row r="13" ht="344.25">
      <c r="E13" s="14" t="s">
        <v>98</v>
      </c>
    </row>
    <row r="14" spans="1:16" ht="12.75">
      <c r="A14" s="7">
        <v>2</v>
      </c>
      <c r="B14" s="7" t="s">
        <v>45</v>
      </c>
      <c r="C14" s="7" t="s">
        <v>99</v>
      </c>
      <c r="D14" s="7" t="s">
        <v>47</v>
      </c>
      <c r="E14" s="7" t="s">
        <v>100</v>
      </c>
      <c r="F14" s="7" t="s">
        <v>97</v>
      </c>
      <c r="G14" s="9">
        <v>121.982</v>
      </c>
      <c r="H14" s="13"/>
      <c r="I14" s="12">
        <f>ROUND((H14*G14),2)</f>
      </c>
      <c r="O14">
        <f>rekapitulace!H8</f>
      </c>
      <c r="P14">
        <f>O14/100*I14</f>
      </c>
    </row>
    <row r="15" ht="165.75">
      <c r="E15" s="14" t="s">
        <v>101</v>
      </c>
    </row>
    <row r="16" spans="1:16" ht="12.75">
      <c r="A16" s="7">
        <v>3</v>
      </c>
      <c r="B16" s="7" t="s">
        <v>45</v>
      </c>
      <c r="C16" s="7" t="s">
        <v>102</v>
      </c>
      <c r="D16" s="7" t="s">
        <v>47</v>
      </c>
      <c r="E16" s="7" t="s">
        <v>103</v>
      </c>
      <c r="F16" s="7" t="s">
        <v>97</v>
      </c>
      <c r="G16" s="9">
        <v>78.605</v>
      </c>
      <c r="H16" s="13"/>
      <c r="I16" s="12">
        <f>ROUND((H16*G16),2)</f>
      </c>
      <c r="O16">
        <f>rekapitulace!H8</f>
      </c>
      <c r="P16">
        <f>O16/100*I16</f>
      </c>
    </row>
    <row r="17" ht="255">
      <c r="E17" s="14" t="s">
        <v>104</v>
      </c>
    </row>
    <row r="18" spans="1:16" ht="12.75" customHeight="1">
      <c r="A18" s="15"/>
      <c r="B18" s="15"/>
      <c r="C18" s="15" t="s">
        <v>44</v>
      </c>
      <c r="D18" s="15"/>
      <c r="E18" s="15" t="s">
        <v>43</v>
      </c>
      <c r="F18" s="15"/>
      <c r="G18" s="15"/>
      <c r="H18" s="15"/>
      <c r="I18" s="15">
        <f>SUM(I12:I17)</f>
      </c>
      <c r="P18">
        <f>ROUND(SUM(P12:P17),2)</f>
      </c>
    </row>
    <row r="20" spans="1:9" ht="12.75" customHeight="1">
      <c r="A20" s="8"/>
      <c r="B20" s="8"/>
      <c r="C20" s="8" t="s">
        <v>24</v>
      </c>
      <c r="D20" s="8"/>
      <c r="E20" s="8" t="s">
        <v>105</v>
      </c>
      <c r="F20" s="8"/>
      <c r="G20" s="10"/>
      <c r="H20" s="8"/>
      <c r="I20" s="10"/>
    </row>
    <row r="21" spans="1:16" ht="12.75">
      <c r="A21" s="7">
        <v>4</v>
      </c>
      <c r="B21" s="7" t="s">
        <v>45</v>
      </c>
      <c r="C21" s="7" t="s">
        <v>106</v>
      </c>
      <c r="D21" s="7" t="s">
        <v>47</v>
      </c>
      <c r="E21" s="7" t="s">
        <v>107</v>
      </c>
      <c r="F21" s="7" t="s">
        <v>97</v>
      </c>
      <c r="G21" s="9">
        <v>1.931</v>
      </c>
      <c r="H21" s="13"/>
      <c r="I21" s="12">
        <f>ROUND((H21*G21),2)</f>
      </c>
      <c r="O21">
        <f>rekapitulace!H8</f>
      </c>
      <c r="P21">
        <f>O21/100*I21</f>
      </c>
    </row>
    <row r="22" ht="140.25">
      <c r="E22" s="14" t="s">
        <v>108</v>
      </c>
    </row>
    <row r="23" spans="1:16" ht="12.75">
      <c r="A23" s="7">
        <v>5</v>
      </c>
      <c r="B23" s="7" t="s">
        <v>45</v>
      </c>
      <c r="C23" s="7" t="s">
        <v>109</v>
      </c>
      <c r="D23" s="7" t="s">
        <v>47</v>
      </c>
      <c r="E23" s="7" t="s">
        <v>110</v>
      </c>
      <c r="F23" s="7" t="s">
        <v>97</v>
      </c>
      <c r="G23" s="9">
        <v>22.355</v>
      </c>
      <c r="H23" s="13"/>
      <c r="I23" s="12">
        <f>ROUND((H23*G23),2)</f>
      </c>
      <c r="O23">
        <f>rekapitulace!H8</f>
      </c>
      <c r="P23">
        <f>O23/100*I23</f>
      </c>
    </row>
    <row r="24" ht="102">
      <c r="E24" s="14" t="s">
        <v>111</v>
      </c>
    </row>
    <row r="25" spans="1:16" ht="12.75">
      <c r="A25" s="7">
        <v>6</v>
      </c>
      <c r="B25" s="7" t="s">
        <v>45</v>
      </c>
      <c r="C25" s="7" t="s">
        <v>112</v>
      </c>
      <c r="D25" s="7" t="s">
        <v>47</v>
      </c>
      <c r="E25" s="7" t="s">
        <v>113</v>
      </c>
      <c r="F25" s="7" t="s">
        <v>97</v>
      </c>
      <c r="G25" s="9">
        <v>116.482</v>
      </c>
      <c r="H25" s="13"/>
      <c r="I25" s="12">
        <f>ROUND((H25*G25),2)</f>
      </c>
      <c r="O25">
        <f>rekapitulace!H8</f>
      </c>
      <c r="P25">
        <f>O25/100*I25</f>
      </c>
    </row>
    <row r="26" ht="306">
      <c r="E26" s="14" t="s">
        <v>114</v>
      </c>
    </row>
    <row r="27" spans="1:16" ht="12.75">
      <c r="A27" s="7">
        <v>7</v>
      </c>
      <c r="B27" s="7" t="s">
        <v>45</v>
      </c>
      <c r="C27" s="7" t="s">
        <v>115</v>
      </c>
      <c r="D27" s="7" t="s">
        <v>47</v>
      </c>
      <c r="E27" s="7" t="s">
        <v>116</v>
      </c>
      <c r="F27" s="7" t="s">
        <v>97</v>
      </c>
      <c r="G27" s="9">
        <v>29.256</v>
      </c>
      <c r="H27" s="13"/>
      <c r="I27" s="12">
        <f>ROUND((H27*G27),2)</f>
      </c>
      <c r="O27">
        <f>rekapitulace!H8</f>
      </c>
      <c r="P27">
        <f>O27/100*I27</f>
      </c>
    </row>
    <row r="28" ht="140.25">
      <c r="E28" s="14" t="s">
        <v>117</v>
      </c>
    </row>
    <row r="29" spans="1:16" ht="12.75">
      <c r="A29" s="7">
        <v>8</v>
      </c>
      <c r="B29" s="7" t="s">
        <v>45</v>
      </c>
      <c r="C29" s="7" t="s">
        <v>118</v>
      </c>
      <c r="D29" s="7" t="s">
        <v>47</v>
      </c>
      <c r="E29" s="7" t="s">
        <v>119</v>
      </c>
      <c r="F29" s="7" t="s">
        <v>120</v>
      </c>
      <c r="G29" s="9">
        <v>37.2</v>
      </c>
      <c r="H29" s="13"/>
      <c r="I29" s="12">
        <f>ROUND((H29*G29),2)</f>
      </c>
      <c r="O29">
        <f>rekapitulace!H8</f>
      </c>
      <c r="P29">
        <f>O29/100*I29</f>
      </c>
    </row>
    <row r="30" ht="51">
      <c r="E30" s="14" t="s">
        <v>121</v>
      </c>
    </row>
    <row r="31" spans="1:16" ht="12.75">
      <c r="A31" s="7">
        <v>9</v>
      </c>
      <c r="B31" s="7" t="s">
        <v>45</v>
      </c>
      <c r="C31" s="7" t="s">
        <v>122</v>
      </c>
      <c r="D31" s="7" t="s">
        <v>47</v>
      </c>
      <c r="E31" s="7" t="s">
        <v>123</v>
      </c>
      <c r="F31" s="7" t="s">
        <v>120</v>
      </c>
      <c r="G31" s="9">
        <v>16</v>
      </c>
      <c r="H31" s="13"/>
      <c r="I31" s="12">
        <f>ROUND((H31*G31),2)</f>
      </c>
      <c r="O31">
        <f>rekapitulace!H8</f>
      </c>
      <c r="P31">
        <f>O31/100*I31</f>
      </c>
    </row>
    <row r="32" ht="25.5">
      <c r="E32" s="14" t="s">
        <v>124</v>
      </c>
    </row>
    <row r="33" spans="1:16" ht="12.75">
      <c r="A33" s="7">
        <v>10</v>
      </c>
      <c r="B33" s="7" t="s">
        <v>45</v>
      </c>
      <c r="C33" s="7" t="s">
        <v>125</v>
      </c>
      <c r="D33" s="7" t="s">
        <v>47</v>
      </c>
      <c r="E33" s="7" t="s">
        <v>126</v>
      </c>
      <c r="F33" s="7" t="s">
        <v>120</v>
      </c>
      <c r="G33" s="9">
        <v>61.8</v>
      </c>
      <c r="H33" s="13"/>
      <c r="I33" s="12">
        <f>ROUND((H33*G33),2)</f>
      </c>
      <c r="O33">
        <f>rekapitulace!H8</f>
      </c>
      <c r="P33">
        <f>O33/100*I33</f>
      </c>
    </row>
    <row r="34" ht="216.75">
      <c r="E34" s="14" t="s">
        <v>127</v>
      </c>
    </row>
    <row r="35" spans="1:16" ht="12.75">
      <c r="A35" s="7">
        <v>11</v>
      </c>
      <c r="B35" s="7" t="s">
        <v>45</v>
      </c>
      <c r="C35" s="7" t="s">
        <v>128</v>
      </c>
      <c r="D35" s="7" t="s">
        <v>47</v>
      </c>
      <c r="E35" s="7" t="s">
        <v>129</v>
      </c>
      <c r="F35" s="7" t="s">
        <v>120</v>
      </c>
      <c r="G35" s="9">
        <v>38</v>
      </c>
      <c r="H35" s="13"/>
      <c r="I35" s="12">
        <f>ROUND((H35*G35),2)</f>
      </c>
      <c r="O35">
        <f>rekapitulace!H8</f>
      </c>
      <c r="P35">
        <f>O35/100*I35</f>
      </c>
    </row>
    <row r="36" ht="25.5">
      <c r="E36" s="14" t="s">
        <v>130</v>
      </c>
    </row>
    <row r="37" spans="1:16" ht="12.75">
      <c r="A37" s="7">
        <v>12</v>
      </c>
      <c r="B37" s="7" t="s">
        <v>45</v>
      </c>
      <c r="C37" s="7" t="s">
        <v>131</v>
      </c>
      <c r="D37" s="7" t="s">
        <v>47</v>
      </c>
      <c r="E37" s="7" t="s">
        <v>132</v>
      </c>
      <c r="F37" s="7" t="s">
        <v>97</v>
      </c>
      <c r="G37" s="9">
        <v>47.418</v>
      </c>
      <c r="H37" s="13"/>
      <c r="I37" s="12">
        <f>ROUND((H37*G37),2)</f>
      </c>
      <c r="O37">
        <f>rekapitulace!H8</f>
      </c>
      <c r="P37">
        <f>O37/100*I37</f>
      </c>
    </row>
    <row r="38" ht="114.75">
      <c r="E38" s="14" t="s">
        <v>133</v>
      </c>
    </row>
    <row r="39" spans="1:16" ht="12.75">
      <c r="A39" s="7">
        <v>13</v>
      </c>
      <c r="B39" s="7" t="s">
        <v>45</v>
      </c>
      <c r="C39" s="7" t="s">
        <v>134</v>
      </c>
      <c r="D39" s="7" t="s">
        <v>47</v>
      </c>
      <c r="E39" s="7" t="s">
        <v>135</v>
      </c>
      <c r="F39" s="7" t="s">
        <v>97</v>
      </c>
      <c r="G39" s="9">
        <v>5.5</v>
      </c>
      <c r="H39" s="13"/>
      <c r="I39" s="12">
        <f>ROUND((H39*G39),2)</f>
      </c>
      <c r="O39">
        <f>rekapitulace!H8</f>
      </c>
      <c r="P39">
        <f>O39/100*I39</f>
      </c>
    </row>
    <row r="40" ht="38.25">
      <c r="E40" s="14" t="s">
        <v>136</v>
      </c>
    </row>
    <row r="41" spans="1:16" ht="12.75">
      <c r="A41" s="7">
        <v>14</v>
      </c>
      <c r="B41" s="7" t="s">
        <v>45</v>
      </c>
      <c r="C41" s="7" t="s">
        <v>137</v>
      </c>
      <c r="D41" s="7" t="s">
        <v>47</v>
      </c>
      <c r="E41" s="7" t="s">
        <v>138</v>
      </c>
      <c r="F41" s="7" t="s">
        <v>139</v>
      </c>
      <c r="G41" s="9">
        <v>264.04</v>
      </c>
      <c r="H41" s="13"/>
      <c r="I41" s="12">
        <f>ROUND((H41*G41),2)</f>
      </c>
      <c r="O41">
        <f>rekapitulace!H8</f>
      </c>
      <c r="P41">
        <f>O41/100*I41</f>
      </c>
    </row>
    <row r="42" ht="318.75">
      <c r="E42" s="14" t="s">
        <v>140</v>
      </c>
    </row>
    <row r="43" spans="1:16" ht="12.75" customHeight="1">
      <c r="A43" s="15"/>
      <c r="B43" s="15"/>
      <c r="C43" s="15" t="s">
        <v>24</v>
      </c>
      <c r="D43" s="15"/>
      <c r="E43" s="15" t="s">
        <v>105</v>
      </c>
      <c r="F43" s="15"/>
      <c r="G43" s="15"/>
      <c r="H43" s="15"/>
      <c r="I43" s="15">
        <f>SUM(I21:I42)</f>
      </c>
      <c r="P43">
        <f>ROUND(SUM(P21:P42),2)</f>
      </c>
    </row>
    <row r="45" spans="1:9" ht="12.75" customHeight="1">
      <c r="A45" s="8"/>
      <c r="B45" s="8"/>
      <c r="C45" s="8" t="s">
        <v>37</v>
      </c>
      <c r="D45" s="8"/>
      <c r="E45" s="8" t="s">
        <v>141</v>
      </c>
      <c r="F45" s="8"/>
      <c r="G45" s="10"/>
      <c r="H45" s="8"/>
      <c r="I45" s="10"/>
    </row>
    <row r="46" spans="1:16" ht="12.75">
      <c r="A46" s="7">
        <v>15</v>
      </c>
      <c r="B46" s="7" t="s">
        <v>45</v>
      </c>
      <c r="C46" s="7" t="s">
        <v>142</v>
      </c>
      <c r="D46" s="7" t="s">
        <v>47</v>
      </c>
      <c r="E46" s="7" t="s">
        <v>143</v>
      </c>
      <c r="F46" s="7" t="s">
        <v>97</v>
      </c>
      <c r="G46" s="9">
        <v>5.068</v>
      </c>
      <c r="H46" s="13"/>
      <c r="I46" s="12">
        <f>ROUND((H46*G46),2)</f>
      </c>
      <c r="O46">
        <f>rekapitulace!H8</f>
      </c>
      <c r="P46">
        <f>O46/100*I46</f>
      </c>
    </row>
    <row r="47" ht="63.75">
      <c r="E47" s="14" t="s">
        <v>144</v>
      </c>
    </row>
    <row r="48" spans="1:16" ht="12.75">
      <c r="A48" s="7">
        <v>16</v>
      </c>
      <c r="B48" s="7" t="s">
        <v>45</v>
      </c>
      <c r="C48" s="7" t="s">
        <v>145</v>
      </c>
      <c r="D48" s="7" t="s">
        <v>47</v>
      </c>
      <c r="E48" s="7" t="s">
        <v>146</v>
      </c>
      <c r="F48" s="7" t="s">
        <v>97</v>
      </c>
      <c r="G48" s="9">
        <v>1.5</v>
      </c>
      <c r="H48" s="13"/>
      <c r="I48" s="12">
        <f>ROUND((H48*G48),2)</f>
      </c>
      <c r="O48">
        <f>rekapitulace!H8</f>
      </c>
      <c r="P48">
        <f>O48/100*I48</f>
      </c>
    </row>
    <row r="49" ht="38.25">
      <c r="E49" s="14" t="s">
        <v>147</v>
      </c>
    </row>
    <row r="50" spans="1:16" ht="12.75" customHeight="1">
      <c r="A50" s="15"/>
      <c r="B50" s="15"/>
      <c r="C50" s="15" t="s">
        <v>37</v>
      </c>
      <c r="D50" s="15"/>
      <c r="E50" s="15" t="s">
        <v>141</v>
      </c>
      <c r="F50" s="15"/>
      <c r="G50" s="15"/>
      <c r="H50" s="15"/>
      <c r="I50" s="15">
        <f>SUM(I46:I49)</f>
      </c>
      <c r="P50">
        <f>ROUND(SUM(P46:P49),2)</f>
      </c>
    </row>
    <row r="52" spans="1:9" ht="12.75" customHeight="1">
      <c r="A52" s="8"/>
      <c r="B52" s="8"/>
      <c r="C52" s="8" t="s">
        <v>38</v>
      </c>
      <c r="D52" s="8"/>
      <c r="E52" s="8" t="s">
        <v>94</v>
      </c>
      <c r="F52" s="8"/>
      <c r="G52" s="10"/>
      <c r="H52" s="8"/>
      <c r="I52" s="10"/>
    </row>
    <row r="53" spans="1:16" ht="12.75">
      <c r="A53" s="7">
        <v>17</v>
      </c>
      <c r="B53" s="7" t="s">
        <v>45</v>
      </c>
      <c r="C53" s="7" t="s">
        <v>148</v>
      </c>
      <c r="D53" s="7" t="s">
        <v>47</v>
      </c>
      <c r="E53" s="7" t="s">
        <v>149</v>
      </c>
      <c r="F53" s="7" t="s">
        <v>97</v>
      </c>
      <c r="G53" s="9">
        <v>13.148</v>
      </c>
      <c r="H53" s="13"/>
      <c r="I53" s="12">
        <f>ROUND((H53*G53),2)</f>
      </c>
      <c r="O53">
        <f>rekapitulace!H8</f>
      </c>
      <c r="P53">
        <f>O53/100*I53</f>
      </c>
    </row>
    <row r="54" ht="76.5">
      <c r="E54" s="14" t="s">
        <v>150</v>
      </c>
    </row>
    <row r="55" spans="1:16" ht="12.75">
      <c r="A55" s="7">
        <v>18</v>
      </c>
      <c r="B55" s="7" t="s">
        <v>45</v>
      </c>
      <c r="C55" s="7" t="s">
        <v>151</v>
      </c>
      <c r="D55" s="7" t="s">
        <v>47</v>
      </c>
      <c r="E55" s="7" t="s">
        <v>152</v>
      </c>
      <c r="F55" s="7" t="s">
        <v>97</v>
      </c>
      <c r="G55" s="9">
        <v>7.155</v>
      </c>
      <c r="H55" s="13"/>
      <c r="I55" s="12">
        <f>ROUND((H55*G55),2)</f>
      </c>
      <c r="O55">
        <f>rekapitulace!H8</f>
      </c>
      <c r="P55">
        <f>O55/100*I55</f>
      </c>
    </row>
    <row r="56" ht="76.5">
      <c r="E56" s="14" t="s">
        <v>153</v>
      </c>
    </row>
    <row r="57" spans="1:16" ht="12.75">
      <c r="A57" s="7">
        <v>19</v>
      </c>
      <c r="B57" s="7" t="s">
        <v>45</v>
      </c>
      <c r="C57" s="7" t="s">
        <v>154</v>
      </c>
      <c r="D57" s="7" t="s">
        <v>47</v>
      </c>
      <c r="E57" s="7" t="s">
        <v>155</v>
      </c>
      <c r="F57" s="7" t="s">
        <v>139</v>
      </c>
      <c r="G57" s="9">
        <v>125.925</v>
      </c>
      <c r="H57" s="13"/>
      <c r="I57" s="12">
        <f>ROUND((H57*G57),2)</f>
      </c>
      <c r="O57">
        <f>rekapitulace!H8</f>
      </c>
      <c r="P57">
        <f>O57/100*I57</f>
      </c>
    </row>
    <row r="58" ht="178.5">
      <c r="E58" s="14" t="s">
        <v>156</v>
      </c>
    </row>
    <row r="59" spans="1:16" ht="12.75">
      <c r="A59" s="7">
        <v>20</v>
      </c>
      <c r="B59" s="7" t="s">
        <v>45</v>
      </c>
      <c r="C59" s="7" t="s">
        <v>157</v>
      </c>
      <c r="D59" s="7" t="s">
        <v>47</v>
      </c>
      <c r="E59" s="7" t="s">
        <v>158</v>
      </c>
      <c r="F59" s="7" t="s">
        <v>139</v>
      </c>
      <c r="G59" s="9">
        <v>125.925</v>
      </c>
      <c r="H59" s="13"/>
      <c r="I59" s="12">
        <f>ROUND((H59*G59),2)</f>
      </c>
      <c r="O59">
        <f>rekapitulace!H8</f>
      </c>
      <c r="P59">
        <f>O59/100*I59</f>
      </c>
    </row>
    <row r="60" ht="178.5">
      <c r="E60" s="14" t="s">
        <v>156</v>
      </c>
    </row>
    <row r="61" spans="1:16" ht="12.75">
      <c r="A61" s="7">
        <v>21</v>
      </c>
      <c r="B61" s="7" t="s">
        <v>45</v>
      </c>
      <c r="C61" s="7" t="s">
        <v>159</v>
      </c>
      <c r="D61" s="7" t="s">
        <v>47</v>
      </c>
      <c r="E61" s="7" t="s">
        <v>160</v>
      </c>
      <c r="F61" s="7" t="s">
        <v>139</v>
      </c>
      <c r="G61" s="9">
        <v>28.62</v>
      </c>
      <c r="H61" s="13"/>
      <c r="I61" s="12">
        <f>ROUND((H61*G61),2)</f>
      </c>
      <c r="O61">
        <f>rekapitulace!H8</f>
      </c>
      <c r="P61">
        <f>O61/100*I61</f>
      </c>
    </row>
    <row r="62" ht="63.75">
      <c r="E62" s="14" t="s">
        <v>161</v>
      </c>
    </row>
    <row r="63" spans="1:16" ht="12.75">
      <c r="A63" s="7">
        <v>22</v>
      </c>
      <c r="B63" s="7" t="s">
        <v>45</v>
      </c>
      <c r="C63" s="7" t="s">
        <v>162</v>
      </c>
      <c r="D63" s="7" t="s">
        <v>47</v>
      </c>
      <c r="E63" s="7" t="s">
        <v>163</v>
      </c>
      <c r="F63" s="7" t="s">
        <v>139</v>
      </c>
      <c r="G63" s="9">
        <v>1044.8</v>
      </c>
      <c r="H63" s="13"/>
      <c r="I63" s="12">
        <f>ROUND((H63*G63),2)</f>
      </c>
      <c r="O63">
        <f>rekapitulace!H8</f>
      </c>
      <c r="P63">
        <f>O63/100*I63</f>
      </c>
    </row>
    <row r="64" ht="51">
      <c r="E64" s="14" t="s">
        <v>164</v>
      </c>
    </row>
    <row r="65" spans="1:16" ht="12.75">
      <c r="A65" s="7">
        <v>23</v>
      </c>
      <c r="B65" s="7" t="s">
        <v>45</v>
      </c>
      <c r="C65" s="7" t="s">
        <v>165</v>
      </c>
      <c r="D65" s="7" t="s">
        <v>47</v>
      </c>
      <c r="E65" s="7" t="s">
        <v>166</v>
      </c>
      <c r="F65" s="7" t="s">
        <v>139</v>
      </c>
      <c r="G65" s="9">
        <v>36.87</v>
      </c>
      <c r="H65" s="13"/>
      <c r="I65" s="12">
        <f>ROUND((H65*G65),2)</f>
      </c>
      <c r="O65">
        <f>rekapitulace!H8</f>
      </c>
      <c r="P65">
        <f>O65/100*I65</f>
      </c>
    </row>
    <row r="66" ht="102">
      <c r="E66" s="14" t="s">
        <v>167</v>
      </c>
    </row>
    <row r="67" spans="1:16" ht="12.75">
      <c r="A67" s="7">
        <v>24</v>
      </c>
      <c r="B67" s="7" t="s">
        <v>45</v>
      </c>
      <c r="C67" s="7" t="s">
        <v>168</v>
      </c>
      <c r="D67" s="7" t="s">
        <v>47</v>
      </c>
      <c r="E67" s="7" t="s">
        <v>169</v>
      </c>
      <c r="F67" s="7" t="s">
        <v>139</v>
      </c>
      <c r="G67" s="9">
        <v>125.925</v>
      </c>
      <c r="H67" s="13"/>
      <c r="I67" s="12">
        <f>ROUND((H67*G67),2)</f>
      </c>
      <c r="O67">
        <f>rekapitulace!H8</f>
      </c>
      <c r="P67">
        <f>O67/100*I67</f>
      </c>
    </row>
    <row r="68" ht="178.5">
      <c r="E68" s="14" t="s">
        <v>156</v>
      </c>
    </row>
    <row r="69" spans="1:16" ht="12.75">
      <c r="A69" s="7">
        <v>25</v>
      </c>
      <c r="B69" s="7" t="s">
        <v>45</v>
      </c>
      <c r="C69" s="7" t="s">
        <v>170</v>
      </c>
      <c r="D69" s="7" t="s">
        <v>47</v>
      </c>
      <c r="E69" s="7" t="s">
        <v>171</v>
      </c>
      <c r="F69" s="7" t="s">
        <v>139</v>
      </c>
      <c r="G69" s="9">
        <v>224.025</v>
      </c>
      <c r="H69" s="13"/>
      <c r="I69" s="12">
        <f>ROUND((H69*G69),2)</f>
      </c>
      <c r="O69">
        <f>rekapitulace!H8</f>
      </c>
      <c r="P69">
        <f>O69/100*I69</f>
      </c>
    </row>
    <row r="70" ht="140.25">
      <c r="E70" s="14" t="s">
        <v>172</v>
      </c>
    </row>
    <row r="71" spans="1:16" ht="12.75">
      <c r="A71" s="7">
        <v>26</v>
      </c>
      <c r="B71" s="7" t="s">
        <v>45</v>
      </c>
      <c r="C71" s="7" t="s">
        <v>173</v>
      </c>
      <c r="D71" s="7" t="s">
        <v>47</v>
      </c>
      <c r="E71" s="7" t="s">
        <v>174</v>
      </c>
      <c r="F71" s="7" t="s">
        <v>139</v>
      </c>
      <c r="G71" s="9">
        <v>508</v>
      </c>
      <c r="H71" s="13"/>
      <c r="I71" s="12">
        <f>ROUND((H71*G71),2)</f>
      </c>
      <c r="O71">
        <f>rekapitulace!H8</f>
      </c>
      <c r="P71">
        <f>O71/100*I71</f>
      </c>
    </row>
    <row r="72" ht="140.25">
      <c r="E72" s="14" t="s">
        <v>175</v>
      </c>
    </row>
    <row r="73" spans="1:16" ht="12.75">
      <c r="A73" s="7">
        <v>27</v>
      </c>
      <c r="B73" s="7" t="s">
        <v>45</v>
      </c>
      <c r="C73" s="7" t="s">
        <v>176</v>
      </c>
      <c r="D73" s="7" t="s">
        <v>47</v>
      </c>
      <c r="E73" s="7" t="s">
        <v>177</v>
      </c>
      <c r="F73" s="7" t="s">
        <v>139</v>
      </c>
      <c r="G73" s="9">
        <v>294.756</v>
      </c>
      <c r="H73" s="13"/>
      <c r="I73" s="12">
        <f>ROUND((H73*G73),2)</f>
      </c>
      <c r="O73">
        <f>rekapitulace!H8</f>
      </c>
      <c r="P73">
        <f>O73/100*I73</f>
      </c>
    </row>
    <row r="74" ht="140.25">
      <c r="E74" s="14" t="s">
        <v>178</v>
      </c>
    </row>
    <row r="75" spans="1:16" ht="12.75">
      <c r="A75" s="7">
        <v>28</v>
      </c>
      <c r="B75" s="7" t="s">
        <v>45</v>
      </c>
      <c r="C75" s="7" t="s">
        <v>179</v>
      </c>
      <c r="D75" s="7" t="s">
        <v>47</v>
      </c>
      <c r="E75" s="7" t="s">
        <v>180</v>
      </c>
      <c r="F75" s="7" t="s">
        <v>139</v>
      </c>
      <c r="G75" s="9">
        <v>69.739</v>
      </c>
      <c r="H75" s="13"/>
      <c r="I75" s="12">
        <f>ROUND((H75*G75),2)</f>
      </c>
      <c r="O75">
        <f>rekapitulace!H8</f>
      </c>
      <c r="P75">
        <f>O75/100*I75</f>
      </c>
    </row>
    <row r="76" ht="63.75">
      <c r="E76" s="14" t="s">
        <v>181</v>
      </c>
    </row>
    <row r="77" spans="1:16" ht="12.75">
      <c r="A77" s="7">
        <v>29</v>
      </c>
      <c r="B77" s="7" t="s">
        <v>45</v>
      </c>
      <c r="C77" s="7" t="s">
        <v>182</v>
      </c>
      <c r="D77" s="7" t="s">
        <v>47</v>
      </c>
      <c r="E77" s="7" t="s">
        <v>183</v>
      </c>
      <c r="F77" s="7" t="s">
        <v>139</v>
      </c>
      <c r="G77" s="9">
        <v>17</v>
      </c>
      <c r="H77" s="13"/>
      <c r="I77" s="12">
        <f>ROUND((H77*G77),2)</f>
      </c>
      <c r="O77">
        <f>rekapitulace!H8</f>
      </c>
      <c r="P77">
        <f>O77/100*I77</f>
      </c>
    </row>
    <row r="78" ht="178.5">
      <c r="E78" s="14" t="s">
        <v>184</v>
      </c>
    </row>
    <row r="79" spans="1:16" ht="12.75">
      <c r="A79" s="7">
        <v>30</v>
      </c>
      <c r="B79" s="7" t="s">
        <v>45</v>
      </c>
      <c r="C79" s="7" t="s">
        <v>185</v>
      </c>
      <c r="D79" s="7" t="s">
        <v>47</v>
      </c>
      <c r="E79" s="7" t="s">
        <v>186</v>
      </c>
      <c r="F79" s="7" t="s">
        <v>139</v>
      </c>
      <c r="G79" s="9">
        <v>21.4</v>
      </c>
      <c r="H79" s="13"/>
      <c r="I79" s="12">
        <f>ROUND((H79*G79),2)</f>
      </c>
      <c r="O79">
        <f>rekapitulace!H8</f>
      </c>
      <c r="P79">
        <f>O79/100*I79</f>
      </c>
    </row>
    <row r="80" ht="51">
      <c r="E80" s="14" t="s">
        <v>187</v>
      </c>
    </row>
    <row r="81" spans="1:16" ht="12.75">
      <c r="A81" s="7">
        <v>31</v>
      </c>
      <c r="B81" s="7" t="s">
        <v>45</v>
      </c>
      <c r="C81" s="7" t="s">
        <v>188</v>
      </c>
      <c r="D81" s="7" t="s">
        <v>47</v>
      </c>
      <c r="E81" s="7" t="s">
        <v>189</v>
      </c>
      <c r="F81" s="7" t="s">
        <v>139</v>
      </c>
      <c r="G81" s="9">
        <v>25</v>
      </c>
      <c r="H81" s="13"/>
      <c r="I81" s="12">
        <f>ROUND((H81*G81),2)</f>
      </c>
      <c r="O81">
        <f>rekapitulace!H8</f>
      </c>
      <c r="P81">
        <f>O81/100*I81</f>
      </c>
    </row>
    <row r="82" ht="229.5">
      <c r="E82" s="14" t="s">
        <v>190</v>
      </c>
    </row>
    <row r="83" spans="1:16" ht="12.75">
      <c r="A83" s="7">
        <v>32</v>
      </c>
      <c r="B83" s="7" t="s">
        <v>45</v>
      </c>
      <c r="C83" s="7" t="s">
        <v>191</v>
      </c>
      <c r="D83" s="7" t="s">
        <v>47</v>
      </c>
      <c r="E83" s="7" t="s">
        <v>192</v>
      </c>
      <c r="F83" s="7" t="s">
        <v>120</v>
      </c>
      <c r="G83" s="9">
        <v>172.37</v>
      </c>
      <c r="H83" s="13"/>
      <c r="I83" s="12">
        <f>ROUND((H83*G83),2)</f>
      </c>
      <c r="O83">
        <f>rekapitulace!H8</f>
      </c>
      <c r="P83">
        <f>O83/100*I83</f>
      </c>
    </row>
    <row r="84" ht="318.75">
      <c r="E84" s="14" t="s">
        <v>193</v>
      </c>
    </row>
    <row r="85" spans="1:16" ht="12.75" customHeight="1">
      <c r="A85" s="15"/>
      <c r="B85" s="15"/>
      <c r="C85" s="15" t="s">
        <v>38</v>
      </c>
      <c r="D85" s="15"/>
      <c r="E85" s="15" t="s">
        <v>94</v>
      </c>
      <c r="F85" s="15"/>
      <c r="G85" s="15"/>
      <c r="H85" s="15"/>
      <c r="I85" s="15">
        <f>SUM(I53:I84)</f>
      </c>
      <c r="P85">
        <f>ROUND(SUM(P53:P84),2)</f>
      </c>
    </row>
    <row r="87" spans="1:9" ht="12.75" customHeight="1">
      <c r="A87" s="8"/>
      <c r="B87" s="8"/>
      <c r="C87" s="8" t="s">
        <v>41</v>
      </c>
      <c r="D87" s="8"/>
      <c r="E87" s="8" t="s">
        <v>194</v>
      </c>
      <c r="F87" s="8"/>
      <c r="G87" s="10"/>
      <c r="H87" s="8"/>
      <c r="I87" s="10"/>
    </row>
    <row r="88" spans="1:16" ht="12.75">
      <c r="A88" s="7">
        <v>33</v>
      </c>
      <c r="B88" s="7" t="s">
        <v>45</v>
      </c>
      <c r="C88" s="7" t="s">
        <v>195</v>
      </c>
      <c r="D88" s="7" t="s">
        <v>47</v>
      </c>
      <c r="E88" s="7" t="s">
        <v>196</v>
      </c>
      <c r="F88" s="7" t="s">
        <v>120</v>
      </c>
      <c r="G88" s="9">
        <v>18</v>
      </c>
      <c r="H88" s="13"/>
      <c r="I88" s="12">
        <f>ROUND((H88*G88),2)</f>
      </c>
      <c r="O88">
        <f>rekapitulace!H8</f>
      </c>
      <c r="P88">
        <f>O88/100*I88</f>
      </c>
    </row>
    <row r="89" ht="25.5">
      <c r="E89" s="14" t="s">
        <v>197</v>
      </c>
    </row>
    <row r="90" spans="1:16" ht="12.75">
      <c r="A90" s="7">
        <v>34</v>
      </c>
      <c r="B90" s="7" t="s">
        <v>45</v>
      </c>
      <c r="C90" s="7" t="s">
        <v>198</v>
      </c>
      <c r="D90" s="7" t="s">
        <v>47</v>
      </c>
      <c r="E90" s="7" t="s">
        <v>199</v>
      </c>
      <c r="F90" s="7" t="s">
        <v>74</v>
      </c>
      <c r="G90" s="9">
        <v>2</v>
      </c>
      <c r="H90" s="13"/>
      <c r="I90" s="12">
        <f>ROUND((H90*G90),2)</f>
      </c>
      <c r="O90">
        <f>rekapitulace!H8</f>
      </c>
      <c r="P90">
        <f>O90/100*I90</f>
      </c>
    </row>
    <row r="91" ht="25.5">
      <c r="E91" s="14" t="s">
        <v>200</v>
      </c>
    </row>
    <row r="92" spans="1:16" ht="12.75" customHeight="1">
      <c r="A92" s="15"/>
      <c r="B92" s="15"/>
      <c r="C92" s="15" t="s">
        <v>41</v>
      </c>
      <c r="D92" s="15"/>
      <c r="E92" s="15" t="s">
        <v>201</v>
      </c>
      <c r="F92" s="15"/>
      <c r="G92" s="15"/>
      <c r="H92" s="15"/>
      <c r="I92" s="15">
        <f>SUM(I88:I91)</f>
      </c>
      <c r="P92">
        <f>ROUND(SUM(P88:P91),2)</f>
      </c>
    </row>
    <row r="94" spans="1:9" ht="12.75" customHeight="1">
      <c r="A94" s="8"/>
      <c r="B94" s="8"/>
      <c r="C94" s="8" t="s">
        <v>42</v>
      </c>
      <c r="D94" s="8"/>
      <c r="E94" s="8" t="s">
        <v>202</v>
      </c>
      <c r="F94" s="8"/>
      <c r="G94" s="10"/>
      <c r="H94" s="8"/>
      <c r="I94" s="10"/>
    </row>
    <row r="95" spans="1:16" ht="12.75">
      <c r="A95" s="7">
        <v>35</v>
      </c>
      <c r="B95" s="7" t="s">
        <v>45</v>
      </c>
      <c r="C95" s="7" t="s">
        <v>203</v>
      </c>
      <c r="D95" s="7" t="s">
        <v>47</v>
      </c>
      <c r="E95" s="7" t="s">
        <v>204</v>
      </c>
      <c r="F95" s="7" t="s">
        <v>120</v>
      </c>
      <c r="G95" s="9">
        <v>20.5</v>
      </c>
      <c r="H95" s="13"/>
      <c r="I95" s="12">
        <f>ROUND((H95*G95),2)</f>
      </c>
      <c r="O95">
        <f>rekapitulace!H8</f>
      </c>
      <c r="P95">
        <f>O95/100*I95</f>
      </c>
    </row>
    <row r="96" ht="38.25">
      <c r="E96" s="14" t="s">
        <v>205</v>
      </c>
    </row>
    <row r="97" spans="1:16" ht="12.75">
      <c r="A97" s="7">
        <v>36</v>
      </c>
      <c r="B97" s="7" t="s">
        <v>45</v>
      </c>
      <c r="C97" s="7" t="s">
        <v>206</v>
      </c>
      <c r="D97" s="7" t="s">
        <v>47</v>
      </c>
      <c r="E97" s="7" t="s">
        <v>207</v>
      </c>
      <c r="F97" s="7" t="s">
        <v>74</v>
      </c>
      <c r="G97" s="9">
        <v>21</v>
      </c>
      <c r="H97" s="13"/>
      <c r="I97" s="12">
        <f>ROUND((H97*G97),2)</f>
      </c>
      <c r="O97">
        <f>rekapitulace!H8</f>
      </c>
      <c r="P97">
        <f>O97/100*I97</f>
      </c>
    </row>
    <row r="98" ht="76.5">
      <c r="E98" s="14" t="s">
        <v>208</v>
      </c>
    </row>
    <row r="99" spans="1:16" ht="12.75">
      <c r="A99" s="7">
        <v>37</v>
      </c>
      <c r="B99" s="7" t="s">
        <v>45</v>
      </c>
      <c r="C99" s="7" t="s">
        <v>209</v>
      </c>
      <c r="D99" s="7" t="s">
        <v>47</v>
      </c>
      <c r="E99" s="7" t="s">
        <v>210</v>
      </c>
      <c r="F99" s="7" t="s">
        <v>74</v>
      </c>
      <c r="G99" s="9">
        <v>13</v>
      </c>
      <c r="H99" s="13"/>
      <c r="I99" s="12">
        <f>ROUND((H99*G99),2)</f>
      </c>
      <c r="O99">
        <f>rekapitulace!H8</f>
      </c>
      <c r="P99">
        <f>O99/100*I99</f>
      </c>
    </row>
    <row r="100" ht="25.5">
      <c r="E100" s="14" t="s">
        <v>211</v>
      </c>
    </row>
    <row r="101" spans="1:16" ht="12.75">
      <c r="A101" s="7">
        <v>38</v>
      </c>
      <c r="B101" s="7" t="s">
        <v>45</v>
      </c>
      <c r="C101" s="7" t="s">
        <v>212</v>
      </c>
      <c r="D101" s="7" t="s">
        <v>47</v>
      </c>
      <c r="E101" s="7" t="s">
        <v>213</v>
      </c>
      <c r="F101" s="7" t="s">
        <v>139</v>
      </c>
      <c r="G101" s="9">
        <v>62.523</v>
      </c>
      <c r="H101" s="13"/>
      <c r="I101" s="12">
        <f>ROUND((H101*G101),2)</f>
      </c>
      <c r="O101">
        <f>rekapitulace!H8</f>
      </c>
      <c r="P101">
        <f>O101/100*I101</f>
      </c>
    </row>
    <row r="102" ht="369.75">
      <c r="E102" s="14" t="s">
        <v>214</v>
      </c>
    </row>
    <row r="103" spans="1:16" ht="12.75">
      <c r="A103" s="7">
        <v>39</v>
      </c>
      <c r="B103" s="7" t="s">
        <v>45</v>
      </c>
      <c r="C103" s="7" t="s">
        <v>215</v>
      </c>
      <c r="D103" s="7" t="s">
        <v>47</v>
      </c>
      <c r="E103" s="7" t="s">
        <v>216</v>
      </c>
      <c r="F103" s="7" t="s">
        <v>139</v>
      </c>
      <c r="G103" s="9">
        <v>62.523</v>
      </c>
      <c r="H103" s="13"/>
      <c r="I103" s="12">
        <f>ROUND((H103*G103),2)</f>
      </c>
      <c r="O103">
        <f>rekapitulace!H8</f>
      </c>
      <c r="P103">
        <f>O103/100*I103</f>
      </c>
    </row>
    <row r="104" ht="382.5">
      <c r="E104" s="14" t="s">
        <v>217</v>
      </c>
    </row>
    <row r="105" spans="1:16" ht="12.75">
      <c r="A105" s="7">
        <v>40</v>
      </c>
      <c r="B105" s="7" t="s">
        <v>45</v>
      </c>
      <c r="C105" s="7" t="s">
        <v>218</v>
      </c>
      <c r="D105" s="7" t="s">
        <v>47</v>
      </c>
      <c r="E105" s="7" t="s">
        <v>219</v>
      </c>
      <c r="F105" s="7" t="s">
        <v>120</v>
      </c>
      <c r="G105" s="9">
        <v>87.3</v>
      </c>
      <c r="H105" s="13"/>
      <c r="I105" s="12">
        <f>ROUND((H105*G105),2)</f>
      </c>
      <c r="O105">
        <f>rekapitulace!H8</f>
      </c>
      <c r="P105">
        <f>O105/100*I105</f>
      </c>
    </row>
    <row r="106" ht="165.75">
      <c r="E106" s="14" t="s">
        <v>220</v>
      </c>
    </row>
    <row r="107" spans="1:16" ht="12.75">
      <c r="A107" s="7">
        <v>41</v>
      </c>
      <c r="B107" s="7" t="s">
        <v>45</v>
      </c>
      <c r="C107" s="7" t="s">
        <v>221</v>
      </c>
      <c r="D107" s="7" t="s">
        <v>47</v>
      </c>
      <c r="E107" s="7" t="s">
        <v>222</v>
      </c>
      <c r="F107" s="7" t="s">
        <v>120</v>
      </c>
      <c r="G107" s="9">
        <v>15</v>
      </c>
      <c r="H107" s="13"/>
      <c r="I107" s="12">
        <f>ROUND((H107*G107),2)</f>
      </c>
      <c r="O107">
        <f>rekapitulace!H8</f>
      </c>
      <c r="P107">
        <f>O107/100*I107</f>
      </c>
    </row>
    <row r="108" ht="204">
      <c r="E108" s="14" t="s">
        <v>223</v>
      </c>
    </row>
    <row r="109" spans="1:16" ht="12.75">
      <c r="A109" s="7">
        <v>42</v>
      </c>
      <c r="B109" s="7" t="s">
        <v>45</v>
      </c>
      <c r="C109" s="7" t="s">
        <v>224</v>
      </c>
      <c r="D109" s="7" t="s">
        <v>47</v>
      </c>
      <c r="E109" s="7" t="s">
        <v>225</v>
      </c>
      <c r="F109" s="7" t="s">
        <v>120</v>
      </c>
      <c r="G109" s="9">
        <v>49</v>
      </c>
      <c r="H109" s="13"/>
      <c r="I109" s="12">
        <f>ROUND((H109*G109),2)</f>
      </c>
      <c r="O109">
        <f>rekapitulace!H8</f>
      </c>
      <c r="P109">
        <f>O109/100*I109</f>
      </c>
    </row>
    <row r="110" ht="102">
      <c r="E110" s="14" t="s">
        <v>226</v>
      </c>
    </row>
    <row r="111" spans="1:16" ht="12.75">
      <c r="A111" s="7">
        <v>43</v>
      </c>
      <c r="B111" s="7" t="s">
        <v>45</v>
      </c>
      <c r="C111" s="7" t="s">
        <v>227</v>
      </c>
      <c r="D111" s="7" t="s">
        <v>47</v>
      </c>
      <c r="E111" s="7" t="s">
        <v>228</v>
      </c>
      <c r="F111" s="7" t="s">
        <v>120</v>
      </c>
      <c r="G111" s="9">
        <v>37.1</v>
      </c>
      <c r="H111" s="13"/>
      <c r="I111" s="12">
        <f>ROUND((H111*G111),2)</f>
      </c>
      <c r="O111">
        <f>rekapitulace!H8</f>
      </c>
      <c r="P111">
        <f>O111/100*I111</f>
      </c>
    </row>
    <row r="112" ht="38.25">
      <c r="E112" s="14" t="s">
        <v>229</v>
      </c>
    </row>
    <row r="113" spans="1:16" ht="12.75">
      <c r="A113" s="7">
        <v>44</v>
      </c>
      <c r="B113" s="7" t="s">
        <v>45</v>
      </c>
      <c r="C113" s="7" t="s">
        <v>230</v>
      </c>
      <c r="D113" s="7" t="s">
        <v>47</v>
      </c>
      <c r="E113" s="7" t="s">
        <v>231</v>
      </c>
      <c r="F113" s="7" t="s">
        <v>120</v>
      </c>
      <c r="G113" s="9">
        <v>38.6</v>
      </c>
      <c r="H113" s="13"/>
      <c r="I113" s="12">
        <f>ROUND((H113*G113),2)</f>
      </c>
      <c r="O113">
        <f>rekapitulace!H8</f>
      </c>
      <c r="P113">
        <f>O113/100*I113</f>
      </c>
    </row>
    <row r="114" ht="102">
      <c r="E114" s="14" t="s">
        <v>232</v>
      </c>
    </row>
    <row r="115" spans="1:16" ht="12.75">
      <c r="A115" s="7">
        <v>45</v>
      </c>
      <c r="B115" s="7" t="s">
        <v>45</v>
      </c>
      <c r="C115" s="7" t="s">
        <v>233</v>
      </c>
      <c r="D115" s="7" t="s">
        <v>47</v>
      </c>
      <c r="E115" s="7" t="s">
        <v>234</v>
      </c>
      <c r="F115" s="7" t="s">
        <v>120</v>
      </c>
      <c r="G115" s="9">
        <v>5.25</v>
      </c>
      <c r="H115" s="13"/>
      <c r="I115" s="12">
        <f>ROUND((H115*G115),2)</f>
      </c>
      <c r="O115">
        <f>rekapitulace!H8</f>
      </c>
      <c r="P115">
        <f>O115/100*I115</f>
      </c>
    </row>
    <row r="116" ht="25.5">
      <c r="E116" s="14" t="s">
        <v>235</v>
      </c>
    </row>
    <row r="117" spans="1:16" ht="12.75">
      <c r="A117" s="7">
        <v>46</v>
      </c>
      <c r="B117" s="7" t="s">
        <v>45</v>
      </c>
      <c r="C117" s="7" t="s">
        <v>236</v>
      </c>
      <c r="D117" s="7" t="s">
        <v>47</v>
      </c>
      <c r="E117" s="7" t="s">
        <v>237</v>
      </c>
      <c r="F117" s="7" t="s">
        <v>120</v>
      </c>
      <c r="G117" s="9">
        <v>37.2</v>
      </c>
      <c r="H117" s="13"/>
      <c r="I117" s="12">
        <f>ROUND((H117*G117),2)</f>
      </c>
      <c r="O117">
        <f>rekapitulace!H8</f>
      </c>
      <c r="P117">
        <f>O117/100*I117</f>
      </c>
    </row>
    <row r="118" ht="25.5">
      <c r="E118" s="14" t="s">
        <v>238</v>
      </c>
    </row>
    <row r="119" spans="1:16" ht="12.75">
      <c r="A119" s="7">
        <v>47</v>
      </c>
      <c r="B119" s="7" t="s">
        <v>45</v>
      </c>
      <c r="C119" s="7" t="s">
        <v>239</v>
      </c>
      <c r="D119" s="7" t="s">
        <v>47</v>
      </c>
      <c r="E119" s="7" t="s">
        <v>240</v>
      </c>
      <c r="F119" s="7" t="s">
        <v>139</v>
      </c>
      <c r="G119" s="9">
        <v>9.65</v>
      </c>
      <c r="H119" s="13"/>
      <c r="I119" s="12">
        <f>ROUND((H119*G119),2)</f>
      </c>
      <c r="O119">
        <f>rekapitulace!H8</f>
      </c>
      <c r="P119">
        <f>O119/100*I119</f>
      </c>
    </row>
    <row r="120" ht="38.25">
      <c r="E120" s="14" t="s">
        <v>241</v>
      </c>
    </row>
    <row r="121" spans="1:16" ht="12.75" customHeight="1">
      <c r="A121" s="15"/>
      <c r="B121" s="15"/>
      <c r="C121" s="15" t="s">
        <v>42</v>
      </c>
      <c r="D121" s="15"/>
      <c r="E121" s="15" t="s">
        <v>202</v>
      </c>
      <c r="F121" s="15"/>
      <c r="G121" s="15"/>
      <c r="H121" s="15"/>
      <c r="I121" s="15">
        <f>SUM(I95:I120)</f>
      </c>
      <c r="P121">
        <f>ROUND(SUM(P95:P120),2)</f>
      </c>
    </row>
    <row r="123" spans="1:16" ht="12.75" customHeight="1">
      <c r="A123" s="15"/>
      <c r="B123" s="15"/>
      <c r="C123" s="15"/>
      <c r="D123" s="15"/>
      <c r="E123" s="15" t="s">
        <v>86</v>
      </c>
      <c r="F123" s="15"/>
      <c r="G123" s="15"/>
      <c r="H123" s="15"/>
      <c r="I123" s="15">
        <f>+I18+I43+I50+I85+I92+I121</f>
      </c>
      <c r="P123">
        <f>+P18+P43+P50+P85+P92+P121</f>
      </c>
    </row>
    <row r="125" spans="1:9" ht="12.75" customHeight="1">
      <c r="A125" s="8" t="s">
        <v>87</v>
      </c>
      <c r="B125" s="8"/>
      <c r="C125" s="8"/>
      <c r="D125" s="8"/>
      <c r="E125" s="8"/>
      <c r="F125" s="8"/>
      <c r="G125" s="8"/>
      <c r="H125" s="8"/>
      <c r="I125" s="8"/>
    </row>
    <row r="126" spans="1:9" ht="12.75" customHeight="1">
      <c r="A126" s="8"/>
      <c r="B126" s="8"/>
      <c r="C126" s="8"/>
      <c r="D126" s="8"/>
      <c r="E126" s="8" t="s">
        <v>88</v>
      </c>
      <c r="F126" s="8"/>
      <c r="G126" s="8"/>
      <c r="H126" s="8"/>
      <c r="I126" s="8"/>
    </row>
    <row r="127" spans="1:16" ht="12.75" customHeight="1">
      <c r="A127" s="15"/>
      <c r="B127" s="15"/>
      <c r="C127" s="15"/>
      <c r="D127" s="15"/>
      <c r="E127" s="15" t="s">
        <v>89</v>
      </c>
      <c r="F127" s="15"/>
      <c r="G127" s="15"/>
      <c r="H127" s="15"/>
      <c r="I127" s="15">
        <v>0</v>
      </c>
      <c r="P127">
        <v>0</v>
      </c>
    </row>
    <row r="128" spans="1:9" ht="12.75" customHeight="1">
      <c r="A128" s="15"/>
      <c r="B128" s="15"/>
      <c r="C128" s="15"/>
      <c r="D128" s="15"/>
      <c r="E128" s="15" t="s">
        <v>90</v>
      </c>
      <c r="F128" s="15"/>
      <c r="G128" s="15"/>
      <c r="H128" s="15"/>
      <c r="I128" s="15"/>
    </row>
    <row r="129" spans="1:16" ht="12.75" customHeight="1">
      <c r="A129" s="15"/>
      <c r="B129" s="15"/>
      <c r="C129" s="15"/>
      <c r="D129" s="15"/>
      <c r="E129" s="15" t="s">
        <v>91</v>
      </c>
      <c r="F129" s="15"/>
      <c r="G129" s="15"/>
      <c r="H129" s="15"/>
      <c r="I129" s="15">
        <v>0</v>
      </c>
      <c r="P129">
        <v>0</v>
      </c>
    </row>
    <row r="130" spans="1:16" ht="12.75" customHeight="1">
      <c r="A130" s="15"/>
      <c r="B130" s="15"/>
      <c r="C130" s="15"/>
      <c r="D130" s="15"/>
      <c r="E130" s="15" t="s">
        <v>92</v>
      </c>
      <c r="F130" s="15"/>
      <c r="G130" s="15"/>
      <c r="H130" s="15"/>
      <c r="I130" s="15">
        <f>I127+I129</f>
      </c>
      <c r="P130">
        <f>P127+P129</f>
      </c>
    </row>
    <row r="132" spans="1:16" ht="12.75" customHeight="1">
      <c r="A132" s="15"/>
      <c r="B132" s="15"/>
      <c r="C132" s="15"/>
      <c r="D132" s="15"/>
      <c r="E132" s="15" t="s">
        <v>92</v>
      </c>
      <c r="F132" s="15"/>
      <c r="G132" s="15"/>
      <c r="H132" s="15"/>
      <c r="I132" s="15">
        <f>I123+I130</f>
      </c>
      <c r="P132">
        <f>P123+P130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242</v>
      </c>
      <c r="D5" s="5"/>
      <c r="E5" s="5" t="s">
        <v>243</v>
      </c>
    </row>
    <row r="6" spans="1:5" ht="12.75" customHeight="1">
      <c r="A6" t="s">
        <v>18</v>
      </c>
      <c r="C6" s="5" t="s">
        <v>242</v>
      </c>
      <c r="D6" s="5"/>
      <c r="E6" s="5" t="s">
        <v>244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95</v>
      </c>
      <c r="D12" s="7" t="s">
        <v>47</v>
      </c>
      <c r="E12" s="7" t="s">
        <v>245</v>
      </c>
      <c r="F12" s="7" t="s">
        <v>97</v>
      </c>
      <c r="G12" s="9">
        <v>59.311</v>
      </c>
      <c r="H12" s="13"/>
      <c r="I12" s="12">
        <f>ROUND((H12*G12),2)</f>
      </c>
      <c r="O12">
        <f>rekapitulace!H8</f>
      </c>
      <c r="P12">
        <f>O12/100*I12</f>
      </c>
    </row>
    <row r="13" ht="204">
      <c r="E13" s="14" t="s">
        <v>246</v>
      </c>
    </row>
    <row r="14" spans="1:16" ht="12.75">
      <c r="A14" s="7">
        <v>2</v>
      </c>
      <c r="B14" s="7" t="s">
        <v>45</v>
      </c>
      <c r="C14" s="7" t="s">
        <v>99</v>
      </c>
      <c r="D14" s="7" t="s">
        <v>47</v>
      </c>
      <c r="E14" s="7" t="s">
        <v>100</v>
      </c>
      <c r="F14" s="7" t="s">
        <v>97</v>
      </c>
      <c r="G14" s="9">
        <v>80.272</v>
      </c>
      <c r="H14" s="13"/>
      <c r="I14" s="12">
        <f>ROUND((H14*G14),2)</f>
      </c>
      <c r="O14">
        <f>rekapitulace!H8</f>
      </c>
      <c r="P14">
        <f>O14/100*I14</f>
      </c>
    </row>
    <row r="15" ht="153">
      <c r="E15" s="14" t="s">
        <v>247</v>
      </c>
    </row>
    <row r="16" spans="1:16" ht="12.75">
      <c r="A16" s="7">
        <v>3</v>
      </c>
      <c r="B16" s="7" t="s">
        <v>45</v>
      </c>
      <c r="C16" s="7" t="s">
        <v>248</v>
      </c>
      <c r="D16" s="7" t="s">
        <v>47</v>
      </c>
      <c r="E16" s="7" t="s">
        <v>249</v>
      </c>
      <c r="F16" s="7" t="s">
        <v>250</v>
      </c>
      <c r="G16" s="9">
        <v>1.678</v>
      </c>
      <c r="H16" s="13"/>
      <c r="I16" s="12">
        <f>ROUND((H16*G16),2)</f>
      </c>
      <c r="O16">
        <f>rekapitulace!H8</f>
      </c>
      <c r="P16">
        <f>O16/100*I16</f>
      </c>
    </row>
    <row r="17" ht="38.25">
      <c r="E17" s="14" t="s">
        <v>251</v>
      </c>
    </row>
    <row r="18" spans="1:16" ht="12.75">
      <c r="A18" s="7">
        <v>4</v>
      </c>
      <c r="B18" s="7" t="s">
        <v>45</v>
      </c>
      <c r="C18" s="7" t="s">
        <v>252</v>
      </c>
      <c r="D18" s="7" t="s">
        <v>47</v>
      </c>
      <c r="E18" s="7" t="s">
        <v>253</v>
      </c>
      <c r="F18" s="7" t="s">
        <v>49</v>
      </c>
      <c r="G18" s="9">
        <v>2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200</v>
      </c>
    </row>
    <row r="20" spans="1:16" ht="12.75" customHeight="1">
      <c r="A20" s="15"/>
      <c r="B20" s="15"/>
      <c r="C20" s="15" t="s">
        <v>44</v>
      </c>
      <c r="D20" s="15"/>
      <c r="E20" s="15" t="s">
        <v>43</v>
      </c>
      <c r="F20" s="15"/>
      <c r="G20" s="15"/>
      <c r="H20" s="15"/>
      <c r="I20" s="15">
        <f>SUM(I12:I19)</f>
      </c>
      <c r="P20">
        <f>ROUND(SUM(P12:P19),2)</f>
      </c>
    </row>
    <row r="22" spans="1:9" ht="12.75" customHeight="1">
      <c r="A22" s="8"/>
      <c r="B22" s="8"/>
      <c r="C22" s="8" t="s">
        <v>24</v>
      </c>
      <c r="D22" s="8"/>
      <c r="E22" s="8" t="s">
        <v>105</v>
      </c>
      <c r="F22" s="8"/>
      <c r="G22" s="10"/>
      <c r="H22" s="8"/>
      <c r="I22" s="10"/>
    </row>
    <row r="23" spans="1:16" ht="12.75">
      <c r="A23" s="7">
        <v>5</v>
      </c>
      <c r="B23" s="7" t="s">
        <v>45</v>
      </c>
      <c r="C23" s="7" t="s">
        <v>254</v>
      </c>
      <c r="D23" s="7" t="s">
        <v>47</v>
      </c>
      <c r="E23" s="7" t="s">
        <v>255</v>
      </c>
      <c r="F23" s="7" t="s">
        <v>139</v>
      </c>
      <c r="G23" s="9">
        <v>33.1</v>
      </c>
      <c r="H23" s="13"/>
      <c r="I23" s="12">
        <f>ROUND((H23*G23),2)</f>
      </c>
      <c r="O23">
        <f>rekapitulace!H8</f>
      </c>
      <c r="P23">
        <f>O23/100*I23</f>
      </c>
    </row>
    <row r="24" ht="38.25">
      <c r="E24" s="14" t="s">
        <v>256</v>
      </c>
    </row>
    <row r="25" spans="1:16" ht="12.75">
      <c r="A25" s="7">
        <v>6</v>
      </c>
      <c r="B25" s="7" t="s">
        <v>45</v>
      </c>
      <c r="C25" s="7" t="s">
        <v>257</v>
      </c>
      <c r="D25" s="7" t="s">
        <v>47</v>
      </c>
      <c r="E25" s="7" t="s">
        <v>258</v>
      </c>
      <c r="F25" s="7" t="s">
        <v>97</v>
      </c>
      <c r="G25" s="9">
        <v>1.678</v>
      </c>
      <c r="H25" s="13"/>
      <c r="I25" s="12">
        <f>ROUND((H25*G25),2)</f>
      </c>
      <c r="O25">
        <f>rekapitulace!H8</f>
      </c>
      <c r="P25">
        <f>O25/100*I25</f>
      </c>
    </row>
    <row r="26" ht="102">
      <c r="E26" s="14" t="s">
        <v>259</v>
      </c>
    </row>
    <row r="27" spans="1:16" ht="12.75">
      <c r="A27" s="7">
        <v>7</v>
      </c>
      <c r="B27" s="7" t="s">
        <v>45</v>
      </c>
      <c r="C27" s="7" t="s">
        <v>260</v>
      </c>
      <c r="D27" s="7" t="s">
        <v>47</v>
      </c>
      <c r="E27" s="7" t="s">
        <v>261</v>
      </c>
      <c r="F27" s="7" t="s">
        <v>97</v>
      </c>
      <c r="G27" s="9">
        <v>13.7</v>
      </c>
      <c r="H27" s="13"/>
      <c r="I27" s="12">
        <f>ROUND((H27*G27),2)</f>
      </c>
      <c r="O27">
        <f>rekapitulace!H8</f>
      </c>
      <c r="P27">
        <f>O27/100*I27</f>
      </c>
    </row>
    <row r="28" ht="153">
      <c r="E28" s="14" t="s">
        <v>262</v>
      </c>
    </row>
    <row r="29" spans="1:16" ht="12.75">
      <c r="A29" s="7">
        <v>8</v>
      </c>
      <c r="B29" s="7" t="s">
        <v>45</v>
      </c>
      <c r="C29" s="7" t="s">
        <v>263</v>
      </c>
      <c r="D29" s="7" t="s">
        <v>47</v>
      </c>
      <c r="E29" s="7" t="s">
        <v>264</v>
      </c>
      <c r="F29" s="7" t="s">
        <v>97</v>
      </c>
      <c r="G29" s="9">
        <v>6.88</v>
      </c>
      <c r="H29" s="13"/>
      <c r="I29" s="12">
        <f>ROUND((H29*G29),2)</f>
      </c>
      <c r="O29">
        <f>rekapitulace!H8</f>
      </c>
      <c r="P29">
        <f>O29/100*I29</f>
      </c>
    </row>
    <row r="30" ht="51">
      <c r="E30" s="14" t="s">
        <v>265</v>
      </c>
    </row>
    <row r="31" spans="1:16" ht="12.75">
      <c r="A31" s="7">
        <v>9</v>
      </c>
      <c r="B31" s="7" t="s">
        <v>45</v>
      </c>
      <c r="C31" s="7" t="s">
        <v>266</v>
      </c>
      <c r="D31" s="7" t="s">
        <v>47</v>
      </c>
      <c r="E31" s="7" t="s">
        <v>267</v>
      </c>
      <c r="F31" s="7" t="s">
        <v>97</v>
      </c>
      <c r="G31" s="9">
        <v>63.858</v>
      </c>
      <c r="H31" s="13"/>
      <c r="I31" s="12">
        <f>ROUND((H31*G31),2)</f>
      </c>
      <c r="O31">
        <f>rekapitulace!H8</f>
      </c>
      <c r="P31">
        <f>O31/100*I31</f>
      </c>
    </row>
    <row r="32" ht="409.5">
      <c r="E32" s="14" t="s">
        <v>268</v>
      </c>
    </row>
    <row r="33" spans="1:16" ht="12.75">
      <c r="A33" s="7">
        <v>10</v>
      </c>
      <c r="B33" s="7" t="s">
        <v>45</v>
      </c>
      <c r="C33" s="7" t="s">
        <v>269</v>
      </c>
      <c r="D33" s="7" t="s">
        <v>47</v>
      </c>
      <c r="E33" s="7" t="s">
        <v>270</v>
      </c>
      <c r="F33" s="7" t="s">
        <v>97</v>
      </c>
      <c r="G33" s="9">
        <v>9.594</v>
      </c>
      <c r="H33" s="13"/>
      <c r="I33" s="12">
        <f>ROUND((H33*G33),2)</f>
      </c>
      <c r="O33">
        <f>rekapitulace!H8</f>
      </c>
      <c r="P33">
        <f>O33/100*I33</f>
      </c>
    </row>
    <row r="34" ht="51">
      <c r="E34" s="14" t="s">
        <v>271</v>
      </c>
    </row>
    <row r="35" spans="1:16" ht="12.75">
      <c r="A35" s="7">
        <v>11</v>
      </c>
      <c r="B35" s="7" t="s">
        <v>45</v>
      </c>
      <c r="C35" s="7" t="s">
        <v>272</v>
      </c>
      <c r="D35" s="7" t="s">
        <v>47</v>
      </c>
      <c r="E35" s="7" t="s">
        <v>273</v>
      </c>
      <c r="F35" s="7" t="s">
        <v>97</v>
      </c>
      <c r="G35" s="9">
        <v>13.7</v>
      </c>
      <c r="H35" s="13"/>
      <c r="I35" s="12">
        <f>ROUND((H35*G35),2)</f>
      </c>
      <c r="O35">
        <f>rekapitulace!H8</f>
      </c>
      <c r="P35">
        <f>O35/100*I35</f>
      </c>
    </row>
    <row r="36" ht="229.5">
      <c r="E36" s="14" t="s">
        <v>274</v>
      </c>
    </row>
    <row r="37" spans="1:16" ht="12.75">
      <c r="A37" s="7">
        <v>12</v>
      </c>
      <c r="B37" s="7" t="s">
        <v>45</v>
      </c>
      <c r="C37" s="7" t="s">
        <v>275</v>
      </c>
      <c r="D37" s="7" t="s">
        <v>47</v>
      </c>
      <c r="E37" s="7" t="s">
        <v>276</v>
      </c>
      <c r="F37" s="7" t="s">
        <v>97</v>
      </c>
      <c r="G37" s="9">
        <v>5.45</v>
      </c>
      <c r="H37" s="13"/>
      <c r="I37" s="12">
        <f>ROUND((H37*G37),2)</f>
      </c>
      <c r="O37">
        <f>rekapitulace!H8</f>
      </c>
      <c r="P37">
        <f>O37/100*I37</f>
      </c>
    </row>
    <row r="38" ht="114.75">
      <c r="E38" s="14" t="s">
        <v>277</v>
      </c>
    </row>
    <row r="39" spans="1:16" ht="12.75">
      <c r="A39" s="7">
        <v>13</v>
      </c>
      <c r="B39" s="7" t="s">
        <v>45</v>
      </c>
      <c r="C39" s="7" t="s">
        <v>278</v>
      </c>
      <c r="D39" s="7" t="s">
        <v>47</v>
      </c>
      <c r="E39" s="7" t="s">
        <v>279</v>
      </c>
      <c r="F39" s="7" t="s">
        <v>139</v>
      </c>
      <c r="G39" s="9">
        <v>34.4</v>
      </c>
      <c r="H39" s="13"/>
      <c r="I39" s="12">
        <f>ROUND((H39*G39),2)</f>
      </c>
      <c r="O39">
        <f>rekapitulace!H8</f>
      </c>
      <c r="P39">
        <f>O39/100*I39</f>
      </c>
    </row>
    <row r="40" ht="127.5">
      <c r="E40" s="14" t="s">
        <v>280</v>
      </c>
    </row>
    <row r="41" spans="1:16" ht="12.75">
      <c r="A41" s="7">
        <v>14</v>
      </c>
      <c r="B41" s="7" t="s">
        <v>45</v>
      </c>
      <c r="C41" s="7" t="s">
        <v>281</v>
      </c>
      <c r="D41" s="7" t="s">
        <v>47</v>
      </c>
      <c r="E41" s="7" t="s">
        <v>282</v>
      </c>
      <c r="F41" s="7" t="s">
        <v>139</v>
      </c>
      <c r="G41" s="9">
        <v>34.4</v>
      </c>
      <c r="H41" s="13"/>
      <c r="I41" s="12">
        <f>ROUND((H41*G41),2)</f>
      </c>
      <c r="O41">
        <f>rekapitulace!H8</f>
      </c>
      <c r="P41">
        <f>O41/100*I41</f>
      </c>
    </row>
    <row r="42" ht="63.75">
      <c r="E42" s="14" t="s">
        <v>283</v>
      </c>
    </row>
    <row r="43" spans="1:16" ht="12.75">
      <c r="A43" s="7">
        <v>15</v>
      </c>
      <c r="B43" s="7" t="s">
        <v>45</v>
      </c>
      <c r="C43" s="7" t="s">
        <v>284</v>
      </c>
      <c r="D43" s="7" t="s">
        <v>47</v>
      </c>
      <c r="E43" s="7" t="s">
        <v>285</v>
      </c>
      <c r="F43" s="7" t="s">
        <v>139</v>
      </c>
      <c r="G43" s="9">
        <v>34.4</v>
      </c>
      <c r="H43" s="13"/>
      <c r="I43" s="12">
        <f>ROUND((H43*G43),2)</f>
      </c>
      <c r="O43">
        <f>rekapitulace!H8</f>
      </c>
      <c r="P43">
        <f>O43/100*I43</f>
      </c>
    </row>
    <row r="44" ht="63.75">
      <c r="E44" s="14" t="s">
        <v>283</v>
      </c>
    </row>
    <row r="45" spans="1:16" ht="12.75" customHeight="1">
      <c r="A45" s="15"/>
      <c r="B45" s="15"/>
      <c r="C45" s="15" t="s">
        <v>24</v>
      </c>
      <c r="D45" s="15"/>
      <c r="E45" s="15" t="s">
        <v>105</v>
      </c>
      <c r="F45" s="15"/>
      <c r="G45" s="15"/>
      <c r="H45" s="15"/>
      <c r="I45" s="15">
        <f>SUM(I23:I44)</f>
      </c>
      <c r="P45">
        <f>ROUND(SUM(P23:P44),2)</f>
      </c>
    </row>
    <row r="47" spans="1:9" ht="12.75" customHeight="1">
      <c r="A47" s="8"/>
      <c r="B47" s="8"/>
      <c r="C47" s="8" t="s">
        <v>35</v>
      </c>
      <c r="D47" s="8"/>
      <c r="E47" s="8" t="s">
        <v>286</v>
      </c>
      <c r="F47" s="8"/>
      <c r="G47" s="10"/>
      <c r="H47" s="8"/>
      <c r="I47" s="10"/>
    </row>
    <row r="48" spans="1:16" ht="12.75">
      <c r="A48" s="7">
        <v>16</v>
      </c>
      <c r="B48" s="7" t="s">
        <v>45</v>
      </c>
      <c r="C48" s="7" t="s">
        <v>287</v>
      </c>
      <c r="D48" s="7" t="s">
        <v>47</v>
      </c>
      <c r="E48" s="7" t="s">
        <v>288</v>
      </c>
      <c r="F48" s="7" t="s">
        <v>97</v>
      </c>
      <c r="G48" s="9">
        <v>0.577</v>
      </c>
      <c r="H48" s="13"/>
      <c r="I48" s="12">
        <f>ROUND((H48*G48),2)</f>
      </c>
      <c r="O48">
        <f>rekapitulace!H8</f>
      </c>
      <c r="P48">
        <f>O48/100*I48</f>
      </c>
    </row>
    <row r="49" ht="178.5">
      <c r="E49" s="14" t="s">
        <v>289</v>
      </c>
    </row>
    <row r="50" spans="1:16" ht="12.75">
      <c r="A50" s="7">
        <v>17</v>
      </c>
      <c r="B50" s="7" t="s">
        <v>45</v>
      </c>
      <c r="C50" s="7" t="s">
        <v>290</v>
      </c>
      <c r="D50" s="7" t="s">
        <v>47</v>
      </c>
      <c r="E50" s="7" t="s">
        <v>291</v>
      </c>
      <c r="F50" s="7" t="s">
        <v>120</v>
      </c>
      <c r="G50" s="9">
        <v>14.5</v>
      </c>
      <c r="H50" s="13"/>
      <c r="I50" s="12">
        <f>ROUND((H50*G50),2)</f>
      </c>
      <c r="O50">
        <f>rekapitulace!H8</f>
      </c>
      <c r="P50">
        <f>O50/100*I50</f>
      </c>
    </row>
    <row r="51" ht="25.5">
      <c r="E51" s="14" t="s">
        <v>292</v>
      </c>
    </row>
    <row r="52" spans="1:16" ht="12.75">
      <c r="A52" s="7">
        <v>18</v>
      </c>
      <c r="B52" s="7" t="s">
        <v>45</v>
      </c>
      <c r="C52" s="7" t="s">
        <v>293</v>
      </c>
      <c r="D52" s="7" t="s">
        <v>47</v>
      </c>
      <c r="E52" s="7" t="s">
        <v>294</v>
      </c>
      <c r="F52" s="7" t="s">
        <v>120</v>
      </c>
      <c r="G52" s="9">
        <v>798.24</v>
      </c>
      <c r="H52" s="13"/>
      <c r="I52" s="12">
        <f>ROUND((H52*G52),2)</f>
      </c>
      <c r="O52">
        <f>rekapitulace!H8</f>
      </c>
      <c r="P52">
        <f>O52/100*I52</f>
      </c>
    </row>
    <row r="53" ht="409.5">
      <c r="E53" s="14" t="s">
        <v>295</v>
      </c>
    </row>
    <row r="54" spans="1:16" ht="12.75">
      <c r="A54" s="7">
        <v>19</v>
      </c>
      <c r="B54" s="7" t="s">
        <v>45</v>
      </c>
      <c r="C54" s="7" t="s">
        <v>296</v>
      </c>
      <c r="D54" s="7" t="s">
        <v>47</v>
      </c>
      <c r="E54" s="7" t="s">
        <v>297</v>
      </c>
      <c r="F54" s="7" t="s">
        <v>120</v>
      </c>
      <c r="G54" s="9">
        <v>6.8</v>
      </c>
      <c r="H54" s="13"/>
      <c r="I54" s="12">
        <f>ROUND((H54*G54),2)</f>
      </c>
      <c r="O54">
        <f>rekapitulace!H8</f>
      </c>
      <c r="P54">
        <f>O54/100*I54</f>
      </c>
    </row>
    <row r="55" ht="38.25">
      <c r="E55" s="14" t="s">
        <v>298</v>
      </c>
    </row>
    <row r="56" spans="1:16" ht="12.75">
      <c r="A56" s="7">
        <v>20</v>
      </c>
      <c r="B56" s="7" t="s">
        <v>45</v>
      </c>
      <c r="C56" s="7" t="s">
        <v>299</v>
      </c>
      <c r="D56" s="7" t="s">
        <v>47</v>
      </c>
      <c r="E56" s="7" t="s">
        <v>300</v>
      </c>
      <c r="F56" s="7" t="s">
        <v>97</v>
      </c>
      <c r="G56" s="9">
        <v>2.108</v>
      </c>
      <c r="H56" s="13"/>
      <c r="I56" s="12">
        <f>ROUND((H56*G56),2)</f>
      </c>
      <c r="O56">
        <f>rekapitulace!H8</f>
      </c>
      <c r="P56">
        <f>O56/100*I56</f>
      </c>
    </row>
    <row r="57" ht="76.5">
      <c r="E57" s="14" t="s">
        <v>301</v>
      </c>
    </row>
    <row r="58" spans="1:16" ht="12.75">
      <c r="A58" s="7">
        <v>21</v>
      </c>
      <c r="B58" s="7" t="s">
        <v>45</v>
      </c>
      <c r="C58" s="7" t="s">
        <v>302</v>
      </c>
      <c r="D58" s="7" t="s">
        <v>47</v>
      </c>
      <c r="E58" s="7" t="s">
        <v>303</v>
      </c>
      <c r="F58" s="7" t="s">
        <v>250</v>
      </c>
      <c r="G58" s="9">
        <v>0.211</v>
      </c>
      <c r="H58" s="13"/>
      <c r="I58" s="12">
        <f>ROUND((H58*G58),2)</f>
      </c>
      <c r="O58">
        <f>rekapitulace!H8</f>
      </c>
      <c r="P58">
        <f>O58/100*I58</f>
      </c>
    </row>
    <row r="59" ht="63.75">
      <c r="E59" s="14" t="s">
        <v>304</v>
      </c>
    </row>
    <row r="60" spans="1:16" ht="12.75">
      <c r="A60" s="7">
        <v>22</v>
      </c>
      <c r="B60" s="7" t="s">
        <v>45</v>
      </c>
      <c r="C60" s="7" t="s">
        <v>305</v>
      </c>
      <c r="D60" s="7" t="s">
        <v>47</v>
      </c>
      <c r="E60" s="7" t="s">
        <v>306</v>
      </c>
      <c r="F60" s="7" t="s">
        <v>97</v>
      </c>
      <c r="G60" s="9">
        <v>0.06</v>
      </c>
      <c r="H60" s="13"/>
      <c r="I60" s="12">
        <f>ROUND((H60*G60),2)</f>
      </c>
      <c r="O60">
        <f>rekapitulace!H8</f>
      </c>
      <c r="P60">
        <f>O60/100*I60</f>
      </c>
    </row>
    <row r="61" ht="395.25">
      <c r="E61" s="14" t="s">
        <v>307</v>
      </c>
    </row>
    <row r="62" spans="1:16" ht="12.75" customHeight="1">
      <c r="A62" s="15"/>
      <c r="B62" s="15"/>
      <c r="C62" s="15" t="s">
        <v>35</v>
      </c>
      <c r="D62" s="15"/>
      <c r="E62" s="15" t="s">
        <v>286</v>
      </c>
      <c r="F62" s="15"/>
      <c r="G62" s="15"/>
      <c r="H62" s="15"/>
      <c r="I62" s="15">
        <f>SUM(I48:I61)</f>
      </c>
      <c r="P62">
        <f>ROUND(SUM(P48:P61),2)</f>
      </c>
    </row>
    <row r="64" spans="1:9" ht="12.75" customHeight="1">
      <c r="A64" s="8"/>
      <c r="B64" s="8"/>
      <c r="C64" s="8" t="s">
        <v>36</v>
      </c>
      <c r="D64" s="8"/>
      <c r="E64" s="8" t="s">
        <v>308</v>
      </c>
      <c r="F64" s="8"/>
      <c r="G64" s="10"/>
      <c r="H64" s="8"/>
      <c r="I64" s="10"/>
    </row>
    <row r="65" spans="1:16" ht="12.75">
      <c r="A65" s="7">
        <v>23</v>
      </c>
      <c r="B65" s="7" t="s">
        <v>45</v>
      </c>
      <c r="C65" s="7" t="s">
        <v>309</v>
      </c>
      <c r="D65" s="7" t="s">
        <v>47</v>
      </c>
      <c r="E65" s="7" t="s">
        <v>310</v>
      </c>
      <c r="F65" s="7" t="s">
        <v>311</v>
      </c>
      <c r="G65" s="9">
        <v>348</v>
      </c>
      <c r="H65" s="13"/>
      <c r="I65" s="12">
        <f>ROUND((H65*G65),2)</f>
      </c>
      <c r="O65">
        <f>rekapitulace!H8</f>
      </c>
      <c r="P65">
        <f>O65/100*I65</f>
      </c>
    </row>
    <row r="66" ht="76.5">
      <c r="E66" s="14" t="s">
        <v>312</v>
      </c>
    </row>
    <row r="67" spans="1:16" ht="12.75">
      <c r="A67" s="7">
        <v>24</v>
      </c>
      <c r="B67" s="7" t="s">
        <v>45</v>
      </c>
      <c r="C67" s="7" t="s">
        <v>313</v>
      </c>
      <c r="D67" s="7" t="s">
        <v>47</v>
      </c>
      <c r="E67" s="7" t="s">
        <v>314</v>
      </c>
      <c r="F67" s="7" t="s">
        <v>97</v>
      </c>
      <c r="G67" s="9">
        <v>0.36</v>
      </c>
      <c r="H67" s="13"/>
      <c r="I67" s="12">
        <f>ROUND((H67*G67),2)</f>
      </c>
      <c r="O67">
        <f>rekapitulace!H8</f>
      </c>
      <c r="P67">
        <f>O67/100*I67</f>
      </c>
    </row>
    <row r="68" ht="38.25">
      <c r="E68" s="14" t="s">
        <v>315</v>
      </c>
    </row>
    <row r="69" spans="1:16" ht="12.75">
      <c r="A69" s="7">
        <v>25</v>
      </c>
      <c r="B69" s="7" t="s">
        <v>45</v>
      </c>
      <c r="C69" s="7" t="s">
        <v>316</v>
      </c>
      <c r="D69" s="7" t="s">
        <v>47</v>
      </c>
      <c r="E69" s="7" t="s">
        <v>317</v>
      </c>
      <c r="F69" s="7" t="s">
        <v>97</v>
      </c>
      <c r="G69" s="9">
        <v>31.839</v>
      </c>
      <c r="H69" s="13"/>
      <c r="I69" s="12">
        <f>ROUND((H69*G69),2)</f>
      </c>
      <c r="O69">
        <f>rekapitulace!H8</f>
      </c>
      <c r="P69">
        <f>O69/100*I69</f>
      </c>
    </row>
    <row r="70" ht="229.5">
      <c r="E70" s="14" t="s">
        <v>318</v>
      </c>
    </row>
    <row r="71" spans="1:16" ht="12.75">
      <c r="A71" s="7">
        <v>26</v>
      </c>
      <c r="B71" s="7" t="s">
        <v>45</v>
      </c>
      <c r="C71" s="7" t="s">
        <v>319</v>
      </c>
      <c r="D71" s="7" t="s">
        <v>47</v>
      </c>
      <c r="E71" s="7" t="s">
        <v>320</v>
      </c>
      <c r="F71" s="7" t="s">
        <v>250</v>
      </c>
      <c r="G71" s="9">
        <v>4.776</v>
      </c>
      <c r="H71" s="13"/>
      <c r="I71" s="12">
        <f>ROUND((H71*G71),2)</f>
      </c>
      <c r="O71">
        <f>rekapitulace!H8</f>
      </c>
      <c r="P71">
        <f>O71/100*I71</f>
      </c>
    </row>
    <row r="72" ht="63.75">
      <c r="E72" s="14" t="s">
        <v>321</v>
      </c>
    </row>
    <row r="73" spans="1:16" ht="12.75">
      <c r="A73" s="7">
        <v>27</v>
      </c>
      <c r="B73" s="7" t="s">
        <v>45</v>
      </c>
      <c r="C73" s="7" t="s">
        <v>322</v>
      </c>
      <c r="D73" s="7" t="s">
        <v>47</v>
      </c>
      <c r="E73" s="7" t="s">
        <v>323</v>
      </c>
      <c r="F73" s="7" t="s">
        <v>97</v>
      </c>
      <c r="G73" s="9">
        <v>3.942</v>
      </c>
      <c r="H73" s="13"/>
      <c r="I73" s="12">
        <f>ROUND((H73*G73),2)</f>
      </c>
      <c r="O73">
        <f>rekapitulace!H8</f>
      </c>
      <c r="P73">
        <f>O73/100*I73</f>
      </c>
    </row>
    <row r="74" ht="51">
      <c r="E74" s="14" t="s">
        <v>324</v>
      </c>
    </row>
    <row r="75" spans="1:16" ht="12.75">
      <c r="A75" s="7">
        <v>28</v>
      </c>
      <c r="B75" s="7" t="s">
        <v>45</v>
      </c>
      <c r="C75" s="7" t="s">
        <v>325</v>
      </c>
      <c r="D75" s="7" t="s">
        <v>47</v>
      </c>
      <c r="E75" s="7" t="s">
        <v>326</v>
      </c>
      <c r="F75" s="7" t="s">
        <v>250</v>
      </c>
      <c r="G75" s="9">
        <v>0.591</v>
      </c>
      <c r="H75" s="13"/>
      <c r="I75" s="12">
        <f>ROUND((H75*G75),2)</f>
      </c>
      <c r="O75">
        <f>rekapitulace!H8</f>
      </c>
      <c r="P75">
        <f>O75/100*I75</f>
      </c>
    </row>
    <row r="76" ht="76.5">
      <c r="E76" s="14" t="s">
        <v>327</v>
      </c>
    </row>
    <row r="77" spans="1:16" ht="12.75">
      <c r="A77" s="7">
        <v>29</v>
      </c>
      <c r="B77" s="7" t="s">
        <v>45</v>
      </c>
      <c r="C77" s="7" t="s">
        <v>328</v>
      </c>
      <c r="D77" s="7" t="s">
        <v>47</v>
      </c>
      <c r="E77" s="7" t="s">
        <v>329</v>
      </c>
      <c r="F77" s="7" t="s">
        <v>97</v>
      </c>
      <c r="G77" s="9">
        <v>14.711</v>
      </c>
      <c r="H77" s="13"/>
      <c r="I77" s="12">
        <f>ROUND((H77*G77),2)</f>
      </c>
      <c r="O77">
        <f>rekapitulace!H8</f>
      </c>
      <c r="P77">
        <f>O77/100*I77</f>
      </c>
    </row>
    <row r="78" ht="140.25">
      <c r="E78" s="14" t="s">
        <v>330</v>
      </c>
    </row>
    <row r="79" spans="1:16" ht="12.75">
      <c r="A79" s="7">
        <v>30</v>
      </c>
      <c r="B79" s="7" t="s">
        <v>45</v>
      </c>
      <c r="C79" s="7" t="s">
        <v>331</v>
      </c>
      <c r="D79" s="7" t="s">
        <v>47</v>
      </c>
      <c r="E79" s="7" t="s">
        <v>332</v>
      </c>
      <c r="F79" s="7" t="s">
        <v>250</v>
      </c>
      <c r="G79" s="9">
        <v>1.765</v>
      </c>
      <c r="H79" s="13"/>
      <c r="I79" s="12">
        <f>ROUND((H79*G79),2)</f>
      </c>
      <c r="O79">
        <f>rekapitulace!H8</f>
      </c>
      <c r="P79">
        <f>O79/100*I79</f>
      </c>
    </row>
    <row r="80" ht="38.25">
      <c r="E80" s="14" t="s">
        <v>333</v>
      </c>
    </row>
    <row r="81" spans="1:16" ht="12.75" customHeight="1">
      <c r="A81" s="15"/>
      <c r="B81" s="15"/>
      <c r="C81" s="15" t="s">
        <v>36</v>
      </c>
      <c r="D81" s="15"/>
      <c r="E81" s="15" t="s">
        <v>308</v>
      </c>
      <c r="F81" s="15"/>
      <c r="G81" s="15"/>
      <c r="H81" s="15"/>
      <c r="I81" s="15">
        <f>SUM(I65:I80)</f>
      </c>
      <c r="P81">
        <f>ROUND(SUM(P65:P80),2)</f>
      </c>
    </row>
    <row r="83" spans="1:9" ht="12.75" customHeight="1">
      <c r="A83" s="8"/>
      <c r="B83" s="8"/>
      <c r="C83" s="8" t="s">
        <v>37</v>
      </c>
      <c r="D83" s="8"/>
      <c r="E83" s="8" t="s">
        <v>141</v>
      </c>
      <c r="F83" s="8"/>
      <c r="G83" s="10"/>
      <c r="H83" s="8"/>
      <c r="I83" s="10"/>
    </row>
    <row r="84" spans="1:16" ht="12.75">
      <c r="A84" s="7">
        <v>31</v>
      </c>
      <c r="B84" s="7" t="s">
        <v>45</v>
      </c>
      <c r="C84" s="7" t="s">
        <v>334</v>
      </c>
      <c r="D84" s="7" t="s">
        <v>47</v>
      </c>
      <c r="E84" s="7" t="s">
        <v>335</v>
      </c>
      <c r="F84" s="7" t="s">
        <v>97</v>
      </c>
      <c r="G84" s="9">
        <v>10.978</v>
      </c>
      <c r="H84" s="13"/>
      <c r="I84" s="12">
        <f>ROUND((H84*G84),2)</f>
      </c>
      <c r="O84">
        <f>rekapitulace!H8</f>
      </c>
      <c r="P84">
        <f>O84/100*I84</f>
      </c>
    </row>
    <row r="85" ht="51">
      <c r="E85" s="14" t="s">
        <v>336</v>
      </c>
    </row>
    <row r="86" spans="1:16" ht="12.75">
      <c r="A86" s="7">
        <v>32</v>
      </c>
      <c r="B86" s="7" t="s">
        <v>45</v>
      </c>
      <c r="C86" s="7" t="s">
        <v>337</v>
      </c>
      <c r="D86" s="7" t="s">
        <v>47</v>
      </c>
      <c r="E86" s="7" t="s">
        <v>338</v>
      </c>
      <c r="F86" s="7" t="s">
        <v>250</v>
      </c>
      <c r="G86" s="9">
        <v>1.647</v>
      </c>
      <c r="H86" s="13"/>
      <c r="I86" s="12">
        <f>ROUND((H86*G86),2)</f>
      </c>
      <c r="O86">
        <f>rekapitulace!H8</f>
      </c>
      <c r="P86">
        <f>O86/100*I86</f>
      </c>
    </row>
    <row r="87" ht="63.75">
      <c r="E87" s="14" t="s">
        <v>339</v>
      </c>
    </row>
    <row r="88" spans="1:16" ht="12.75">
      <c r="A88" s="7">
        <v>33</v>
      </c>
      <c r="B88" s="7" t="s">
        <v>45</v>
      </c>
      <c r="C88" s="7" t="s">
        <v>340</v>
      </c>
      <c r="D88" s="7" t="s">
        <v>47</v>
      </c>
      <c r="E88" s="7" t="s">
        <v>341</v>
      </c>
      <c r="F88" s="7" t="s">
        <v>97</v>
      </c>
      <c r="G88" s="9">
        <v>75.635</v>
      </c>
      <c r="H88" s="13"/>
      <c r="I88" s="12">
        <f>ROUND((H88*G88),2)</f>
      </c>
      <c r="O88">
        <f>rekapitulace!H8</f>
      </c>
      <c r="P88">
        <f>O88/100*I88</f>
      </c>
    </row>
    <row r="89" ht="216.75">
      <c r="E89" s="14" t="s">
        <v>342</v>
      </c>
    </row>
    <row r="90" spans="1:16" ht="12.75">
      <c r="A90" s="7">
        <v>34</v>
      </c>
      <c r="B90" s="7" t="s">
        <v>45</v>
      </c>
      <c r="C90" s="7" t="s">
        <v>343</v>
      </c>
      <c r="D90" s="7" t="s">
        <v>47</v>
      </c>
      <c r="E90" s="7" t="s">
        <v>344</v>
      </c>
      <c r="F90" s="7" t="s">
        <v>250</v>
      </c>
      <c r="G90" s="9">
        <v>2.538</v>
      </c>
      <c r="H90" s="13"/>
      <c r="I90" s="12">
        <f>ROUND((H90*G90),2)</f>
      </c>
      <c r="O90">
        <f>rekapitulace!H8</f>
      </c>
      <c r="P90">
        <f>O90/100*I90</f>
      </c>
    </row>
    <row r="91" ht="89.25">
      <c r="E91" s="14" t="s">
        <v>345</v>
      </c>
    </row>
    <row r="92" spans="1:16" ht="12.75">
      <c r="A92" s="7">
        <v>35</v>
      </c>
      <c r="B92" s="7" t="s">
        <v>45</v>
      </c>
      <c r="C92" s="7" t="s">
        <v>346</v>
      </c>
      <c r="D92" s="7" t="s">
        <v>47</v>
      </c>
      <c r="E92" s="7" t="s">
        <v>347</v>
      </c>
      <c r="F92" s="7" t="s">
        <v>250</v>
      </c>
      <c r="G92" s="9">
        <v>13.654</v>
      </c>
      <c r="H92" s="13"/>
      <c r="I92" s="12">
        <f>ROUND((H92*G92),2)</f>
      </c>
      <c r="O92">
        <f>rekapitulace!H8</f>
      </c>
      <c r="P92">
        <f>O92/100*I92</f>
      </c>
    </row>
    <row r="93" ht="382.5">
      <c r="E93" s="14" t="s">
        <v>348</v>
      </c>
    </row>
    <row r="94" spans="1:16" ht="12.75">
      <c r="A94" s="7">
        <v>36</v>
      </c>
      <c r="B94" s="7" t="s">
        <v>45</v>
      </c>
      <c r="C94" s="7" t="s">
        <v>349</v>
      </c>
      <c r="D94" s="7" t="s">
        <v>47</v>
      </c>
      <c r="E94" s="7" t="s">
        <v>350</v>
      </c>
      <c r="F94" s="7" t="s">
        <v>97</v>
      </c>
      <c r="G94" s="9">
        <v>4.076</v>
      </c>
      <c r="H94" s="13"/>
      <c r="I94" s="12">
        <f>ROUND((H94*G94),2)</f>
      </c>
      <c r="O94">
        <f>rekapitulace!H8</f>
      </c>
      <c r="P94">
        <f>O94/100*I94</f>
      </c>
    </row>
    <row r="95" ht="216.75">
      <c r="E95" s="14" t="s">
        <v>351</v>
      </c>
    </row>
    <row r="96" spans="1:16" ht="12.75">
      <c r="A96" s="7">
        <v>37</v>
      </c>
      <c r="B96" s="7" t="s">
        <v>45</v>
      </c>
      <c r="C96" s="7" t="s">
        <v>352</v>
      </c>
      <c r="D96" s="7" t="s">
        <v>47</v>
      </c>
      <c r="E96" s="7" t="s">
        <v>353</v>
      </c>
      <c r="F96" s="7" t="s">
        <v>250</v>
      </c>
      <c r="G96" s="9">
        <v>0.815</v>
      </c>
      <c r="H96" s="13"/>
      <c r="I96" s="12">
        <f>ROUND((H96*G96),2)</f>
      </c>
      <c r="O96">
        <f>rekapitulace!H8</f>
      </c>
      <c r="P96">
        <f>O96/100*I96</f>
      </c>
    </row>
    <row r="97" ht="76.5">
      <c r="E97" s="14" t="s">
        <v>354</v>
      </c>
    </row>
    <row r="98" spans="1:16" ht="12.75">
      <c r="A98" s="7">
        <v>38</v>
      </c>
      <c r="B98" s="7" t="s">
        <v>45</v>
      </c>
      <c r="C98" s="7" t="s">
        <v>355</v>
      </c>
      <c r="D98" s="7" t="s">
        <v>47</v>
      </c>
      <c r="E98" s="7" t="s">
        <v>356</v>
      </c>
      <c r="F98" s="7" t="s">
        <v>120</v>
      </c>
      <c r="G98" s="9">
        <v>14.88</v>
      </c>
      <c r="H98" s="13"/>
      <c r="I98" s="12">
        <f>ROUND((H98*G98),2)</f>
      </c>
      <c r="O98">
        <f>rekapitulace!H8</f>
      </c>
      <c r="P98">
        <f>O98/100*I98</f>
      </c>
    </row>
    <row r="99" ht="76.5">
      <c r="E99" s="14" t="s">
        <v>357</v>
      </c>
    </row>
    <row r="100" spans="1:16" ht="12.75">
      <c r="A100" s="7">
        <v>39</v>
      </c>
      <c r="B100" s="7" t="s">
        <v>45</v>
      </c>
      <c r="C100" s="7" t="s">
        <v>358</v>
      </c>
      <c r="D100" s="7" t="s">
        <v>47</v>
      </c>
      <c r="E100" s="7" t="s">
        <v>359</v>
      </c>
      <c r="F100" s="7" t="s">
        <v>97</v>
      </c>
      <c r="G100" s="9">
        <v>1.08</v>
      </c>
      <c r="H100" s="13"/>
      <c r="I100" s="12">
        <f>ROUND((H100*G100),2)</f>
      </c>
      <c r="O100">
        <f>rekapitulace!H8</f>
      </c>
      <c r="P100">
        <f>O100/100*I100</f>
      </c>
    </row>
    <row r="101" ht="38.25">
      <c r="E101" s="14" t="s">
        <v>360</v>
      </c>
    </row>
    <row r="102" spans="1:16" ht="12.75">
      <c r="A102" s="7">
        <v>40</v>
      </c>
      <c r="B102" s="7" t="s">
        <v>45</v>
      </c>
      <c r="C102" s="7" t="s">
        <v>361</v>
      </c>
      <c r="D102" s="7" t="s">
        <v>47</v>
      </c>
      <c r="E102" s="7" t="s">
        <v>362</v>
      </c>
      <c r="F102" s="7" t="s">
        <v>97</v>
      </c>
      <c r="G102" s="9">
        <v>14.952</v>
      </c>
      <c r="H102" s="13"/>
      <c r="I102" s="12">
        <f>ROUND((H102*G102),2)</f>
      </c>
      <c r="O102">
        <f>rekapitulace!H8</f>
      </c>
      <c r="P102">
        <f>O102/100*I102</f>
      </c>
    </row>
    <row r="103" ht="409.5">
      <c r="E103" s="14" t="s">
        <v>363</v>
      </c>
    </row>
    <row r="104" spans="1:16" ht="12.75">
      <c r="A104" s="7">
        <v>41</v>
      </c>
      <c r="B104" s="7" t="s">
        <v>45</v>
      </c>
      <c r="C104" s="7" t="s">
        <v>364</v>
      </c>
      <c r="D104" s="7" t="s">
        <v>47</v>
      </c>
      <c r="E104" s="7" t="s">
        <v>365</v>
      </c>
      <c r="F104" s="7" t="s">
        <v>97</v>
      </c>
      <c r="G104" s="9">
        <v>9.209</v>
      </c>
      <c r="H104" s="13"/>
      <c r="I104" s="12">
        <f>ROUND((H104*G104),2)</f>
      </c>
      <c r="O104">
        <f>rekapitulace!H8</f>
      </c>
      <c r="P104">
        <f>O104/100*I104</f>
      </c>
    </row>
    <row r="105" ht="344.25">
      <c r="E105" s="14" t="s">
        <v>366</v>
      </c>
    </row>
    <row r="106" spans="1:16" ht="12.75">
      <c r="A106" s="7">
        <v>42</v>
      </c>
      <c r="B106" s="7" t="s">
        <v>45</v>
      </c>
      <c r="C106" s="7" t="s">
        <v>367</v>
      </c>
      <c r="D106" s="7" t="s">
        <v>47</v>
      </c>
      <c r="E106" s="7" t="s">
        <v>368</v>
      </c>
      <c r="F106" s="7" t="s">
        <v>97</v>
      </c>
      <c r="G106" s="9">
        <v>4.252</v>
      </c>
      <c r="H106" s="13"/>
      <c r="I106" s="12">
        <f>ROUND((H106*G106),2)</f>
      </c>
      <c r="O106">
        <f>rekapitulace!H8</f>
      </c>
      <c r="P106">
        <f>O106/100*I106</f>
      </c>
    </row>
    <row r="107" ht="293.25">
      <c r="E107" s="14" t="s">
        <v>369</v>
      </c>
    </row>
    <row r="108" spans="1:16" ht="12.75">
      <c r="A108" s="7">
        <v>43</v>
      </c>
      <c r="B108" s="7" t="s">
        <v>45</v>
      </c>
      <c r="C108" s="7" t="s">
        <v>370</v>
      </c>
      <c r="D108" s="7" t="s">
        <v>47</v>
      </c>
      <c r="E108" s="7" t="s">
        <v>371</v>
      </c>
      <c r="F108" s="7" t="s">
        <v>97</v>
      </c>
      <c r="G108" s="9">
        <v>18.02</v>
      </c>
      <c r="H108" s="13"/>
      <c r="I108" s="12">
        <f>ROUND((H108*G108),2)</f>
      </c>
      <c r="O108">
        <f>rekapitulace!H8</f>
      </c>
      <c r="P108">
        <f>O108/100*I108</f>
      </c>
    </row>
    <row r="109" ht="63.75">
      <c r="E109" s="14" t="s">
        <v>372</v>
      </c>
    </row>
    <row r="110" spans="1:16" ht="12.75">
      <c r="A110" s="7">
        <v>44</v>
      </c>
      <c r="B110" s="7" t="s">
        <v>45</v>
      </c>
      <c r="C110" s="7" t="s">
        <v>373</v>
      </c>
      <c r="D110" s="7" t="s">
        <v>47</v>
      </c>
      <c r="E110" s="7" t="s">
        <v>374</v>
      </c>
      <c r="F110" s="7" t="s">
        <v>97</v>
      </c>
      <c r="G110" s="9">
        <v>11.91</v>
      </c>
      <c r="H110" s="13"/>
      <c r="I110" s="12">
        <f>ROUND((H110*G110),2)</f>
      </c>
      <c r="O110">
        <f>rekapitulace!H8</f>
      </c>
      <c r="P110">
        <f>O110/100*I110</f>
      </c>
    </row>
    <row r="111" ht="114.75">
      <c r="E111" s="14" t="s">
        <v>375</v>
      </c>
    </row>
    <row r="112" spans="1:16" ht="12.75">
      <c r="A112" s="7">
        <v>45</v>
      </c>
      <c r="B112" s="7" t="s">
        <v>45</v>
      </c>
      <c r="C112" s="7" t="s">
        <v>376</v>
      </c>
      <c r="D112" s="7" t="s">
        <v>47</v>
      </c>
      <c r="E112" s="7" t="s">
        <v>377</v>
      </c>
      <c r="F112" s="7" t="s">
        <v>97</v>
      </c>
      <c r="G112" s="9">
        <v>8.507</v>
      </c>
      <c r="H112" s="13"/>
      <c r="I112" s="12">
        <f>ROUND((H112*G112),2)</f>
      </c>
      <c r="O112">
        <f>rekapitulace!H8</f>
      </c>
      <c r="P112">
        <f>O112/100*I112</f>
      </c>
    </row>
    <row r="113" ht="293.25">
      <c r="E113" s="14" t="s">
        <v>378</v>
      </c>
    </row>
    <row r="114" spans="1:16" ht="12.75" customHeight="1">
      <c r="A114" s="15"/>
      <c r="B114" s="15"/>
      <c r="C114" s="15" t="s">
        <v>37</v>
      </c>
      <c r="D114" s="15"/>
      <c r="E114" s="15" t="s">
        <v>141</v>
      </c>
      <c r="F114" s="15"/>
      <c r="G114" s="15"/>
      <c r="H114" s="15"/>
      <c r="I114" s="15">
        <f>SUM(I84:I113)</f>
      </c>
      <c r="P114">
        <f>ROUND(SUM(P84:P113),2)</f>
      </c>
    </row>
    <row r="116" spans="1:9" ht="12.75" customHeight="1">
      <c r="A116" s="8"/>
      <c r="B116" s="8"/>
      <c r="C116" s="8" t="s">
        <v>39</v>
      </c>
      <c r="D116" s="8"/>
      <c r="E116" s="8" t="s">
        <v>379</v>
      </c>
      <c r="F116" s="8"/>
      <c r="G116" s="10"/>
      <c r="H116" s="8"/>
      <c r="I116" s="10"/>
    </row>
    <row r="117" spans="1:16" ht="12.75">
      <c r="A117" s="7">
        <v>46</v>
      </c>
      <c r="B117" s="7" t="s">
        <v>45</v>
      </c>
      <c r="C117" s="7" t="s">
        <v>380</v>
      </c>
      <c r="D117" s="7" t="s">
        <v>47</v>
      </c>
      <c r="E117" s="7" t="s">
        <v>381</v>
      </c>
      <c r="F117" s="7" t="s">
        <v>139</v>
      </c>
      <c r="G117" s="9">
        <v>163.541</v>
      </c>
      <c r="H117" s="13"/>
      <c r="I117" s="12">
        <f>ROUND((H117*G117),2)</f>
      </c>
      <c r="O117">
        <f>rekapitulace!H8</f>
      </c>
      <c r="P117">
        <f>O117/100*I117</f>
      </c>
    </row>
    <row r="118" ht="255">
      <c r="E118" s="14" t="s">
        <v>382</v>
      </c>
    </row>
    <row r="119" spans="1:16" ht="12.75">
      <c r="A119" s="7">
        <v>47</v>
      </c>
      <c r="B119" s="7" t="s">
        <v>45</v>
      </c>
      <c r="C119" s="7" t="s">
        <v>383</v>
      </c>
      <c r="D119" s="7" t="s">
        <v>47</v>
      </c>
      <c r="E119" s="7" t="s">
        <v>384</v>
      </c>
      <c r="F119" s="7" t="s">
        <v>139</v>
      </c>
      <c r="G119" s="9">
        <v>84.407</v>
      </c>
      <c r="H119" s="13"/>
      <c r="I119" s="12">
        <f>ROUND((H119*G119),2)</f>
      </c>
      <c r="O119">
        <f>rekapitulace!H8</f>
      </c>
      <c r="P119">
        <f>O119/100*I119</f>
      </c>
    </row>
    <row r="120" ht="242.25">
      <c r="E120" s="14" t="s">
        <v>385</v>
      </c>
    </row>
    <row r="121" spans="1:16" ht="12.75">
      <c r="A121" s="7">
        <v>48</v>
      </c>
      <c r="B121" s="7" t="s">
        <v>45</v>
      </c>
      <c r="C121" s="7" t="s">
        <v>386</v>
      </c>
      <c r="D121" s="7" t="s">
        <v>47</v>
      </c>
      <c r="E121" s="7" t="s">
        <v>387</v>
      </c>
      <c r="F121" s="7" t="s">
        <v>139</v>
      </c>
      <c r="G121" s="9">
        <v>44</v>
      </c>
      <c r="H121" s="13"/>
      <c r="I121" s="12">
        <f>ROUND((H121*G121),2)</f>
      </c>
      <c r="O121">
        <f>rekapitulace!H8</f>
      </c>
      <c r="P121">
        <f>O121/100*I121</f>
      </c>
    </row>
    <row r="122" ht="178.5">
      <c r="E122" s="14" t="s">
        <v>388</v>
      </c>
    </row>
    <row r="123" spans="1:16" ht="12.75">
      <c r="A123" s="7">
        <v>49</v>
      </c>
      <c r="B123" s="7" t="s">
        <v>45</v>
      </c>
      <c r="C123" s="7" t="s">
        <v>389</v>
      </c>
      <c r="D123" s="7" t="s">
        <v>47</v>
      </c>
      <c r="E123" s="7" t="s">
        <v>390</v>
      </c>
      <c r="F123" s="7" t="s">
        <v>139</v>
      </c>
      <c r="G123" s="9">
        <v>282.304</v>
      </c>
      <c r="H123" s="13"/>
      <c r="I123" s="12">
        <f>ROUND((H123*G123),2)</f>
      </c>
      <c r="O123">
        <f>rekapitulace!H8</f>
      </c>
      <c r="P123">
        <f>O123/100*I123</f>
      </c>
    </row>
    <row r="124" ht="318.75">
      <c r="E124" s="14" t="s">
        <v>391</v>
      </c>
    </row>
    <row r="125" spans="1:16" ht="12.75">
      <c r="A125" s="7">
        <v>50</v>
      </c>
      <c r="B125" s="7" t="s">
        <v>45</v>
      </c>
      <c r="C125" s="7" t="s">
        <v>392</v>
      </c>
      <c r="D125" s="7" t="s">
        <v>47</v>
      </c>
      <c r="E125" s="7" t="s">
        <v>393</v>
      </c>
      <c r="F125" s="7" t="s">
        <v>139</v>
      </c>
      <c r="G125" s="9">
        <v>284.204</v>
      </c>
      <c r="H125" s="13"/>
      <c r="I125" s="12">
        <f>ROUND((H125*G125),2)</f>
      </c>
      <c r="O125">
        <f>rekapitulace!H8</f>
      </c>
      <c r="P125">
        <f>O125/100*I125</f>
      </c>
    </row>
    <row r="126" ht="242.25">
      <c r="E126" s="14" t="s">
        <v>394</v>
      </c>
    </row>
    <row r="127" spans="1:16" ht="12.75">
      <c r="A127" s="7">
        <v>51</v>
      </c>
      <c r="B127" s="7" t="s">
        <v>45</v>
      </c>
      <c r="C127" s="7" t="s">
        <v>395</v>
      </c>
      <c r="D127" s="7" t="s">
        <v>47</v>
      </c>
      <c r="E127" s="7" t="s">
        <v>396</v>
      </c>
      <c r="F127" s="7" t="s">
        <v>139</v>
      </c>
      <c r="G127" s="9">
        <v>74.384</v>
      </c>
      <c r="H127" s="13"/>
      <c r="I127" s="12">
        <f>ROUND((H127*G127),2)</f>
      </c>
      <c r="O127">
        <f>rekapitulace!H8</f>
      </c>
      <c r="P127">
        <f>O127/100*I127</f>
      </c>
    </row>
    <row r="128" ht="153">
      <c r="E128" s="14" t="s">
        <v>397</v>
      </c>
    </row>
    <row r="129" spans="1:16" ht="12.75">
      <c r="A129" s="7">
        <v>52</v>
      </c>
      <c r="B129" s="7" t="s">
        <v>45</v>
      </c>
      <c r="C129" s="7" t="s">
        <v>398</v>
      </c>
      <c r="D129" s="7" t="s">
        <v>47</v>
      </c>
      <c r="E129" s="7" t="s">
        <v>399</v>
      </c>
      <c r="F129" s="7" t="s">
        <v>120</v>
      </c>
      <c r="G129" s="9">
        <v>28.42</v>
      </c>
      <c r="H129" s="13"/>
      <c r="I129" s="12">
        <f>ROUND((H129*G129),2)</f>
      </c>
      <c r="O129">
        <f>rekapitulace!H8</f>
      </c>
      <c r="P129">
        <f>O129/100*I129</f>
      </c>
    </row>
    <row r="130" ht="408">
      <c r="E130" s="14" t="s">
        <v>400</v>
      </c>
    </row>
    <row r="131" spans="1:16" ht="12.75" customHeight="1">
      <c r="A131" s="15"/>
      <c r="B131" s="15"/>
      <c r="C131" s="15" t="s">
        <v>39</v>
      </c>
      <c r="D131" s="15"/>
      <c r="E131" s="15" t="s">
        <v>379</v>
      </c>
      <c r="F131" s="15"/>
      <c r="G131" s="15"/>
      <c r="H131" s="15"/>
      <c r="I131" s="15">
        <f>SUM(I117:I130)</f>
      </c>
      <c r="P131">
        <f>ROUND(SUM(P117:P130),2)</f>
      </c>
    </row>
    <row r="133" spans="1:9" ht="12.75" customHeight="1">
      <c r="A133" s="8"/>
      <c r="B133" s="8"/>
      <c r="C133" s="8" t="s">
        <v>40</v>
      </c>
      <c r="D133" s="8"/>
      <c r="E133" s="8" t="s">
        <v>401</v>
      </c>
      <c r="F133" s="8"/>
      <c r="G133" s="10"/>
      <c r="H133" s="8"/>
      <c r="I133" s="10"/>
    </row>
    <row r="134" spans="1:16" ht="12.75">
      <c r="A134" s="7">
        <v>53</v>
      </c>
      <c r="B134" s="7" t="s">
        <v>45</v>
      </c>
      <c r="C134" s="7" t="s">
        <v>402</v>
      </c>
      <c r="D134" s="7" t="s">
        <v>47</v>
      </c>
      <c r="E134" s="7" t="s">
        <v>403</v>
      </c>
      <c r="F134" s="7" t="s">
        <v>139</v>
      </c>
      <c r="G134" s="9">
        <v>407.337</v>
      </c>
      <c r="H134" s="13"/>
      <c r="I134" s="12">
        <f>ROUND((H134*G134),2)</f>
      </c>
      <c r="O134">
        <f>rekapitulace!H8</f>
      </c>
      <c r="P134">
        <f>O134/100*I134</f>
      </c>
    </row>
    <row r="135" ht="204">
      <c r="E135" s="14" t="s">
        <v>404</v>
      </c>
    </row>
    <row r="136" spans="1:16" ht="12.75">
      <c r="A136" s="7">
        <v>54</v>
      </c>
      <c r="B136" s="7" t="s">
        <v>45</v>
      </c>
      <c r="C136" s="7" t="s">
        <v>405</v>
      </c>
      <c r="D136" s="7" t="s">
        <v>47</v>
      </c>
      <c r="E136" s="7" t="s">
        <v>406</v>
      </c>
      <c r="F136" s="7" t="s">
        <v>139</v>
      </c>
      <c r="G136" s="9">
        <v>145.784</v>
      </c>
      <c r="H136" s="13"/>
      <c r="I136" s="12">
        <f>ROUND((H136*G136),2)</f>
      </c>
      <c r="O136">
        <f>rekapitulace!H8</f>
      </c>
      <c r="P136">
        <f>O136/100*I136</f>
      </c>
    </row>
    <row r="137" ht="63.75">
      <c r="E137" s="14" t="s">
        <v>407</v>
      </c>
    </row>
    <row r="138" spans="1:16" ht="12.75">
      <c r="A138" s="7">
        <v>55</v>
      </c>
      <c r="B138" s="7" t="s">
        <v>45</v>
      </c>
      <c r="C138" s="7" t="s">
        <v>408</v>
      </c>
      <c r="D138" s="7" t="s">
        <v>47</v>
      </c>
      <c r="E138" s="7" t="s">
        <v>409</v>
      </c>
      <c r="F138" s="7" t="s">
        <v>139</v>
      </c>
      <c r="G138" s="9">
        <v>46.8</v>
      </c>
      <c r="H138" s="13"/>
      <c r="I138" s="12">
        <f>ROUND((H138*G138),2)</f>
      </c>
      <c r="O138">
        <f>rekapitulace!H8</f>
      </c>
      <c r="P138">
        <f>O138/100*I138</f>
      </c>
    </row>
    <row r="139" ht="76.5">
      <c r="E139" s="14" t="s">
        <v>410</v>
      </c>
    </row>
    <row r="140" spans="1:16" ht="12.75">
      <c r="A140" s="7">
        <v>56</v>
      </c>
      <c r="B140" s="7" t="s">
        <v>45</v>
      </c>
      <c r="C140" s="7" t="s">
        <v>411</v>
      </c>
      <c r="D140" s="7" t="s">
        <v>412</v>
      </c>
      <c r="E140" s="7" t="s">
        <v>413</v>
      </c>
      <c r="F140" s="7" t="s">
        <v>74</v>
      </c>
      <c r="G140" s="9">
        <v>34</v>
      </c>
      <c r="H140" s="13"/>
      <c r="I140" s="12">
        <f>ROUND((H140*G140),2)</f>
      </c>
      <c r="O140">
        <f>rekapitulace!H8</f>
      </c>
      <c r="P140">
        <f>O140/100*I140</f>
      </c>
    </row>
    <row r="141" ht="409.5">
      <c r="E141" s="14" t="s">
        <v>414</v>
      </c>
    </row>
    <row r="142" spans="1:16" ht="12.75">
      <c r="A142" s="7">
        <v>57</v>
      </c>
      <c r="B142" s="7" t="s">
        <v>45</v>
      </c>
      <c r="C142" s="7" t="s">
        <v>415</v>
      </c>
      <c r="D142" s="7" t="s">
        <v>47</v>
      </c>
      <c r="E142" s="7" t="s">
        <v>416</v>
      </c>
      <c r="F142" s="7" t="s">
        <v>120</v>
      </c>
      <c r="G142" s="9">
        <v>180</v>
      </c>
      <c r="H142" s="13"/>
      <c r="I142" s="12">
        <f>ROUND((H142*G142),2)</f>
      </c>
      <c r="O142">
        <f>rekapitulace!H8</f>
      </c>
      <c r="P142">
        <f>O142/100*I142</f>
      </c>
    </row>
    <row r="143" ht="38.25">
      <c r="E143" s="14" t="s">
        <v>417</v>
      </c>
    </row>
    <row r="144" spans="1:16" ht="12.75">
      <c r="A144" s="7">
        <v>58</v>
      </c>
      <c r="B144" s="7" t="s">
        <v>45</v>
      </c>
      <c r="C144" s="7" t="s">
        <v>418</v>
      </c>
      <c r="D144" s="7" t="s">
        <v>47</v>
      </c>
      <c r="E144" s="7" t="s">
        <v>419</v>
      </c>
      <c r="F144" s="7" t="s">
        <v>250</v>
      </c>
      <c r="G144" s="9">
        <v>1.6</v>
      </c>
      <c r="H144" s="13"/>
      <c r="I144" s="12">
        <f>ROUND((H144*G144),2)</f>
      </c>
      <c r="O144">
        <f>rekapitulace!H8</f>
      </c>
      <c r="P144">
        <f>O144/100*I144</f>
      </c>
    </row>
    <row r="145" ht="25.5">
      <c r="E145" s="14" t="s">
        <v>420</v>
      </c>
    </row>
    <row r="146" spans="1:16" ht="12.75">
      <c r="A146" s="7">
        <v>59</v>
      </c>
      <c r="B146" s="7" t="s">
        <v>45</v>
      </c>
      <c r="C146" s="7" t="s">
        <v>421</v>
      </c>
      <c r="D146" s="7" t="s">
        <v>47</v>
      </c>
      <c r="E146" s="7" t="s">
        <v>422</v>
      </c>
      <c r="F146" s="7" t="s">
        <v>139</v>
      </c>
      <c r="G146" s="9">
        <v>309.931</v>
      </c>
      <c r="H146" s="13"/>
      <c r="I146" s="12">
        <f>ROUND((H146*G146),2)</f>
      </c>
      <c r="O146">
        <f>rekapitulace!H8</f>
      </c>
      <c r="P146">
        <f>O146/100*I146</f>
      </c>
    </row>
    <row r="147" ht="344.25">
      <c r="E147" s="14" t="s">
        <v>423</v>
      </c>
    </row>
    <row r="148" spans="1:16" ht="12.75">
      <c r="A148" s="7">
        <v>60</v>
      </c>
      <c r="B148" s="7" t="s">
        <v>45</v>
      </c>
      <c r="C148" s="7" t="s">
        <v>424</v>
      </c>
      <c r="D148" s="7" t="s">
        <v>47</v>
      </c>
      <c r="E148" s="7" t="s">
        <v>425</v>
      </c>
      <c r="F148" s="7" t="s">
        <v>139</v>
      </c>
      <c r="G148" s="9">
        <v>229.887</v>
      </c>
      <c r="H148" s="13"/>
      <c r="I148" s="12">
        <f>ROUND((H148*G148),2)</f>
      </c>
      <c r="O148">
        <f>rekapitulace!H8</f>
      </c>
      <c r="P148">
        <f>O148/100*I148</f>
      </c>
    </row>
    <row r="149" ht="63.75">
      <c r="E149" s="14" t="s">
        <v>426</v>
      </c>
    </row>
    <row r="150" spans="1:16" ht="12.75" customHeight="1">
      <c r="A150" s="15"/>
      <c r="B150" s="15"/>
      <c r="C150" s="15" t="s">
        <v>40</v>
      </c>
      <c r="D150" s="15"/>
      <c r="E150" s="15" t="s">
        <v>401</v>
      </c>
      <c r="F150" s="15"/>
      <c r="G150" s="15"/>
      <c r="H150" s="15"/>
      <c r="I150" s="15">
        <f>SUM(I134:I149)</f>
      </c>
      <c r="P150">
        <f>ROUND(SUM(P134:P149),2)</f>
      </c>
    </row>
    <row r="152" spans="1:9" ht="12.75" customHeight="1">
      <c r="A152" s="8"/>
      <c r="B152" s="8"/>
      <c r="C152" s="8" t="s">
        <v>41</v>
      </c>
      <c r="D152" s="8"/>
      <c r="E152" s="8" t="s">
        <v>201</v>
      </c>
      <c r="F152" s="8"/>
      <c r="G152" s="10"/>
      <c r="H152" s="8"/>
      <c r="I152" s="10"/>
    </row>
    <row r="153" spans="1:16" ht="12.75">
      <c r="A153" s="7">
        <v>61</v>
      </c>
      <c r="B153" s="7" t="s">
        <v>45</v>
      </c>
      <c r="C153" s="7" t="s">
        <v>427</v>
      </c>
      <c r="D153" s="7" t="s">
        <v>47</v>
      </c>
      <c r="E153" s="7" t="s">
        <v>428</v>
      </c>
      <c r="F153" s="7" t="s">
        <v>120</v>
      </c>
      <c r="G153" s="9">
        <v>2</v>
      </c>
      <c r="H153" s="13"/>
      <c r="I153" s="12">
        <f>ROUND((H153*G153),2)</f>
      </c>
      <c r="O153">
        <f>rekapitulace!H8</f>
      </c>
      <c r="P153">
        <f>O153/100*I153</f>
      </c>
    </row>
    <row r="154" ht="25.5">
      <c r="E154" s="14" t="s">
        <v>429</v>
      </c>
    </row>
    <row r="155" spans="1:16" ht="12.75">
      <c r="A155" s="7">
        <v>62</v>
      </c>
      <c r="B155" s="7" t="s">
        <v>45</v>
      </c>
      <c r="C155" s="7" t="s">
        <v>430</v>
      </c>
      <c r="D155" s="7" t="s">
        <v>47</v>
      </c>
      <c r="E155" s="7" t="s">
        <v>431</v>
      </c>
      <c r="F155" s="7" t="s">
        <v>120</v>
      </c>
      <c r="G155" s="9">
        <v>70.4</v>
      </c>
      <c r="H155" s="13"/>
      <c r="I155" s="12">
        <f>ROUND((H155*G155),2)</f>
      </c>
      <c r="O155">
        <f>rekapitulace!H8</f>
      </c>
      <c r="P155">
        <f>O155/100*I155</f>
      </c>
    </row>
    <row r="156" ht="38.25">
      <c r="E156" s="14" t="s">
        <v>432</v>
      </c>
    </row>
    <row r="157" spans="1:16" ht="12.75">
      <c r="A157" s="7">
        <v>63</v>
      </c>
      <c r="B157" s="7" t="s">
        <v>45</v>
      </c>
      <c r="C157" s="7" t="s">
        <v>433</v>
      </c>
      <c r="D157" s="7" t="s">
        <v>47</v>
      </c>
      <c r="E157" s="7" t="s">
        <v>434</v>
      </c>
      <c r="F157" s="7" t="s">
        <v>120</v>
      </c>
      <c r="G157" s="9">
        <v>17.9</v>
      </c>
      <c r="H157" s="13"/>
      <c r="I157" s="12">
        <f>ROUND((H157*G157),2)</f>
      </c>
      <c r="O157">
        <f>rekapitulace!H8</f>
      </c>
      <c r="P157">
        <f>O157/100*I157</f>
      </c>
    </row>
    <row r="158" ht="38.25">
      <c r="E158" s="14" t="s">
        <v>435</v>
      </c>
    </row>
    <row r="159" spans="1:16" ht="12.75">
      <c r="A159" s="7">
        <v>64</v>
      </c>
      <c r="B159" s="7" t="s">
        <v>45</v>
      </c>
      <c r="C159" s="7" t="s">
        <v>436</v>
      </c>
      <c r="D159" s="7" t="s">
        <v>47</v>
      </c>
      <c r="E159" s="7" t="s">
        <v>437</v>
      </c>
      <c r="F159" s="7" t="s">
        <v>120</v>
      </c>
      <c r="G159" s="9">
        <v>17.4</v>
      </c>
      <c r="H159" s="13"/>
      <c r="I159" s="12">
        <f>ROUND((H159*G159),2)</f>
      </c>
      <c r="O159">
        <f>rekapitulace!H8</f>
      </c>
      <c r="P159">
        <f>O159/100*I159</f>
      </c>
    </row>
    <row r="160" ht="25.5">
      <c r="E160" s="14" t="s">
        <v>438</v>
      </c>
    </row>
    <row r="161" spans="1:16" ht="12.75">
      <c r="A161" s="7">
        <v>65</v>
      </c>
      <c r="B161" s="7" t="s">
        <v>45</v>
      </c>
      <c r="C161" s="7" t="s">
        <v>439</v>
      </c>
      <c r="D161" s="7" t="s">
        <v>47</v>
      </c>
      <c r="E161" s="7" t="s">
        <v>440</v>
      </c>
      <c r="F161" s="7" t="s">
        <v>120</v>
      </c>
      <c r="G161" s="9">
        <v>290</v>
      </c>
      <c r="H161" s="13"/>
      <c r="I161" s="12">
        <f>ROUND((H161*G161),2)</f>
      </c>
      <c r="O161">
        <f>rekapitulace!H8</f>
      </c>
      <c r="P161">
        <f>O161/100*I161</f>
      </c>
    </row>
    <row r="162" ht="280.5">
      <c r="E162" s="14" t="s">
        <v>441</v>
      </c>
    </row>
    <row r="163" spans="1:16" ht="12.75">
      <c r="A163" s="7">
        <v>66</v>
      </c>
      <c r="B163" s="7" t="s">
        <v>45</v>
      </c>
      <c r="C163" s="7" t="s">
        <v>442</v>
      </c>
      <c r="D163" s="7" t="s">
        <v>47</v>
      </c>
      <c r="E163" s="7" t="s">
        <v>443</v>
      </c>
      <c r="F163" s="7" t="s">
        <v>120</v>
      </c>
      <c r="G163" s="9">
        <v>14</v>
      </c>
      <c r="H163" s="13"/>
      <c r="I163" s="12">
        <f>ROUND((H163*G163),2)</f>
      </c>
      <c r="O163">
        <f>rekapitulace!H8</f>
      </c>
      <c r="P163">
        <f>O163/100*I163</f>
      </c>
    </row>
    <row r="164" ht="63.75">
      <c r="E164" s="14" t="s">
        <v>444</v>
      </c>
    </row>
    <row r="165" spans="1:16" ht="12.75" customHeight="1">
      <c r="A165" s="15"/>
      <c r="B165" s="15"/>
      <c r="C165" s="15" t="s">
        <v>41</v>
      </c>
      <c r="D165" s="15"/>
      <c r="E165" s="15" t="s">
        <v>201</v>
      </c>
      <c r="F165" s="15"/>
      <c r="G165" s="15"/>
      <c r="H165" s="15"/>
      <c r="I165" s="15">
        <f>SUM(I153:I164)</f>
      </c>
      <c r="P165">
        <f>ROUND(SUM(P153:P164),2)</f>
      </c>
    </row>
    <row r="167" spans="1:9" ht="12.75" customHeight="1">
      <c r="A167" s="8"/>
      <c r="B167" s="8"/>
      <c r="C167" s="8" t="s">
        <v>42</v>
      </c>
      <c r="D167" s="8"/>
      <c r="E167" s="8" t="s">
        <v>202</v>
      </c>
      <c r="F167" s="8"/>
      <c r="G167" s="10"/>
      <c r="H167" s="8"/>
      <c r="I167" s="10"/>
    </row>
    <row r="168" spans="1:16" ht="12.75">
      <c r="A168" s="7">
        <v>67</v>
      </c>
      <c r="B168" s="7" t="s">
        <v>45</v>
      </c>
      <c r="C168" s="7" t="s">
        <v>445</v>
      </c>
      <c r="D168" s="7" t="s">
        <v>47</v>
      </c>
      <c r="E168" s="7" t="s">
        <v>446</v>
      </c>
      <c r="F168" s="7" t="s">
        <v>120</v>
      </c>
      <c r="G168" s="9">
        <v>57.5</v>
      </c>
      <c r="H168" s="13"/>
      <c r="I168" s="12">
        <f>ROUND((H168*G168),2)</f>
      </c>
      <c r="O168">
        <f>rekapitulace!H8</f>
      </c>
      <c r="P168">
        <f>O168/100*I168</f>
      </c>
    </row>
    <row r="169" ht="25.5">
      <c r="E169" s="14" t="s">
        <v>447</v>
      </c>
    </row>
    <row r="170" spans="1:16" ht="12.75">
      <c r="A170" s="7">
        <v>68</v>
      </c>
      <c r="B170" s="7" t="s">
        <v>45</v>
      </c>
      <c r="C170" s="7" t="s">
        <v>448</v>
      </c>
      <c r="D170" s="7" t="s">
        <v>47</v>
      </c>
      <c r="E170" s="7" t="s">
        <v>449</v>
      </c>
      <c r="F170" s="7" t="s">
        <v>74</v>
      </c>
      <c r="G170" s="9">
        <v>2</v>
      </c>
      <c r="H170" s="13"/>
      <c r="I170" s="12">
        <f>ROUND((H170*G170),2)</f>
      </c>
      <c r="O170">
        <f>rekapitulace!H8</f>
      </c>
      <c r="P170">
        <f>O170/100*I170</f>
      </c>
    </row>
    <row r="171" spans="1:16" ht="12.75">
      <c r="A171" s="7">
        <v>69</v>
      </c>
      <c r="B171" s="7" t="s">
        <v>45</v>
      </c>
      <c r="C171" s="7" t="s">
        <v>450</v>
      </c>
      <c r="D171" s="7" t="s">
        <v>47</v>
      </c>
      <c r="E171" s="7" t="s">
        <v>451</v>
      </c>
      <c r="F171" s="7" t="s">
        <v>120</v>
      </c>
      <c r="G171" s="9">
        <v>240</v>
      </c>
      <c r="H171" s="13"/>
      <c r="I171" s="12">
        <f>ROUND((H171*G171),2)</f>
      </c>
      <c r="O171">
        <f>rekapitulace!H8</f>
      </c>
      <c r="P171">
        <f>O171/100*I171</f>
      </c>
    </row>
    <row r="172" ht="89.25">
      <c r="E172" s="14" t="s">
        <v>452</v>
      </c>
    </row>
    <row r="173" spans="1:16" ht="12.75">
      <c r="A173" s="7">
        <v>70</v>
      </c>
      <c r="B173" s="7" t="s">
        <v>45</v>
      </c>
      <c r="C173" s="7" t="s">
        <v>453</v>
      </c>
      <c r="D173" s="7" t="s">
        <v>47</v>
      </c>
      <c r="E173" s="7" t="s">
        <v>454</v>
      </c>
      <c r="F173" s="7" t="s">
        <v>120</v>
      </c>
      <c r="G173" s="9">
        <v>400</v>
      </c>
      <c r="H173" s="13"/>
      <c r="I173" s="12">
        <f>ROUND((H173*G173),2)</f>
      </c>
      <c r="O173">
        <f>rekapitulace!H8</f>
      </c>
      <c r="P173">
        <f>O173/100*I173</f>
      </c>
    </row>
    <row r="174" ht="102">
      <c r="E174" s="14" t="s">
        <v>455</v>
      </c>
    </row>
    <row r="175" spans="1:16" ht="12.75">
      <c r="A175" s="7">
        <v>71</v>
      </c>
      <c r="B175" s="7" t="s">
        <v>45</v>
      </c>
      <c r="C175" s="7" t="s">
        <v>456</v>
      </c>
      <c r="D175" s="7" t="s">
        <v>47</v>
      </c>
      <c r="E175" s="7" t="s">
        <v>457</v>
      </c>
      <c r="F175" s="7" t="s">
        <v>120</v>
      </c>
      <c r="G175" s="9">
        <v>6</v>
      </c>
      <c r="H175" s="13"/>
      <c r="I175" s="12">
        <f>ROUND((H175*G175),2)</f>
      </c>
      <c r="O175">
        <f>rekapitulace!H8</f>
      </c>
      <c r="P175">
        <f>O175/100*I175</f>
      </c>
    </row>
    <row r="176" ht="25.5">
      <c r="E176" s="14" t="s">
        <v>458</v>
      </c>
    </row>
    <row r="177" spans="1:16" ht="12.75">
      <c r="A177" s="7">
        <v>72</v>
      </c>
      <c r="B177" s="7" t="s">
        <v>45</v>
      </c>
      <c r="C177" s="7" t="s">
        <v>459</v>
      </c>
      <c r="D177" s="7" t="s">
        <v>47</v>
      </c>
      <c r="E177" s="7" t="s">
        <v>460</v>
      </c>
      <c r="F177" s="7" t="s">
        <v>120</v>
      </c>
      <c r="G177" s="9">
        <v>6</v>
      </c>
      <c r="H177" s="13"/>
      <c r="I177" s="12">
        <f>ROUND((H177*G177),2)</f>
      </c>
      <c r="O177">
        <f>rekapitulace!H8</f>
      </c>
      <c r="P177">
        <f>O177/100*I177</f>
      </c>
    </row>
    <row r="178" ht="25.5">
      <c r="E178" s="14" t="s">
        <v>458</v>
      </c>
    </row>
    <row r="179" spans="1:16" ht="12.75">
      <c r="A179" s="7">
        <v>73</v>
      </c>
      <c r="B179" s="7" t="s">
        <v>45</v>
      </c>
      <c r="C179" s="7" t="s">
        <v>461</v>
      </c>
      <c r="D179" s="7" t="s">
        <v>47</v>
      </c>
      <c r="E179" s="7" t="s">
        <v>462</v>
      </c>
      <c r="F179" s="7" t="s">
        <v>120</v>
      </c>
      <c r="G179" s="9">
        <v>3</v>
      </c>
      <c r="H179" s="13"/>
      <c r="I179" s="12">
        <f>ROUND((H179*G179),2)</f>
      </c>
      <c r="O179">
        <f>rekapitulace!H8</f>
      </c>
      <c r="P179">
        <f>O179/100*I179</f>
      </c>
    </row>
    <row r="180" ht="25.5">
      <c r="E180" s="14" t="s">
        <v>463</v>
      </c>
    </row>
    <row r="181" spans="1:16" ht="12.75">
      <c r="A181" s="7">
        <v>74</v>
      </c>
      <c r="B181" s="7" t="s">
        <v>45</v>
      </c>
      <c r="C181" s="7" t="s">
        <v>464</v>
      </c>
      <c r="D181" s="7" t="s">
        <v>47</v>
      </c>
      <c r="E181" s="7" t="s">
        <v>465</v>
      </c>
      <c r="F181" s="7" t="s">
        <v>74</v>
      </c>
      <c r="G181" s="9">
        <v>1</v>
      </c>
      <c r="H181" s="13"/>
      <c r="I181" s="12">
        <f>ROUND((H181*G181),2)</f>
      </c>
      <c r="O181">
        <f>rekapitulace!H8</f>
      </c>
      <c r="P181">
        <f>O181/100*I181</f>
      </c>
    </row>
    <row r="182" spans="1:16" ht="12.75">
      <c r="A182" s="7">
        <v>75</v>
      </c>
      <c r="B182" s="7" t="s">
        <v>45</v>
      </c>
      <c r="C182" s="7" t="s">
        <v>466</v>
      </c>
      <c r="D182" s="7" t="s">
        <v>47</v>
      </c>
      <c r="E182" s="7" t="s">
        <v>467</v>
      </c>
      <c r="F182" s="7" t="s">
        <v>74</v>
      </c>
      <c r="G182" s="9">
        <v>8</v>
      </c>
      <c r="H182" s="13"/>
      <c r="I182" s="12">
        <f>ROUND((H182*G182),2)</f>
      </c>
      <c r="O182">
        <f>rekapitulace!H8</f>
      </c>
      <c r="P182">
        <f>O182/100*I182</f>
      </c>
    </row>
    <row r="183" ht="76.5">
      <c r="E183" s="14" t="s">
        <v>468</v>
      </c>
    </row>
    <row r="184" spans="1:16" ht="12.75">
      <c r="A184" s="7">
        <v>76</v>
      </c>
      <c r="B184" s="7" t="s">
        <v>45</v>
      </c>
      <c r="C184" s="7" t="s">
        <v>469</v>
      </c>
      <c r="D184" s="7" t="s">
        <v>47</v>
      </c>
      <c r="E184" s="7" t="s">
        <v>470</v>
      </c>
      <c r="F184" s="7" t="s">
        <v>139</v>
      </c>
      <c r="G184" s="9">
        <v>284.204</v>
      </c>
      <c r="H184" s="13"/>
      <c r="I184" s="12">
        <f>ROUND((H184*G184),2)</f>
      </c>
      <c r="O184">
        <f>rekapitulace!H8</f>
      </c>
      <c r="P184">
        <f>O184/100*I184</f>
      </c>
    </row>
    <row r="185" ht="242.25">
      <c r="E185" s="14" t="s">
        <v>394</v>
      </c>
    </row>
    <row r="186" spans="1:16" ht="12.75">
      <c r="A186" s="7">
        <v>77</v>
      </c>
      <c r="B186" s="7" t="s">
        <v>45</v>
      </c>
      <c r="C186" s="7" t="s">
        <v>471</v>
      </c>
      <c r="D186" s="7" t="s">
        <v>47</v>
      </c>
      <c r="E186" s="7" t="s">
        <v>472</v>
      </c>
      <c r="F186" s="7" t="s">
        <v>139</v>
      </c>
      <c r="G186" s="9">
        <v>1482</v>
      </c>
      <c r="H186" s="13"/>
      <c r="I186" s="12">
        <f>ROUND((H186*G186),2)</f>
      </c>
      <c r="O186">
        <f>rekapitulace!H8</f>
      </c>
      <c r="P186">
        <f>O186/100*I186</f>
      </c>
    </row>
    <row r="187" ht="63.75">
      <c r="E187" s="14" t="s">
        <v>473</v>
      </c>
    </row>
    <row r="188" spans="1:16" ht="12.75">
      <c r="A188" s="7">
        <v>78</v>
      </c>
      <c r="B188" s="7" t="s">
        <v>45</v>
      </c>
      <c r="C188" s="7" t="s">
        <v>474</v>
      </c>
      <c r="D188" s="7" t="s">
        <v>47</v>
      </c>
      <c r="E188" s="7" t="s">
        <v>475</v>
      </c>
      <c r="F188" s="7" t="s">
        <v>139</v>
      </c>
      <c r="G188" s="9">
        <v>1275</v>
      </c>
      <c r="H188" s="13"/>
      <c r="I188" s="12">
        <f>ROUND((H188*G188),2)</f>
      </c>
      <c r="O188">
        <f>rekapitulace!H8</f>
      </c>
      <c r="P188">
        <f>O188/100*I188</f>
      </c>
    </row>
    <row r="189" ht="38.25">
      <c r="E189" s="14" t="s">
        <v>476</v>
      </c>
    </row>
    <row r="190" spans="1:16" ht="12.75">
      <c r="A190" s="7">
        <v>79</v>
      </c>
      <c r="B190" s="7" t="s">
        <v>45</v>
      </c>
      <c r="C190" s="7" t="s">
        <v>477</v>
      </c>
      <c r="D190" s="7" t="s">
        <v>47</v>
      </c>
      <c r="E190" s="7" t="s">
        <v>478</v>
      </c>
      <c r="F190" s="7" t="s">
        <v>97</v>
      </c>
      <c r="G190" s="9">
        <v>1.792</v>
      </c>
      <c r="H190" s="13"/>
      <c r="I190" s="12">
        <f>ROUND((H190*G190),2)</f>
      </c>
      <c r="O190">
        <f>rekapitulace!H8</f>
      </c>
      <c r="P190">
        <f>O190/100*I190</f>
      </c>
    </row>
    <row r="191" ht="51">
      <c r="E191" s="14" t="s">
        <v>479</v>
      </c>
    </row>
    <row r="192" spans="1:16" ht="12.75">
      <c r="A192" s="7">
        <v>80</v>
      </c>
      <c r="B192" s="7" t="s">
        <v>45</v>
      </c>
      <c r="C192" s="7" t="s">
        <v>480</v>
      </c>
      <c r="D192" s="7" t="s">
        <v>47</v>
      </c>
      <c r="E192" s="7" t="s">
        <v>481</v>
      </c>
      <c r="F192" s="7" t="s">
        <v>97</v>
      </c>
      <c r="G192" s="9">
        <v>8.824</v>
      </c>
      <c r="H192" s="13"/>
      <c r="I192" s="12">
        <f>ROUND((H192*G192),2)</f>
      </c>
      <c r="O192">
        <f>rekapitulace!H8</f>
      </c>
      <c r="P192">
        <f>O192/100*I192</f>
      </c>
    </row>
    <row r="193" ht="165.75">
      <c r="E193" s="14" t="s">
        <v>482</v>
      </c>
    </row>
    <row r="194" spans="1:16" ht="12.75">
      <c r="A194" s="7">
        <v>81</v>
      </c>
      <c r="B194" s="7" t="s">
        <v>45</v>
      </c>
      <c r="C194" s="7" t="s">
        <v>483</v>
      </c>
      <c r="D194" s="7" t="s">
        <v>47</v>
      </c>
      <c r="E194" s="7" t="s">
        <v>484</v>
      </c>
      <c r="F194" s="7" t="s">
        <v>97</v>
      </c>
      <c r="G194" s="9">
        <v>45.495</v>
      </c>
      <c r="H194" s="13"/>
      <c r="I194" s="12">
        <f>ROUND((H194*G194),2)</f>
      </c>
      <c r="O194">
        <f>rekapitulace!H8</f>
      </c>
      <c r="P194">
        <f>O194/100*I194</f>
      </c>
    </row>
    <row r="195" ht="409.5">
      <c r="E195" s="14" t="s">
        <v>485</v>
      </c>
    </row>
    <row r="196" spans="1:16" ht="12.75">
      <c r="A196" s="7">
        <v>82</v>
      </c>
      <c r="B196" s="7" t="s">
        <v>45</v>
      </c>
      <c r="C196" s="7" t="s">
        <v>486</v>
      </c>
      <c r="D196" s="7" t="s">
        <v>69</v>
      </c>
      <c r="E196" s="7" t="s">
        <v>487</v>
      </c>
      <c r="F196" s="7" t="s">
        <v>250</v>
      </c>
      <c r="G196" s="9">
        <v>0.454</v>
      </c>
      <c r="H196" s="13"/>
      <c r="I196" s="12">
        <f>ROUND((H196*G196),2)</f>
      </c>
      <c r="O196">
        <f>rekapitulace!H8</f>
      </c>
      <c r="P196">
        <f>O196/100*I196</f>
      </c>
    </row>
    <row r="197" ht="216.75">
      <c r="E197" s="14" t="s">
        <v>488</v>
      </c>
    </row>
    <row r="198" spans="1:16" ht="12.75">
      <c r="A198" s="7">
        <v>83</v>
      </c>
      <c r="B198" s="7" t="s">
        <v>45</v>
      </c>
      <c r="C198" s="7" t="s">
        <v>486</v>
      </c>
      <c r="D198" s="7" t="s">
        <v>58</v>
      </c>
      <c r="E198" s="7" t="s">
        <v>489</v>
      </c>
      <c r="F198" s="7" t="s">
        <v>250</v>
      </c>
      <c r="G198" s="9">
        <v>5</v>
      </c>
      <c r="H198" s="13"/>
      <c r="I198" s="12">
        <f>ROUND((H198*G198),2)</f>
      </c>
      <c r="O198">
        <f>rekapitulace!H8</f>
      </c>
      <c r="P198">
        <f>O198/100*I198</f>
      </c>
    </row>
    <row r="199" ht="76.5">
      <c r="E199" s="14" t="s">
        <v>490</v>
      </c>
    </row>
    <row r="200" spans="1:16" ht="12.75">
      <c r="A200" s="7">
        <v>84</v>
      </c>
      <c r="B200" s="7" t="s">
        <v>45</v>
      </c>
      <c r="C200" s="7" t="s">
        <v>491</v>
      </c>
      <c r="D200" s="7" t="s">
        <v>47</v>
      </c>
      <c r="E200" s="7" t="s">
        <v>492</v>
      </c>
      <c r="F200" s="7" t="s">
        <v>97</v>
      </c>
      <c r="G200" s="9">
        <v>3.2</v>
      </c>
      <c r="H200" s="13"/>
      <c r="I200" s="12">
        <f>ROUND((H200*G200),2)</f>
      </c>
      <c r="O200">
        <f>rekapitulace!H8</f>
      </c>
      <c r="P200">
        <f>O200/100*I200</f>
      </c>
    </row>
    <row r="201" ht="382.5">
      <c r="E201" s="14" t="s">
        <v>493</v>
      </c>
    </row>
    <row r="202" spans="1:16" ht="12.75" customHeight="1">
      <c r="A202" s="15"/>
      <c r="B202" s="15"/>
      <c r="C202" s="15" t="s">
        <v>42</v>
      </c>
      <c r="D202" s="15"/>
      <c r="E202" s="15" t="s">
        <v>202</v>
      </c>
      <c r="F202" s="15"/>
      <c r="G202" s="15"/>
      <c r="H202" s="15"/>
      <c r="I202" s="15">
        <f>SUM(I168:I201)</f>
      </c>
      <c r="P202">
        <f>ROUND(SUM(P168:P201),2)</f>
      </c>
    </row>
    <row r="204" spans="1:16" ht="12.75" customHeight="1">
      <c r="A204" s="15"/>
      <c r="B204" s="15"/>
      <c r="C204" s="15"/>
      <c r="D204" s="15"/>
      <c r="E204" s="15" t="s">
        <v>86</v>
      </c>
      <c r="F204" s="15"/>
      <c r="G204" s="15"/>
      <c r="H204" s="15"/>
      <c r="I204" s="15">
        <f>+I20+I45+I62+I81+I114+I131+I150+I165+I202</f>
      </c>
      <c r="P204">
        <f>+P20+P45+P62+P81+P114+P131+P150+P165+P202</f>
      </c>
    </row>
    <row r="206" spans="1:9" ht="12.75" customHeight="1">
      <c r="A206" s="8" t="s">
        <v>87</v>
      </c>
      <c r="B206" s="8"/>
      <c r="C206" s="8"/>
      <c r="D206" s="8"/>
      <c r="E206" s="8"/>
      <c r="F206" s="8"/>
      <c r="G206" s="8"/>
      <c r="H206" s="8"/>
      <c r="I206" s="8"/>
    </row>
    <row r="207" spans="1:9" ht="12.75" customHeight="1">
      <c r="A207" s="8"/>
      <c r="B207" s="8"/>
      <c r="C207" s="8"/>
      <c r="D207" s="8"/>
      <c r="E207" s="8" t="s">
        <v>88</v>
      </c>
      <c r="F207" s="8"/>
      <c r="G207" s="8"/>
      <c r="H207" s="8"/>
      <c r="I207" s="8"/>
    </row>
    <row r="208" spans="1:16" ht="12.75" customHeight="1">
      <c r="A208" s="15"/>
      <c r="B208" s="15"/>
      <c r="C208" s="15"/>
      <c r="D208" s="15"/>
      <c r="E208" s="15" t="s">
        <v>89</v>
      </c>
      <c r="F208" s="15"/>
      <c r="G208" s="15"/>
      <c r="H208" s="15"/>
      <c r="I208" s="15">
        <v>0</v>
      </c>
      <c r="P208">
        <v>0</v>
      </c>
    </row>
    <row r="209" spans="1:9" ht="12.75" customHeight="1">
      <c r="A209" s="15"/>
      <c r="B209" s="15"/>
      <c r="C209" s="15"/>
      <c r="D209" s="15"/>
      <c r="E209" s="15" t="s">
        <v>90</v>
      </c>
      <c r="F209" s="15"/>
      <c r="G209" s="15"/>
      <c r="H209" s="15"/>
      <c r="I209" s="15"/>
    </row>
    <row r="210" spans="1:16" ht="12.75" customHeight="1">
      <c r="A210" s="15"/>
      <c r="B210" s="15"/>
      <c r="C210" s="15"/>
      <c r="D210" s="15"/>
      <c r="E210" s="15" t="s">
        <v>91</v>
      </c>
      <c r="F210" s="15"/>
      <c r="G210" s="15"/>
      <c r="H210" s="15"/>
      <c r="I210" s="15">
        <v>0</v>
      </c>
      <c r="P210">
        <v>0</v>
      </c>
    </row>
    <row r="211" spans="1:16" ht="12.75" customHeight="1">
      <c r="A211" s="15"/>
      <c r="B211" s="15"/>
      <c r="C211" s="15"/>
      <c r="D211" s="15"/>
      <c r="E211" s="15" t="s">
        <v>92</v>
      </c>
      <c r="F211" s="15"/>
      <c r="G211" s="15"/>
      <c r="H211" s="15"/>
      <c r="I211" s="15">
        <f>I208+I210</f>
      </c>
      <c r="P211">
        <f>P208+P210</f>
      </c>
    </row>
    <row r="213" spans="1:16" ht="12.75" customHeight="1">
      <c r="A213" s="15"/>
      <c r="B213" s="15"/>
      <c r="C213" s="15"/>
      <c r="D213" s="15"/>
      <c r="E213" s="15" t="s">
        <v>92</v>
      </c>
      <c r="F213" s="15"/>
      <c r="G213" s="15"/>
      <c r="H213" s="15"/>
      <c r="I213" s="15">
        <f>I204+I211</f>
      </c>
      <c r="P213">
        <f>P204+P211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494</v>
      </c>
      <c r="D5" s="5"/>
      <c r="E5" s="5" t="s">
        <v>495</v>
      </c>
    </row>
    <row r="6" spans="1:5" ht="12.75" customHeight="1">
      <c r="A6" t="s">
        <v>18</v>
      </c>
      <c r="C6" s="5" t="s">
        <v>494</v>
      </c>
      <c r="D6" s="5"/>
      <c r="E6" s="5" t="s">
        <v>495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95</v>
      </c>
      <c r="D12" s="7" t="s">
        <v>47</v>
      </c>
      <c r="E12" s="7" t="s">
        <v>245</v>
      </c>
      <c r="F12" s="7" t="s">
        <v>97</v>
      </c>
      <c r="G12" s="9">
        <v>2.8</v>
      </c>
      <c r="H12" s="13"/>
      <c r="I12" s="12">
        <f>ROUND((H12*G12),2)</f>
      </c>
      <c r="O12">
        <f>rekapitulace!H8</f>
      </c>
      <c r="P12">
        <f>O12/100*I12</f>
      </c>
    </row>
    <row r="13" ht="63.75">
      <c r="E13" s="14" t="s">
        <v>496</v>
      </c>
    </row>
    <row r="14" spans="1:16" ht="12.75">
      <c r="A14" s="7">
        <v>2</v>
      </c>
      <c r="B14" s="7" t="s">
        <v>45</v>
      </c>
      <c r="C14" s="7" t="s">
        <v>99</v>
      </c>
      <c r="D14" s="7" t="s">
        <v>47</v>
      </c>
      <c r="E14" s="7" t="s">
        <v>100</v>
      </c>
      <c r="F14" s="7" t="s">
        <v>97</v>
      </c>
      <c r="G14" s="9">
        <v>69.2</v>
      </c>
      <c r="H14" s="13"/>
      <c r="I14" s="12">
        <f>ROUND((H14*G14),2)</f>
      </c>
      <c r="O14">
        <f>rekapitulace!H8</f>
      </c>
      <c r="P14">
        <f>O14/100*I14</f>
      </c>
    </row>
    <row r="15" ht="63.75">
      <c r="E15" s="14" t="s">
        <v>497</v>
      </c>
    </row>
    <row r="16" spans="1:16" ht="12.75">
      <c r="A16" s="7">
        <v>3</v>
      </c>
      <c r="B16" s="7" t="s">
        <v>45</v>
      </c>
      <c r="C16" s="7" t="s">
        <v>102</v>
      </c>
      <c r="D16" s="7" t="s">
        <v>47</v>
      </c>
      <c r="E16" s="7" t="s">
        <v>498</v>
      </c>
      <c r="F16" s="7" t="s">
        <v>97</v>
      </c>
      <c r="G16" s="9">
        <v>11.66</v>
      </c>
      <c r="H16" s="13"/>
      <c r="I16" s="12">
        <f>ROUND((H16*G16),2)</f>
      </c>
      <c r="O16">
        <f>rekapitulace!H8</f>
      </c>
      <c r="P16">
        <f>O16/100*I16</f>
      </c>
    </row>
    <row r="17" ht="25.5">
      <c r="E17" s="14" t="s">
        <v>499</v>
      </c>
    </row>
    <row r="18" spans="1:16" ht="12.75">
      <c r="A18" s="7">
        <v>4</v>
      </c>
      <c r="B18" s="7" t="s">
        <v>45</v>
      </c>
      <c r="C18" s="7" t="s">
        <v>500</v>
      </c>
      <c r="D18" s="7" t="s">
        <v>47</v>
      </c>
      <c r="E18" s="7" t="s">
        <v>501</v>
      </c>
      <c r="F18" s="7" t="s">
        <v>139</v>
      </c>
      <c r="G18" s="9">
        <v>60</v>
      </c>
      <c r="H18" s="13"/>
      <c r="I18" s="12">
        <f>ROUND((H18*G18),2)</f>
      </c>
      <c r="O18">
        <f>rekapitulace!H8</f>
      </c>
      <c r="P18">
        <f>O18/100*I18</f>
      </c>
    </row>
    <row r="19" ht="25.5">
      <c r="E19" s="14" t="s">
        <v>502</v>
      </c>
    </row>
    <row r="20" spans="1:16" ht="12.75">
      <c r="A20" s="7">
        <v>5</v>
      </c>
      <c r="B20" s="7" t="s">
        <v>45</v>
      </c>
      <c r="C20" s="7" t="s">
        <v>503</v>
      </c>
      <c r="D20" s="7" t="s">
        <v>47</v>
      </c>
      <c r="E20" s="7" t="s">
        <v>504</v>
      </c>
      <c r="F20" s="7" t="s">
        <v>505</v>
      </c>
      <c r="G20" s="9">
        <v>6</v>
      </c>
      <c r="H20" s="13"/>
      <c r="I20" s="12">
        <f>ROUND((H20*G20),2)</f>
      </c>
      <c r="O20">
        <f>rekapitulace!H8</f>
      </c>
      <c r="P20">
        <f>O20/100*I20</f>
      </c>
    </row>
    <row r="21" ht="63.75">
      <c r="E21" s="14" t="s">
        <v>506</v>
      </c>
    </row>
    <row r="22" spans="1:16" ht="12.75">
      <c r="A22" s="7">
        <v>6</v>
      </c>
      <c r="B22" s="7" t="s">
        <v>45</v>
      </c>
      <c r="C22" s="7" t="s">
        <v>507</v>
      </c>
      <c r="D22" s="7" t="s">
        <v>47</v>
      </c>
      <c r="E22" s="7" t="s">
        <v>508</v>
      </c>
      <c r="F22" s="7" t="s">
        <v>139</v>
      </c>
      <c r="G22" s="9">
        <v>60</v>
      </c>
      <c r="H22" s="13"/>
      <c r="I22" s="12">
        <f>ROUND((H22*G22),2)</f>
      </c>
      <c r="O22">
        <f>rekapitulace!H8</f>
      </c>
      <c r="P22">
        <f>O22/100*I22</f>
      </c>
    </row>
    <row r="23" ht="25.5">
      <c r="E23" s="14" t="s">
        <v>502</v>
      </c>
    </row>
    <row r="24" spans="1:16" ht="12.75">
      <c r="A24" s="7">
        <v>7</v>
      </c>
      <c r="B24" s="7" t="s">
        <v>45</v>
      </c>
      <c r="C24" s="7" t="s">
        <v>509</v>
      </c>
      <c r="D24" s="7" t="s">
        <v>47</v>
      </c>
      <c r="E24" s="7" t="s">
        <v>510</v>
      </c>
      <c r="F24" s="7" t="s">
        <v>49</v>
      </c>
      <c r="G24" s="9">
        <v>4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511</v>
      </c>
    </row>
    <row r="26" spans="1:16" ht="12.75">
      <c r="A26" s="7">
        <v>8</v>
      </c>
      <c r="B26" s="7" t="s">
        <v>45</v>
      </c>
      <c r="C26" s="7" t="s">
        <v>79</v>
      </c>
      <c r="D26" s="7" t="s">
        <v>47</v>
      </c>
      <c r="E26" s="7" t="s">
        <v>512</v>
      </c>
      <c r="F26" s="7" t="s">
        <v>74</v>
      </c>
      <c r="G26" s="9">
        <v>1</v>
      </c>
      <c r="H26" s="13"/>
      <c r="I26" s="12">
        <f>ROUND((H26*G26),2)</f>
      </c>
      <c r="O26">
        <f>rekapitulace!H8</f>
      </c>
      <c r="P26">
        <f>O26/100*I26</f>
      </c>
    </row>
    <row r="27" ht="63.75">
      <c r="E27" s="14" t="s">
        <v>513</v>
      </c>
    </row>
    <row r="28" spans="1:16" ht="12.75" customHeight="1">
      <c r="A28" s="15"/>
      <c r="B28" s="15"/>
      <c r="C28" s="15" t="s">
        <v>44</v>
      </c>
      <c r="D28" s="15"/>
      <c r="E28" s="15" t="s">
        <v>43</v>
      </c>
      <c r="F28" s="15"/>
      <c r="G28" s="15"/>
      <c r="H28" s="15"/>
      <c r="I28" s="15">
        <f>SUM(I12:I27)</f>
      </c>
      <c r="P28">
        <f>ROUND(SUM(P12:P27),2)</f>
      </c>
    </row>
    <row r="30" spans="1:9" ht="12.75" customHeight="1">
      <c r="A30" s="8"/>
      <c r="B30" s="8"/>
      <c r="C30" s="8" t="s">
        <v>24</v>
      </c>
      <c r="D30" s="8"/>
      <c r="E30" s="8" t="s">
        <v>105</v>
      </c>
      <c r="F30" s="8"/>
      <c r="G30" s="10"/>
      <c r="H30" s="8"/>
      <c r="I30" s="10"/>
    </row>
    <row r="31" spans="1:16" ht="12.75">
      <c r="A31" s="7">
        <v>9</v>
      </c>
      <c r="B31" s="7" t="s">
        <v>45</v>
      </c>
      <c r="C31" s="7" t="s">
        <v>514</v>
      </c>
      <c r="D31" s="7" t="s">
        <v>47</v>
      </c>
      <c r="E31" s="7" t="s">
        <v>515</v>
      </c>
      <c r="F31" s="7" t="s">
        <v>97</v>
      </c>
      <c r="G31" s="9">
        <v>87.5</v>
      </c>
      <c r="H31" s="13"/>
      <c r="I31" s="12">
        <f>ROUND((H31*G31),2)</f>
      </c>
      <c r="O31">
        <f>rekapitulace!H8</f>
      </c>
      <c r="P31">
        <f>O31/100*I31</f>
      </c>
    </row>
    <row r="32" ht="89.25">
      <c r="E32" s="14" t="s">
        <v>516</v>
      </c>
    </row>
    <row r="33" spans="1:16" ht="12.75">
      <c r="A33" s="7">
        <v>10</v>
      </c>
      <c r="B33" s="7" t="s">
        <v>45</v>
      </c>
      <c r="C33" s="7" t="s">
        <v>266</v>
      </c>
      <c r="D33" s="7" t="s">
        <v>47</v>
      </c>
      <c r="E33" s="7" t="s">
        <v>267</v>
      </c>
      <c r="F33" s="7" t="s">
        <v>97</v>
      </c>
      <c r="G33" s="9">
        <v>69.2</v>
      </c>
      <c r="H33" s="13"/>
      <c r="I33" s="12">
        <f>ROUND((H33*G33),2)</f>
      </c>
      <c r="O33">
        <f>rekapitulace!H8</f>
      </c>
      <c r="P33">
        <f>O33/100*I33</f>
      </c>
    </row>
    <row r="34" ht="255">
      <c r="E34" s="14" t="s">
        <v>517</v>
      </c>
    </row>
    <row r="35" spans="1:16" ht="12.75">
      <c r="A35" s="7">
        <v>11</v>
      </c>
      <c r="B35" s="7" t="s">
        <v>45</v>
      </c>
      <c r="C35" s="7" t="s">
        <v>272</v>
      </c>
      <c r="D35" s="7" t="s">
        <v>47</v>
      </c>
      <c r="E35" s="7" t="s">
        <v>518</v>
      </c>
      <c r="F35" s="7" t="s">
        <v>97</v>
      </c>
      <c r="G35" s="9">
        <v>69.2</v>
      </c>
      <c r="H35" s="13"/>
      <c r="I35" s="12">
        <f>ROUND((H35*G35),2)</f>
      </c>
      <c r="O35">
        <f>rekapitulace!H8</f>
      </c>
      <c r="P35">
        <f>O35/100*I35</f>
      </c>
    </row>
    <row r="36" ht="140.25">
      <c r="E36" s="14" t="s">
        <v>519</v>
      </c>
    </row>
    <row r="37" spans="1:16" ht="12.75">
      <c r="A37" s="7">
        <v>12</v>
      </c>
      <c r="B37" s="7" t="s">
        <v>45</v>
      </c>
      <c r="C37" s="7" t="s">
        <v>520</v>
      </c>
      <c r="D37" s="7" t="s">
        <v>47</v>
      </c>
      <c r="E37" s="7" t="s">
        <v>521</v>
      </c>
      <c r="F37" s="7" t="s">
        <v>97</v>
      </c>
      <c r="G37" s="9">
        <v>27.8</v>
      </c>
      <c r="H37" s="13"/>
      <c r="I37" s="12">
        <f>ROUND((H37*G37),2)</f>
      </c>
      <c r="O37">
        <f>rekapitulace!H8</f>
      </c>
      <c r="P37">
        <f>O37/100*I37</f>
      </c>
    </row>
    <row r="38" ht="102">
      <c r="E38" s="14" t="s">
        <v>522</v>
      </c>
    </row>
    <row r="39" spans="1:16" ht="12.75" customHeight="1">
      <c r="A39" s="15"/>
      <c r="B39" s="15"/>
      <c r="C39" s="15" t="s">
        <v>24</v>
      </c>
      <c r="D39" s="15"/>
      <c r="E39" s="15" t="s">
        <v>105</v>
      </c>
      <c r="F39" s="15"/>
      <c r="G39" s="15"/>
      <c r="H39" s="15"/>
      <c r="I39" s="15">
        <f>SUM(I31:I38)</f>
      </c>
      <c r="P39">
        <f>ROUND(SUM(P31:P38),2)</f>
      </c>
    </row>
    <row r="41" spans="1:9" ht="12.75" customHeight="1">
      <c r="A41" s="8"/>
      <c r="B41" s="8"/>
      <c r="C41" s="8" t="s">
        <v>35</v>
      </c>
      <c r="D41" s="8"/>
      <c r="E41" s="8" t="s">
        <v>286</v>
      </c>
      <c r="F41" s="8"/>
      <c r="G41" s="10"/>
      <c r="H41" s="8"/>
      <c r="I41" s="10"/>
    </row>
    <row r="42" spans="1:16" ht="12.75">
      <c r="A42" s="7">
        <v>13</v>
      </c>
      <c r="B42" s="7" t="s">
        <v>45</v>
      </c>
      <c r="C42" s="7" t="s">
        <v>523</v>
      </c>
      <c r="D42" s="7" t="s">
        <v>47</v>
      </c>
      <c r="E42" s="7" t="s">
        <v>524</v>
      </c>
      <c r="F42" s="7" t="s">
        <v>139</v>
      </c>
      <c r="G42" s="9">
        <v>31.5</v>
      </c>
      <c r="H42" s="13"/>
      <c r="I42" s="12">
        <f>ROUND((H42*G42),2)</f>
      </c>
      <c r="O42">
        <f>rekapitulace!H8</f>
      </c>
      <c r="P42">
        <f>O42/100*I42</f>
      </c>
    </row>
    <row r="43" ht="63.75">
      <c r="E43" s="14" t="s">
        <v>525</v>
      </c>
    </row>
    <row r="44" spans="1:16" ht="12.75">
      <c r="A44" s="7">
        <v>14</v>
      </c>
      <c r="B44" s="7" t="s">
        <v>45</v>
      </c>
      <c r="C44" s="7" t="s">
        <v>299</v>
      </c>
      <c r="D44" s="7" t="s">
        <v>47</v>
      </c>
      <c r="E44" s="7" t="s">
        <v>526</v>
      </c>
      <c r="F44" s="7" t="s">
        <v>97</v>
      </c>
      <c r="G44" s="9">
        <v>2.8</v>
      </c>
      <c r="H44" s="13"/>
      <c r="I44" s="12">
        <f>ROUND((H44*G44),2)</f>
      </c>
      <c r="O44">
        <f>rekapitulace!H8</f>
      </c>
      <c r="P44">
        <f>O44/100*I44</f>
      </c>
    </row>
    <row r="45" ht="38.25">
      <c r="E45" s="14" t="s">
        <v>527</v>
      </c>
    </row>
    <row r="46" spans="1:16" ht="12.75">
      <c r="A46" s="7">
        <v>15</v>
      </c>
      <c r="B46" s="7" t="s">
        <v>45</v>
      </c>
      <c r="C46" s="7" t="s">
        <v>302</v>
      </c>
      <c r="D46" s="7" t="s">
        <v>47</v>
      </c>
      <c r="E46" s="7" t="s">
        <v>528</v>
      </c>
      <c r="F46" s="7" t="s">
        <v>250</v>
      </c>
      <c r="G46" s="9">
        <v>0.42</v>
      </c>
      <c r="H46" s="13"/>
      <c r="I46" s="12">
        <f>ROUND((H46*G46),2)</f>
      </c>
      <c r="O46">
        <f>rekapitulace!H8</f>
      </c>
      <c r="P46">
        <f>O46/100*I46</f>
      </c>
    </row>
    <row r="47" ht="25.5">
      <c r="E47" s="14" t="s">
        <v>529</v>
      </c>
    </row>
    <row r="48" spans="1:16" ht="12.75">
      <c r="A48" s="7">
        <v>16</v>
      </c>
      <c r="B48" s="7" t="s">
        <v>45</v>
      </c>
      <c r="C48" s="7" t="s">
        <v>530</v>
      </c>
      <c r="D48" s="7" t="s">
        <v>69</v>
      </c>
      <c r="E48" s="7" t="s">
        <v>531</v>
      </c>
      <c r="F48" s="7" t="s">
        <v>97</v>
      </c>
      <c r="G48" s="9">
        <v>10.8</v>
      </c>
      <c r="H48" s="13"/>
      <c r="I48" s="12">
        <f>ROUND((H48*G48),2)</f>
      </c>
      <c r="O48">
        <f>rekapitulace!H8</f>
      </c>
      <c r="P48">
        <f>O48/100*I48</f>
      </c>
    </row>
    <row r="49" ht="63.75">
      <c r="E49" s="14" t="s">
        <v>532</v>
      </c>
    </row>
    <row r="50" spans="1:16" ht="12.75" customHeight="1">
      <c r="A50" s="15"/>
      <c r="B50" s="15"/>
      <c r="C50" s="15" t="s">
        <v>35</v>
      </c>
      <c r="D50" s="15"/>
      <c r="E50" s="15" t="s">
        <v>286</v>
      </c>
      <c r="F50" s="15"/>
      <c r="G50" s="15"/>
      <c r="H50" s="15"/>
      <c r="I50" s="15">
        <f>SUM(I42:I49)</f>
      </c>
      <c r="P50">
        <f>ROUND(SUM(P42:P49),2)</f>
      </c>
    </row>
    <row r="52" spans="1:9" ht="12.75" customHeight="1">
      <c r="A52" s="8"/>
      <c r="B52" s="8"/>
      <c r="C52" s="8" t="s">
        <v>37</v>
      </c>
      <c r="D52" s="8"/>
      <c r="E52" s="8" t="s">
        <v>141</v>
      </c>
      <c r="F52" s="8"/>
      <c r="G52" s="10"/>
      <c r="H52" s="8"/>
      <c r="I52" s="10"/>
    </row>
    <row r="53" spans="1:16" ht="12.75">
      <c r="A53" s="7">
        <v>17</v>
      </c>
      <c r="B53" s="7" t="s">
        <v>45</v>
      </c>
      <c r="C53" s="7" t="s">
        <v>533</v>
      </c>
      <c r="D53" s="7" t="s">
        <v>47</v>
      </c>
      <c r="E53" s="7" t="s">
        <v>534</v>
      </c>
      <c r="F53" s="7" t="s">
        <v>97</v>
      </c>
      <c r="G53" s="9">
        <v>2.688</v>
      </c>
      <c r="H53" s="13"/>
      <c r="I53" s="12">
        <f>ROUND((H53*G53),2)</f>
      </c>
      <c r="O53">
        <f>rekapitulace!H8</f>
      </c>
      <c r="P53">
        <f>O53/100*I53</f>
      </c>
    </row>
    <row r="54" ht="63.75">
      <c r="E54" s="14" t="s">
        <v>535</v>
      </c>
    </row>
    <row r="55" spans="1:16" ht="12.75" customHeight="1">
      <c r="A55" s="15"/>
      <c r="B55" s="15"/>
      <c r="C55" s="15" t="s">
        <v>37</v>
      </c>
      <c r="D55" s="15"/>
      <c r="E55" s="15" t="s">
        <v>141</v>
      </c>
      <c r="F55" s="15"/>
      <c r="G55" s="15"/>
      <c r="H55" s="15"/>
      <c r="I55" s="15">
        <f>SUM(I53:I54)</f>
      </c>
      <c r="P55">
        <f>ROUND(SUM(P53:P54),2)</f>
      </c>
    </row>
    <row r="57" spans="1:9" ht="12.75" customHeight="1">
      <c r="A57" s="8"/>
      <c r="B57" s="8"/>
      <c r="C57" s="8" t="s">
        <v>38</v>
      </c>
      <c r="D57" s="8"/>
      <c r="E57" s="8" t="s">
        <v>94</v>
      </c>
      <c r="F57" s="8"/>
      <c r="G57" s="10"/>
      <c r="H57" s="8"/>
      <c r="I57" s="10"/>
    </row>
    <row r="58" spans="1:16" ht="12.75">
      <c r="A58" s="7">
        <v>18</v>
      </c>
      <c r="B58" s="7" t="s">
        <v>45</v>
      </c>
      <c r="C58" s="7" t="s">
        <v>536</v>
      </c>
      <c r="D58" s="7" t="s">
        <v>47</v>
      </c>
      <c r="E58" s="7" t="s">
        <v>537</v>
      </c>
      <c r="F58" s="7" t="s">
        <v>139</v>
      </c>
      <c r="G58" s="9">
        <v>11.66</v>
      </c>
      <c r="H58" s="13"/>
      <c r="I58" s="12">
        <f>ROUND((H58*G58),2)</f>
      </c>
      <c r="O58">
        <f>rekapitulace!H8</f>
      </c>
      <c r="P58">
        <f>O58/100*I58</f>
      </c>
    </row>
    <row r="59" ht="25.5">
      <c r="E59" s="14" t="s">
        <v>499</v>
      </c>
    </row>
    <row r="60" spans="1:16" ht="12.75">
      <c r="A60" s="7">
        <v>19</v>
      </c>
      <c r="B60" s="7" t="s">
        <v>45</v>
      </c>
      <c r="C60" s="7" t="s">
        <v>157</v>
      </c>
      <c r="D60" s="7" t="s">
        <v>47</v>
      </c>
      <c r="E60" s="7" t="s">
        <v>538</v>
      </c>
      <c r="F60" s="7" t="s">
        <v>139</v>
      </c>
      <c r="G60" s="9">
        <v>11.66</v>
      </c>
      <c r="H60" s="13"/>
      <c r="I60" s="12">
        <f>ROUND((H60*G60),2)</f>
      </c>
      <c r="O60">
        <f>rekapitulace!H8</f>
      </c>
      <c r="P60">
        <f>O60/100*I60</f>
      </c>
    </row>
    <row r="61" ht="25.5">
      <c r="E61" s="14" t="s">
        <v>499</v>
      </c>
    </row>
    <row r="62" spans="1:16" ht="12.75" customHeight="1">
      <c r="A62" s="15"/>
      <c r="B62" s="15"/>
      <c r="C62" s="15" t="s">
        <v>38</v>
      </c>
      <c r="D62" s="15"/>
      <c r="E62" s="15" t="s">
        <v>94</v>
      </c>
      <c r="F62" s="15"/>
      <c r="G62" s="15"/>
      <c r="H62" s="15"/>
      <c r="I62" s="15">
        <f>SUM(I58:I61)</f>
      </c>
      <c r="P62">
        <f>ROUND(SUM(P58:P61),2)</f>
      </c>
    </row>
    <row r="64" spans="1:9" ht="12.75" customHeight="1">
      <c r="A64" s="8"/>
      <c r="B64" s="8"/>
      <c r="C64" s="8" t="s">
        <v>42</v>
      </c>
      <c r="D64" s="8"/>
      <c r="E64" s="8" t="s">
        <v>202</v>
      </c>
      <c r="F64" s="8"/>
      <c r="G64" s="10"/>
      <c r="H64" s="8"/>
      <c r="I64" s="10"/>
    </row>
    <row r="65" spans="1:16" ht="12.75">
      <c r="A65" s="7">
        <v>20</v>
      </c>
      <c r="B65" s="7" t="s">
        <v>45</v>
      </c>
      <c r="C65" s="7" t="s">
        <v>539</v>
      </c>
      <c r="D65" s="7" t="s">
        <v>47</v>
      </c>
      <c r="E65" s="7" t="s">
        <v>540</v>
      </c>
      <c r="F65" s="7" t="s">
        <v>97</v>
      </c>
      <c r="G65" s="9">
        <v>2.8</v>
      </c>
      <c r="H65" s="13"/>
      <c r="I65" s="12">
        <f>ROUND((H65*G65),2)</f>
      </c>
      <c r="O65">
        <f>rekapitulace!H8</f>
      </c>
      <c r="P65">
        <f>O65/100*I65</f>
      </c>
    </row>
    <row r="66" ht="38.25">
      <c r="E66" s="14" t="s">
        <v>541</v>
      </c>
    </row>
    <row r="67" spans="1:16" ht="12.75" customHeight="1">
      <c r="A67" s="15"/>
      <c r="B67" s="15"/>
      <c r="C67" s="15" t="s">
        <v>42</v>
      </c>
      <c r="D67" s="15"/>
      <c r="E67" s="15" t="s">
        <v>202</v>
      </c>
      <c r="F67" s="15"/>
      <c r="G67" s="15"/>
      <c r="H67" s="15"/>
      <c r="I67" s="15">
        <f>SUM(I65:I66)</f>
      </c>
      <c r="P67">
        <f>ROUND(SUM(P65:P66),2)</f>
      </c>
    </row>
    <row r="69" spans="1:16" ht="12.75" customHeight="1">
      <c r="A69" s="15"/>
      <c r="B69" s="15"/>
      <c r="C69" s="15"/>
      <c r="D69" s="15"/>
      <c r="E69" s="15" t="s">
        <v>86</v>
      </c>
      <c r="F69" s="15"/>
      <c r="G69" s="15"/>
      <c r="H69" s="15"/>
      <c r="I69" s="15">
        <f>+I28+I39+I50+I55+I62+I67</f>
      </c>
      <c r="P69">
        <f>+P28+P39+P50+P55+P62+P67</f>
      </c>
    </row>
    <row r="71" spans="1:9" ht="12.75" customHeight="1">
      <c r="A71" s="8" t="s">
        <v>87</v>
      </c>
      <c r="B71" s="8"/>
      <c r="C71" s="8"/>
      <c r="D71" s="8"/>
      <c r="E71" s="8"/>
      <c r="F71" s="8"/>
      <c r="G71" s="8"/>
      <c r="H71" s="8"/>
      <c r="I71" s="8"/>
    </row>
    <row r="72" spans="1:9" ht="12.75" customHeight="1">
      <c r="A72" s="8"/>
      <c r="B72" s="8"/>
      <c r="C72" s="8"/>
      <c r="D72" s="8"/>
      <c r="E72" s="8" t="s">
        <v>88</v>
      </c>
      <c r="F72" s="8"/>
      <c r="G72" s="8"/>
      <c r="H72" s="8"/>
      <c r="I72" s="8"/>
    </row>
    <row r="73" spans="1:16" ht="12.75" customHeight="1">
      <c r="A73" s="15"/>
      <c r="B73" s="15"/>
      <c r="C73" s="15"/>
      <c r="D73" s="15"/>
      <c r="E73" s="15" t="s">
        <v>89</v>
      </c>
      <c r="F73" s="15"/>
      <c r="G73" s="15"/>
      <c r="H73" s="15"/>
      <c r="I73" s="15">
        <v>0</v>
      </c>
      <c r="P73">
        <v>0</v>
      </c>
    </row>
    <row r="74" spans="1:9" ht="12.75" customHeight="1">
      <c r="A74" s="15"/>
      <c r="B74" s="15"/>
      <c r="C74" s="15"/>
      <c r="D74" s="15"/>
      <c r="E74" s="15" t="s">
        <v>90</v>
      </c>
      <c r="F74" s="15"/>
      <c r="G74" s="15"/>
      <c r="H74" s="15"/>
      <c r="I74" s="15"/>
    </row>
    <row r="75" spans="1:16" ht="12.75" customHeight="1">
      <c r="A75" s="15"/>
      <c r="B75" s="15"/>
      <c r="C75" s="15"/>
      <c r="D75" s="15"/>
      <c r="E75" s="15" t="s">
        <v>91</v>
      </c>
      <c r="F75" s="15"/>
      <c r="G75" s="15"/>
      <c r="H75" s="15"/>
      <c r="I75" s="15">
        <v>0</v>
      </c>
      <c r="P75">
        <v>0</v>
      </c>
    </row>
    <row r="76" spans="1:16" ht="12.75" customHeight="1">
      <c r="A76" s="15"/>
      <c r="B76" s="15"/>
      <c r="C76" s="15"/>
      <c r="D76" s="15"/>
      <c r="E76" s="15" t="s">
        <v>92</v>
      </c>
      <c r="F76" s="15"/>
      <c r="G76" s="15"/>
      <c r="H76" s="15"/>
      <c r="I76" s="15">
        <f>I73+I75</f>
      </c>
      <c r="P76">
        <f>P73+P75</f>
      </c>
    </row>
    <row r="78" spans="1:16" ht="12.75" customHeight="1">
      <c r="A78" s="15"/>
      <c r="B78" s="15"/>
      <c r="C78" s="15"/>
      <c r="D78" s="15"/>
      <c r="E78" s="15" t="s">
        <v>92</v>
      </c>
      <c r="F78" s="15"/>
      <c r="G78" s="15"/>
      <c r="H78" s="15"/>
      <c r="I78" s="15">
        <f>I69+I76</f>
      </c>
      <c r="P78">
        <f>P69+P76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