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085" windowHeight="13530"/>
  </bookViews>
  <sheets>
    <sheet name="Rekapitulace stavby" sheetId="1" r:id="rId1"/>
    <sheet name="SO101 - Komunikace - hlav..." sheetId="2" r:id="rId2"/>
    <sheet name="SO001 - Vedlejší a ostatn..." sheetId="3" r:id="rId3"/>
    <sheet name="SO002 - Vedlejší a ostatn..." sheetId="4" r:id="rId4"/>
    <sheet name="Pokyny pro vyplnění" sheetId="5" r:id="rId5"/>
  </sheets>
  <definedNames>
    <definedName name="_xlnm._FilterDatabase" localSheetId="2" hidden="1">'SO001 - Vedlejší a ostatn...'!$C$79:$K$79</definedName>
    <definedName name="_xlnm._FilterDatabase" localSheetId="3" hidden="1">'SO002 - Vedlejší a ostatn...'!$C$78:$K$78</definedName>
    <definedName name="_xlnm._FilterDatabase" localSheetId="1" hidden="1">'SO101 - Komunikace - hlav...'!$C$82:$K$82</definedName>
    <definedName name="_xlnm.Print_Titles" localSheetId="0">'Rekapitulace stavby'!$49:$49</definedName>
    <definedName name="_xlnm.Print_Titles" localSheetId="2">'SO001 - Vedlejší a ostatn...'!$79:$79</definedName>
    <definedName name="_xlnm.Print_Titles" localSheetId="3">'SO002 - Vedlejší a ostatn...'!$78:$78</definedName>
    <definedName name="_xlnm.Print_Titles" localSheetId="1">'SO101 - Komunikace - hlav...'!$82:$82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2">'SO001 - Vedlejší a ostatn...'!$C$4:$J$36,'SO001 - Vedlejší a ostatn...'!$C$42:$J$61,'SO001 - Vedlejší a ostatn...'!$C$67:$K$115</definedName>
    <definedName name="_xlnm.Print_Area" localSheetId="3">'SO002 - Vedlejší a ostatn...'!$C$4:$J$36,'SO002 - Vedlejší a ostatn...'!$C$42:$J$60,'SO002 - Vedlejší a ostatn...'!$C$66:$K$87</definedName>
    <definedName name="_xlnm.Print_Area" localSheetId="1">'SO101 - Komunikace - hlav...'!$C$4:$J$36,'SO101 - Komunikace - hlav...'!$C$42:$J$64,'SO101 - Komunikace - hlav...'!$C$70:$K$330</definedName>
  </definedNames>
  <calcPr calcId="162913"/>
</workbook>
</file>

<file path=xl/calcChain.xml><?xml version="1.0" encoding="utf-8"?>
<calcChain xmlns="http://schemas.openxmlformats.org/spreadsheetml/2006/main">
  <c r="P82" i="4" l="1"/>
  <c r="R80" i="4"/>
  <c r="AY54" i="1"/>
  <c r="AX54" i="1"/>
  <c r="BI87" i="4"/>
  <c r="BH87" i="4"/>
  <c r="BG87" i="4"/>
  <c r="BF87" i="4"/>
  <c r="T87" i="4"/>
  <c r="T86" i="4" s="1"/>
  <c r="R87" i="4"/>
  <c r="R86" i="4" s="1"/>
  <c r="P87" i="4"/>
  <c r="P86" i="4" s="1"/>
  <c r="BK87" i="4"/>
  <c r="BK86" i="4" s="1"/>
  <c r="J86" i="4" s="1"/>
  <c r="J59" i="4" s="1"/>
  <c r="J87" i="4"/>
  <c r="BE87" i="4" s="1"/>
  <c r="BI85" i="4"/>
  <c r="BH85" i="4"/>
  <c r="BG85" i="4"/>
  <c r="BF85" i="4"/>
  <c r="BE85" i="4"/>
  <c r="T85" i="4"/>
  <c r="R85" i="4"/>
  <c r="P85" i="4"/>
  <c r="BK85" i="4"/>
  <c r="J85" i="4"/>
  <c r="BI84" i="4"/>
  <c r="BH84" i="4"/>
  <c r="BG84" i="4"/>
  <c r="F32" i="4" s="1"/>
  <c r="BB54" i="1" s="1"/>
  <c r="BF84" i="4"/>
  <c r="BE84" i="4"/>
  <c r="T84" i="4"/>
  <c r="R84" i="4"/>
  <c r="P84" i="4"/>
  <c r="BK84" i="4"/>
  <c r="J84" i="4"/>
  <c r="BI83" i="4"/>
  <c r="BH83" i="4"/>
  <c r="BG83" i="4"/>
  <c r="BF83" i="4"/>
  <c r="BE83" i="4"/>
  <c r="T83" i="4"/>
  <c r="T82" i="4" s="1"/>
  <c r="R83" i="4"/>
  <c r="R82" i="4" s="1"/>
  <c r="P83" i="4"/>
  <c r="BK83" i="4"/>
  <c r="BK82" i="4" s="1"/>
  <c r="J82" i="4" s="1"/>
  <c r="J58" i="4" s="1"/>
  <c r="J83" i="4"/>
  <c r="BI81" i="4"/>
  <c r="F34" i="4" s="1"/>
  <c r="BD54" i="1" s="1"/>
  <c r="BH81" i="4"/>
  <c r="F33" i="4" s="1"/>
  <c r="BC54" i="1" s="1"/>
  <c r="BG81" i="4"/>
  <c r="BF81" i="4"/>
  <c r="J31" i="4" s="1"/>
  <c r="AW54" i="1" s="1"/>
  <c r="T81" i="4"/>
  <c r="T80" i="4" s="1"/>
  <c r="T79" i="4" s="1"/>
  <c r="R81" i="4"/>
  <c r="P81" i="4"/>
  <c r="P80" i="4" s="1"/>
  <c r="BK81" i="4"/>
  <c r="BK80" i="4" s="1"/>
  <c r="J81" i="4"/>
  <c r="BE81" i="4" s="1"/>
  <c r="F73" i="4"/>
  <c r="E71" i="4"/>
  <c r="E69" i="4"/>
  <c r="J49" i="4"/>
  <c r="F49" i="4"/>
  <c r="E47" i="4"/>
  <c r="J21" i="4"/>
  <c r="E21" i="4"/>
  <c r="J51" i="4" s="1"/>
  <c r="J20" i="4"/>
  <c r="J18" i="4"/>
  <c r="E18" i="4"/>
  <c r="F52" i="4" s="1"/>
  <c r="J17" i="4"/>
  <c r="J15" i="4"/>
  <c r="E15" i="4"/>
  <c r="F75" i="4" s="1"/>
  <c r="J14" i="4"/>
  <c r="J12" i="4"/>
  <c r="J73" i="4" s="1"/>
  <c r="E7" i="4"/>
  <c r="E45" i="4" s="1"/>
  <c r="BK112" i="3"/>
  <c r="J112" i="3" s="1"/>
  <c r="J60" i="3" s="1"/>
  <c r="AY53" i="1"/>
  <c r="AX53" i="1"/>
  <c r="BI115" i="3"/>
  <c r="BH115" i="3"/>
  <c r="BG115" i="3"/>
  <c r="BF115" i="3"/>
  <c r="BE115" i="3"/>
  <c r="T115" i="3"/>
  <c r="R115" i="3"/>
  <c r="P115" i="3"/>
  <c r="BK115" i="3"/>
  <c r="J115" i="3"/>
  <c r="BI114" i="3"/>
  <c r="BH114" i="3"/>
  <c r="BG114" i="3"/>
  <c r="BF114" i="3"/>
  <c r="T114" i="3"/>
  <c r="T112" i="3" s="1"/>
  <c r="R114" i="3"/>
  <c r="P114" i="3"/>
  <c r="BK114" i="3"/>
  <c r="J114" i="3"/>
  <c r="BE114" i="3" s="1"/>
  <c r="BI113" i="3"/>
  <c r="BH113" i="3"/>
  <c r="BG113" i="3"/>
  <c r="BF113" i="3"/>
  <c r="BE113" i="3"/>
  <c r="T113" i="3"/>
  <c r="R113" i="3"/>
  <c r="R112" i="3" s="1"/>
  <c r="P113" i="3"/>
  <c r="P112" i="3" s="1"/>
  <c r="BK113" i="3"/>
  <c r="J113" i="3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T110" i="3"/>
  <c r="T109" i="3" s="1"/>
  <c r="R110" i="3"/>
  <c r="R109" i="3" s="1"/>
  <c r="P110" i="3"/>
  <c r="P109" i="3" s="1"/>
  <c r="BK110" i="3"/>
  <c r="BK109" i="3" s="1"/>
  <c r="J109" i="3" s="1"/>
  <c r="J59" i="3" s="1"/>
  <c r="J110" i="3"/>
  <c r="BE110" i="3" s="1"/>
  <c r="BI108" i="3"/>
  <c r="BH108" i="3"/>
  <c r="BG108" i="3"/>
  <c r="BF108" i="3"/>
  <c r="BE108" i="3"/>
  <c r="T108" i="3"/>
  <c r="R108" i="3"/>
  <c r="P108" i="3"/>
  <c r="BK108" i="3"/>
  <c r="J108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BE106" i="3"/>
  <c r="T106" i="3"/>
  <c r="T105" i="3" s="1"/>
  <c r="R106" i="3"/>
  <c r="R105" i="3" s="1"/>
  <c r="P106" i="3"/>
  <c r="P105" i="3" s="1"/>
  <c r="BK106" i="3"/>
  <c r="BK105" i="3" s="1"/>
  <c r="J105" i="3" s="1"/>
  <c r="J58" i="3" s="1"/>
  <c r="J106" i="3"/>
  <c r="BI102" i="3"/>
  <c r="BH102" i="3"/>
  <c r="BG102" i="3"/>
  <c r="BF102" i="3"/>
  <c r="BE102" i="3"/>
  <c r="T102" i="3"/>
  <c r="R102" i="3"/>
  <c r="P102" i="3"/>
  <c r="BK102" i="3"/>
  <c r="J102" i="3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BE95" i="3"/>
  <c r="T95" i="3"/>
  <c r="R95" i="3"/>
  <c r="P95" i="3"/>
  <c r="BK95" i="3"/>
  <c r="J95" i="3"/>
  <c r="BI92" i="3"/>
  <c r="BH92" i="3"/>
  <c r="BG92" i="3"/>
  <c r="BF92" i="3"/>
  <c r="BE92" i="3"/>
  <c r="T92" i="3"/>
  <c r="R92" i="3"/>
  <c r="P92" i="3"/>
  <c r="BK92" i="3"/>
  <c r="J92" i="3"/>
  <c r="BI90" i="3"/>
  <c r="BH90" i="3"/>
  <c r="BG90" i="3"/>
  <c r="BF90" i="3"/>
  <c r="BE90" i="3"/>
  <c r="T90" i="3"/>
  <c r="R90" i="3"/>
  <c r="P90" i="3"/>
  <c r="BK90" i="3"/>
  <c r="J90" i="3"/>
  <c r="BI88" i="3"/>
  <c r="BH88" i="3"/>
  <c r="BG88" i="3"/>
  <c r="BF88" i="3"/>
  <c r="BE88" i="3"/>
  <c r="T88" i="3"/>
  <c r="R88" i="3"/>
  <c r="P88" i="3"/>
  <c r="BK88" i="3"/>
  <c r="J88" i="3"/>
  <c r="BI86" i="3"/>
  <c r="BH86" i="3"/>
  <c r="BG86" i="3"/>
  <c r="BF86" i="3"/>
  <c r="BE86" i="3"/>
  <c r="T86" i="3"/>
  <c r="R86" i="3"/>
  <c r="P86" i="3"/>
  <c r="BK86" i="3"/>
  <c r="J86" i="3"/>
  <c r="BI84" i="3"/>
  <c r="BH84" i="3"/>
  <c r="BG84" i="3"/>
  <c r="F32" i="3" s="1"/>
  <c r="BB53" i="1" s="1"/>
  <c r="BF84" i="3"/>
  <c r="BE84" i="3"/>
  <c r="T84" i="3"/>
  <c r="R84" i="3"/>
  <c r="R81" i="3" s="1"/>
  <c r="R80" i="3" s="1"/>
  <c r="P84" i="3"/>
  <c r="BK84" i="3"/>
  <c r="J84" i="3"/>
  <c r="BI82" i="3"/>
  <c r="F34" i="3" s="1"/>
  <c r="BD53" i="1" s="1"/>
  <c r="BH82" i="3"/>
  <c r="F33" i="3" s="1"/>
  <c r="BC53" i="1" s="1"/>
  <c r="BG82" i="3"/>
  <c r="BF82" i="3"/>
  <c r="J31" i="3" s="1"/>
  <c r="AW53" i="1" s="1"/>
  <c r="BE82" i="3"/>
  <c r="T82" i="3"/>
  <c r="T81" i="3" s="1"/>
  <c r="R82" i="3"/>
  <c r="P82" i="3"/>
  <c r="P81" i="3" s="1"/>
  <c r="BK82" i="3"/>
  <c r="BK81" i="3" s="1"/>
  <c r="J82" i="3"/>
  <c r="J76" i="3"/>
  <c r="F74" i="3"/>
  <c r="E72" i="3"/>
  <c r="F51" i="3"/>
  <c r="F49" i="3"/>
  <c r="E47" i="3"/>
  <c r="J21" i="3"/>
  <c r="E21" i="3"/>
  <c r="J51" i="3" s="1"/>
  <c r="J20" i="3"/>
  <c r="J18" i="3"/>
  <c r="E18" i="3"/>
  <c r="F52" i="3" s="1"/>
  <c r="J17" i="3"/>
  <c r="J15" i="3"/>
  <c r="E15" i="3"/>
  <c r="F76" i="3" s="1"/>
  <c r="J14" i="3"/>
  <c r="J12" i="3"/>
  <c r="J49" i="3" s="1"/>
  <c r="E7" i="3"/>
  <c r="E70" i="3" s="1"/>
  <c r="P317" i="2"/>
  <c r="R301" i="2"/>
  <c r="T224" i="2"/>
  <c r="P178" i="2"/>
  <c r="R84" i="2"/>
  <c r="AY52" i="1"/>
  <c r="AX52" i="1"/>
  <c r="BI329" i="2"/>
  <c r="BH329" i="2"/>
  <c r="BG329" i="2"/>
  <c r="BF329" i="2"/>
  <c r="BE329" i="2"/>
  <c r="T329" i="2"/>
  <c r="T328" i="2" s="1"/>
  <c r="R329" i="2"/>
  <c r="R328" i="2" s="1"/>
  <c r="P329" i="2"/>
  <c r="P328" i="2" s="1"/>
  <c r="BK329" i="2"/>
  <c r="BK328" i="2" s="1"/>
  <c r="J328" i="2" s="1"/>
  <c r="J63" i="2" s="1"/>
  <c r="J329" i="2"/>
  <c r="BI326" i="2"/>
  <c r="BH326" i="2"/>
  <c r="BG326" i="2"/>
  <c r="BF326" i="2"/>
  <c r="BE326" i="2"/>
  <c r="T326" i="2"/>
  <c r="R326" i="2"/>
  <c r="P326" i="2"/>
  <c r="BK326" i="2"/>
  <c r="J326" i="2"/>
  <c r="BI320" i="2"/>
  <c r="BH320" i="2"/>
  <c r="BG320" i="2"/>
  <c r="F32" i="2" s="1"/>
  <c r="BB52" i="1" s="1"/>
  <c r="BB51" i="1" s="1"/>
  <c r="BF320" i="2"/>
  <c r="BE320" i="2"/>
  <c r="T320" i="2"/>
  <c r="R320" i="2"/>
  <c r="P320" i="2"/>
  <c r="BK320" i="2"/>
  <c r="J320" i="2"/>
  <c r="BI318" i="2"/>
  <c r="BH318" i="2"/>
  <c r="BG318" i="2"/>
  <c r="BF318" i="2"/>
  <c r="BE318" i="2"/>
  <c r="T318" i="2"/>
  <c r="T317" i="2" s="1"/>
  <c r="R318" i="2"/>
  <c r="P318" i="2"/>
  <c r="BK318" i="2"/>
  <c r="BK317" i="2" s="1"/>
  <c r="J317" i="2" s="1"/>
  <c r="J62" i="2" s="1"/>
  <c r="J318" i="2"/>
  <c r="BI315" i="2"/>
  <c r="BH315" i="2"/>
  <c r="BG315" i="2"/>
  <c r="BF315" i="2"/>
  <c r="T315" i="2"/>
  <c r="R315" i="2"/>
  <c r="P315" i="2"/>
  <c r="BK315" i="2"/>
  <c r="J315" i="2"/>
  <c r="BE315" i="2" s="1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R311" i="2"/>
  <c r="P311" i="2"/>
  <c r="BK311" i="2"/>
  <c r="J311" i="2"/>
  <c r="BE311" i="2" s="1"/>
  <c r="BI307" i="2"/>
  <c r="BH307" i="2"/>
  <c r="BG307" i="2"/>
  <c r="BF307" i="2"/>
  <c r="BE307" i="2"/>
  <c r="T307" i="2"/>
  <c r="R307" i="2"/>
  <c r="P307" i="2"/>
  <c r="BK307" i="2"/>
  <c r="J307" i="2"/>
  <c r="BI306" i="2"/>
  <c r="BH306" i="2"/>
  <c r="BG306" i="2"/>
  <c r="BF306" i="2"/>
  <c r="T306" i="2"/>
  <c r="R306" i="2"/>
  <c r="P306" i="2"/>
  <c r="BK306" i="2"/>
  <c r="J306" i="2"/>
  <c r="BE306" i="2" s="1"/>
  <c r="BI302" i="2"/>
  <c r="BH302" i="2"/>
  <c r="BG302" i="2"/>
  <c r="BF302" i="2"/>
  <c r="BE302" i="2"/>
  <c r="T302" i="2"/>
  <c r="R302" i="2"/>
  <c r="P302" i="2"/>
  <c r="BK302" i="2"/>
  <c r="BK301" i="2" s="1"/>
  <c r="J301" i="2" s="1"/>
  <c r="J61" i="2" s="1"/>
  <c r="J302" i="2"/>
  <c r="BI299" i="2"/>
  <c r="BH299" i="2"/>
  <c r="BG299" i="2"/>
  <c r="BF299" i="2"/>
  <c r="BE299" i="2"/>
  <c r="T299" i="2"/>
  <c r="R299" i="2"/>
  <c r="P299" i="2"/>
  <c r="BK299" i="2"/>
  <c r="J299" i="2"/>
  <c r="BI297" i="2"/>
  <c r="BH297" i="2"/>
  <c r="BG297" i="2"/>
  <c r="BF297" i="2"/>
  <c r="T297" i="2"/>
  <c r="R297" i="2"/>
  <c r="P297" i="2"/>
  <c r="BK297" i="2"/>
  <c r="J297" i="2"/>
  <c r="BE297" i="2" s="1"/>
  <c r="BI295" i="2"/>
  <c r="BH295" i="2"/>
  <c r="BG295" i="2"/>
  <c r="BF295" i="2"/>
  <c r="BE295" i="2"/>
  <c r="T295" i="2"/>
  <c r="R295" i="2"/>
  <c r="P295" i="2"/>
  <c r="BK295" i="2"/>
  <c r="J295" i="2"/>
  <c r="BI291" i="2"/>
  <c r="BH291" i="2"/>
  <c r="BG291" i="2"/>
  <c r="BF291" i="2"/>
  <c r="BE291" i="2"/>
  <c r="T291" i="2"/>
  <c r="R291" i="2"/>
  <c r="P291" i="2"/>
  <c r="BK291" i="2"/>
  <c r="J291" i="2"/>
  <c r="BI287" i="2"/>
  <c r="BH287" i="2"/>
  <c r="BG287" i="2"/>
  <c r="BF287" i="2"/>
  <c r="BE287" i="2"/>
  <c r="T287" i="2"/>
  <c r="R287" i="2"/>
  <c r="P287" i="2"/>
  <c r="BK287" i="2"/>
  <c r="J287" i="2"/>
  <c r="BI285" i="2"/>
  <c r="BH285" i="2"/>
  <c r="BG285" i="2"/>
  <c r="BF285" i="2"/>
  <c r="BE285" i="2"/>
  <c r="T285" i="2"/>
  <c r="R285" i="2"/>
  <c r="P285" i="2"/>
  <c r="BK285" i="2"/>
  <c r="J285" i="2"/>
  <c r="BI283" i="2"/>
  <c r="BH283" i="2"/>
  <c r="BG283" i="2"/>
  <c r="BF283" i="2"/>
  <c r="BE283" i="2"/>
  <c r="T283" i="2"/>
  <c r="R283" i="2"/>
  <c r="P283" i="2"/>
  <c r="BK283" i="2"/>
  <c r="J283" i="2"/>
  <c r="BI282" i="2"/>
  <c r="BH282" i="2"/>
  <c r="BG282" i="2"/>
  <c r="BF282" i="2"/>
  <c r="BE282" i="2"/>
  <c r="T282" i="2"/>
  <c r="R282" i="2"/>
  <c r="P282" i="2"/>
  <c r="BK282" i="2"/>
  <c r="J282" i="2"/>
  <c r="BI281" i="2"/>
  <c r="BH281" i="2"/>
  <c r="BG281" i="2"/>
  <c r="BF281" i="2"/>
  <c r="BE281" i="2"/>
  <c r="T281" i="2"/>
  <c r="R281" i="2"/>
  <c r="P281" i="2"/>
  <c r="BK281" i="2"/>
  <c r="J281" i="2"/>
  <c r="BI278" i="2"/>
  <c r="BH278" i="2"/>
  <c r="BG278" i="2"/>
  <c r="BF278" i="2"/>
  <c r="BE278" i="2"/>
  <c r="T278" i="2"/>
  <c r="R278" i="2"/>
  <c r="P278" i="2"/>
  <c r="BK278" i="2"/>
  <c r="J278" i="2"/>
  <c r="BI276" i="2"/>
  <c r="BH276" i="2"/>
  <c r="BG276" i="2"/>
  <c r="BF276" i="2"/>
  <c r="BE276" i="2"/>
  <c r="T276" i="2"/>
  <c r="R276" i="2"/>
  <c r="P276" i="2"/>
  <c r="BK276" i="2"/>
  <c r="J276" i="2"/>
  <c r="BI274" i="2"/>
  <c r="BH274" i="2"/>
  <c r="BG274" i="2"/>
  <c r="BF274" i="2"/>
  <c r="BE274" i="2"/>
  <c r="T274" i="2"/>
  <c r="R274" i="2"/>
  <c r="P274" i="2"/>
  <c r="BK274" i="2"/>
  <c r="J274" i="2"/>
  <c r="BI272" i="2"/>
  <c r="BH272" i="2"/>
  <c r="BG272" i="2"/>
  <c r="BF272" i="2"/>
  <c r="BE272" i="2"/>
  <c r="T272" i="2"/>
  <c r="R272" i="2"/>
  <c r="P272" i="2"/>
  <c r="BK272" i="2"/>
  <c r="J272" i="2"/>
  <c r="BI270" i="2"/>
  <c r="BH270" i="2"/>
  <c r="BG270" i="2"/>
  <c r="BF270" i="2"/>
  <c r="BE270" i="2"/>
  <c r="T270" i="2"/>
  <c r="R270" i="2"/>
  <c r="P270" i="2"/>
  <c r="BK270" i="2"/>
  <c r="J270" i="2"/>
  <c r="BI268" i="2"/>
  <c r="BH268" i="2"/>
  <c r="BG268" i="2"/>
  <c r="BF268" i="2"/>
  <c r="BE268" i="2"/>
  <c r="T268" i="2"/>
  <c r="R268" i="2"/>
  <c r="P268" i="2"/>
  <c r="BK268" i="2"/>
  <c r="J268" i="2"/>
  <c r="BI266" i="2"/>
  <c r="BH266" i="2"/>
  <c r="BG266" i="2"/>
  <c r="BF266" i="2"/>
  <c r="BE266" i="2"/>
  <c r="T266" i="2"/>
  <c r="R266" i="2"/>
  <c r="P266" i="2"/>
  <c r="BK266" i="2"/>
  <c r="J266" i="2"/>
  <c r="BI264" i="2"/>
  <c r="BH264" i="2"/>
  <c r="BG264" i="2"/>
  <c r="BF264" i="2"/>
  <c r="BE264" i="2"/>
  <c r="T264" i="2"/>
  <c r="R264" i="2"/>
  <c r="P264" i="2"/>
  <c r="BK264" i="2"/>
  <c r="J264" i="2"/>
  <c r="BI262" i="2"/>
  <c r="BH262" i="2"/>
  <c r="BG262" i="2"/>
  <c r="BF262" i="2"/>
  <c r="BE262" i="2"/>
  <c r="T262" i="2"/>
  <c r="R262" i="2"/>
  <c r="P262" i="2"/>
  <c r="BK262" i="2"/>
  <c r="J262" i="2"/>
  <c r="BI260" i="2"/>
  <c r="BH260" i="2"/>
  <c r="BG260" i="2"/>
  <c r="BF260" i="2"/>
  <c r="BE260" i="2"/>
  <c r="T260" i="2"/>
  <c r="R260" i="2"/>
  <c r="P260" i="2"/>
  <c r="BK260" i="2"/>
  <c r="J260" i="2"/>
  <c r="BI258" i="2"/>
  <c r="BH258" i="2"/>
  <c r="BG258" i="2"/>
  <c r="BF258" i="2"/>
  <c r="BE258" i="2"/>
  <c r="T258" i="2"/>
  <c r="R258" i="2"/>
  <c r="P258" i="2"/>
  <c r="BK258" i="2"/>
  <c r="J258" i="2"/>
  <c r="BI256" i="2"/>
  <c r="BH256" i="2"/>
  <c r="BG256" i="2"/>
  <c r="BF256" i="2"/>
  <c r="BE256" i="2"/>
  <c r="T256" i="2"/>
  <c r="R256" i="2"/>
  <c r="P256" i="2"/>
  <c r="BK256" i="2"/>
  <c r="J256" i="2"/>
  <c r="BI252" i="2"/>
  <c r="BH252" i="2"/>
  <c r="BG252" i="2"/>
  <c r="BF252" i="2"/>
  <c r="BE252" i="2"/>
  <c r="T252" i="2"/>
  <c r="R252" i="2"/>
  <c r="P252" i="2"/>
  <c r="BK252" i="2"/>
  <c r="J252" i="2"/>
  <c r="BI251" i="2"/>
  <c r="BH251" i="2"/>
  <c r="BG251" i="2"/>
  <c r="BF251" i="2"/>
  <c r="BE251" i="2"/>
  <c r="T251" i="2"/>
  <c r="R251" i="2"/>
  <c r="P251" i="2"/>
  <c r="BK251" i="2"/>
  <c r="J251" i="2"/>
  <c r="BI249" i="2"/>
  <c r="BH249" i="2"/>
  <c r="BG249" i="2"/>
  <c r="BF249" i="2"/>
  <c r="BE249" i="2"/>
  <c r="T249" i="2"/>
  <c r="R249" i="2"/>
  <c r="P249" i="2"/>
  <c r="BK249" i="2"/>
  <c r="J249" i="2"/>
  <c r="BI247" i="2"/>
  <c r="BH247" i="2"/>
  <c r="BG247" i="2"/>
  <c r="BF247" i="2"/>
  <c r="BE247" i="2"/>
  <c r="T247" i="2"/>
  <c r="R247" i="2"/>
  <c r="P247" i="2"/>
  <c r="BK247" i="2"/>
  <c r="J247" i="2"/>
  <c r="BI243" i="2"/>
  <c r="BH243" i="2"/>
  <c r="BG243" i="2"/>
  <c r="BF243" i="2"/>
  <c r="BE243" i="2"/>
  <c r="T243" i="2"/>
  <c r="R243" i="2"/>
  <c r="P243" i="2"/>
  <c r="BK243" i="2"/>
  <c r="J243" i="2"/>
  <c r="BI239" i="2"/>
  <c r="BH239" i="2"/>
  <c r="BG239" i="2"/>
  <c r="BF239" i="2"/>
  <c r="BE239" i="2"/>
  <c r="T239" i="2"/>
  <c r="R239" i="2"/>
  <c r="P239" i="2"/>
  <c r="BK239" i="2"/>
  <c r="J239" i="2"/>
  <c r="BI237" i="2"/>
  <c r="BH237" i="2"/>
  <c r="BG237" i="2"/>
  <c r="BF237" i="2"/>
  <c r="BE237" i="2"/>
  <c r="T237" i="2"/>
  <c r="R237" i="2"/>
  <c r="P237" i="2"/>
  <c r="BK237" i="2"/>
  <c r="J237" i="2"/>
  <c r="BI235" i="2"/>
  <c r="BH235" i="2"/>
  <c r="BG235" i="2"/>
  <c r="BF235" i="2"/>
  <c r="BE235" i="2"/>
  <c r="T235" i="2"/>
  <c r="R235" i="2"/>
  <c r="P235" i="2"/>
  <c r="BK235" i="2"/>
  <c r="J235" i="2"/>
  <c r="BI233" i="2"/>
  <c r="BH233" i="2"/>
  <c r="BG233" i="2"/>
  <c r="BF233" i="2"/>
  <c r="BE233" i="2"/>
  <c r="T233" i="2"/>
  <c r="R233" i="2"/>
  <c r="P233" i="2"/>
  <c r="BK233" i="2"/>
  <c r="J233" i="2"/>
  <c r="BI229" i="2"/>
  <c r="BH229" i="2"/>
  <c r="BG229" i="2"/>
  <c r="BF229" i="2"/>
  <c r="BE229" i="2"/>
  <c r="T229" i="2"/>
  <c r="R229" i="2"/>
  <c r="P229" i="2"/>
  <c r="BK229" i="2"/>
  <c r="BK224" i="2" s="1"/>
  <c r="J224" i="2" s="1"/>
  <c r="J229" i="2"/>
  <c r="BI225" i="2"/>
  <c r="BH225" i="2"/>
  <c r="BG225" i="2"/>
  <c r="BF225" i="2"/>
  <c r="BE225" i="2"/>
  <c r="T225" i="2"/>
  <c r="R225" i="2"/>
  <c r="R224" i="2" s="1"/>
  <c r="P225" i="2"/>
  <c r="P224" i="2" s="1"/>
  <c r="BK225" i="2"/>
  <c r="J225" i="2"/>
  <c r="J60" i="2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T219" i="2" s="1"/>
  <c r="R220" i="2"/>
  <c r="R219" i="2" s="1"/>
  <c r="P220" i="2"/>
  <c r="BK220" i="2"/>
  <c r="BK219" i="2" s="1"/>
  <c r="J219" i="2" s="1"/>
  <c r="J59" i="2" s="1"/>
  <c r="J220" i="2"/>
  <c r="BE220" i="2" s="1"/>
  <c r="BI217" i="2"/>
  <c r="BH217" i="2"/>
  <c r="BG217" i="2"/>
  <c r="BF217" i="2"/>
  <c r="BE217" i="2"/>
  <c r="T217" i="2"/>
  <c r="R217" i="2"/>
  <c r="P217" i="2"/>
  <c r="BK217" i="2"/>
  <c r="J217" i="2"/>
  <c r="BI215" i="2"/>
  <c r="BH215" i="2"/>
  <c r="BG215" i="2"/>
  <c r="BF215" i="2"/>
  <c r="BE215" i="2"/>
  <c r="T215" i="2"/>
  <c r="R215" i="2"/>
  <c r="P215" i="2"/>
  <c r="BK215" i="2"/>
  <c r="J215" i="2"/>
  <c r="BI213" i="2"/>
  <c r="BH213" i="2"/>
  <c r="BG213" i="2"/>
  <c r="BF213" i="2"/>
  <c r="BE213" i="2"/>
  <c r="T213" i="2"/>
  <c r="R213" i="2"/>
  <c r="P213" i="2"/>
  <c r="BK213" i="2"/>
  <c r="J213" i="2"/>
  <c r="BI211" i="2"/>
  <c r="BH211" i="2"/>
  <c r="BG211" i="2"/>
  <c r="BF211" i="2"/>
  <c r="BE211" i="2"/>
  <c r="T211" i="2"/>
  <c r="R211" i="2"/>
  <c r="P211" i="2"/>
  <c r="BK211" i="2"/>
  <c r="J211" i="2"/>
  <c r="BI207" i="2"/>
  <c r="BH207" i="2"/>
  <c r="BG207" i="2"/>
  <c r="BF207" i="2"/>
  <c r="BE207" i="2"/>
  <c r="T207" i="2"/>
  <c r="R207" i="2"/>
  <c r="P207" i="2"/>
  <c r="BK207" i="2"/>
  <c r="J207" i="2"/>
  <c r="BI205" i="2"/>
  <c r="BH205" i="2"/>
  <c r="BG205" i="2"/>
  <c r="BF205" i="2"/>
  <c r="BE205" i="2"/>
  <c r="T205" i="2"/>
  <c r="R205" i="2"/>
  <c r="P205" i="2"/>
  <c r="BK205" i="2"/>
  <c r="J205" i="2"/>
  <c r="BI204" i="2"/>
  <c r="BH204" i="2"/>
  <c r="BG204" i="2"/>
  <c r="BF204" i="2"/>
  <c r="BE204" i="2"/>
  <c r="T204" i="2"/>
  <c r="R204" i="2"/>
  <c r="P204" i="2"/>
  <c r="BK204" i="2"/>
  <c r="J204" i="2"/>
  <c r="BI202" i="2"/>
  <c r="BH202" i="2"/>
  <c r="BG202" i="2"/>
  <c r="BF202" i="2"/>
  <c r="BE202" i="2"/>
  <c r="T202" i="2"/>
  <c r="R202" i="2"/>
  <c r="P202" i="2"/>
  <c r="BK202" i="2"/>
  <c r="J202" i="2"/>
  <c r="BI200" i="2"/>
  <c r="BH200" i="2"/>
  <c r="BG200" i="2"/>
  <c r="BF200" i="2"/>
  <c r="BE200" i="2"/>
  <c r="T200" i="2"/>
  <c r="R200" i="2"/>
  <c r="P200" i="2"/>
  <c r="BK200" i="2"/>
  <c r="J200" i="2"/>
  <c r="BI194" i="2"/>
  <c r="BH194" i="2"/>
  <c r="BG194" i="2"/>
  <c r="BF194" i="2"/>
  <c r="BE194" i="2"/>
  <c r="T194" i="2"/>
  <c r="R194" i="2"/>
  <c r="P194" i="2"/>
  <c r="BK194" i="2"/>
  <c r="J194" i="2"/>
  <c r="BI187" i="2"/>
  <c r="BH187" i="2"/>
  <c r="BG187" i="2"/>
  <c r="BF187" i="2"/>
  <c r="BE187" i="2"/>
  <c r="T187" i="2"/>
  <c r="R187" i="2"/>
  <c r="P187" i="2"/>
  <c r="BK187" i="2"/>
  <c r="J187" i="2"/>
  <c r="BI179" i="2"/>
  <c r="BH179" i="2"/>
  <c r="BG179" i="2"/>
  <c r="BF179" i="2"/>
  <c r="BE179" i="2"/>
  <c r="T179" i="2"/>
  <c r="T178" i="2" s="1"/>
  <c r="R179" i="2"/>
  <c r="R178" i="2" s="1"/>
  <c r="P179" i="2"/>
  <c r="BK179" i="2"/>
  <c r="BK178" i="2" s="1"/>
  <c r="J178" i="2" s="1"/>
  <c r="J58" i="2" s="1"/>
  <c r="J179" i="2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 s="1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16" i="2"/>
  <c r="BH116" i="2"/>
  <c r="BG116" i="2"/>
  <c r="BF116" i="2"/>
  <c r="T116" i="2"/>
  <c r="R116" i="2"/>
  <c r="P116" i="2"/>
  <c r="BK116" i="2"/>
  <c r="J116" i="2"/>
  <c r="BE116" i="2" s="1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BE101" i="2"/>
  <c r="T101" i="2"/>
  <c r="R101" i="2"/>
  <c r="P101" i="2"/>
  <c r="BK101" i="2"/>
  <c r="J101" i="2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BE97" i="2"/>
  <c r="T97" i="2"/>
  <c r="R97" i="2"/>
  <c r="P97" i="2"/>
  <c r="BK97" i="2"/>
  <c r="J97" i="2"/>
  <c r="BI93" i="2"/>
  <c r="BH93" i="2"/>
  <c r="BG93" i="2"/>
  <c r="BF93" i="2"/>
  <c r="T93" i="2"/>
  <c r="R93" i="2"/>
  <c r="P93" i="2"/>
  <c r="BK93" i="2"/>
  <c r="J93" i="2"/>
  <c r="BE93" i="2" s="1"/>
  <c r="BI89" i="2"/>
  <c r="BH89" i="2"/>
  <c r="BG89" i="2"/>
  <c r="BF89" i="2"/>
  <c r="BE89" i="2"/>
  <c r="T89" i="2"/>
  <c r="R89" i="2"/>
  <c r="P89" i="2"/>
  <c r="BK89" i="2"/>
  <c r="J89" i="2"/>
  <c r="BI87" i="2"/>
  <c r="BH87" i="2"/>
  <c r="BG87" i="2"/>
  <c r="BF87" i="2"/>
  <c r="T87" i="2"/>
  <c r="R87" i="2"/>
  <c r="P87" i="2"/>
  <c r="BK87" i="2"/>
  <c r="J87" i="2"/>
  <c r="BE87" i="2" s="1"/>
  <c r="F30" i="2" s="1"/>
  <c r="AZ52" i="1" s="1"/>
  <c r="BI85" i="2"/>
  <c r="BH85" i="2"/>
  <c r="BG85" i="2"/>
  <c r="BF85" i="2"/>
  <c r="BE85" i="2"/>
  <c r="T85" i="2"/>
  <c r="R85" i="2"/>
  <c r="P85" i="2"/>
  <c r="P84" i="2" s="1"/>
  <c r="BK85" i="2"/>
  <c r="BK84" i="2" s="1"/>
  <c r="J85" i="2"/>
  <c r="F80" i="2"/>
  <c r="F77" i="2"/>
  <c r="E75" i="2"/>
  <c r="F51" i="2"/>
  <c r="F49" i="2"/>
  <c r="E47" i="2"/>
  <c r="J21" i="2"/>
  <c r="E21" i="2"/>
  <c r="J79" i="2" s="1"/>
  <c r="J20" i="2"/>
  <c r="J18" i="2"/>
  <c r="E18" i="2"/>
  <c r="F52" i="2" s="1"/>
  <c r="J17" i="2"/>
  <c r="J15" i="2"/>
  <c r="E15" i="2"/>
  <c r="F79" i="2" s="1"/>
  <c r="J14" i="2"/>
  <c r="J12" i="2"/>
  <c r="E7" i="2"/>
  <c r="E45" i="2" s="1"/>
  <c r="AS51" i="1"/>
  <c r="L47" i="1"/>
  <c r="AM46" i="1"/>
  <c r="L46" i="1"/>
  <c r="AM44" i="1"/>
  <c r="L44" i="1"/>
  <c r="L42" i="1"/>
  <c r="L41" i="1"/>
  <c r="W28" i="1" l="1"/>
  <c r="AX51" i="1"/>
  <c r="J31" i="2"/>
  <c r="AW52" i="1" s="1"/>
  <c r="F31" i="2"/>
  <c r="BA52" i="1" s="1"/>
  <c r="F30" i="4"/>
  <c r="AZ54" i="1" s="1"/>
  <c r="J30" i="4"/>
  <c r="AV54" i="1" s="1"/>
  <c r="AT54" i="1" s="1"/>
  <c r="J49" i="2"/>
  <c r="J77" i="2"/>
  <c r="P301" i="2"/>
  <c r="BK79" i="4"/>
  <c r="J79" i="4" s="1"/>
  <c r="J80" i="4"/>
  <c r="J57" i="4" s="1"/>
  <c r="J51" i="2"/>
  <c r="T84" i="2"/>
  <c r="F33" i="2"/>
  <c r="BC52" i="1" s="1"/>
  <c r="BC51" i="1" s="1"/>
  <c r="R317" i="2"/>
  <c r="BK80" i="3"/>
  <c r="J80" i="3" s="1"/>
  <c r="J81" i="3"/>
  <c r="J57" i="3" s="1"/>
  <c r="F30" i="3"/>
  <c r="AZ53" i="1" s="1"/>
  <c r="AZ51" i="1" s="1"/>
  <c r="P79" i="4"/>
  <c r="AU54" i="1" s="1"/>
  <c r="R79" i="4"/>
  <c r="T80" i="3"/>
  <c r="BK83" i="2"/>
  <c r="J83" i="2" s="1"/>
  <c r="J84" i="2"/>
  <c r="J57" i="2" s="1"/>
  <c r="J30" i="2"/>
  <c r="AV52" i="1" s="1"/>
  <c r="AT52" i="1" s="1"/>
  <c r="F34" i="2"/>
  <c r="BD52" i="1" s="1"/>
  <c r="BD51" i="1" s="1"/>
  <c r="W30" i="1" s="1"/>
  <c r="P219" i="2"/>
  <c r="P83" i="2" s="1"/>
  <c r="AU52" i="1" s="1"/>
  <c r="AU51" i="1" s="1"/>
  <c r="T301" i="2"/>
  <c r="R83" i="2"/>
  <c r="P80" i="3"/>
  <c r="AU53" i="1" s="1"/>
  <c r="F77" i="3"/>
  <c r="J30" i="3"/>
  <c r="AV53" i="1" s="1"/>
  <c r="AT53" i="1" s="1"/>
  <c r="F51" i="4"/>
  <c r="J75" i="4"/>
  <c r="E73" i="2"/>
  <c r="J74" i="3"/>
  <c r="F31" i="3"/>
  <c r="BA53" i="1" s="1"/>
  <c r="F76" i="4"/>
  <c r="F31" i="4"/>
  <c r="BA54" i="1" s="1"/>
  <c r="E45" i="3"/>
  <c r="AV51" i="1" l="1"/>
  <c r="W26" i="1"/>
  <c r="J27" i="2"/>
  <c r="J56" i="2"/>
  <c r="W29" i="1"/>
  <c r="AY51" i="1"/>
  <c r="J27" i="4"/>
  <c r="J56" i="4"/>
  <c r="T83" i="2"/>
  <c r="J27" i="3"/>
  <c r="J56" i="3"/>
  <c r="BA51" i="1"/>
  <c r="AW51" i="1" l="1"/>
  <c r="AK27" i="1" s="1"/>
  <c r="W27" i="1"/>
  <c r="J36" i="4"/>
  <c r="AG54" i="1"/>
  <c r="AN54" i="1" s="1"/>
  <c r="J36" i="2"/>
  <c r="AG52" i="1"/>
  <c r="J36" i="3"/>
  <c r="AG53" i="1"/>
  <c r="AN53" i="1" s="1"/>
  <c r="AK26" i="1"/>
  <c r="AT51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<sst xmlns="http://schemas.openxmlformats.org/spreadsheetml/2006/main" count="4367" uniqueCount="1054">
  <si>
    <t>Export VZ</t>
  </si>
  <si>
    <t>List obsahuje:</t>
  </si>
  <si>
    <t>3.0</t>
  </si>
  <si>
    <t>ZAMOK</t>
  </si>
  <si>
    <t>False</t>
  </si>
  <si>
    <t>{567039e5-bb44-4029-87e3-6f4a62b2aff8}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</si>
  <si>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</si>
  <si>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</si>
  <si>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</si>
  <si>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</si>
  <si>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</si>
  <si>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</si>
  <si>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</si>
  <si>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</si>
  <si>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16-014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</si>
  <si>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</si>
  <si>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</si>
  <si>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Smíšená stezka pro pěší a cyklisty Nám.Denisovo - Zoologická zahrada, Dvúr Králové I.etapa - Nábřeží Benešovo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</si>
  <si>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</si>
  <si>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</si>
  <si>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</si>
  <si>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</si>
  <si>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</si>
  <si>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</si>
  <si>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</si>
  <si>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</si>
  <si>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3.3.2017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</si>
  <si>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</si>
  <si>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</si>
  <si>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</si>
  <si>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</si>
  <si>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</si>
  <si>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</si>
  <si>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</si>
  <si>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</si>
  <si>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</si>
  <si>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</si>
  <si>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</si>
  <si>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</si>
  <si>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</si>
  <si>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</si>
  <si>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</si>
  <si>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</si>
  <si>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</si>
  <si>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</si>
  <si>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</si>
  <si>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</si>
  <si>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</si>
  <si>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</si>
  <si>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</si>
  <si>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</si>
  <si>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</si>
  <si>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</si>
  <si>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</si>
  <si>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</si>
  <si>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</si>
  <si>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</si>
  <si>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</si>
  <si>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</si>
  <si>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</si>
  <si>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</si>
  <si>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</si>
  <si>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</si>
  <si>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</si>
  <si>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</si>
  <si>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</si>
  <si>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</si>
  <si>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</si>
  <si>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</si>
  <si>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</si>
  <si>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</si>
  <si>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</si>
  <si>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</si>
  <si>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</si>
  <si>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</si>
  <si>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SO101</t>
  </si>
  <si>
    <t>Komunikace - hlavní způsobilé výdaje</t>
  </si>
  <si>
    <t>STA</t>
  </si>
  <si>
    <t>{8402561a-fe6a-471d-aa04-1004c76a29e0}</t>
  </si>
  <si>
    <t>-1</t>
  </si>
  <si>
    <t>SO001</t>
  </si>
  <si>
    <t>Vedlejší a ostatní náklady - vedlejší způsobilé výdaje</t>
  </si>
  <si>
    <t>{0c5a8c50-1394-4a05-adc7-a3db94eea9c3}</t>
  </si>
  <si>
    <t>SO002</t>
  </si>
  <si>
    <t>Vedlejší a ostatní náklady - nezpůsobilé výdaje</t>
  </si>
  <si>
    <t>{73a2c100-6373-4ab8-8626-b4d40ab0b1f9}</t>
  </si>
  <si>
    <t>Zpět na list:</t>
  </si>
  <si>
    <t>A3</t>
  </si>
  <si>
    <t>1050,434</t>
  </si>
  <si>
    <t>2</t>
  </si>
  <si>
    <t>B3</t>
  </si>
  <si>
    <t>590,926</t>
  </si>
  <si>
    <t>KRYCÍ LIST SOUPISU</t>
  </si>
  <si>
    <t>C3</t>
  </si>
  <si>
    <t>119,91</t>
  </si>
  <si>
    <t>B8</t>
  </si>
  <si>
    <t>42</t>
  </si>
  <si>
    <t>A13</t>
  </si>
  <si>
    <t>9</t>
  </si>
  <si>
    <t>B16</t>
  </si>
  <si>
    <t>154,5</t>
  </si>
  <si>
    <t>Objekt:</t>
  </si>
  <si>
    <t>C16</t>
  </si>
  <si>
    <t>122</t>
  </si>
  <si>
    <t>SO101 - Komunikace - hlavní způsobilé výdaje</t>
  </si>
  <si>
    <t>A17</t>
  </si>
  <si>
    <t>76,68</t>
  </si>
  <si>
    <t>B17</t>
  </si>
  <si>
    <t>17,46</t>
  </si>
  <si>
    <t>C17</t>
  </si>
  <si>
    <t>46,8</t>
  </si>
  <si>
    <t>A19</t>
  </si>
  <si>
    <t>30,5</t>
  </si>
  <si>
    <t>B19</t>
  </si>
  <si>
    <t>4,85</t>
  </si>
  <si>
    <t>B21</t>
  </si>
  <si>
    <t>57,154</t>
  </si>
  <si>
    <t>C21</t>
  </si>
  <si>
    <t>19,051</t>
  </si>
  <si>
    <t>D21</t>
  </si>
  <si>
    <t>1,44</t>
  </si>
  <si>
    <t>E21</t>
  </si>
  <si>
    <t>407,542</t>
  </si>
  <si>
    <t>A23</t>
  </si>
  <si>
    <t>12,906</t>
  </si>
  <si>
    <t>B26</t>
  </si>
  <si>
    <t>65,52</t>
  </si>
  <si>
    <t>C26</t>
  </si>
  <si>
    <t>521,318</t>
  </si>
  <si>
    <t>B30</t>
  </si>
  <si>
    <t>317,52</t>
  </si>
  <si>
    <t>C30</t>
  </si>
  <si>
    <t>105,84</t>
  </si>
  <si>
    <t>D30</t>
  </si>
  <si>
    <t>8</t>
  </si>
  <si>
    <t>B32</t>
  </si>
  <si>
    <t>97</t>
  </si>
  <si>
    <t>B39</t>
  </si>
  <si>
    <t>C39</t>
  </si>
  <si>
    <t>7,2</t>
  </si>
  <si>
    <t>B40</t>
  </si>
  <si>
    <t>C40</t>
  </si>
  <si>
    <t>B41</t>
  </si>
  <si>
    <t>C41</t>
  </si>
  <si>
    <t>B46</t>
  </si>
  <si>
    <t>98</t>
  </si>
  <si>
    <t>B53</t>
  </si>
  <si>
    <t>B54</t>
  </si>
  <si>
    <t>5</t>
  </si>
  <si>
    <t>B58</t>
  </si>
  <si>
    <t>12,5</t>
  </si>
  <si>
    <t>B59</t>
  </si>
  <si>
    <t>20</t>
  </si>
  <si>
    <t>B63</t>
  </si>
  <si>
    <t>12</t>
  </si>
  <si>
    <t>A75</t>
  </si>
  <si>
    <t>34,4</t>
  </si>
  <si>
    <t>B81</t>
  </si>
  <si>
    <t>351</t>
  </si>
  <si>
    <t>B82</t>
  </si>
  <si>
    <t>716,04</t>
  </si>
  <si>
    <t>A86</t>
  </si>
  <si>
    <t>444</t>
  </si>
  <si>
    <t>B89</t>
  </si>
  <si>
    <t>162,747</t>
  </si>
  <si>
    <t>REKAPITULACE ČLENĚNÍ SOUPISU PRACÍ</t>
  </si>
  <si>
    <t>Kód dílu - Popis</t>
  </si>
  <si>
    <t>Cena celkem [CZK]</t>
  </si>
  <si>
    <t>Náklady soupisu celkem</t>
  </si>
  <si>
    <t>1 - Zemní práce</t>
  </si>
  <si>
    <t>5 - Komunikace</t>
  </si>
  <si>
    <t>8 - Trubní vedení</t>
  </si>
  <si>
    <t>9 - Ostatní konstrukce a práce-bourání</t>
  </si>
  <si>
    <t>99 - Přesun hmot</t>
  </si>
  <si>
    <t>997 - Přesun sutě</t>
  </si>
  <si>
    <t>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</si>
  <si>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</si>
  <si>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</si>
  <si>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</si>
  <si>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</si>
  <si>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</si>
  <si>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</si>
  <si>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</si>
  <si>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</si>
  <si>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</si>
  <si>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</si>
  <si>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</si>
  <si>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</si>
  <si>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</si>
  <si>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</si>
  <si>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Zemní práce</t>
  </si>
  <si>
    <t>4</t>
  </si>
  <si>
    <t>ROZPOCET</t>
  </si>
  <si>
    <t>K</t>
  </si>
  <si>
    <t>111301111</t>
  </si>
  <si>
    <t>Sejmutí drnu tl do 100 mm s přemístěním do 50 m nebo naložením na dopravní prostředek</t>
  </si>
  <si>
    <t>M2</t>
  </si>
  <si>
    <t>CS ÚRS 2015 02</t>
  </si>
  <si>
    <t>-1002743174</t>
  </si>
  <si>
    <t>VV</t>
  </si>
  <si>
    <t>A5</t>
  </si>
  <si>
    <t>"dle pol.180402111"655.2</t>
  </si>
  <si>
    <t>6</t>
  </si>
  <si>
    <t>112201105</t>
  </si>
  <si>
    <t>Odstranění pařezů D přes 900 mm</t>
  </si>
  <si>
    <t>KUS</t>
  </si>
  <si>
    <t>-1417332091</t>
  </si>
  <si>
    <t>A6</t>
  </si>
  <si>
    <t>"předpoklad v trase"3</t>
  </si>
  <si>
    <t>7</t>
  </si>
  <si>
    <t>113106123</t>
  </si>
  <si>
    <t>Rozebrání dlažeb nebo dílců komunikací pro pěší ze zámkových dlaždic</t>
  </si>
  <si>
    <t>2045478984</t>
  </si>
  <si>
    <t>""dle PD C.1.2-4, C.1.6. - stávající zámk dl."</t>
  </si>
  <si>
    <t>B7</t>
  </si>
  <si>
    <t>"pravostranný chodník"67.2+175.6+630.4+88.6+4.8+2.1+5.3+5.5</t>
  </si>
  <si>
    <t>C7</t>
  </si>
  <si>
    <t>"Celkem: "B7</t>
  </si>
  <si>
    <t>113107181</t>
  </si>
  <si>
    <t>Odstranění podkladu pl přes 50 do 200 m2 živičných tl 50 mm</t>
  </si>
  <si>
    <t>1446081193</t>
  </si>
  <si>
    <t>A8</t>
  </si>
  <si>
    <t>"dle PD C.1.2-4, C.1.6. v úseku km 0,765-1,454"8.3+24+54</t>
  </si>
  <si>
    <t>"zrušení zastávky"2*21*1</t>
  </si>
  <si>
    <t>C8</t>
  </si>
  <si>
    <t>"Celkem: "A8+B8</t>
  </si>
  <si>
    <t>113107222</t>
  </si>
  <si>
    <t>Odstranění podkladu pl přes 200 m2 z kameniva drceného tl 200 mm</t>
  </si>
  <si>
    <t>452301261</t>
  </si>
  <si>
    <t>A9</t>
  </si>
  <si>
    <t>"bet.kryt"(74+737.2+148.5+65.5)*1.08</t>
  </si>
  <si>
    <t>113107223</t>
  </si>
  <si>
    <t>Odstranění podkladu pl přes 200 m2 z kameniva drceného tl 300 mm</t>
  </si>
  <si>
    <t>1572239517</t>
  </si>
  <si>
    <t>A10</t>
  </si>
  <si>
    <t>"zámk dl."67.2+175.6+630.4+30.4+5.4+5.1+4.8+2.9+5.2+2.1+5.3+5.5+54.8+19.7+30.4+27.4</t>
  </si>
  <si>
    <t>11</t>
  </si>
  <si>
    <t>113107232</t>
  </si>
  <si>
    <t>Odstranění podkladu pl přes 200 m2 z betonu prostého tl 150-200 mm</t>
  </si>
  <si>
    <t>-278287134</t>
  </si>
  <si>
    <t>A11</t>
  </si>
  <si>
    <t>" bet.kryt, předpoklad kombinace prefa silničních panelů a monolitické cementobetonové vrstvy"(74+737.2+148.5+65.5)</t>
  </si>
  <si>
    <t>113154123</t>
  </si>
  <si>
    <t>Frézování živičného krytu tl 50 mm pruh š 1 m pl do 500 m2 bez překážek v trase</t>
  </si>
  <si>
    <t>-1014128614</t>
  </si>
  <si>
    <t>A12</t>
  </si>
  <si>
    <t>"dle potřeby v místě napojení"20</t>
  </si>
  <si>
    <t>13</t>
  </si>
  <si>
    <t>113201112</t>
  </si>
  <si>
    <t>Vytrhání obrub silničních ležatých</t>
  </si>
  <si>
    <t>M</t>
  </si>
  <si>
    <t>-24499380</t>
  </si>
  <si>
    <t>"v místě snížených obrub A13 úpravy, přechod pro chodce na konci úseku"9</t>
  </si>
  <si>
    <t>14</t>
  </si>
  <si>
    <t>113202111</t>
  </si>
  <si>
    <t>Vytrhání obrub krajníků obrubníků stojatých</t>
  </si>
  <si>
    <t>439294918</t>
  </si>
  <si>
    <t>B14</t>
  </si>
  <si>
    <t>"podél zábradlí km 1,276-1,344"70</t>
  </si>
  <si>
    <t>113203111</t>
  </si>
  <si>
    <t>Vytrhání obrub z dlažebních kostek</t>
  </si>
  <si>
    <t>557834982</t>
  </si>
  <si>
    <t>A15</t>
  </si>
  <si>
    <t>"v místech napojení"2*26+24</t>
  </si>
  <si>
    <t>16</t>
  </si>
  <si>
    <t>113204111</t>
  </si>
  <si>
    <t>Vytrhání obrub záhonových</t>
  </si>
  <si>
    <t>-319035626</t>
  </si>
  <si>
    <t>A16</t>
  </si>
  <si>
    <t>"dle PD C.1.2-4, C.1.6. - v úseku km 0,765-1,191" 419.5+381</t>
  </si>
  <si>
    <t>"podél toku"146.5+8</t>
  </si>
  <si>
    <t>"podél plotu, původně 108,6"122</t>
  </si>
  <si>
    <t>D16</t>
  </si>
  <si>
    <t>"Celkem: "A16+B16+C16</t>
  </si>
  <si>
    <t>17</t>
  </si>
  <si>
    <t>120001101</t>
  </si>
  <si>
    <t>Příplatek za ztížení vykopávky v blízkosti podzemního vedení</t>
  </si>
  <si>
    <t>M3</t>
  </si>
  <si>
    <t>182008160</t>
  </si>
  <si>
    <t>""v úseku km 0,765-1,191"</t>
  </si>
  <si>
    <t>"trubní A17 kabel vedení"2*426*0.3*0.3</t>
  </si>
  <si>
    <t>"podél stromů"48*3*0.3*0.3+25*2*0.3*0.3</t>
  </si>
  <si>
    <t>""v úseku km 1,199-1,454"</t>
  </si>
  <si>
    <t>"kabel vedení"2*260*0.3*0.3</t>
  </si>
  <si>
    <t>D17</t>
  </si>
  <si>
    <t>"Celkem: "A17+B17+C17</t>
  </si>
  <si>
    <t>18</t>
  </si>
  <si>
    <t>120901121</t>
  </si>
  <si>
    <t>Bourání zdiva z betonu prostého neprokládaného</t>
  </si>
  <si>
    <t>-993369750</t>
  </si>
  <si>
    <t>A18</t>
  </si>
  <si>
    <t>"objekty v trase - předpoklad"2</t>
  </si>
  <si>
    <t>19</t>
  </si>
  <si>
    <t>122201102</t>
  </si>
  <si>
    <t>Odkopávky a prokopávky nezapažené v hornině tř. 3 objem do 1000 m3</t>
  </si>
  <si>
    <t>254282788</t>
  </si>
  <si>
    <t>"v úseku km 0,765-1,191 : odstranění drnu A19 zeminy na krajnici"419.5*0.5*0.1+381*0.25*0.1</t>
  </si>
  <si>
    <t>"podél nové záhon obr."(80+114)*0.25*0.1</t>
  </si>
  <si>
    <t>C19</t>
  </si>
  <si>
    <t>"Celkem: "A19+B19</t>
  </si>
  <si>
    <t>122201109</t>
  </si>
  <si>
    <t>Příplatek za lepivost u odkopávek v hornině tř. 1 až 3</t>
  </si>
  <si>
    <t>390702199</t>
  </si>
  <si>
    <t>122302202</t>
  </si>
  <si>
    <t>Odkopávky a prokopávky nezapažené pro silnice objemu do 1000 m3 v hornině tř. 4</t>
  </si>
  <si>
    <t>2088654771</t>
  </si>
  <si>
    <t>""sanace podloží v tl.150mm + 30mm vyrovnání povrchu do spádu"</t>
  </si>
  <si>
    <t>""nové konstrukce"</t>
  </si>
  <si>
    <t>A21</t>
  </si>
  <si>
    <t>"hl.trasa"(1005+935-243)*1.08*0.18</t>
  </si>
  <si>
    <t>"zámková dl." (23+6+22+243)*1.08*0.18</t>
  </si>
  <si>
    <t>"var.+sign.pás" (6+5+5+5+5+6+3+3+5+55)*0.18*1.08</t>
  </si>
  <si>
    <t>"kontrast.pás"2*4*0.18</t>
  </si>
  <si>
    <t>"Celkem: "A21+B21+C21+D21</t>
  </si>
  <si>
    <t>22</t>
  </si>
  <si>
    <t>122302209</t>
  </si>
  <si>
    <t>Příplatek k odkopávkám a prokopávkám pro silnice v hornině tř. 4 za lepivost</t>
  </si>
  <si>
    <t>-1826060479</t>
  </si>
  <si>
    <t>23</t>
  </si>
  <si>
    <t>132301101</t>
  </si>
  <si>
    <t>Hloubení rýh š do 600 mm v hornině tř. 4 objemu do 100 m3</t>
  </si>
  <si>
    <t>2045844206</t>
  </si>
  <si>
    <t>"rýha pro obruby"(5.75+1.6+8.8+2.35+2.6+80+114)*0.3*0.2</t>
  </si>
  <si>
    <t>24</t>
  </si>
  <si>
    <t>132301109</t>
  </si>
  <si>
    <t>Příplatek za lepivost k hloubení rýh š do 600 mm v hornině tř. 4</t>
  </si>
  <si>
    <t>1895698361</t>
  </si>
  <si>
    <t>25</t>
  </si>
  <si>
    <t>161101101</t>
  </si>
  <si>
    <t>Svislé přemístění výkopku z horniny tř. 1 až 4 hl výkopu do 2,5 m</t>
  </si>
  <si>
    <t>-990872215</t>
  </si>
  <si>
    <t>26</t>
  </si>
  <si>
    <t>162301102</t>
  </si>
  <si>
    <t>Vodorovné přemístění do 1000 m výkopku z horniny tř. 1 až 4</t>
  </si>
  <si>
    <t>1542237794</t>
  </si>
  <si>
    <t>A26</t>
  </si>
  <si>
    <t>"přebytek zeminy"35.35+E21+A23</t>
  </si>
  <si>
    <t>"drn"655.2*0.1</t>
  </si>
  <si>
    <t>"Celkem: "A26+B26</t>
  </si>
  <si>
    <t>27</t>
  </si>
  <si>
    <t>162701109</t>
  </si>
  <si>
    <t>Příplatek k vodorovnému přemístění výkopku z horniny tř. 1 až 4 ZKD 1000 m přes 10000 m</t>
  </si>
  <si>
    <t>-1719106581</t>
  </si>
  <si>
    <t>A27</t>
  </si>
  <si>
    <t>"odvoz do 25km na placenou skládku"24*C26</t>
  </si>
  <si>
    <t>28</t>
  </si>
  <si>
    <t>171201201</t>
  </si>
  <si>
    <t>Uložení sypaniny na skládky</t>
  </si>
  <si>
    <t>2029691267</t>
  </si>
  <si>
    <t>29</t>
  </si>
  <si>
    <t>171201211</t>
  </si>
  <si>
    <t>Poplatek za uložení odpadu ze sypaniny na skládce (skládkovné)</t>
  </si>
  <si>
    <t>T</t>
  </si>
  <si>
    <t>-1267537359</t>
  </si>
  <si>
    <t>A29</t>
  </si>
  <si>
    <t>"pol. č171201211*1,8"C26*1.8</t>
  </si>
  <si>
    <t>30</t>
  </si>
  <si>
    <t>181102302</t>
  </si>
  <si>
    <t>Úprava pláně v zářezech se zhutněním</t>
  </si>
  <si>
    <t>-1985784435</t>
  </si>
  <si>
    <t>"nové konstrukce"</t>
  </si>
  <si>
    <t>A30</t>
  </si>
  <si>
    <t>"hl.trasa"(1005+935-243)*1.08</t>
  </si>
  <si>
    <t>"zámková dl." (23+6+22+243)*1.08</t>
  </si>
  <si>
    <t>"var.+sign.pás" (6+5+5+5+5+6+3+3+5+55)*1.08</t>
  </si>
  <si>
    <t>"kontrast.pás"2*4</t>
  </si>
  <si>
    <t>E30</t>
  </si>
  <si>
    <t>"Celkem: "A30+B30+C30+D30</t>
  </si>
  <si>
    <t>31</t>
  </si>
  <si>
    <t>181151311</t>
  </si>
  <si>
    <t>Plošná úprava terénu přes 500 m2 zemina tř 1 až 4 nerovnosti do +/- 100 mm v rovinně a svahu do 1:5</t>
  </si>
  <si>
    <t>1454873894</t>
  </si>
  <si>
    <t>A31</t>
  </si>
  <si>
    <t>"dle pol.181411131"655.2</t>
  </si>
  <si>
    <t>32</t>
  </si>
  <si>
    <t>181411131</t>
  </si>
  <si>
    <t>Založení parkového trávníku výsevem plochy do 1000 m2 v rovině a ve svahu do 1:5</t>
  </si>
  <si>
    <t>-1181839269</t>
  </si>
  <si>
    <t>A32</t>
  </si>
  <si>
    <t>"dle PD travnaté plochy"13.3+456.3+88.6</t>
  </si>
  <si>
    <t>"podél záhon. obruby"(80+114)*0.5</t>
  </si>
  <si>
    <t>C32</t>
  </si>
  <si>
    <t>"Celkem: "A32+B32</t>
  </si>
  <si>
    <t>33</t>
  </si>
  <si>
    <t>005724100</t>
  </si>
  <si>
    <t>osivo směs travní parková rekreační</t>
  </si>
  <si>
    <t>KG</t>
  </si>
  <si>
    <t>2016620650</t>
  </si>
  <si>
    <t>A33</t>
  </si>
  <si>
    <t>655.2*0.025</t>
  </si>
  <si>
    <t>34</t>
  </si>
  <si>
    <t>182303111.R</t>
  </si>
  <si>
    <t>Doplnění ornice na travnatých plochách tl 100 mm rovina v rovinně a svahu do 1:5</t>
  </si>
  <si>
    <t>309311215</t>
  </si>
  <si>
    <t>A34</t>
  </si>
  <si>
    <t>655.2</t>
  </si>
  <si>
    <t>35</t>
  </si>
  <si>
    <t>R02</t>
  </si>
  <si>
    <t>dodání ornice vč.dopravy a získání ze zemníku</t>
  </si>
  <si>
    <t>76124904</t>
  </si>
  <si>
    <t>A35</t>
  </si>
  <si>
    <t>"vč. opatření humozního materiálu" 655.2*0.12</t>
  </si>
  <si>
    <t>36</t>
  </si>
  <si>
    <t>184807111</t>
  </si>
  <si>
    <t>Zřízení ochrany stromu bedněním - vypolštářované bednění z fošen výšky min 2,0m vč.případného vyvázání větví vzhůru</t>
  </si>
  <si>
    <t>1473794054</t>
  </si>
  <si>
    <t>A36</t>
  </si>
  <si>
    <t>2*4*0.6*48</t>
  </si>
  <si>
    <t>37</t>
  </si>
  <si>
    <t>184807112</t>
  </si>
  <si>
    <t>Odstranění ochrany stromu bedněním</t>
  </si>
  <si>
    <t>2062742051</t>
  </si>
  <si>
    <t>A37</t>
  </si>
  <si>
    <t>"dle pol.184807111"230.4</t>
  </si>
  <si>
    <t>38</t>
  </si>
  <si>
    <t>190000001</t>
  </si>
  <si>
    <t>Ručně kopané sondy pro ověření uložení inž.sítí vč.zasýpání výkopu štěrkodrtí</t>
  </si>
  <si>
    <t>1936948565</t>
  </si>
  <si>
    <t>A38</t>
  </si>
  <si>
    <t>"dle potřeby - předpoklad"40</t>
  </si>
  <si>
    <t>Komunikace</t>
  </si>
  <si>
    <t>39</t>
  </si>
  <si>
    <t>564801111</t>
  </si>
  <si>
    <t>Podklad ze štěrkodrtě ŠD tl 30 mm fr.0-63</t>
  </si>
  <si>
    <t>1471761873</t>
  </si>
  <si>
    <t>"vyrovnání podkladu"</t>
  </si>
  <si>
    <t>A39</t>
  </si>
  <si>
    <t>"zámková dl."(23+6+22+243)*1.08</t>
  </si>
  <si>
    <t>"var.+sign.pás"(6+5+5+5+5+6+3+3+5+55)*1.08</t>
  </si>
  <si>
    <t>"kontrast.pás"2*12*0.3</t>
  </si>
  <si>
    <t>D39</t>
  </si>
  <si>
    <t>"Celkem: "A39+B39+C39</t>
  </si>
  <si>
    <t>40</t>
  </si>
  <si>
    <t>564851111</t>
  </si>
  <si>
    <t>Podklad ze štěrkodrtě ŠD tl 150 mm fr.0-63</t>
  </si>
  <si>
    <t>44794803</t>
  </si>
  <si>
    <t>""dle PD C.1.2-4, C.1.6. - sanace podloží akt.zóny"</t>
  </si>
  <si>
    <t>A40</t>
  </si>
  <si>
    <t>D40</t>
  </si>
  <si>
    <t>"Celkem: "A40+B40+C40</t>
  </si>
  <si>
    <t>41</t>
  </si>
  <si>
    <t>564871111</t>
  </si>
  <si>
    <t>Podklad ze štěrkodrtě ŠD tl 250 mm fr.0-32</t>
  </si>
  <si>
    <t>1769779769</t>
  </si>
  <si>
    <t>""dle PD C.1.2-4, C.1.6. - nové konstrukce"</t>
  </si>
  <si>
    <t>A41</t>
  </si>
  <si>
    <t>D41</t>
  </si>
  <si>
    <t>"Celkem: "A41+B41+C41</t>
  </si>
  <si>
    <t>565145111</t>
  </si>
  <si>
    <t>Asfaltový beton vrstva podkladní ACP 16 + (obalované kamenivo OKS) tl 60 mm š do 3 m</t>
  </si>
  <si>
    <t>1240340864</t>
  </si>
  <si>
    <t>A42</t>
  </si>
  <si>
    <t>"hl.trasa"(1005+935-243)</t>
  </si>
  <si>
    <t>43</t>
  </si>
  <si>
    <t>569831111</t>
  </si>
  <si>
    <t>Zpevnění krajnic štěrkodrtí tl 100 mm</t>
  </si>
  <si>
    <t>853629075</t>
  </si>
  <si>
    <t>A43</t>
  </si>
  <si>
    <t>"povrchová úprava z asfaltového recyklátu" (482+70)*0.25+482*0.5</t>
  </si>
  <si>
    <t>44</t>
  </si>
  <si>
    <t>573211111</t>
  </si>
  <si>
    <t>Postřik živičný spojovací z asfaltu v množství do 0,30 kg/m2</t>
  </si>
  <si>
    <t>1315605903</t>
  </si>
  <si>
    <t>45</t>
  </si>
  <si>
    <t>577133111</t>
  </si>
  <si>
    <t>Asfaltový beton vrstva obrusná ACO 8 (ABJ) tl 40 mm š do 3 m z nemodifikovaného asfaltu</t>
  </si>
  <si>
    <t>1571650560</t>
  </si>
  <si>
    <t>A45</t>
  </si>
  <si>
    <t>46</t>
  </si>
  <si>
    <t>596211112</t>
  </si>
  <si>
    <t>Kladení zámkové dlažby komunikací pro pěší tl 60 mm skupiny A pl do 300 m2</t>
  </si>
  <si>
    <t>522622111</t>
  </si>
  <si>
    <t>A46</t>
  </si>
  <si>
    <t>"zámková dl."(23+6+22+243)</t>
  </si>
  <si>
    <t>"var.+sign.pás"(6+5+5+5+5+6+3+3+5+55)</t>
  </si>
  <si>
    <t>C46</t>
  </si>
  <si>
    <t>"Celkem: "A46+B46</t>
  </si>
  <si>
    <t>47</t>
  </si>
  <si>
    <t>R592453040</t>
  </si>
  <si>
    <t>dlažba se zámkem "íčko" 20x16,5x6 cm přírodní</t>
  </si>
  <si>
    <t>-1314288552</t>
  </si>
  <si>
    <t>A47</t>
  </si>
  <si>
    <t>(23+6+22+243)*1.02</t>
  </si>
  <si>
    <t>48</t>
  </si>
  <si>
    <t>R592452680</t>
  </si>
  <si>
    <t>dlažba 20 x 10 x 6 cm barevná</t>
  </si>
  <si>
    <t>1588193077</t>
  </si>
  <si>
    <t>A48</t>
  </si>
  <si>
    <t>"kontrastní pás"8*1.02</t>
  </si>
  <si>
    <t>49</t>
  </si>
  <si>
    <t>R592452670</t>
  </si>
  <si>
    <t>dlažba pro nevidomé 20 x 10 x 6 cm barevná</t>
  </si>
  <si>
    <t>1011540095</t>
  </si>
  <si>
    <t>A49</t>
  </si>
  <si>
    <t>(6+5+5+5+5+6+3+3+5+55)*1.02</t>
  </si>
  <si>
    <t>50</t>
  </si>
  <si>
    <t>597661111</t>
  </si>
  <si>
    <t>Rigol dlážděný do lože z betonu tl 100 mm z dlažebních kostek drobných</t>
  </si>
  <si>
    <t>1471473860</t>
  </si>
  <si>
    <t>A50</t>
  </si>
  <si>
    <t>"u mostu"2*5*0.25</t>
  </si>
  <si>
    <t>Trubní vedení</t>
  </si>
  <si>
    <t>51</t>
  </si>
  <si>
    <t>899331111</t>
  </si>
  <si>
    <t>Výšková úprava uličního vstupu nebo vpusti do 200 mm zvýšením poklopu</t>
  </si>
  <si>
    <t>-1208318919</t>
  </si>
  <si>
    <t>A51</t>
  </si>
  <si>
    <t>"dle potřeby v trase stezky"3</t>
  </si>
  <si>
    <t>52</t>
  </si>
  <si>
    <t>899431111</t>
  </si>
  <si>
    <t>Výšková úprava uličního vstupu nebo vpusti do 200 mm zvýšením krycího hrnce, šoupěte nebo hydrantu</t>
  </si>
  <si>
    <t>1250183222</t>
  </si>
  <si>
    <t>A52</t>
  </si>
  <si>
    <t>"dle potřeby v trase stezky"5+4</t>
  </si>
  <si>
    <t>Ostatní konstrukce a práce-bourání</t>
  </si>
  <si>
    <t>53</t>
  </si>
  <si>
    <t>90000001</t>
  </si>
  <si>
    <t>Osazení chrániček a ochrana vedení inž.sítí pořípadná stranová přeložka el.kabel VN kompletní práce vč.materiálu</t>
  </si>
  <si>
    <t>-1794137164</t>
  </si>
  <si>
    <t>A53</t>
  </si>
  <si>
    <t>"dle PD C.1.2-4, C.1.6. - úsek km 0,765-1,191 cca upřesní se v průběhu stavby"300</t>
  </si>
  <si>
    <t>"v úseku km 1,199-1,454 cca upřesní se v průběhu stavby"100</t>
  </si>
  <si>
    <t>C53</t>
  </si>
  <si>
    <t>"Celkem: "A53+B53</t>
  </si>
  <si>
    <t>54</t>
  </si>
  <si>
    <t>90000002</t>
  </si>
  <si>
    <t>Demontáž a následná montáž dopravního značení (značky + sloupek)- kompletní práce vč.bet.základu a zemních prací</t>
  </si>
  <si>
    <t>-662108049</t>
  </si>
  <si>
    <t>A54</t>
  </si>
  <si>
    <t>"bus označník"1+1</t>
  </si>
  <si>
    <t>"IP6"5</t>
  </si>
  <si>
    <t>D54</t>
  </si>
  <si>
    <t>"Celkem: "A54+B54+0</t>
  </si>
  <si>
    <t>55</t>
  </si>
  <si>
    <t>90000003</t>
  </si>
  <si>
    <t>Demontáž a následná montáž velkorozměrové plakátové plochy - kompletní práce vč.bet.základu z C25/30 a zemních prací</t>
  </si>
  <si>
    <t>-1182510238</t>
  </si>
  <si>
    <t>A55</t>
  </si>
  <si>
    <t>56</t>
  </si>
  <si>
    <t>90000004</t>
  </si>
  <si>
    <t>Ošetření poškozených kořenů vč.prostředků na ošetření ran, dle požadavku ŽP</t>
  </si>
  <si>
    <t>642473411</t>
  </si>
  <si>
    <t>A56</t>
  </si>
  <si>
    <t>"komplet za jeden strom - počet stromů + del potřeby"48+25</t>
  </si>
  <si>
    <t>57</t>
  </si>
  <si>
    <t>90000005</t>
  </si>
  <si>
    <t>Povrchová úprava stávajícího zábradlí - odstranění stávajícího nátěru, 2x základní nátěr a 2x vrchní nátěr, provedení červené a bílé pruhy</t>
  </si>
  <si>
    <t>-2077779020</t>
  </si>
  <si>
    <t>A57</t>
  </si>
  <si>
    <t>"v úseku 1,199-1,454" 15</t>
  </si>
  <si>
    <t>58</t>
  </si>
  <si>
    <t>90000006</t>
  </si>
  <si>
    <t>Demontáž  a úprava stávajícího zábradlí - kompletní práce</t>
  </si>
  <si>
    <t>1462774923</t>
  </si>
  <si>
    <t>A58</t>
  </si>
  <si>
    <t>"v km 0,765-1,191"15</t>
  </si>
  <si>
    <t>"v úseku km 1,199-1,454" 12.5</t>
  </si>
  <si>
    <t>C58</t>
  </si>
  <si>
    <t>"Celkem: "A58+B58</t>
  </si>
  <si>
    <t>59</t>
  </si>
  <si>
    <t>90000007</t>
  </si>
  <si>
    <t>Stranové přeložení telefonního kabelu - kompletní práce vč.materiálu a zemních prací</t>
  </si>
  <si>
    <t>-1984190057</t>
  </si>
  <si>
    <t>A59</t>
  </si>
  <si>
    <t>"most ul.Husova - předpoklad"10+10</t>
  </si>
  <si>
    <t>"úsek 1,191-1,454 - předpoklad"20</t>
  </si>
  <si>
    <t>C59</t>
  </si>
  <si>
    <t>"Celkem: "A59+B59</t>
  </si>
  <si>
    <t>60</t>
  </si>
  <si>
    <t>90000008</t>
  </si>
  <si>
    <t>Zabezpečení přejezdu panely v místě plynárenského zařízení, montáž a demontáž vč.materiálu</t>
  </si>
  <si>
    <t>112122660</t>
  </si>
  <si>
    <t>A60</t>
  </si>
  <si>
    <t>"dle potřeby - předpoklad"60</t>
  </si>
  <si>
    <t>61</t>
  </si>
  <si>
    <t>90000009</t>
  </si>
  <si>
    <t>Opatření pro zabezpeční kořenového systému před poškozením při dočasném zatížení - kompletní práce vč.materiálu geotextílie min 150g/m2, vrstva z ŠD v tl.200mm,</t>
  </si>
  <si>
    <t>-594898339</t>
  </si>
  <si>
    <t>A61</t>
  </si>
  <si>
    <t>"předpoklad"100</t>
  </si>
  <si>
    <t>62</t>
  </si>
  <si>
    <t>905002000</t>
  </si>
  <si>
    <t>Ochranná pásma - pomocné práce zajištění nebo zřízení ochrany inženýrských sítí - zajištění a ochrana všech stávajících sítí při realizaci stavby</t>
  </si>
  <si>
    <t>KČ</t>
  </si>
  <si>
    <t>1555946628</t>
  </si>
  <si>
    <t>63</t>
  </si>
  <si>
    <t>911111111R</t>
  </si>
  <si>
    <t>Montáž zábradlí viz.PD PDPS osazeného do objímek a betonového podkladu - kompletní práce vč.zemních prací a bet.základu</t>
  </si>
  <si>
    <t>-1524979724</t>
  </si>
  <si>
    <t>A63</t>
  </si>
  <si>
    <t>"v úseku km 0,765-1,191 u mostu znovu osadit"8</t>
  </si>
  <si>
    <t>"v úseku km 1,199-1,454 u mostu znovu osadit"12</t>
  </si>
  <si>
    <t>C63</t>
  </si>
  <si>
    <t>"Celkem: "A63+B63</t>
  </si>
  <si>
    <t>64</t>
  </si>
  <si>
    <t>911111112R</t>
  </si>
  <si>
    <t>dodávka zábradlí dle specifikace PD PDPS výška 110cm, pole 2,5m  - kompletní dodávka vč. bet.základů a zemních prací a nátěrů</t>
  </si>
  <si>
    <t>867793024</t>
  </si>
  <si>
    <t>A64</t>
  </si>
  <si>
    <t>65</t>
  </si>
  <si>
    <t>911121111R</t>
  </si>
  <si>
    <t>-1271574961</t>
  </si>
  <si>
    <t>A65</t>
  </si>
  <si>
    <t>"dle PD od km 0,702, kovové zábradlí výšky 1,3 m do betonových patek, vč. zemních prací,v obloucích budou madla půdorysně zakřivena"407+70</t>
  </si>
  <si>
    <t>66</t>
  </si>
  <si>
    <t>R01</t>
  </si>
  <si>
    <t>dodávka zábradlí dle specifikace PD PDPS výška 130cm, pole 2,5m  - kompletní dodávka vč. bet.základů a zemních prací a nátěrů</t>
  </si>
  <si>
    <t>-2025152198</t>
  </si>
  <si>
    <t>A66</t>
  </si>
  <si>
    <t>407+70</t>
  </si>
  <si>
    <t>67</t>
  </si>
  <si>
    <t>914111111</t>
  </si>
  <si>
    <t>Montáž svislé dopravní značky do velikosti 1 m2 objímkami na sloupek nebo konzolu</t>
  </si>
  <si>
    <t>1132495006</t>
  </si>
  <si>
    <t>A67</t>
  </si>
  <si>
    <t>"dle PD"21</t>
  </si>
  <si>
    <t>68</t>
  </si>
  <si>
    <t>R404442020</t>
  </si>
  <si>
    <t>značka svislá reflexní  C FeZn NK 500 mm</t>
  </si>
  <si>
    <t>1772329248</t>
  </si>
  <si>
    <t>A68</t>
  </si>
  <si>
    <t>69</t>
  </si>
  <si>
    <t>914511112</t>
  </si>
  <si>
    <t>Montáž sloupku dopravních značek délky do 3,5 m s betonovým základem a patkou</t>
  </si>
  <si>
    <t>34431936</t>
  </si>
  <si>
    <t>A69</t>
  </si>
  <si>
    <t>"dle PD situace"21</t>
  </si>
  <si>
    <t>70</t>
  </si>
  <si>
    <t>R404452250</t>
  </si>
  <si>
    <t>sloupek Zn 60 - 350</t>
  </si>
  <si>
    <t>576285060</t>
  </si>
  <si>
    <t>A70</t>
  </si>
  <si>
    <t>71</t>
  </si>
  <si>
    <t>R404452400</t>
  </si>
  <si>
    <t>patka hliníková HP 60 vč.spoj.materiálu</t>
  </si>
  <si>
    <t>1895277429</t>
  </si>
  <si>
    <t>A71</t>
  </si>
  <si>
    <t>72</t>
  </si>
  <si>
    <t>R404452530</t>
  </si>
  <si>
    <t>víčko plastové na sloupek 60</t>
  </si>
  <si>
    <t>1659531463</t>
  </si>
  <si>
    <t>A72</t>
  </si>
  <si>
    <t>73</t>
  </si>
  <si>
    <t>R404452560</t>
  </si>
  <si>
    <t>upínací svorka na sloupek US 60</t>
  </si>
  <si>
    <t>-294527044</t>
  </si>
  <si>
    <t>A73</t>
  </si>
  <si>
    <t>2*21</t>
  </si>
  <si>
    <t>74</t>
  </si>
  <si>
    <t>915211112</t>
  </si>
  <si>
    <t>Vodorovné dopravní značení retroreflexním bílým plastem dělící čáry souvislé šířky 125 mm</t>
  </si>
  <si>
    <t>-1498012484</t>
  </si>
  <si>
    <t>A74</t>
  </si>
  <si>
    <t>17+9+111</t>
  </si>
  <si>
    <t>75</t>
  </si>
  <si>
    <t>915231112</t>
  </si>
  <si>
    <t>Vodorovné dopravní značení retroreflexním bílým plastem přechody pro chodce, šipky nebo symboly</t>
  </si>
  <si>
    <t>1626826446</t>
  </si>
  <si>
    <t>"symboly chodců A75 cyklisty A75, dvojice šipek"8*2.0+8*1.8+10*0.4</t>
  </si>
  <si>
    <t>Součet</t>
  </si>
  <si>
    <t>77</t>
  </si>
  <si>
    <t>915611111</t>
  </si>
  <si>
    <t>Předznačení vodorovného liniového značení</t>
  </si>
  <si>
    <t>727818306</t>
  </si>
  <si>
    <t>78</t>
  </si>
  <si>
    <t>915621111</t>
  </si>
  <si>
    <t>Předznačení vodorovného plošného značení</t>
  </si>
  <si>
    <t>-1463748665</t>
  </si>
  <si>
    <t>79</t>
  </si>
  <si>
    <t>916131213</t>
  </si>
  <si>
    <t>Osazení silničního obrubníku betonového stojatého s boční opěrou do lože z betonu prostého C20/25nXF3</t>
  </si>
  <si>
    <t>1804555715</t>
  </si>
  <si>
    <t>A79</t>
  </si>
  <si>
    <t>80</t>
  </si>
  <si>
    <t>R592174600</t>
  </si>
  <si>
    <t>obrubník betonový chodníkový 100x15x25 cm</t>
  </si>
  <si>
    <t>-423172480</t>
  </si>
  <si>
    <t>A80</t>
  </si>
  <si>
    <t>9*1.02</t>
  </si>
  <si>
    <t>81</t>
  </si>
  <si>
    <t>916231213</t>
  </si>
  <si>
    <t>Osazení chodníkového obrubníku betonového stojatého s boční opěrou do lože z betonu prostého C20/25nXF3</t>
  </si>
  <si>
    <t>261181511</t>
  </si>
  <si>
    <t>A81</t>
  </si>
  <si>
    <t>"v úseku km 0,765-1,191" (5.75+1.6+8.8+2.35+2.6+114)</t>
  </si>
  <si>
    <t>"v úseku km 1,199-1,454" (80+140+113+18)</t>
  </si>
  <si>
    <t>C81</t>
  </si>
  <si>
    <t>"Celkem: "A81+B81</t>
  </si>
  <si>
    <t>82</t>
  </si>
  <si>
    <t>R592173050</t>
  </si>
  <si>
    <t>obrubník betonový zahradní přírodní šedá 50x5x25 cm</t>
  </si>
  <si>
    <t>1792287141</t>
  </si>
  <si>
    <t>A82</t>
  </si>
  <si>
    <t>"dle PD C.1.2-4, C.1.6. - v úseku km 0,765-1,191" (5.75+1.6+8.8+2.35+2.6+114)/0.5*1.02</t>
  </si>
  <si>
    <t>"v úseku km 1,199-1,454" (80+140+113+18)/0.5*1.02</t>
  </si>
  <si>
    <t>C82</t>
  </si>
  <si>
    <t>"Celkem: "A82+B82</t>
  </si>
  <si>
    <t>84</t>
  </si>
  <si>
    <t>919735113</t>
  </si>
  <si>
    <t>Řezání stávajícího živičného krytu hl do 150 mm</t>
  </si>
  <si>
    <t>1183122151</t>
  </si>
  <si>
    <t>A84</t>
  </si>
  <si>
    <t>"dle potřeby"80</t>
  </si>
  <si>
    <t>85</t>
  </si>
  <si>
    <t>919735124</t>
  </si>
  <si>
    <t>Řezání stávajícího betonového krytu hl do 200 mm</t>
  </si>
  <si>
    <t>-519249701</t>
  </si>
  <si>
    <t>A85</t>
  </si>
  <si>
    <t>"dle potřeby"20</t>
  </si>
  <si>
    <t>86</t>
  </si>
  <si>
    <t>966005111</t>
  </si>
  <si>
    <t>Rozebrání a odstranění silničního zábradlí se sloupky osazenými s betonovými patkami</t>
  </si>
  <si>
    <t>-125513986</t>
  </si>
  <si>
    <t>"dle PD C.1.2-4"374+70</t>
  </si>
  <si>
    <t>99</t>
  </si>
  <si>
    <t>Přesun hmot</t>
  </si>
  <si>
    <t>87</t>
  </si>
  <si>
    <t>979024443</t>
  </si>
  <si>
    <t>Očištění vybouraných obrubníků a krajníků silničních</t>
  </si>
  <si>
    <t>-950186288</t>
  </si>
  <si>
    <t>"KÚ" 9</t>
  </si>
  <si>
    <t>88</t>
  </si>
  <si>
    <t>979054441</t>
  </si>
  <si>
    <t>Očištění vybouraných z desek nebo dlaždic s původním spárováním z kameniva těženého vč.uložení na palety</t>
  </si>
  <si>
    <t>-1006824979</t>
  </si>
  <si>
    <t>95</t>
  </si>
  <si>
    <t>979099115</t>
  </si>
  <si>
    <t>Poplatek za uložení betonového odpadu na skládce (skládkovné)</t>
  </si>
  <si>
    <t>1998470892</t>
  </si>
  <si>
    <t>A89</t>
  </si>
  <si>
    <t>1025.2*0.18*2.2</t>
  </si>
  <si>
    <t>0.25*0.35*70*2.2+0.18*0.35*1077*2.2</t>
  </si>
  <si>
    <t>C89</t>
  </si>
  <si>
    <t>"Celkem: "A89+B89</t>
  </si>
  <si>
    <t>96</t>
  </si>
  <si>
    <t>979099145</t>
  </si>
  <si>
    <t>Poplatek za uložení odpadu z asfaltových povrchů na skládce (skládkovné)</t>
  </si>
  <si>
    <t>844034009</t>
  </si>
  <si>
    <t>A90</t>
  </si>
  <si>
    <t>128.3*0.05*2.5+20*0.05*2.5</t>
  </si>
  <si>
    <t>979099155</t>
  </si>
  <si>
    <t>Poplatek za uložení odpadu z kameniva na skládce (skládkovné)</t>
  </si>
  <si>
    <t>1295251765</t>
  </si>
  <si>
    <t>A91</t>
  </si>
  <si>
    <t>1107.216*0.2*1.9+1072.2*0.3*1.9</t>
  </si>
  <si>
    <t>9790991551</t>
  </si>
  <si>
    <t>Poplatek za uložení odpadu ostatní (skládkovné)</t>
  </si>
  <si>
    <t>-1705187168</t>
  </si>
  <si>
    <t>A92</t>
  </si>
  <si>
    <t>A86*0.050</t>
  </si>
  <si>
    <t>997</t>
  </si>
  <si>
    <t>Přesun sutě</t>
  </si>
  <si>
    <t>997211612</t>
  </si>
  <si>
    <t>Nakládání vybouraných hmot na dopravní prostředky pro vodorovnou dopravu</t>
  </si>
  <si>
    <t>342039152</t>
  </si>
  <si>
    <t>A2</t>
  </si>
  <si>
    <t>"dle PD C.1.2-4, C.1.6. - obruby"79*0.25*0.35*2.4</t>
  </si>
  <si>
    <t>3</t>
  </si>
  <si>
    <t>997321511</t>
  </si>
  <si>
    <t>Vodorovná doprava suti a vybouraných hmot po suchu do 1 km</t>
  </si>
  <si>
    <t>1992164131</t>
  </si>
  <si>
    <t>"suť"128.3*0.05*2.5+1107.216*0.2*1.9+1072.2*0.3*1.9+20*0.05*2.5</t>
  </si>
  <si>
    <t>""vybourané hmoty"</t>
  </si>
  <si>
    <t>"na trvalou skládku"1025.2*0.18*2.2+0.25*0.35*70*2.2+0.18*0.35*1077*2.2+444*0.050</t>
  </si>
  <si>
    <t>"na mezideponii tam A3 zpět"285.5*0.25*0.35*2.4*2</t>
  </si>
  <si>
    <t>D3</t>
  </si>
  <si>
    <t>"Celkem: "A3+B3+C3</t>
  </si>
  <si>
    <t>997321519</t>
  </si>
  <si>
    <t>Příplatek ZKD 1km vodorovné dopravy suti a vybouraných hmot po suchu</t>
  </si>
  <si>
    <t>-1448480386</t>
  </si>
  <si>
    <t>A4</t>
  </si>
  <si>
    <t>"odvoz na skládku do 25km"D3*24</t>
  </si>
  <si>
    <t>998</t>
  </si>
  <si>
    <t>998225111</t>
  </si>
  <si>
    <t>Přesun hmot pro pozemní komunikace a letiště s krytem živičným</t>
  </si>
  <si>
    <t>-53203179</t>
  </si>
  <si>
    <t>441,22</t>
  </si>
  <si>
    <t>SO001 - Vedlejší a ostatní náklady - vedlejší způsobilé výdaje</t>
  </si>
  <si>
    <t>VRN1 - Průzkumné, geodetické a projektové práce</t>
  </si>
  <si>
    <t>VRN3 - Regulace a ochrana dopravy (i pěší)</t>
  </si>
  <si>
    <t>VRN4 - Inženýrská činnost</t>
  </si>
  <si>
    <t>936104211.R</t>
  </si>
  <si>
    <t>Montáž a dodání odpadkového koše viz PD PDPS do betonové patky z C25/30XF4</t>
  </si>
  <si>
    <t>1028286069</t>
  </si>
  <si>
    <t>A1</t>
  </si>
  <si>
    <t>"Odpadkový koš se stříškou, ocelové tělo, opláštění ocelovým nebo nerezovým plechem, variantně popelník s nerezovým zhášečem cigaret; 50l "4</t>
  </si>
  <si>
    <t>936124112.R</t>
  </si>
  <si>
    <t>Montáž a dodání lavičky stabilní parkové dle PD PDPS se zabetonováním noh do betonu C25/30XF4</t>
  </si>
  <si>
    <t>2118642184</t>
  </si>
  <si>
    <t>"Parková lavička s opěradlem, ocelová kce, sedák i opěradlo z dřevěných desek, vč. zpevněné plochy ze souvrství se zámkovou dlažbou, cca pl. 5m2 "4</t>
  </si>
  <si>
    <t>936174311.R</t>
  </si>
  <si>
    <t>Montáž a dodání stojanu na kola dle PD PDPS pro 3 kola kotevními šrouby na pevný podklad</t>
  </si>
  <si>
    <t>-121867190</t>
  </si>
  <si>
    <t>"Tvarově shodný se sloupky zábradlí. Kotvení pod dlažbu se skrytými šrouby, vč. zpevněné plochy ze souvrství se zámkovou dlažbou, cca pl. 5m2 "2*2</t>
  </si>
  <si>
    <t>966001211</t>
  </si>
  <si>
    <t>Odstranění lavičky stabilní zabetonované s umístěním na skládku investora</t>
  </si>
  <si>
    <t>1484885440</t>
  </si>
  <si>
    <t>"stávající"7</t>
  </si>
  <si>
    <t>966001311</t>
  </si>
  <si>
    <t>Odstranění odpadkového koše s betonovou patkou s umístěním na trvalou skládku</t>
  </si>
  <si>
    <t>421047217</t>
  </si>
  <si>
    <t>t</t>
  </si>
  <si>
    <t>CS ÚRS 2016 02</t>
  </si>
  <si>
    <t>-1863408852</t>
  </si>
  <si>
    <t>5*0,2+7*0,25</t>
  </si>
  <si>
    <t>512</t>
  </si>
  <si>
    <t>1950187397</t>
  </si>
  <si>
    <t>-2040499416</t>
  </si>
  <si>
    <t>"odvoz na skládku do 25km"</t>
  </si>
  <si>
    <t>(5*0,2+7*0,25)*24</t>
  </si>
  <si>
    <t>997321611</t>
  </si>
  <si>
    <t>Nakládání nebo překládání suti a vybouraných hmot</t>
  </si>
  <si>
    <t>1867682353</t>
  </si>
  <si>
    <t>(5*0,2+7*0,25)</t>
  </si>
  <si>
    <t>VRN1</t>
  </si>
  <si>
    <t>Průzkumné, geodetické a projektové práce</t>
  </si>
  <si>
    <t>012303000</t>
  </si>
  <si>
    <t>Geodetické práce po výstavbě - zaměření skutečného provedení díla ke kolaudaci stavby</t>
  </si>
  <si>
    <t>1051199734</t>
  </si>
  <si>
    <t>013244001</t>
  </si>
  <si>
    <t>Dokumentace pro realizaci stavby - 5x tištěná podoba, 1x CD</t>
  </si>
  <si>
    <t>-50873786</t>
  </si>
  <si>
    <t>013254000</t>
  </si>
  <si>
    <t>Dokumentace skutečného provedení stavby - 4x tištěná, 1x na CD</t>
  </si>
  <si>
    <t>248090388</t>
  </si>
  <si>
    <t>VRN3</t>
  </si>
  <si>
    <t>Regulace a ochrana dopravy (i pěší)</t>
  </si>
  <si>
    <t>034403000</t>
  </si>
  <si>
    <t>Dopravní značení na staveništi - Dopravně inženýrské opatření v průběhu výstavby dle TP66 a  PD</t>
  </si>
  <si>
    <t>1818889662</t>
  </si>
  <si>
    <t>034403001</t>
  </si>
  <si>
    <t>Pomocné práce zajištění nebo řízení regulaci a ochranu dopravy - úhrnná částka musí obsahovat veškeré nákl. na dočasné úpravy a regulaci dopr.(i pěší) na staven</t>
  </si>
  <si>
    <t>626757566</t>
  </si>
  <si>
    <t>VRN4</t>
  </si>
  <si>
    <t>Inženýrská činnost</t>
  </si>
  <si>
    <t>041103000</t>
  </si>
  <si>
    <t>Autorský dozor projektanta</t>
  </si>
  <si>
    <t>-133454364</t>
  </si>
  <si>
    <t>041403000</t>
  </si>
  <si>
    <t>Koordinátor BOZP na staveništi</t>
  </si>
  <si>
    <t>-782680458</t>
  </si>
  <si>
    <t>043134000</t>
  </si>
  <si>
    <t>Zkoušky zatěžovací - provedení zkoušek nad rámec KZP - (10 statických zatěžovacích zkoušek)</t>
  </si>
  <si>
    <t>216086221</t>
  </si>
  <si>
    <t>SO002 - Vedlejší a ostatní náklady - nezpůsobilé výdaje</t>
  </si>
  <si>
    <t>VRN3 - Zařízení staveniště</t>
  </si>
  <si>
    <t>VRN5 - Finanční náklady</t>
  </si>
  <si>
    <t>011324000</t>
  </si>
  <si>
    <t>Archeologický průzkum</t>
  </si>
  <si>
    <t>647563049</t>
  </si>
  <si>
    <t>Zařízení staveniště</t>
  </si>
  <si>
    <t>030001000</t>
  </si>
  <si>
    <t>-983847186</t>
  </si>
  <si>
    <t>032903000</t>
  </si>
  <si>
    <t>Náklady na provoz a údržbu vybavení staveniště</t>
  </si>
  <si>
    <t>-344177932</t>
  </si>
  <si>
    <t>039103000</t>
  </si>
  <si>
    <t>Rozebrání, bourání a odvoz zařízení staveniště</t>
  </si>
  <si>
    <t>1683010593</t>
  </si>
  <si>
    <t>VRN5</t>
  </si>
  <si>
    <t>Finanční náklady</t>
  </si>
  <si>
    <t>053002000</t>
  </si>
  <si>
    <t>Poplatky - za dočasné zábory manipulačních pruhů, skládek apod.</t>
  </si>
  <si>
    <t>-1477119095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</si>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</sst>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8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name val="Trebuchet MS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7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7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2" xfId="0" applyNumberFormat="1" applyFont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166" fontId="24" fillId="0" borderId="23" xfId="0" applyNumberFormat="1" applyFont="1" applyBorder="1" applyAlignment="1" applyProtection="1">
      <alignment vertical="center"/>
    </xf>
    <xf numFmtId="4" fontId="24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5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25" fillId="0" borderId="0" xfId="0" applyFont="1" applyAlignment="1">
      <alignment horizontal="left"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8" fillId="0" borderId="15" xfId="0" applyNumberFormat="1" applyFont="1" applyBorder="1" applyAlignment="1" applyProtection="1"/>
    <xf numFmtId="166" fontId="28" fillId="0" borderId="16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Border="1" applyAlignment="1" applyProtection="1"/>
    <xf numFmtId="0" fontId="6" fillId="0" borderId="4" xfId="0" applyFont="1" applyBorder="1" applyAlignment="1"/>
    <xf numFmtId="0" fontId="6" fillId="0" borderId="17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8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32" fillId="0" borderId="27" xfId="0" applyFont="1" applyBorder="1" applyAlignment="1" applyProtection="1">
      <alignment horizontal="center" vertical="center"/>
    </xf>
    <xf numFmtId="49" fontId="32" fillId="0" borderId="27" xfId="0" applyNumberFormat="1" applyFont="1" applyBorder="1" applyAlignment="1" applyProtection="1">
      <alignment horizontal="left" vertical="center" wrapText="1"/>
    </xf>
    <xf numFmtId="0" fontId="32" fillId="0" borderId="27" xfId="0" applyFont="1" applyBorder="1" applyAlignment="1" applyProtection="1">
      <alignment horizontal="left" vertical="center" wrapText="1"/>
    </xf>
    <xf numFmtId="0" fontId="32" fillId="0" borderId="27" xfId="0" applyFont="1" applyBorder="1" applyAlignment="1" applyProtection="1">
      <alignment horizontal="center" vertical="center" wrapText="1"/>
    </xf>
    <xf numFmtId="167" fontId="32" fillId="0" borderId="27" xfId="0" applyNumberFormat="1" applyFont="1" applyBorder="1" applyAlignment="1" applyProtection="1">
      <alignment vertical="center"/>
    </xf>
    <xf numFmtId="4" fontId="32" fillId="3" borderId="27" xfId="0" applyNumberFormat="1" applyFont="1" applyFill="1" applyBorder="1" applyAlignment="1" applyProtection="1">
      <alignment vertical="center"/>
      <protection locked="0"/>
    </xf>
    <xf numFmtId="4" fontId="32" fillId="0" borderId="27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2" fillId="3" borderId="27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22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4" fillId="2" borderId="0" xfId="1" applyFill="1"/>
    <xf numFmtId="0" fontId="35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36" fillId="0" borderId="28" xfId="2" applyFont="1" applyBorder="1" applyAlignment="1">
      <alignment vertical="center" wrapText="1"/>
      <protection locked="0"/>
    </xf>
    <xf numFmtId="0" fontId="36" fillId="0" borderId="29" xfId="2" applyFont="1" applyBorder="1" applyAlignment="1">
      <alignment vertical="center" wrapText="1"/>
      <protection locked="0"/>
    </xf>
    <xf numFmtId="0" fontId="36" fillId="0" borderId="30" xfId="2" applyFont="1" applyBorder="1" applyAlignment="1">
      <alignment vertical="center" wrapText="1"/>
      <protection locked="0"/>
    </xf>
    <xf numFmtId="0" fontId="36" fillId="0" borderId="31" xfId="2" applyFont="1" applyBorder="1" applyAlignment="1">
      <alignment horizontal="center" vertical="center" wrapText="1"/>
      <protection locked="0"/>
    </xf>
    <xf numFmtId="0" fontId="36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36" fillId="0" borderId="31" xfId="2" applyFont="1" applyBorder="1" applyAlignment="1">
      <alignment vertical="center" wrapText="1"/>
      <protection locked="0"/>
    </xf>
    <xf numFmtId="0" fontId="36" fillId="0" borderId="32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49" fontId="43" fillId="0" borderId="0" xfId="2" applyNumberFormat="1" applyFont="1" applyBorder="1" applyAlignment="1">
      <alignment vertical="center" wrapText="1"/>
      <protection locked="0"/>
    </xf>
    <xf numFmtId="0" fontId="36" fillId="0" borderId="34" xfId="2" applyFont="1" applyBorder="1" applyAlignment="1">
      <alignment vertical="center" wrapText="1"/>
      <protection locked="0"/>
    </xf>
    <xf numFmtId="0" fontId="38" fillId="0" borderId="33" xfId="2" applyFont="1" applyBorder="1" applyAlignment="1">
      <alignment vertical="center" wrapText="1"/>
      <protection locked="0"/>
    </xf>
    <xf numFmtId="0" fontId="36" fillId="0" borderId="35" xfId="2" applyFont="1" applyBorder="1" applyAlignment="1">
      <alignment vertical="center" wrapText="1"/>
      <protection locked="0"/>
    </xf>
    <xf numFmtId="0" fontId="36" fillId="0" borderId="0" xfId="2" applyFont="1" applyBorder="1" applyAlignment="1">
      <alignment vertical="top"/>
      <protection locked="0"/>
    </xf>
    <xf numFmtId="0" fontId="36" fillId="0" borderId="0" xfId="2" applyFont="1" applyAlignment="1">
      <alignment vertical="top"/>
      <protection locked="0"/>
    </xf>
    <xf numFmtId="0" fontId="36" fillId="0" borderId="28" xfId="2" applyFont="1" applyBorder="1" applyAlignment="1">
      <alignment horizontal="left" vertical="center"/>
      <protection locked="0"/>
    </xf>
    <xf numFmtId="0" fontId="36" fillId="0" borderId="29" xfId="2" applyFont="1" applyBorder="1" applyAlignment="1">
      <alignment horizontal="left" vertical="center"/>
      <protection locked="0"/>
    </xf>
    <xf numFmtId="0" fontId="36" fillId="0" borderId="30" xfId="2" applyFont="1" applyBorder="1" applyAlignment="1">
      <alignment horizontal="left" vertical="center"/>
      <protection locked="0"/>
    </xf>
    <xf numFmtId="0" fontId="36" fillId="0" borderId="31" xfId="2" applyFont="1" applyBorder="1" applyAlignment="1">
      <alignment horizontal="left" vertical="center"/>
      <protection locked="0"/>
    </xf>
    <xf numFmtId="0" fontId="36" fillId="0" borderId="32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center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center" vertical="center"/>
      <protection locked="0"/>
    </xf>
    <xf numFmtId="0" fontId="36" fillId="0" borderId="34" xfId="2" applyFont="1" applyBorder="1" applyAlignment="1">
      <alignment horizontal="left" vertical="center"/>
      <protection locked="0"/>
    </xf>
    <xf numFmtId="0" fontId="38" fillId="0" borderId="33" xfId="2" applyFont="1" applyBorder="1" applyAlignment="1">
      <alignment horizontal="left" vertical="center"/>
      <protection locked="0"/>
    </xf>
    <xf numFmtId="0" fontId="36" fillId="0" borderId="35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36" fillId="0" borderId="28" xfId="2" applyFont="1" applyBorder="1" applyAlignment="1">
      <alignment horizontal="left" vertical="center" wrapText="1"/>
      <protection locked="0"/>
    </xf>
    <xf numFmtId="0" fontId="36" fillId="0" borderId="29" xfId="2" applyFont="1" applyBorder="1" applyAlignment="1">
      <alignment horizontal="left" vertical="center" wrapText="1"/>
      <protection locked="0"/>
    </xf>
    <xf numFmtId="0" fontId="36" fillId="0" borderId="30" xfId="2" applyFont="1" applyBorder="1" applyAlignment="1">
      <alignment horizontal="left" vertical="center" wrapText="1"/>
      <protection locked="0"/>
    </xf>
    <xf numFmtId="0" fontId="36" fillId="0" borderId="31" xfId="2" applyFont="1" applyBorder="1" applyAlignment="1">
      <alignment horizontal="left" vertical="center" wrapText="1"/>
      <protection locked="0"/>
    </xf>
    <xf numFmtId="0" fontId="36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vertical="center" wrapText="1"/>
      <protection locked="0"/>
    </xf>
    <xf numFmtId="0" fontId="43" fillId="0" borderId="35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top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6" fillId="0" borderId="0" xfId="2" applyFont="1" applyAlignment="1">
      <alignment vertical="center"/>
      <protection locked="0"/>
    </xf>
    <xf numFmtId="0" fontId="42" fillId="0" borderId="0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2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3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6" fillId="0" borderId="33" xfId="2" applyFont="1" applyBorder="1" applyAlignment="1">
      <protection locked="0"/>
    </xf>
    <xf numFmtId="0" fontId="36" fillId="0" borderId="31" xfId="2" applyFont="1" applyBorder="1" applyAlignment="1">
      <alignment vertical="top"/>
      <protection locked="0"/>
    </xf>
    <xf numFmtId="0" fontId="36" fillId="0" borderId="32" xfId="2" applyFont="1" applyBorder="1" applyAlignment="1">
      <alignment vertical="top"/>
      <protection locked="0"/>
    </xf>
    <xf numFmtId="0" fontId="36" fillId="0" borderId="0" xfId="2" applyFont="1" applyBorder="1" applyAlignment="1">
      <alignment horizontal="center" vertical="center"/>
      <protection locked="0"/>
    </xf>
    <xf numFmtId="0" fontId="36" fillId="0" borderId="0" xfId="2" applyFont="1" applyBorder="1" applyAlignment="1">
      <alignment horizontal="left" vertical="top"/>
      <protection locked="0"/>
    </xf>
    <xf numFmtId="0" fontId="36" fillId="0" borderId="34" xfId="2" applyFont="1" applyBorder="1" applyAlignment="1">
      <alignment vertical="top"/>
      <protection locked="0"/>
    </xf>
    <xf numFmtId="0" fontId="36" fillId="0" borderId="33" xfId="2" applyFont="1" applyBorder="1" applyAlignment="1">
      <alignment vertical="top"/>
      <protection locked="0"/>
    </xf>
    <xf numFmtId="0" fontId="36" fillId="0" borderId="35" xfId="2" applyFont="1" applyBorder="1" applyAlignment="1">
      <alignment vertical="top"/>
      <protection locked="0"/>
    </xf>
    <xf numFmtId="0" fontId="0" fillId="0" borderId="0" xfId="0"/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0" fontId="39" fillId="2" borderId="0" xfId="1" applyFont="1" applyFill="1" applyAlignment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42" fillId="0" borderId="33" xfId="2" applyFont="1" applyBorder="1" applyAlignment="1">
      <alignment horizontal="left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/>
      <protection locked="0"/>
    </xf>
    <xf numFmtId="49" fontId="43" fillId="0" borderId="0" xfId="2" applyNumberFormat="1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47" t="s">
        <v>0</v>
      </c>
      <c r="B1" s="248"/>
      <c r="C1" s="248"/>
      <c r="D1" s="249" t="s">
        <v>1</v>
      </c>
      <c r="E1" s="248"/>
      <c r="F1" s="248"/>
      <c r="G1" s="248"/>
      <c r="H1" s="248"/>
      <c r="I1" s="248"/>
      <c r="J1" s="248"/>
      <c r="K1" s="250" t="s">
        <v>864</v>
      </c>
      <c r="L1" s="250"/>
      <c r="M1" s="250"/>
      <c r="N1" s="250"/>
      <c r="O1" s="250"/>
      <c r="P1" s="250"/>
      <c r="Q1" s="250"/>
      <c r="R1" s="250"/>
      <c r="S1" s="250"/>
      <c r="T1" s="248"/>
      <c r="U1" s="248"/>
      <c r="V1" s="248"/>
      <c r="W1" s="250" t="s">
        <v>865</v>
      </c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42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16" t="s">
        <v>6</v>
      </c>
      <c r="BT2" s="16" t="s">
        <v>7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50000000000003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5" customHeight="1" x14ac:dyDescent="0.3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362" t="s">
        <v>14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21"/>
      <c r="AQ5" s="23"/>
      <c r="BE5" s="359" t="s">
        <v>15</v>
      </c>
      <c r="BS5" s="16" t="s">
        <v>6</v>
      </c>
    </row>
    <row r="6" spans="1:74" ht="36.950000000000003" customHeight="1" x14ac:dyDescent="0.3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364" t="s">
        <v>17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21"/>
      <c r="AQ6" s="23"/>
      <c r="BE6" s="331"/>
      <c r="BS6" s="16" t="s">
        <v>18</v>
      </c>
    </row>
    <row r="7" spans="1:74" ht="14.45" customHeight="1" x14ac:dyDescent="0.3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20</v>
      </c>
      <c r="AO7" s="21"/>
      <c r="AP7" s="21"/>
      <c r="AQ7" s="23"/>
      <c r="BE7" s="331"/>
      <c r="BS7" s="16" t="s">
        <v>22</v>
      </c>
    </row>
    <row r="8" spans="1:74" ht="14.45" customHeight="1" x14ac:dyDescent="0.3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331"/>
      <c r="BS8" s="16" t="s">
        <v>27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331"/>
      <c r="BS9" s="16" t="s">
        <v>28</v>
      </c>
    </row>
    <row r="10" spans="1:74" ht="14.45" customHeight="1" x14ac:dyDescent="0.3">
      <c r="B10" s="20"/>
      <c r="C10" s="21"/>
      <c r="D10" s="29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30</v>
      </c>
      <c r="AL10" s="21"/>
      <c r="AM10" s="21"/>
      <c r="AN10" s="27" t="s">
        <v>20</v>
      </c>
      <c r="AO10" s="21"/>
      <c r="AP10" s="21"/>
      <c r="AQ10" s="23"/>
      <c r="BE10" s="331"/>
      <c r="BS10" s="16" t="s">
        <v>18</v>
      </c>
    </row>
    <row r="11" spans="1:74" ht="18.399999999999999" customHeight="1" x14ac:dyDescent="0.3">
      <c r="B11" s="20"/>
      <c r="C11" s="21"/>
      <c r="D11" s="21"/>
      <c r="E11" s="27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31</v>
      </c>
      <c r="AL11" s="21"/>
      <c r="AM11" s="21"/>
      <c r="AN11" s="27" t="s">
        <v>20</v>
      </c>
      <c r="AO11" s="21"/>
      <c r="AP11" s="21"/>
      <c r="AQ11" s="23"/>
      <c r="BE11" s="331"/>
      <c r="BS11" s="16" t="s">
        <v>18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331"/>
      <c r="BS12" s="16" t="s">
        <v>18</v>
      </c>
    </row>
    <row r="13" spans="1:74" ht="14.45" customHeight="1" x14ac:dyDescent="0.3">
      <c r="B13" s="20"/>
      <c r="C13" s="21"/>
      <c r="D13" s="29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30</v>
      </c>
      <c r="AL13" s="21"/>
      <c r="AM13" s="21"/>
      <c r="AN13" s="31" t="s">
        <v>33</v>
      </c>
      <c r="AO13" s="21"/>
      <c r="AP13" s="21"/>
      <c r="AQ13" s="23"/>
      <c r="BE13" s="331"/>
      <c r="BS13" s="16" t="s">
        <v>18</v>
      </c>
    </row>
    <row r="14" spans="1:74" ht="15" x14ac:dyDescent="0.3">
      <c r="B14" s="20"/>
      <c r="C14" s="21"/>
      <c r="D14" s="21"/>
      <c r="E14" s="365" t="s">
        <v>33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29" t="s">
        <v>31</v>
      </c>
      <c r="AL14" s="21"/>
      <c r="AM14" s="21"/>
      <c r="AN14" s="31" t="s">
        <v>33</v>
      </c>
      <c r="AO14" s="21"/>
      <c r="AP14" s="21"/>
      <c r="AQ14" s="23"/>
      <c r="BE14" s="331"/>
      <c r="BS14" s="16" t="s">
        <v>18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331"/>
      <c r="BS15" s="16" t="s">
        <v>4</v>
      </c>
    </row>
    <row r="16" spans="1:74" ht="14.45" customHeight="1" x14ac:dyDescent="0.3">
      <c r="B16" s="20"/>
      <c r="C16" s="21"/>
      <c r="D16" s="29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30</v>
      </c>
      <c r="AL16" s="21"/>
      <c r="AM16" s="21"/>
      <c r="AN16" s="27" t="s">
        <v>20</v>
      </c>
      <c r="AO16" s="21"/>
      <c r="AP16" s="21"/>
      <c r="AQ16" s="23"/>
      <c r="BE16" s="331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24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31</v>
      </c>
      <c r="AL17" s="21"/>
      <c r="AM17" s="21"/>
      <c r="AN17" s="27" t="s">
        <v>20</v>
      </c>
      <c r="AO17" s="21"/>
      <c r="AP17" s="21"/>
      <c r="AQ17" s="23"/>
      <c r="BE17" s="331"/>
      <c r="BS17" s="16" t="s">
        <v>35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331"/>
      <c r="BS18" s="16" t="s">
        <v>6</v>
      </c>
    </row>
    <row r="19" spans="2:71" ht="14.45" customHeight="1" x14ac:dyDescent="0.3">
      <c r="B19" s="20"/>
      <c r="C19" s="21"/>
      <c r="D19" s="29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331"/>
      <c r="BS19" s="16" t="s">
        <v>6</v>
      </c>
    </row>
    <row r="20" spans="2:71" ht="22.5" customHeight="1" x14ac:dyDescent="0.3">
      <c r="B20" s="20"/>
      <c r="C20" s="21"/>
      <c r="D20" s="21"/>
      <c r="E20" s="366" t="s">
        <v>20</v>
      </c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21"/>
      <c r="AP20" s="21"/>
      <c r="AQ20" s="23"/>
      <c r="BE20" s="331"/>
      <c r="BS20" s="16" t="s">
        <v>35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331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331"/>
    </row>
    <row r="23" spans="2:71" s="1" customFormat="1" ht="25.9" customHeight="1" x14ac:dyDescent="0.3">
      <c r="B23" s="33"/>
      <c r="C23" s="34"/>
      <c r="D23" s="35" t="s">
        <v>37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7">
        <f>ROUND(AG51,2)</f>
        <v>0</v>
      </c>
      <c r="AL23" s="368"/>
      <c r="AM23" s="368"/>
      <c r="AN23" s="368"/>
      <c r="AO23" s="368"/>
      <c r="AP23" s="34"/>
      <c r="AQ23" s="37"/>
      <c r="BE23" s="360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360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69" t="s">
        <v>38</v>
      </c>
      <c r="M25" s="347"/>
      <c r="N25" s="347"/>
      <c r="O25" s="347"/>
      <c r="P25" s="34"/>
      <c r="Q25" s="34"/>
      <c r="R25" s="34"/>
      <c r="S25" s="34"/>
      <c r="T25" s="34"/>
      <c r="U25" s="34"/>
      <c r="V25" s="34"/>
      <c r="W25" s="369" t="s">
        <v>39</v>
      </c>
      <c r="X25" s="347"/>
      <c r="Y25" s="347"/>
      <c r="Z25" s="347"/>
      <c r="AA25" s="347"/>
      <c r="AB25" s="347"/>
      <c r="AC25" s="347"/>
      <c r="AD25" s="347"/>
      <c r="AE25" s="347"/>
      <c r="AF25" s="34"/>
      <c r="AG25" s="34"/>
      <c r="AH25" s="34"/>
      <c r="AI25" s="34"/>
      <c r="AJ25" s="34"/>
      <c r="AK25" s="369" t="s">
        <v>40</v>
      </c>
      <c r="AL25" s="347"/>
      <c r="AM25" s="347"/>
      <c r="AN25" s="347"/>
      <c r="AO25" s="347"/>
      <c r="AP25" s="34"/>
      <c r="AQ25" s="37"/>
      <c r="BE25" s="360"/>
    </row>
    <row r="26" spans="2:71" s="2" customFormat="1" ht="14.45" customHeight="1" x14ac:dyDescent="0.3">
      <c r="B26" s="39"/>
      <c r="C26" s="40"/>
      <c r="D26" s="41" t="s">
        <v>41</v>
      </c>
      <c r="E26" s="40"/>
      <c r="F26" s="41" t="s">
        <v>42</v>
      </c>
      <c r="G26" s="40"/>
      <c r="H26" s="40"/>
      <c r="I26" s="40"/>
      <c r="J26" s="40"/>
      <c r="K26" s="40"/>
      <c r="L26" s="352">
        <v>0.21</v>
      </c>
      <c r="M26" s="353"/>
      <c r="N26" s="353"/>
      <c r="O26" s="353"/>
      <c r="P26" s="40"/>
      <c r="Q26" s="40"/>
      <c r="R26" s="40"/>
      <c r="S26" s="40"/>
      <c r="T26" s="40"/>
      <c r="U26" s="40"/>
      <c r="V26" s="40"/>
      <c r="W26" s="354">
        <f>ROUND(AZ51,2)</f>
        <v>0</v>
      </c>
      <c r="X26" s="353"/>
      <c r="Y26" s="353"/>
      <c r="Z26" s="353"/>
      <c r="AA26" s="353"/>
      <c r="AB26" s="353"/>
      <c r="AC26" s="353"/>
      <c r="AD26" s="353"/>
      <c r="AE26" s="353"/>
      <c r="AF26" s="40"/>
      <c r="AG26" s="40"/>
      <c r="AH26" s="40"/>
      <c r="AI26" s="40"/>
      <c r="AJ26" s="40"/>
      <c r="AK26" s="354">
        <f>ROUND(AV51,2)</f>
        <v>0</v>
      </c>
      <c r="AL26" s="353"/>
      <c r="AM26" s="353"/>
      <c r="AN26" s="353"/>
      <c r="AO26" s="353"/>
      <c r="AP26" s="40"/>
      <c r="AQ26" s="42"/>
      <c r="BE26" s="361"/>
    </row>
    <row r="27" spans="2:71" s="2" customFormat="1" ht="14.45" customHeight="1" x14ac:dyDescent="0.3">
      <c r="B27" s="39"/>
      <c r="C27" s="40"/>
      <c r="D27" s="40"/>
      <c r="E27" s="40"/>
      <c r="F27" s="41" t="s">
        <v>43</v>
      </c>
      <c r="G27" s="40"/>
      <c r="H27" s="40"/>
      <c r="I27" s="40"/>
      <c r="J27" s="40"/>
      <c r="K27" s="40"/>
      <c r="L27" s="352">
        <v>0.15</v>
      </c>
      <c r="M27" s="353"/>
      <c r="N27" s="353"/>
      <c r="O27" s="353"/>
      <c r="P27" s="40"/>
      <c r="Q27" s="40"/>
      <c r="R27" s="40"/>
      <c r="S27" s="40"/>
      <c r="T27" s="40"/>
      <c r="U27" s="40"/>
      <c r="V27" s="40"/>
      <c r="W27" s="354">
        <f>ROUND(BA51,2)</f>
        <v>0</v>
      </c>
      <c r="X27" s="353"/>
      <c r="Y27" s="353"/>
      <c r="Z27" s="353"/>
      <c r="AA27" s="353"/>
      <c r="AB27" s="353"/>
      <c r="AC27" s="353"/>
      <c r="AD27" s="353"/>
      <c r="AE27" s="353"/>
      <c r="AF27" s="40"/>
      <c r="AG27" s="40"/>
      <c r="AH27" s="40"/>
      <c r="AI27" s="40"/>
      <c r="AJ27" s="40"/>
      <c r="AK27" s="354">
        <f>ROUND(AW51,2)</f>
        <v>0</v>
      </c>
      <c r="AL27" s="353"/>
      <c r="AM27" s="353"/>
      <c r="AN27" s="353"/>
      <c r="AO27" s="353"/>
      <c r="AP27" s="40"/>
      <c r="AQ27" s="42"/>
      <c r="BE27" s="361"/>
    </row>
    <row r="28" spans="2:71" s="2" customFormat="1" ht="14.45" hidden="1" customHeight="1" x14ac:dyDescent="0.3">
      <c r="B28" s="39"/>
      <c r="C28" s="40"/>
      <c r="D28" s="40"/>
      <c r="E28" s="40"/>
      <c r="F28" s="41" t="s">
        <v>44</v>
      </c>
      <c r="G28" s="40"/>
      <c r="H28" s="40"/>
      <c r="I28" s="40"/>
      <c r="J28" s="40"/>
      <c r="K28" s="40"/>
      <c r="L28" s="352">
        <v>0.21</v>
      </c>
      <c r="M28" s="353"/>
      <c r="N28" s="353"/>
      <c r="O28" s="353"/>
      <c r="P28" s="40"/>
      <c r="Q28" s="40"/>
      <c r="R28" s="40"/>
      <c r="S28" s="40"/>
      <c r="T28" s="40"/>
      <c r="U28" s="40"/>
      <c r="V28" s="40"/>
      <c r="W28" s="354">
        <f>ROUND(BB51,2)</f>
        <v>0</v>
      </c>
      <c r="X28" s="353"/>
      <c r="Y28" s="353"/>
      <c r="Z28" s="353"/>
      <c r="AA28" s="353"/>
      <c r="AB28" s="353"/>
      <c r="AC28" s="353"/>
      <c r="AD28" s="353"/>
      <c r="AE28" s="353"/>
      <c r="AF28" s="40"/>
      <c r="AG28" s="40"/>
      <c r="AH28" s="40"/>
      <c r="AI28" s="40"/>
      <c r="AJ28" s="40"/>
      <c r="AK28" s="354">
        <v>0</v>
      </c>
      <c r="AL28" s="353"/>
      <c r="AM28" s="353"/>
      <c r="AN28" s="353"/>
      <c r="AO28" s="353"/>
      <c r="AP28" s="40"/>
      <c r="AQ28" s="42"/>
      <c r="BE28" s="361"/>
    </row>
    <row r="29" spans="2:71" s="2" customFormat="1" ht="14.45" hidden="1" customHeight="1" x14ac:dyDescent="0.3">
      <c r="B29" s="39"/>
      <c r="C29" s="40"/>
      <c r="D29" s="40"/>
      <c r="E29" s="40"/>
      <c r="F29" s="41" t="s">
        <v>45</v>
      </c>
      <c r="G29" s="40"/>
      <c r="H29" s="40"/>
      <c r="I29" s="40"/>
      <c r="J29" s="40"/>
      <c r="K29" s="40"/>
      <c r="L29" s="352">
        <v>0.15</v>
      </c>
      <c r="M29" s="353"/>
      <c r="N29" s="353"/>
      <c r="O29" s="353"/>
      <c r="P29" s="40"/>
      <c r="Q29" s="40"/>
      <c r="R29" s="40"/>
      <c r="S29" s="40"/>
      <c r="T29" s="40"/>
      <c r="U29" s="40"/>
      <c r="V29" s="40"/>
      <c r="W29" s="354">
        <f>ROUND(BC51,2)</f>
        <v>0</v>
      </c>
      <c r="X29" s="353"/>
      <c r="Y29" s="353"/>
      <c r="Z29" s="353"/>
      <c r="AA29" s="353"/>
      <c r="AB29" s="353"/>
      <c r="AC29" s="353"/>
      <c r="AD29" s="353"/>
      <c r="AE29" s="353"/>
      <c r="AF29" s="40"/>
      <c r="AG29" s="40"/>
      <c r="AH29" s="40"/>
      <c r="AI29" s="40"/>
      <c r="AJ29" s="40"/>
      <c r="AK29" s="354">
        <v>0</v>
      </c>
      <c r="AL29" s="353"/>
      <c r="AM29" s="353"/>
      <c r="AN29" s="353"/>
      <c r="AO29" s="353"/>
      <c r="AP29" s="40"/>
      <c r="AQ29" s="42"/>
      <c r="BE29" s="361"/>
    </row>
    <row r="30" spans="2:71" s="2" customFormat="1" ht="14.45" hidden="1" customHeight="1" x14ac:dyDescent="0.3">
      <c r="B30" s="39"/>
      <c r="C30" s="40"/>
      <c r="D30" s="40"/>
      <c r="E30" s="40"/>
      <c r="F30" s="41" t="s">
        <v>46</v>
      </c>
      <c r="G30" s="40"/>
      <c r="H30" s="40"/>
      <c r="I30" s="40"/>
      <c r="J30" s="40"/>
      <c r="K30" s="40"/>
      <c r="L30" s="352">
        <v>0</v>
      </c>
      <c r="M30" s="353"/>
      <c r="N30" s="353"/>
      <c r="O30" s="353"/>
      <c r="P30" s="40"/>
      <c r="Q30" s="40"/>
      <c r="R30" s="40"/>
      <c r="S30" s="40"/>
      <c r="T30" s="40"/>
      <c r="U30" s="40"/>
      <c r="V30" s="40"/>
      <c r="W30" s="354">
        <f>ROUND(BD51,2)</f>
        <v>0</v>
      </c>
      <c r="X30" s="353"/>
      <c r="Y30" s="353"/>
      <c r="Z30" s="353"/>
      <c r="AA30" s="353"/>
      <c r="AB30" s="353"/>
      <c r="AC30" s="353"/>
      <c r="AD30" s="353"/>
      <c r="AE30" s="353"/>
      <c r="AF30" s="40"/>
      <c r="AG30" s="40"/>
      <c r="AH30" s="40"/>
      <c r="AI30" s="40"/>
      <c r="AJ30" s="40"/>
      <c r="AK30" s="354">
        <v>0</v>
      </c>
      <c r="AL30" s="353"/>
      <c r="AM30" s="353"/>
      <c r="AN30" s="353"/>
      <c r="AO30" s="353"/>
      <c r="AP30" s="40"/>
      <c r="AQ30" s="42"/>
      <c r="BE30" s="361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360"/>
    </row>
    <row r="32" spans="2:71" s="1" customFormat="1" ht="25.9" customHeight="1" x14ac:dyDescent="0.3">
      <c r="B32" s="33"/>
      <c r="C32" s="43"/>
      <c r="D32" s="44" t="s">
        <v>47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48</v>
      </c>
      <c r="U32" s="45"/>
      <c r="V32" s="45"/>
      <c r="W32" s="45"/>
      <c r="X32" s="355" t="s">
        <v>49</v>
      </c>
      <c r="Y32" s="356"/>
      <c r="Z32" s="356"/>
      <c r="AA32" s="356"/>
      <c r="AB32" s="356"/>
      <c r="AC32" s="45"/>
      <c r="AD32" s="45"/>
      <c r="AE32" s="45"/>
      <c r="AF32" s="45"/>
      <c r="AG32" s="45"/>
      <c r="AH32" s="45"/>
      <c r="AI32" s="45"/>
      <c r="AJ32" s="45"/>
      <c r="AK32" s="357">
        <f>SUM(AK23:AK30)</f>
        <v>0</v>
      </c>
      <c r="AL32" s="356"/>
      <c r="AM32" s="356"/>
      <c r="AN32" s="356"/>
      <c r="AO32" s="358"/>
      <c r="AP32" s="43"/>
      <c r="AQ32" s="47"/>
      <c r="BE32" s="360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3"/>
    </row>
    <row r="39" spans="2:56" s="1" customFormat="1" ht="36.950000000000003" customHeight="1" x14ac:dyDescent="0.3">
      <c r="B39" s="33"/>
      <c r="C39" s="54" t="s">
        <v>50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3"/>
    </row>
    <row r="40" spans="2:56" s="1" customFormat="1" ht="6.95" customHeight="1" x14ac:dyDescent="0.3">
      <c r="B40" s="3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3"/>
    </row>
    <row r="41" spans="2:56" s="3" customFormat="1" ht="14.45" customHeight="1" x14ac:dyDescent="0.3">
      <c r="B41" s="56"/>
      <c r="C41" s="57" t="s">
        <v>13</v>
      </c>
      <c r="D41" s="58"/>
      <c r="E41" s="58"/>
      <c r="F41" s="58"/>
      <c r="G41" s="58"/>
      <c r="H41" s="58"/>
      <c r="I41" s="58"/>
      <c r="J41" s="58"/>
      <c r="K41" s="58"/>
      <c r="L41" s="58" t="str">
        <f>K5</f>
        <v>16-014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</row>
    <row r="42" spans="2:56" s="4" customFormat="1" ht="36.950000000000003" customHeight="1" x14ac:dyDescent="0.3">
      <c r="B42" s="60"/>
      <c r="C42" s="61" t="s">
        <v>16</v>
      </c>
      <c r="D42" s="62"/>
      <c r="E42" s="62"/>
      <c r="F42" s="62"/>
      <c r="G42" s="62"/>
      <c r="H42" s="62"/>
      <c r="I42" s="62"/>
      <c r="J42" s="62"/>
      <c r="K42" s="62"/>
      <c r="L42" s="337" t="str">
        <f>K6</f>
        <v>Smíšená stezka pro pěší a cyklisty Nám.Denisovo - Zoologická zahrada, Dvúr Králové I.etapa - Nábřeží Benešovo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2"/>
      <c r="AQ42" s="62"/>
      <c r="AR42" s="63"/>
    </row>
    <row r="43" spans="2:56" s="1" customFormat="1" ht="6.95" customHeight="1" x14ac:dyDescent="0.3">
      <c r="B43" s="3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3"/>
    </row>
    <row r="44" spans="2:56" s="1" customFormat="1" ht="15" x14ac:dyDescent="0.3">
      <c r="B44" s="33"/>
      <c r="C44" s="57" t="s">
        <v>23</v>
      </c>
      <c r="D44" s="55"/>
      <c r="E44" s="55"/>
      <c r="F44" s="55"/>
      <c r="G44" s="55"/>
      <c r="H44" s="55"/>
      <c r="I44" s="55"/>
      <c r="J44" s="55"/>
      <c r="K44" s="55"/>
      <c r="L44" s="64" t="str">
        <f>IF(K8="","",K8)</f>
        <v xml:space="preserve"> 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7" t="s">
        <v>25</v>
      </c>
      <c r="AJ44" s="55"/>
      <c r="AK44" s="55"/>
      <c r="AL44" s="55"/>
      <c r="AM44" s="339" t="str">
        <f>IF(AN8= "","",AN8)</f>
        <v>3.3.2017</v>
      </c>
      <c r="AN44" s="340"/>
      <c r="AO44" s="55"/>
      <c r="AP44" s="55"/>
      <c r="AQ44" s="55"/>
      <c r="AR44" s="53"/>
    </row>
    <row r="45" spans="2:56" s="1" customFormat="1" ht="6.95" customHeight="1" x14ac:dyDescent="0.3">
      <c r="B45" s="33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2:56" s="1" customFormat="1" ht="15" x14ac:dyDescent="0.3">
      <c r="B46" s="33"/>
      <c r="C46" s="57" t="s">
        <v>29</v>
      </c>
      <c r="D46" s="55"/>
      <c r="E46" s="55"/>
      <c r="F46" s="55"/>
      <c r="G46" s="55"/>
      <c r="H46" s="55"/>
      <c r="I46" s="55"/>
      <c r="J46" s="55"/>
      <c r="K46" s="55"/>
      <c r="L46" s="58" t="str">
        <f>IF(E11= "","",E11)</f>
        <v xml:space="preserve"> 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7" t="s">
        <v>34</v>
      </c>
      <c r="AJ46" s="55"/>
      <c r="AK46" s="55"/>
      <c r="AL46" s="55"/>
      <c r="AM46" s="341" t="str">
        <f>IF(E17="","",E17)</f>
        <v xml:space="preserve"> </v>
      </c>
      <c r="AN46" s="340"/>
      <c r="AO46" s="340"/>
      <c r="AP46" s="340"/>
      <c r="AQ46" s="55"/>
      <c r="AR46" s="53"/>
      <c r="AS46" s="342" t="s">
        <v>51</v>
      </c>
      <c r="AT46" s="343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 x14ac:dyDescent="0.3">
      <c r="B47" s="33"/>
      <c r="C47" s="57" t="s">
        <v>32</v>
      </c>
      <c r="D47" s="55"/>
      <c r="E47" s="55"/>
      <c r="F47" s="55"/>
      <c r="G47" s="55"/>
      <c r="H47" s="55"/>
      <c r="I47" s="55"/>
      <c r="J47" s="55"/>
      <c r="K47" s="55"/>
      <c r="L47" s="58" t="str">
        <f>IF(E14= "Vyplň údaj","",E14)</f>
        <v/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3"/>
      <c r="AS47" s="344"/>
      <c r="AT47" s="345"/>
      <c r="AU47" s="68"/>
      <c r="AV47" s="68"/>
      <c r="AW47" s="68"/>
      <c r="AX47" s="68"/>
      <c r="AY47" s="68"/>
      <c r="AZ47" s="68"/>
      <c r="BA47" s="68"/>
      <c r="BB47" s="68"/>
      <c r="BC47" s="68"/>
      <c r="BD47" s="69"/>
    </row>
    <row r="48" spans="2:56" s="1" customFormat="1" ht="10.9" customHeight="1" x14ac:dyDescent="0.3">
      <c r="B48" s="3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3"/>
      <c r="AS48" s="346"/>
      <c r="AT48" s="347"/>
      <c r="AU48" s="34"/>
      <c r="AV48" s="34"/>
      <c r="AW48" s="34"/>
      <c r="AX48" s="34"/>
      <c r="AY48" s="34"/>
      <c r="AZ48" s="34"/>
      <c r="BA48" s="34"/>
      <c r="BB48" s="34"/>
      <c r="BC48" s="34"/>
      <c r="BD48" s="70"/>
    </row>
    <row r="49" spans="1:91" s="1" customFormat="1" ht="29.25" customHeight="1" x14ac:dyDescent="0.3">
      <c r="B49" s="33"/>
      <c r="C49" s="348" t="s">
        <v>52</v>
      </c>
      <c r="D49" s="349"/>
      <c r="E49" s="349"/>
      <c r="F49" s="349"/>
      <c r="G49" s="349"/>
      <c r="H49" s="71"/>
      <c r="I49" s="350" t="s">
        <v>53</v>
      </c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51" t="s">
        <v>54</v>
      </c>
      <c r="AH49" s="349"/>
      <c r="AI49" s="349"/>
      <c r="AJ49" s="349"/>
      <c r="AK49" s="349"/>
      <c r="AL49" s="349"/>
      <c r="AM49" s="349"/>
      <c r="AN49" s="350" t="s">
        <v>55</v>
      </c>
      <c r="AO49" s="349"/>
      <c r="AP49" s="349"/>
      <c r="AQ49" s="72" t="s">
        <v>56</v>
      </c>
      <c r="AR49" s="53"/>
      <c r="AS49" s="73" t="s">
        <v>57</v>
      </c>
      <c r="AT49" s="74" t="s">
        <v>58</v>
      </c>
      <c r="AU49" s="74" t="s">
        <v>59</v>
      </c>
      <c r="AV49" s="74" t="s">
        <v>60</v>
      </c>
      <c r="AW49" s="74" t="s">
        <v>61</v>
      </c>
      <c r="AX49" s="74" t="s">
        <v>62</v>
      </c>
      <c r="AY49" s="74" t="s">
        <v>63</v>
      </c>
      <c r="AZ49" s="74" t="s">
        <v>64</v>
      </c>
      <c r="BA49" s="74" t="s">
        <v>65</v>
      </c>
      <c r="BB49" s="74" t="s">
        <v>66</v>
      </c>
      <c r="BC49" s="74" t="s">
        <v>67</v>
      </c>
      <c r="BD49" s="75" t="s">
        <v>68</v>
      </c>
    </row>
    <row r="50" spans="1:91" s="1" customFormat="1" ht="10.9" customHeight="1" x14ac:dyDescent="0.3">
      <c r="B50" s="33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3"/>
      <c r="AS50" s="76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pans="1:91" s="4" customFormat="1" ht="32.450000000000003" customHeight="1" x14ac:dyDescent="0.3">
      <c r="B51" s="60"/>
      <c r="C51" s="79" t="s">
        <v>69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335">
        <f>ROUND(SUM(AG52:AG54),2)</f>
        <v>0</v>
      </c>
      <c r="AH51" s="335"/>
      <c r="AI51" s="335"/>
      <c r="AJ51" s="335"/>
      <c r="AK51" s="335"/>
      <c r="AL51" s="335"/>
      <c r="AM51" s="335"/>
      <c r="AN51" s="336">
        <f>SUM(AG51,AT51)</f>
        <v>0</v>
      </c>
      <c r="AO51" s="336"/>
      <c r="AP51" s="336"/>
      <c r="AQ51" s="81" t="s">
        <v>20</v>
      </c>
      <c r="AR51" s="63"/>
      <c r="AS51" s="82">
        <f>ROUND(SUM(AS52:AS54),2)</f>
        <v>0</v>
      </c>
      <c r="AT51" s="83">
        <f>ROUND(SUM(AV51:AW51),2)</f>
        <v>0</v>
      </c>
      <c r="AU51" s="84">
        <f>ROUND(SUM(AU52:AU54),5)</f>
        <v>0</v>
      </c>
      <c r="AV51" s="83">
        <f>ROUND(AZ51*L26,2)</f>
        <v>0</v>
      </c>
      <c r="AW51" s="83">
        <f>ROUND(BA51*L27,2)</f>
        <v>0</v>
      </c>
      <c r="AX51" s="83">
        <f>ROUND(BB51*L26,2)</f>
        <v>0</v>
      </c>
      <c r="AY51" s="83">
        <f>ROUND(BC51*L27,2)</f>
        <v>0</v>
      </c>
      <c r="AZ51" s="83">
        <f>ROUND(SUM(AZ52:AZ54),2)</f>
        <v>0</v>
      </c>
      <c r="BA51" s="83">
        <f>ROUND(SUM(BA52:BA54),2)</f>
        <v>0</v>
      </c>
      <c r="BB51" s="83">
        <f>ROUND(SUM(BB52:BB54),2)</f>
        <v>0</v>
      </c>
      <c r="BC51" s="83">
        <f>ROUND(SUM(BC52:BC54),2)</f>
        <v>0</v>
      </c>
      <c r="BD51" s="85">
        <f>ROUND(SUM(BD52:BD54),2)</f>
        <v>0</v>
      </c>
      <c r="BS51" s="86" t="s">
        <v>70</v>
      </c>
      <c r="BT51" s="86" t="s">
        <v>71</v>
      </c>
      <c r="BU51" s="87" t="s">
        <v>72</v>
      </c>
      <c r="BV51" s="86" t="s">
        <v>73</v>
      </c>
      <c r="BW51" s="86" t="s">
        <v>5</v>
      </c>
      <c r="BX51" s="86" t="s">
        <v>74</v>
      </c>
      <c r="CL51" s="86" t="s">
        <v>20</v>
      </c>
    </row>
    <row r="52" spans="1:91" s="5" customFormat="1" ht="22.5" customHeight="1" x14ac:dyDescent="0.3">
      <c r="A52" s="243" t="s">
        <v>866</v>
      </c>
      <c r="B52" s="88"/>
      <c r="C52" s="89"/>
      <c r="D52" s="334" t="s">
        <v>75</v>
      </c>
      <c r="E52" s="333"/>
      <c r="F52" s="333"/>
      <c r="G52" s="333"/>
      <c r="H52" s="333"/>
      <c r="I52" s="90"/>
      <c r="J52" s="334" t="s">
        <v>76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2">
        <f>'SO101 - Komunikace - hlav...'!J27</f>
        <v>0</v>
      </c>
      <c r="AH52" s="333"/>
      <c r="AI52" s="333"/>
      <c r="AJ52" s="333"/>
      <c r="AK52" s="333"/>
      <c r="AL52" s="333"/>
      <c r="AM52" s="333"/>
      <c r="AN52" s="332">
        <f>SUM(AG52,AT52)</f>
        <v>0</v>
      </c>
      <c r="AO52" s="333"/>
      <c r="AP52" s="333"/>
      <c r="AQ52" s="91" t="s">
        <v>77</v>
      </c>
      <c r="AR52" s="92"/>
      <c r="AS52" s="93">
        <v>0</v>
      </c>
      <c r="AT52" s="94">
        <f>ROUND(SUM(AV52:AW52),2)</f>
        <v>0</v>
      </c>
      <c r="AU52" s="95">
        <f>'SO101 - Komunikace - hlav...'!P83</f>
        <v>0</v>
      </c>
      <c r="AV52" s="94">
        <f>'SO101 - Komunikace - hlav...'!J30</f>
        <v>0</v>
      </c>
      <c r="AW52" s="94">
        <f>'SO101 - Komunikace - hlav...'!J31</f>
        <v>0</v>
      </c>
      <c r="AX52" s="94">
        <f>'SO101 - Komunikace - hlav...'!J32</f>
        <v>0</v>
      </c>
      <c r="AY52" s="94">
        <f>'SO101 - Komunikace - hlav...'!J33</f>
        <v>0</v>
      </c>
      <c r="AZ52" s="94">
        <f>'SO101 - Komunikace - hlav...'!F30</f>
        <v>0</v>
      </c>
      <c r="BA52" s="94">
        <f>'SO101 - Komunikace - hlav...'!F31</f>
        <v>0</v>
      </c>
      <c r="BB52" s="94">
        <f>'SO101 - Komunikace - hlav...'!F32</f>
        <v>0</v>
      </c>
      <c r="BC52" s="94">
        <f>'SO101 - Komunikace - hlav...'!F33</f>
        <v>0</v>
      </c>
      <c r="BD52" s="96">
        <f>'SO101 - Komunikace - hlav...'!F34</f>
        <v>0</v>
      </c>
      <c r="BT52" s="97" t="s">
        <v>22</v>
      </c>
      <c r="BV52" s="97" t="s">
        <v>73</v>
      </c>
      <c r="BW52" s="97" t="s">
        <v>78</v>
      </c>
      <c r="BX52" s="97" t="s">
        <v>5</v>
      </c>
      <c r="CL52" s="97" t="s">
        <v>20</v>
      </c>
      <c r="CM52" s="97" t="s">
        <v>79</v>
      </c>
    </row>
    <row r="53" spans="1:91" s="5" customFormat="1" ht="37.5" customHeight="1" x14ac:dyDescent="0.3">
      <c r="A53" s="243" t="s">
        <v>866</v>
      </c>
      <c r="B53" s="88"/>
      <c r="C53" s="89"/>
      <c r="D53" s="334" t="s">
        <v>80</v>
      </c>
      <c r="E53" s="333"/>
      <c r="F53" s="333"/>
      <c r="G53" s="333"/>
      <c r="H53" s="333"/>
      <c r="I53" s="90"/>
      <c r="J53" s="334" t="s">
        <v>81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2">
        <f>'SO001 - Vedlejší a ostatn...'!J27</f>
        <v>0</v>
      </c>
      <c r="AH53" s="333"/>
      <c r="AI53" s="333"/>
      <c r="AJ53" s="333"/>
      <c r="AK53" s="333"/>
      <c r="AL53" s="333"/>
      <c r="AM53" s="333"/>
      <c r="AN53" s="332">
        <f>SUM(AG53,AT53)</f>
        <v>0</v>
      </c>
      <c r="AO53" s="333"/>
      <c r="AP53" s="333"/>
      <c r="AQ53" s="91" t="s">
        <v>77</v>
      </c>
      <c r="AR53" s="92"/>
      <c r="AS53" s="93">
        <v>0</v>
      </c>
      <c r="AT53" s="94">
        <f>ROUND(SUM(AV53:AW53),2)</f>
        <v>0</v>
      </c>
      <c r="AU53" s="95">
        <f>'SO001 - Vedlejší a ostatn...'!P80</f>
        <v>0</v>
      </c>
      <c r="AV53" s="94">
        <f>'SO001 - Vedlejší a ostatn...'!J30</f>
        <v>0</v>
      </c>
      <c r="AW53" s="94">
        <f>'SO001 - Vedlejší a ostatn...'!J31</f>
        <v>0</v>
      </c>
      <c r="AX53" s="94">
        <f>'SO001 - Vedlejší a ostatn...'!J32</f>
        <v>0</v>
      </c>
      <c r="AY53" s="94">
        <f>'SO001 - Vedlejší a ostatn...'!J33</f>
        <v>0</v>
      </c>
      <c r="AZ53" s="94">
        <f>'SO001 - Vedlejší a ostatn...'!F30</f>
        <v>0</v>
      </c>
      <c r="BA53" s="94">
        <f>'SO001 - Vedlejší a ostatn...'!F31</f>
        <v>0</v>
      </c>
      <c r="BB53" s="94">
        <f>'SO001 - Vedlejší a ostatn...'!F32</f>
        <v>0</v>
      </c>
      <c r="BC53" s="94">
        <f>'SO001 - Vedlejší a ostatn...'!F33</f>
        <v>0</v>
      </c>
      <c r="BD53" s="96">
        <f>'SO001 - Vedlejší a ostatn...'!F34</f>
        <v>0</v>
      </c>
      <c r="BT53" s="97" t="s">
        <v>22</v>
      </c>
      <c r="BV53" s="97" t="s">
        <v>73</v>
      </c>
      <c r="BW53" s="97" t="s">
        <v>82</v>
      </c>
      <c r="BX53" s="97" t="s">
        <v>5</v>
      </c>
      <c r="CL53" s="97" t="s">
        <v>20</v>
      </c>
      <c r="CM53" s="97" t="s">
        <v>79</v>
      </c>
    </row>
    <row r="54" spans="1:91" s="5" customFormat="1" ht="37.5" customHeight="1" x14ac:dyDescent="0.3">
      <c r="A54" s="243" t="s">
        <v>866</v>
      </c>
      <c r="B54" s="88"/>
      <c r="C54" s="89"/>
      <c r="D54" s="334" t="s">
        <v>83</v>
      </c>
      <c r="E54" s="333"/>
      <c r="F54" s="333"/>
      <c r="G54" s="333"/>
      <c r="H54" s="333"/>
      <c r="I54" s="90"/>
      <c r="J54" s="334" t="s">
        <v>84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2">
        <f>'SO002 - Vedlejší a ostatn...'!J27</f>
        <v>0</v>
      </c>
      <c r="AH54" s="333"/>
      <c r="AI54" s="333"/>
      <c r="AJ54" s="333"/>
      <c r="AK54" s="333"/>
      <c r="AL54" s="333"/>
      <c r="AM54" s="333"/>
      <c r="AN54" s="332">
        <f>SUM(AG54,AT54)</f>
        <v>0</v>
      </c>
      <c r="AO54" s="333"/>
      <c r="AP54" s="333"/>
      <c r="AQ54" s="91" t="s">
        <v>77</v>
      </c>
      <c r="AR54" s="92"/>
      <c r="AS54" s="98">
        <v>0</v>
      </c>
      <c r="AT54" s="99">
        <f>ROUND(SUM(AV54:AW54),2)</f>
        <v>0</v>
      </c>
      <c r="AU54" s="100">
        <f>'SO002 - Vedlejší a ostatn...'!P79</f>
        <v>0</v>
      </c>
      <c r="AV54" s="99">
        <f>'SO002 - Vedlejší a ostatn...'!J30</f>
        <v>0</v>
      </c>
      <c r="AW54" s="99">
        <f>'SO002 - Vedlejší a ostatn...'!J31</f>
        <v>0</v>
      </c>
      <c r="AX54" s="99">
        <f>'SO002 - Vedlejší a ostatn...'!J32</f>
        <v>0</v>
      </c>
      <c r="AY54" s="99">
        <f>'SO002 - Vedlejší a ostatn...'!J33</f>
        <v>0</v>
      </c>
      <c r="AZ54" s="99">
        <f>'SO002 - Vedlejší a ostatn...'!F30</f>
        <v>0</v>
      </c>
      <c r="BA54" s="99">
        <f>'SO002 - Vedlejší a ostatn...'!F31</f>
        <v>0</v>
      </c>
      <c r="BB54" s="99">
        <f>'SO002 - Vedlejší a ostatn...'!F32</f>
        <v>0</v>
      </c>
      <c r="BC54" s="99">
        <f>'SO002 - Vedlejší a ostatn...'!F33</f>
        <v>0</v>
      </c>
      <c r="BD54" s="101">
        <f>'SO002 - Vedlejší a ostatn...'!F34</f>
        <v>0</v>
      </c>
      <c r="BT54" s="97" t="s">
        <v>22</v>
      </c>
      <c r="BV54" s="97" t="s">
        <v>73</v>
      </c>
      <c r="BW54" s="97" t="s">
        <v>85</v>
      </c>
      <c r="BX54" s="97" t="s">
        <v>5</v>
      </c>
      <c r="CL54" s="97" t="s">
        <v>20</v>
      </c>
      <c r="CM54" s="97" t="s">
        <v>71</v>
      </c>
    </row>
    <row r="55" spans="1:91" s="1" customFormat="1" ht="30" customHeight="1" x14ac:dyDescent="0.3">
      <c r="B55" s="33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3"/>
    </row>
    <row r="56" spans="1:91" s="1" customFormat="1" ht="6.95" customHeight="1" x14ac:dyDescent="0.3"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53"/>
    </row>
  </sheetData>
  <sheetProtection algorithmName="SHA-512" hashValue="TwaSCKIOde60AzYItTTgKvEDNt9GwarPR3Mb+GOyNMCwKHoFR11t1orPbtZTTrLVgAwACgvOU6QI6apFs1sBMA==" saltValue="gN3UAMUThoZiUA4DfN+d/A==" spinCount="100000" sheet="1" objects="1" scenarios="1" formatColumns="0" formatRows="0" sort="0" autoFilter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101 - Komunikace - hlav...'!C2" tooltip="SO101 - Komunikace - hlav..." display="/"/>
    <hyperlink ref="A53" location="'SO001 - Vedlejší a ostatn...'!C2" tooltip="SO001 - Vedlejší a ostatn..." display="/"/>
    <hyperlink ref="A54" location="'SO002 - Vedlejší a ostatn...'!C2" tooltip="SO002 - Vedlejší a ostat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45"/>
      <c r="C1" s="245"/>
      <c r="D1" s="244" t="s">
        <v>1</v>
      </c>
      <c r="E1" s="245"/>
      <c r="F1" s="246" t="s">
        <v>867</v>
      </c>
      <c r="G1" s="371" t="s">
        <v>868</v>
      </c>
      <c r="H1" s="371"/>
      <c r="I1" s="251"/>
      <c r="J1" s="246" t="s">
        <v>869</v>
      </c>
      <c r="K1" s="244" t="s">
        <v>86</v>
      </c>
      <c r="L1" s="246" t="s">
        <v>870</v>
      </c>
      <c r="M1" s="246"/>
      <c r="N1" s="246"/>
      <c r="O1" s="246"/>
      <c r="P1" s="246"/>
      <c r="Q1" s="246"/>
      <c r="R1" s="246"/>
      <c r="S1" s="246"/>
      <c r="T1" s="246"/>
      <c r="U1" s="242"/>
      <c r="V1" s="24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6" t="s">
        <v>78</v>
      </c>
      <c r="AZ2" s="103" t="s">
        <v>87</v>
      </c>
      <c r="BA2" s="103" t="s">
        <v>87</v>
      </c>
      <c r="BB2" s="103" t="s">
        <v>20</v>
      </c>
      <c r="BC2" s="103" t="s">
        <v>88</v>
      </c>
      <c r="BD2" s="103" t="s">
        <v>89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4"/>
      <c r="J3" s="18"/>
      <c r="K3" s="19"/>
      <c r="AT3" s="16" t="s">
        <v>79</v>
      </c>
      <c r="AZ3" s="103" t="s">
        <v>90</v>
      </c>
      <c r="BA3" s="103" t="s">
        <v>90</v>
      </c>
      <c r="BB3" s="103" t="s">
        <v>20</v>
      </c>
      <c r="BC3" s="103" t="s">
        <v>91</v>
      </c>
      <c r="BD3" s="103" t="s">
        <v>89</v>
      </c>
    </row>
    <row r="4" spans="1:70" ht="36.950000000000003" customHeight="1" x14ac:dyDescent="0.3">
      <c r="B4" s="20"/>
      <c r="C4" s="21"/>
      <c r="D4" s="22" t="s">
        <v>92</v>
      </c>
      <c r="E4" s="21"/>
      <c r="F4" s="21"/>
      <c r="G4" s="21"/>
      <c r="H4" s="21"/>
      <c r="I4" s="105"/>
      <c r="J4" s="21"/>
      <c r="K4" s="23"/>
      <c r="M4" s="24" t="s">
        <v>10</v>
      </c>
      <c r="AT4" s="16" t="s">
        <v>4</v>
      </c>
      <c r="AZ4" s="103" t="s">
        <v>93</v>
      </c>
      <c r="BA4" s="103" t="s">
        <v>93</v>
      </c>
      <c r="BB4" s="103" t="s">
        <v>20</v>
      </c>
      <c r="BC4" s="103" t="s">
        <v>94</v>
      </c>
      <c r="BD4" s="103" t="s">
        <v>89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5"/>
      <c r="J5" s="21"/>
      <c r="K5" s="23"/>
      <c r="AZ5" s="103" t="s">
        <v>95</v>
      </c>
      <c r="BA5" s="103" t="s">
        <v>95</v>
      </c>
      <c r="BB5" s="103" t="s">
        <v>20</v>
      </c>
      <c r="BC5" s="103" t="s">
        <v>96</v>
      </c>
      <c r="BD5" s="103" t="s">
        <v>89</v>
      </c>
    </row>
    <row r="6" spans="1:70" ht="15" x14ac:dyDescent="0.3">
      <c r="B6" s="20"/>
      <c r="C6" s="21"/>
      <c r="D6" s="29" t="s">
        <v>16</v>
      </c>
      <c r="E6" s="21"/>
      <c r="F6" s="21"/>
      <c r="G6" s="21"/>
      <c r="H6" s="21"/>
      <c r="I6" s="105"/>
      <c r="J6" s="21"/>
      <c r="K6" s="23"/>
      <c r="AZ6" s="103" t="s">
        <v>97</v>
      </c>
      <c r="BA6" s="103" t="s">
        <v>97</v>
      </c>
      <c r="BB6" s="103" t="s">
        <v>20</v>
      </c>
      <c r="BC6" s="103" t="s">
        <v>98</v>
      </c>
      <c r="BD6" s="103" t="s">
        <v>89</v>
      </c>
    </row>
    <row r="7" spans="1:70" ht="22.5" customHeight="1" x14ac:dyDescent="0.3">
      <c r="B7" s="20"/>
      <c r="C7" s="21"/>
      <c r="D7" s="21"/>
      <c r="E7" s="372" t="str">
        <f>'Rekapitulace stavby'!K6</f>
        <v>Smíšená stezka pro pěší a cyklisty Nám.Denisovo - Zoologická zahrada, Dvúr Králové I.etapa - Nábřeží Benešovo</v>
      </c>
      <c r="F7" s="363"/>
      <c r="G7" s="363"/>
      <c r="H7" s="363"/>
      <c r="I7" s="105"/>
      <c r="J7" s="21"/>
      <c r="K7" s="23"/>
      <c r="AZ7" s="103" t="s">
        <v>99</v>
      </c>
      <c r="BA7" s="103" t="s">
        <v>99</v>
      </c>
      <c r="BB7" s="103" t="s">
        <v>20</v>
      </c>
      <c r="BC7" s="103" t="s">
        <v>100</v>
      </c>
      <c r="BD7" s="103" t="s">
        <v>89</v>
      </c>
    </row>
    <row r="8" spans="1:70" s="1" customFormat="1" ht="15" x14ac:dyDescent="0.3">
      <c r="B8" s="33"/>
      <c r="C8" s="34"/>
      <c r="D8" s="29" t="s">
        <v>101</v>
      </c>
      <c r="E8" s="34"/>
      <c r="F8" s="34"/>
      <c r="G8" s="34"/>
      <c r="H8" s="34"/>
      <c r="I8" s="106"/>
      <c r="J8" s="34"/>
      <c r="K8" s="37"/>
      <c r="AZ8" s="103" t="s">
        <v>102</v>
      </c>
      <c r="BA8" s="103" t="s">
        <v>102</v>
      </c>
      <c r="BB8" s="103" t="s">
        <v>20</v>
      </c>
      <c r="BC8" s="103" t="s">
        <v>103</v>
      </c>
      <c r="BD8" s="103" t="s">
        <v>89</v>
      </c>
    </row>
    <row r="9" spans="1:70" s="1" customFormat="1" ht="36.950000000000003" customHeight="1" x14ac:dyDescent="0.3">
      <c r="B9" s="33"/>
      <c r="C9" s="34"/>
      <c r="D9" s="34"/>
      <c r="E9" s="373" t="s">
        <v>104</v>
      </c>
      <c r="F9" s="347"/>
      <c r="G9" s="347"/>
      <c r="H9" s="347"/>
      <c r="I9" s="106"/>
      <c r="J9" s="34"/>
      <c r="K9" s="37"/>
      <c r="AZ9" s="103" t="s">
        <v>105</v>
      </c>
      <c r="BA9" s="103" t="s">
        <v>105</v>
      </c>
      <c r="BB9" s="103" t="s">
        <v>20</v>
      </c>
      <c r="BC9" s="103" t="s">
        <v>106</v>
      </c>
      <c r="BD9" s="103" t="s">
        <v>89</v>
      </c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106"/>
      <c r="J10" s="34"/>
      <c r="K10" s="37"/>
      <c r="AZ10" s="103" t="s">
        <v>107</v>
      </c>
      <c r="BA10" s="103" t="s">
        <v>107</v>
      </c>
      <c r="BB10" s="103" t="s">
        <v>20</v>
      </c>
      <c r="BC10" s="103" t="s">
        <v>108</v>
      </c>
      <c r="BD10" s="103" t="s">
        <v>89</v>
      </c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7" t="s">
        <v>21</v>
      </c>
      <c r="J11" s="27" t="s">
        <v>20</v>
      </c>
      <c r="K11" s="37"/>
      <c r="AZ11" s="103" t="s">
        <v>109</v>
      </c>
      <c r="BA11" s="103" t="s">
        <v>109</v>
      </c>
      <c r="BB11" s="103" t="s">
        <v>20</v>
      </c>
      <c r="BC11" s="103" t="s">
        <v>110</v>
      </c>
      <c r="BD11" s="103" t="s">
        <v>89</v>
      </c>
    </row>
    <row r="12" spans="1:70" s="1" customFormat="1" ht="14.45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7" t="s">
        <v>25</v>
      </c>
      <c r="J12" s="108" t="str">
        <f>'Rekapitulace stavby'!AN8</f>
        <v>3.3.2017</v>
      </c>
      <c r="K12" s="37"/>
      <c r="AZ12" s="103" t="s">
        <v>111</v>
      </c>
      <c r="BA12" s="103" t="s">
        <v>111</v>
      </c>
      <c r="BB12" s="103" t="s">
        <v>20</v>
      </c>
      <c r="BC12" s="103" t="s">
        <v>112</v>
      </c>
      <c r="BD12" s="103" t="s">
        <v>89</v>
      </c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6"/>
      <c r="J13" s="34"/>
      <c r="K13" s="37"/>
      <c r="AZ13" s="103" t="s">
        <v>113</v>
      </c>
      <c r="BA13" s="103" t="s">
        <v>113</v>
      </c>
      <c r="BB13" s="103" t="s">
        <v>20</v>
      </c>
      <c r="BC13" s="103" t="s">
        <v>114</v>
      </c>
      <c r="BD13" s="103" t="s">
        <v>89</v>
      </c>
    </row>
    <row r="14" spans="1:70" s="1" customFormat="1" ht="14.45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7" t="s">
        <v>30</v>
      </c>
      <c r="J14" s="27" t="str">
        <f>IF('Rekapitulace stavby'!AN10="","",'Rekapitulace stavby'!AN10)</f>
        <v/>
      </c>
      <c r="K14" s="37"/>
      <c r="AZ14" s="103" t="s">
        <v>115</v>
      </c>
      <c r="BA14" s="103" t="s">
        <v>115</v>
      </c>
      <c r="BB14" s="103" t="s">
        <v>20</v>
      </c>
      <c r="BC14" s="103" t="s">
        <v>116</v>
      </c>
      <c r="BD14" s="103" t="s">
        <v>89</v>
      </c>
    </row>
    <row r="15" spans="1:70" s="1" customFormat="1" ht="18" customHeight="1" x14ac:dyDescent="0.3">
      <c r="B15" s="33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107" t="s">
        <v>31</v>
      </c>
      <c r="J15" s="27" t="str">
        <f>IF('Rekapitulace stavby'!AN11="","",'Rekapitulace stavby'!AN11)</f>
        <v/>
      </c>
      <c r="K15" s="37"/>
      <c r="AZ15" s="103" t="s">
        <v>117</v>
      </c>
      <c r="BA15" s="103" t="s">
        <v>117</v>
      </c>
      <c r="BB15" s="103" t="s">
        <v>20</v>
      </c>
      <c r="BC15" s="103" t="s">
        <v>118</v>
      </c>
      <c r="BD15" s="103" t="s">
        <v>89</v>
      </c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6"/>
      <c r="J16" s="34"/>
      <c r="K16" s="37"/>
      <c r="AZ16" s="103" t="s">
        <v>119</v>
      </c>
      <c r="BA16" s="103" t="s">
        <v>119</v>
      </c>
      <c r="BB16" s="103" t="s">
        <v>20</v>
      </c>
      <c r="BC16" s="103" t="s">
        <v>120</v>
      </c>
      <c r="BD16" s="103" t="s">
        <v>89</v>
      </c>
    </row>
    <row r="17" spans="2:56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7" t="s">
        <v>30</v>
      </c>
      <c r="J17" s="27" t="str">
        <f>IF('Rekapitulace stavby'!AN13="Vyplň údaj","",IF('Rekapitulace stavby'!AN13="","",'Rekapitulace stavby'!AN13))</f>
        <v/>
      </c>
      <c r="K17" s="37"/>
      <c r="AZ17" s="103" t="s">
        <v>121</v>
      </c>
      <c r="BA17" s="103" t="s">
        <v>121</v>
      </c>
      <c r="BB17" s="103" t="s">
        <v>20</v>
      </c>
      <c r="BC17" s="103" t="s">
        <v>122</v>
      </c>
      <c r="BD17" s="103" t="s">
        <v>89</v>
      </c>
    </row>
    <row r="18" spans="2:56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7" t="s">
        <v>31</v>
      </c>
      <c r="J18" s="27" t="str">
        <f>IF('Rekapitulace stavby'!AN14="Vyplň údaj","",IF('Rekapitulace stavby'!AN14="","",'Rekapitulace stavby'!AN14))</f>
        <v/>
      </c>
      <c r="K18" s="37"/>
      <c r="AZ18" s="103" t="s">
        <v>123</v>
      </c>
      <c r="BA18" s="103" t="s">
        <v>123</v>
      </c>
      <c r="BB18" s="103" t="s">
        <v>20</v>
      </c>
      <c r="BC18" s="103" t="s">
        <v>124</v>
      </c>
      <c r="BD18" s="103" t="s">
        <v>89</v>
      </c>
    </row>
    <row r="19" spans="2:56" s="1" customFormat="1" ht="6.95" customHeight="1" x14ac:dyDescent="0.3">
      <c r="B19" s="33"/>
      <c r="C19" s="34"/>
      <c r="D19" s="34"/>
      <c r="E19" s="34"/>
      <c r="F19" s="34"/>
      <c r="G19" s="34"/>
      <c r="H19" s="34"/>
      <c r="I19" s="106"/>
      <c r="J19" s="34"/>
      <c r="K19" s="37"/>
      <c r="AZ19" s="103" t="s">
        <v>125</v>
      </c>
      <c r="BA19" s="103" t="s">
        <v>125</v>
      </c>
      <c r="BB19" s="103" t="s">
        <v>20</v>
      </c>
      <c r="BC19" s="103" t="s">
        <v>126</v>
      </c>
      <c r="BD19" s="103" t="s">
        <v>89</v>
      </c>
    </row>
    <row r="20" spans="2:56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7" t="s">
        <v>30</v>
      </c>
      <c r="J20" s="27" t="str">
        <f>IF('Rekapitulace stavby'!AN16="","",'Rekapitulace stavby'!AN16)</f>
        <v/>
      </c>
      <c r="K20" s="37"/>
      <c r="AZ20" s="103" t="s">
        <v>127</v>
      </c>
      <c r="BA20" s="103" t="s">
        <v>127</v>
      </c>
      <c r="BB20" s="103" t="s">
        <v>20</v>
      </c>
      <c r="BC20" s="103" t="s">
        <v>128</v>
      </c>
      <c r="BD20" s="103" t="s">
        <v>89</v>
      </c>
    </row>
    <row r="21" spans="2:56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7" t="s">
        <v>31</v>
      </c>
      <c r="J21" s="27" t="str">
        <f>IF('Rekapitulace stavby'!AN17="","",'Rekapitulace stavby'!AN17)</f>
        <v/>
      </c>
      <c r="K21" s="37"/>
      <c r="AZ21" s="103" t="s">
        <v>129</v>
      </c>
      <c r="BA21" s="103" t="s">
        <v>129</v>
      </c>
      <c r="BB21" s="103" t="s">
        <v>20</v>
      </c>
      <c r="BC21" s="103" t="s">
        <v>130</v>
      </c>
      <c r="BD21" s="103" t="s">
        <v>89</v>
      </c>
    </row>
    <row r="22" spans="2:56" s="1" customFormat="1" ht="6.95" customHeight="1" x14ac:dyDescent="0.3">
      <c r="B22" s="33"/>
      <c r="C22" s="34"/>
      <c r="D22" s="34"/>
      <c r="E22" s="34"/>
      <c r="F22" s="34"/>
      <c r="G22" s="34"/>
      <c r="H22" s="34"/>
      <c r="I22" s="106"/>
      <c r="J22" s="34"/>
      <c r="K22" s="37"/>
      <c r="AZ22" s="103" t="s">
        <v>131</v>
      </c>
      <c r="BA22" s="103" t="s">
        <v>131</v>
      </c>
      <c r="BB22" s="103" t="s">
        <v>20</v>
      </c>
      <c r="BC22" s="103" t="s">
        <v>132</v>
      </c>
      <c r="BD22" s="103" t="s">
        <v>89</v>
      </c>
    </row>
    <row r="23" spans="2:56" s="1" customFormat="1" ht="14.45" customHeight="1" x14ac:dyDescent="0.3">
      <c r="B23" s="33"/>
      <c r="C23" s="34"/>
      <c r="D23" s="29" t="s">
        <v>36</v>
      </c>
      <c r="E23" s="34"/>
      <c r="F23" s="34"/>
      <c r="G23" s="34"/>
      <c r="H23" s="34"/>
      <c r="I23" s="106"/>
      <c r="J23" s="34"/>
      <c r="K23" s="37"/>
      <c r="AZ23" s="103" t="s">
        <v>133</v>
      </c>
      <c r="BA23" s="103" t="s">
        <v>133</v>
      </c>
      <c r="BB23" s="103" t="s">
        <v>20</v>
      </c>
      <c r="BC23" s="103" t="s">
        <v>134</v>
      </c>
      <c r="BD23" s="103" t="s">
        <v>89</v>
      </c>
    </row>
    <row r="24" spans="2:56" s="6" customFormat="1" ht="22.5" customHeight="1" x14ac:dyDescent="0.3">
      <c r="B24" s="109"/>
      <c r="C24" s="110"/>
      <c r="D24" s="110"/>
      <c r="E24" s="366" t="s">
        <v>20</v>
      </c>
      <c r="F24" s="374"/>
      <c r="G24" s="374"/>
      <c r="H24" s="374"/>
      <c r="I24" s="111"/>
      <c r="J24" s="110"/>
      <c r="K24" s="112"/>
      <c r="AZ24" s="113" t="s">
        <v>135</v>
      </c>
      <c r="BA24" s="113" t="s">
        <v>135</v>
      </c>
      <c r="BB24" s="113" t="s">
        <v>20</v>
      </c>
      <c r="BC24" s="113" t="s">
        <v>136</v>
      </c>
      <c r="BD24" s="113" t="s">
        <v>89</v>
      </c>
    </row>
    <row r="25" spans="2:56" s="1" customFormat="1" ht="6.95" customHeight="1" x14ac:dyDescent="0.3">
      <c r="B25" s="33"/>
      <c r="C25" s="34"/>
      <c r="D25" s="34"/>
      <c r="E25" s="34"/>
      <c r="F25" s="34"/>
      <c r="G25" s="34"/>
      <c r="H25" s="34"/>
      <c r="I25" s="106"/>
      <c r="J25" s="34"/>
      <c r="K25" s="37"/>
      <c r="AZ25" s="103" t="s">
        <v>137</v>
      </c>
      <c r="BA25" s="103" t="s">
        <v>137</v>
      </c>
      <c r="BB25" s="103" t="s">
        <v>20</v>
      </c>
      <c r="BC25" s="103" t="s">
        <v>130</v>
      </c>
      <c r="BD25" s="103" t="s">
        <v>89</v>
      </c>
    </row>
    <row r="26" spans="2:56" s="1" customFormat="1" ht="6.95" customHeight="1" x14ac:dyDescent="0.3">
      <c r="B26" s="33"/>
      <c r="C26" s="34"/>
      <c r="D26" s="77"/>
      <c r="E26" s="77"/>
      <c r="F26" s="77"/>
      <c r="G26" s="77"/>
      <c r="H26" s="77"/>
      <c r="I26" s="114"/>
      <c r="J26" s="77"/>
      <c r="K26" s="115"/>
      <c r="AZ26" s="103" t="s">
        <v>138</v>
      </c>
      <c r="BA26" s="103" t="s">
        <v>138</v>
      </c>
      <c r="BB26" s="103" t="s">
        <v>20</v>
      </c>
      <c r="BC26" s="103" t="s">
        <v>139</v>
      </c>
      <c r="BD26" s="103" t="s">
        <v>89</v>
      </c>
    </row>
    <row r="27" spans="2:56" s="1" customFormat="1" ht="25.35" customHeight="1" x14ac:dyDescent="0.3">
      <c r="B27" s="33"/>
      <c r="C27" s="34"/>
      <c r="D27" s="116" t="s">
        <v>37</v>
      </c>
      <c r="E27" s="34"/>
      <c r="F27" s="34"/>
      <c r="G27" s="34"/>
      <c r="H27" s="34"/>
      <c r="I27" s="106"/>
      <c r="J27" s="117">
        <f>ROUND(J83,2)</f>
        <v>0</v>
      </c>
      <c r="K27" s="37"/>
      <c r="AZ27" s="103" t="s">
        <v>140</v>
      </c>
      <c r="BA27" s="103" t="s">
        <v>140</v>
      </c>
      <c r="BB27" s="103" t="s">
        <v>20</v>
      </c>
      <c r="BC27" s="103" t="s">
        <v>130</v>
      </c>
      <c r="BD27" s="103" t="s">
        <v>89</v>
      </c>
    </row>
    <row r="28" spans="2:56" s="1" customFormat="1" ht="6.95" customHeight="1" x14ac:dyDescent="0.3">
      <c r="B28" s="33"/>
      <c r="C28" s="34"/>
      <c r="D28" s="77"/>
      <c r="E28" s="77"/>
      <c r="F28" s="77"/>
      <c r="G28" s="77"/>
      <c r="H28" s="77"/>
      <c r="I28" s="114"/>
      <c r="J28" s="77"/>
      <c r="K28" s="115"/>
      <c r="AZ28" s="103" t="s">
        <v>141</v>
      </c>
      <c r="BA28" s="103" t="s">
        <v>141</v>
      </c>
      <c r="BB28" s="103" t="s">
        <v>20</v>
      </c>
      <c r="BC28" s="103" t="s">
        <v>132</v>
      </c>
      <c r="BD28" s="103" t="s">
        <v>89</v>
      </c>
    </row>
    <row r="29" spans="2:56" s="1" customFormat="1" ht="14.45" customHeight="1" x14ac:dyDescent="0.3">
      <c r="B29" s="33"/>
      <c r="C29" s="34"/>
      <c r="D29" s="34"/>
      <c r="E29" s="34"/>
      <c r="F29" s="38" t="s">
        <v>39</v>
      </c>
      <c r="G29" s="34"/>
      <c r="H29" s="34"/>
      <c r="I29" s="118" t="s">
        <v>38</v>
      </c>
      <c r="J29" s="38" t="s">
        <v>40</v>
      </c>
      <c r="K29" s="37"/>
      <c r="AZ29" s="103" t="s">
        <v>142</v>
      </c>
      <c r="BA29" s="103" t="s">
        <v>142</v>
      </c>
      <c r="BB29" s="103" t="s">
        <v>20</v>
      </c>
      <c r="BC29" s="103" t="s">
        <v>130</v>
      </c>
      <c r="BD29" s="103" t="s">
        <v>89</v>
      </c>
    </row>
    <row r="30" spans="2:56" s="1" customFormat="1" ht="14.45" customHeight="1" x14ac:dyDescent="0.3">
      <c r="B30" s="33"/>
      <c r="C30" s="34"/>
      <c r="D30" s="41" t="s">
        <v>41</v>
      </c>
      <c r="E30" s="41" t="s">
        <v>42</v>
      </c>
      <c r="F30" s="119">
        <f>ROUND(SUM(BE83:BE330), 2)</f>
        <v>0</v>
      </c>
      <c r="G30" s="34"/>
      <c r="H30" s="34"/>
      <c r="I30" s="120">
        <v>0.21</v>
      </c>
      <c r="J30" s="119">
        <f>ROUND(ROUND((SUM(BE83:BE330)), 2)*I30, 2)</f>
        <v>0</v>
      </c>
      <c r="K30" s="37"/>
      <c r="AZ30" s="103" t="s">
        <v>143</v>
      </c>
      <c r="BA30" s="103" t="s">
        <v>143</v>
      </c>
      <c r="BB30" s="103" t="s">
        <v>20</v>
      </c>
      <c r="BC30" s="103" t="s">
        <v>132</v>
      </c>
      <c r="BD30" s="103" t="s">
        <v>89</v>
      </c>
    </row>
    <row r="31" spans="2:56" s="1" customFormat="1" ht="14.45" customHeight="1" x14ac:dyDescent="0.3">
      <c r="B31" s="33"/>
      <c r="C31" s="34"/>
      <c r="D31" s="34"/>
      <c r="E31" s="41" t="s">
        <v>43</v>
      </c>
      <c r="F31" s="119">
        <f>ROUND(SUM(BF83:BF330), 2)</f>
        <v>0</v>
      </c>
      <c r="G31" s="34"/>
      <c r="H31" s="34"/>
      <c r="I31" s="120">
        <v>0.15</v>
      </c>
      <c r="J31" s="119">
        <f>ROUND(ROUND((SUM(BF83:BF330)), 2)*I31, 2)</f>
        <v>0</v>
      </c>
      <c r="K31" s="37"/>
      <c r="AZ31" s="103" t="s">
        <v>144</v>
      </c>
      <c r="BA31" s="103" t="s">
        <v>144</v>
      </c>
      <c r="BB31" s="103" t="s">
        <v>20</v>
      </c>
      <c r="BC31" s="103" t="s">
        <v>145</v>
      </c>
      <c r="BD31" s="103" t="s">
        <v>89</v>
      </c>
    </row>
    <row r="32" spans="2:56" s="1" customFormat="1" ht="14.45" hidden="1" customHeight="1" x14ac:dyDescent="0.3">
      <c r="B32" s="33"/>
      <c r="C32" s="34"/>
      <c r="D32" s="34"/>
      <c r="E32" s="41" t="s">
        <v>44</v>
      </c>
      <c r="F32" s="119">
        <f>ROUND(SUM(BG83:BG330), 2)</f>
        <v>0</v>
      </c>
      <c r="G32" s="34"/>
      <c r="H32" s="34"/>
      <c r="I32" s="120">
        <v>0.21</v>
      </c>
      <c r="J32" s="119">
        <v>0</v>
      </c>
      <c r="K32" s="37"/>
      <c r="AZ32" s="103" t="s">
        <v>146</v>
      </c>
      <c r="BA32" s="103" t="s">
        <v>146</v>
      </c>
      <c r="BB32" s="103" t="s">
        <v>20</v>
      </c>
      <c r="BC32" s="103" t="s">
        <v>28</v>
      </c>
      <c r="BD32" s="103" t="s">
        <v>89</v>
      </c>
    </row>
    <row r="33" spans="2:56" s="1" customFormat="1" ht="14.45" hidden="1" customHeight="1" x14ac:dyDescent="0.3">
      <c r="B33" s="33"/>
      <c r="C33" s="34"/>
      <c r="D33" s="34"/>
      <c r="E33" s="41" t="s">
        <v>45</v>
      </c>
      <c r="F33" s="119">
        <f>ROUND(SUM(BH83:BH330), 2)</f>
        <v>0</v>
      </c>
      <c r="G33" s="34"/>
      <c r="H33" s="34"/>
      <c r="I33" s="120">
        <v>0.15</v>
      </c>
      <c r="J33" s="119">
        <v>0</v>
      </c>
      <c r="K33" s="37"/>
      <c r="AZ33" s="103" t="s">
        <v>147</v>
      </c>
      <c r="BA33" s="103" t="s">
        <v>147</v>
      </c>
      <c r="BB33" s="103" t="s">
        <v>20</v>
      </c>
      <c r="BC33" s="103" t="s">
        <v>148</v>
      </c>
      <c r="BD33" s="103" t="s">
        <v>89</v>
      </c>
    </row>
    <row r="34" spans="2:56" s="1" customFormat="1" ht="14.45" hidden="1" customHeight="1" x14ac:dyDescent="0.3">
      <c r="B34" s="33"/>
      <c r="C34" s="34"/>
      <c r="D34" s="34"/>
      <c r="E34" s="41" t="s">
        <v>46</v>
      </c>
      <c r="F34" s="119">
        <f>ROUND(SUM(BI83:BI330), 2)</f>
        <v>0</v>
      </c>
      <c r="G34" s="34"/>
      <c r="H34" s="34"/>
      <c r="I34" s="120">
        <v>0</v>
      </c>
      <c r="J34" s="119">
        <v>0</v>
      </c>
      <c r="K34" s="37"/>
      <c r="AZ34" s="103" t="s">
        <v>149</v>
      </c>
      <c r="BA34" s="103" t="s">
        <v>149</v>
      </c>
      <c r="BB34" s="103" t="s">
        <v>20</v>
      </c>
      <c r="BC34" s="103" t="s">
        <v>150</v>
      </c>
      <c r="BD34" s="103" t="s">
        <v>89</v>
      </c>
    </row>
    <row r="35" spans="2:56" s="1" customFormat="1" ht="6.95" customHeight="1" x14ac:dyDescent="0.3">
      <c r="B35" s="33"/>
      <c r="C35" s="34"/>
      <c r="D35" s="34"/>
      <c r="E35" s="34"/>
      <c r="F35" s="34"/>
      <c r="G35" s="34"/>
      <c r="H35" s="34"/>
      <c r="I35" s="106"/>
      <c r="J35" s="34"/>
      <c r="K35" s="37"/>
      <c r="AZ35" s="103" t="s">
        <v>151</v>
      </c>
      <c r="BA35" s="103" t="s">
        <v>151</v>
      </c>
      <c r="BB35" s="103" t="s">
        <v>20</v>
      </c>
      <c r="BC35" s="103" t="s">
        <v>152</v>
      </c>
      <c r="BD35" s="103" t="s">
        <v>89</v>
      </c>
    </row>
    <row r="36" spans="2:56" s="1" customFormat="1" ht="25.35" customHeight="1" x14ac:dyDescent="0.3">
      <c r="B36" s="33"/>
      <c r="C36" s="121"/>
      <c r="D36" s="122" t="s">
        <v>47</v>
      </c>
      <c r="E36" s="71"/>
      <c r="F36" s="71"/>
      <c r="G36" s="123" t="s">
        <v>48</v>
      </c>
      <c r="H36" s="124" t="s">
        <v>49</v>
      </c>
      <c r="I36" s="125"/>
      <c r="J36" s="126">
        <f>SUM(J27:J34)</f>
        <v>0</v>
      </c>
      <c r="K36" s="127"/>
      <c r="AZ36" s="103" t="s">
        <v>153</v>
      </c>
      <c r="BA36" s="103" t="s">
        <v>153</v>
      </c>
      <c r="BB36" s="103" t="s">
        <v>20</v>
      </c>
      <c r="BC36" s="103" t="s">
        <v>154</v>
      </c>
      <c r="BD36" s="103" t="s">
        <v>89</v>
      </c>
    </row>
    <row r="37" spans="2:56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8"/>
      <c r="J37" s="49"/>
      <c r="K37" s="50"/>
      <c r="AZ37" s="103" t="s">
        <v>155</v>
      </c>
      <c r="BA37" s="103" t="s">
        <v>155</v>
      </c>
      <c r="BB37" s="103" t="s">
        <v>20</v>
      </c>
      <c r="BC37" s="103" t="s">
        <v>156</v>
      </c>
      <c r="BD37" s="103" t="s">
        <v>89</v>
      </c>
    </row>
    <row r="38" spans="2:56" x14ac:dyDescent="0.3">
      <c r="AZ38" s="103" t="s">
        <v>157</v>
      </c>
      <c r="BA38" s="103" t="s">
        <v>157</v>
      </c>
      <c r="BB38" s="103" t="s">
        <v>20</v>
      </c>
      <c r="BC38" s="103" t="s">
        <v>158</v>
      </c>
      <c r="BD38" s="103" t="s">
        <v>89</v>
      </c>
    </row>
    <row r="39" spans="2:56" x14ac:dyDescent="0.3">
      <c r="AZ39" s="103" t="s">
        <v>159</v>
      </c>
      <c r="BA39" s="103" t="s">
        <v>159</v>
      </c>
      <c r="BB39" s="103" t="s">
        <v>20</v>
      </c>
      <c r="BC39" s="103" t="s">
        <v>160</v>
      </c>
      <c r="BD39" s="103" t="s">
        <v>89</v>
      </c>
    </row>
    <row r="40" spans="2:56" x14ac:dyDescent="0.3">
      <c r="AZ40" s="103" t="s">
        <v>161</v>
      </c>
      <c r="BA40" s="103" t="s">
        <v>161</v>
      </c>
      <c r="BB40" s="103" t="s">
        <v>20</v>
      </c>
      <c r="BC40" s="103" t="s">
        <v>162</v>
      </c>
      <c r="BD40" s="103" t="s">
        <v>89</v>
      </c>
    </row>
    <row r="41" spans="2:56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  <c r="AZ41" s="103" t="s">
        <v>163</v>
      </c>
      <c r="BA41" s="103" t="s">
        <v>163</v>
      </c>
      <c r="BB41" s="103" t="s">
        <v>20</v>
      </c>
      <c r="BC41" s="103" t="s">
        <v>164</v>
      </c>
      <c r="BD41" s="103" t="s">
        <v>89</v>
      </c>
    </row>
    <row r="42" spans="2:56" s="1" customFormat="1" ht="36.950000000000003" customHeight="1" x14ac:dyDescent="0.3">
      <c r="B42" s="33"/>
      <c r="C42" s="22" t="s">
        <v>165</v>
      </c>
      <c r="D42" s="34"/>
      <c r="E42" s="34"/>
      <c r="F42" s="34"/>
      <c r="G42" s="34"/>
      <c r="H42" s="34"/>
      <c r="I42" s="106"/>
      <c r="J42" s="34"/>
      <c r="K42" s="37"/>
    </row>
    <row r="43" spans="2:56" s="1" customFormat="1" ht="6.95" customHeight="1" x14ac:dyDescent="0.3">
      <c r="B43" s="33"/>
      <c r="C43" s="34"/>
      <c r="D43" s="34"/>
      <c r="E43" s="34"/>
      <c r="F43" s="34"/>
      <c r="G43" s="34"/>
      <c r="H43" s="34"/>
      <c r="I43" s="106"/>
      <c r="J43" s="34"/>
      <c r="K43" s="37"/>
    </row>
    <row r="44" spans="2:56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6"/>
      <c r="J44" s="34"/>
      <c r="K44" s="37"/>
    </row>
    <row r="45" spans="2:56" s="1" customFormat="1" ht="22.5" customHeight="1" x14ac:dyDescent="0.3">
      <c r="B45" s="33"/>
      <c r="C45" s="34"/>
      <c r="D45" s="34"/>
      <c r="E45" s="372" t="str">
        <f>E7</f>
        <v>Smíšená stezka pro pěší a cyklisty Nám.Denisovo - Zoologická zahrada, Dvúr Králové I.etapa - Nábřeží Benešovo</v>
      </c>
      <c r="F45" s="347"/>
      <c r="G45" s="347"/>
      <c r="H45" s="347"/>
      <c r="I45" s="106"/>
      <c r="J45" s="34"/>
      <c r="K45" s="37"/>
    </row>
    <row r="46" spans="2:56" s="1" customFormat="1" ht="14.45" customHeight="1" x14ac:dyDescent="0.3">
      <c r="B46" s="33"/>
      <c r="C46" s="29" t="s">
        <v>101</v>
      </c>
      <c r="D46" s="34"/>
      <c r="E46" s="34"/>
      <c r="F46" s="34"/>
      <c r="G46" s="34"/>
      <c r="H46" s="34"/>
      <c r="I46" s="106"/>
      <c r="J46" s="34"/>
      <c r="K46" s="37"/>
    </row>
    <row r="47" spans="2:56" s="1" customFormat="1" ht="23.25" customHeight="1" x14ac:dyDescent="0.3">
      <c r="B47" s="33"/>
      <c r="C47" s="34"/>
      <c r="D47" s="34"/>
      <c r="E47" s="373" t="str">
        <f>E9</f>
        <v>SO101 - Komunikace - hlavní způsobilé výdaje</v>
      </c>
      <c r="F47" s="347"/>
      <c r="G47" s="347"/>
      <c r="H47" s="347"/>
      <c r="I47" s="106"/>
      <c r="J47" s="34"/>
      <c r="K47" s="37"/>
    </row>
    <row r="48" spans="2:56" s="1" customFormat="1" ht="6.95" customHeight="1" x14ac:dyDescent="0.3">
      <c r="B48" s="33"/>
      <c r="C48" s="34"/>
      <c r="D48" s="34"/>
      <c r="E48" s="34"/>
      <c r="F48" s="34"/>
      <c r="G48" s="34"/>
      <c r="H48" s="34"/>
      <c r="I48" s="106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 xml:space="preserve"> </v>
      </c>
      <c r="G49" s="34"/>
      <c r="H49" s="34"/>
      <c r="I49" s="107" t="s">
        <v>25</v>
      </c>
      <c r="J49" s="108" t="str">
        <f>IF(J12="","",J12)</f>
        <v>3.3.2017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6"/>
      <c r="J50" s="34"/>
      <c r="K50" s="37"/>
    </row>
    <row r="51" spans="2:47" s="1" customFormat="1" ht="15" x14ac:dyDescent="0.3">
      <c r="B51" s="33"/>
      <c r="C51" s="29" t="s">
        <v>29</v>
      </c>
      <c r="D51" s="34"/>
      <c r="E51" s="34"/>
      <c r="F51" s="27" t="str">
        <f>E15</f>
        <v xml:space="preserve"> </v>
      </c>
      <c r="G51" s="34"/>
      <c r="H51" s="34"/>
      <c r="I51" s="107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6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6"/>
      <c r="J53" s="34"/>
      <c r="K53" s="37"/>
    </row>
    <row r="54" spans="2:47" s="1" customFormat="1" ht="29.25" customHeight="1" x14ac:dyDescent="0.3">
      <c r="B54" s="33"/>
      <c r="C54" s="133" t="s">
        <v>166</v>
      </c>
      <c r="D54" s="121"/>
      <c r="E54" s="121"/>
      <c r="F54" s="121"/>
      <c r="G54" s="121"/>
      <c r="H54" s="121"/>
      <c r="I54" s="134"/>
      <c r="J54" s="135" t="s">
        <v>167</v>
      </c>
      <c r="K54" s="136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6"/>
      <c r="J55" s="34"/>
      <c r="K55" s="37"/>
    </row>
    <row r="56" spans="2:47" s="1" customFormat="1" ht="29.25" customHeight="1" x14ac:dyDescent="0.3">
      <c r="B56" s="33"/>
      <c r="C56" s="137" t="s">
        <v>168</v>
      </c>
      <c r="D56" s="34"/>
      <c r="E56" s="34"/>
      <c r="F56" s="34"/>
      <c r="G56" s="34"/>
      <c r="H56" s="34"/>
      <c r="I56" s="106"/>
      <c r="J56" s="117">
        <f>J83</f>
        <v>0</v>
      </c>
      <c r="K56" s="37"/>
      <c r="AU56" s="16" t="s">
        <v>79</v>
      </c>
    </row>
    <row r="57" spans="2:47" s="7" customFormat="1" ht="24.95" customHeight="1" x14ac:dyDescent="0.3">
      <c r="B57" s="138"/>
      <c r="C57" s="139"/>
      <c r="D57" s="140" t="s">
        <v>169</v>
      </c>
      <c r="E57" s="141"/>
      <c r="F57" s="141"/>
      <c r="G57" s="141"/>
      <c r="H57" s="141"/>
      <c r="I57" s="142"/>
      <c r="J57" s="143">
        <f>J84</f>
        <v>0</v>
      </c>
      <c r="K57" s="144"/>
    </row>
    <row r="58" spans="2:47" s="7" customFormat="1" ht="24.95" customHeight="1" x14ac:dyDescent="0.3">
      <c r="B58" s="138"/>
      <c r="C58" s="139"/>
      <c r="D58" s="140" t="s">
        <v>170</v>
      </c>
      <c r="E58" s="141"/>
      <c r="F58" s="141"/>
      <c r="G58" s="141"/>
      <c r="H58" s="141"/>
      <c r="I58" s="142"/>
      <c r="J58" s="143">
        <f>J178</f>
        <v>0</v>
      </c>
      <c r="K58" s="144"/>
    </row>
    <row r="59" spans="2:47" s="7" customFormat="1" ht="24.95" customHeight="1" x14ac:dyDescent="0.3">
      <c r="B59" s="138"/>
      <c r="C59" s="139"/>
      <c r="D59" s="140" t="s">
        <v>171</v>
      </c>
      <c r="E59" s="141"/>
      <c r="F59" s="141"/>
      <c r="G59" s="141"/>
      <c r="H59" s="141"/>
      <c r="I59" s="142"/>
      <c r="J59" s="143">
        <f>J219</f>
        <v>0</v>
      </c>
      <c r="K59" s="144"/>
    </row>
    <row r="60" spans="2:47" s="7" customFormat="1" ht="24.95" customHeight="1" x14ac:dyDescent="0.3">
      <c r="B60" s="138"/>
      <c r="C60" s="139"/>
      <c r="D60" s="140" t="s">
        <v>172</v>
      </c>
      <c r="E60" s="141"/>
      <c r="F60" s="141"/>
      <c r="G60" s="141"/>
      <c r="H60" s="141"/>
      <c r="I60" s="142"/>
      <c r="J60" s="143">
        <f>J224</f>
        <v>0</v>
      </c>
      <c r="K60" s="144"/>
    </row>
    <row r="61" spans="2:47" s="7" customFormat="1" ht="24.95" customHeight="1" x14ac:dyDescent="0.3">
      <c r="B61" s="138"/>
      <c r="C61" s="139"/>
      <c r="D61" s="140" t="s">
        <v>173</v>
      </c>
      <c r="E61" s="141"/>
      <c r="F61" s="141"/>
      <c r="G61" s="141"/>
      <c r="H61" s="141"/>
      <c r="I61" s="142"/>
      <c r="J61" s="143">
        <f>J301</f>
        <v>0</v>
      </c>
      <c r="K61" s="144"/>
    </row>
    <row r="62" spans="2:47" s="7" customFormat="1" ht="24.95" customHeight="1" x14ac:dyDescent="0.3">
      <c r="B62" s="138"/>
      <c r="C62" s="139"/>
      <c r="D62" s="140" t="s">
        <v>174</v>
      </c>
      <c r="E62" s="141"/>
      <c r="F62" s="141"/>
      <c r="G62" s="141"/>
      <c r="H62" s="141"/>
      <c r="I62" s="142"/>
      <c r="J62" s="143">
        <f>J317</f>
        <v>0</v>
      </c>
      <c r="K62" s="144"/>
    </row>
    <row r="63" spans="2:47" s="7" customFormat="1" ht="24.95" customHeight="1" x14ac:dyDescent="0.3">
      <c r="B63" s="138"/>
      <c r="C63" s="139"/>
      <c r="D63" s="140" t="s">
        <v>175</v>
      </c>
      <c r="E63" s="141"/>
      <c r="F63" s="141"/>
      <c r="G63" s="141"/>
      <c r="H63" s="141"/>
      <c r="I63" s="142"/>
      <c r="J63" s="143">
        <f>J328</f>
        <v>0</v>
      </c>
      <c r="K63" s="144"/>
    </row>
    <row r="64" spans="2:47" s="1" customFormat="1" ht="21.75" customHeight="1" x14ac:dyDescent="0.3">
      <c r="B64" s="33"/>
      <c r="C64" s="34"/>
      <c r="D64" s="34"/>
      <c r="E64" s="34"/>
      <c r="F64" s="34"/>
      <c r="G64" s="34"/>
      <c r="H64" s="34"/>
      <c r="I64" s="106"/>
      <c r="J64" s="34"/>
      <c r="K64" s="37"/>
    </row>
    <row r="65" spans="2:12" s="1" customFormat="1" ht="6.95" customHeight="1" x14ac:dyDescent="0.3">
      <c r="B65" s="48"/>
      <c r="C65" s="49"/>
      <c r="D65" s="49"/>
      <c r="E65" s="49"/>
      <c r="F65" s="49"/>
      <c r="G65" s="49"/>
      <c r="H65" s="49"/>
      <c r="I65" s="128"/>
      <c r="J65" s="49"/>
      <c r="K65" s="50"/>
    </row>
    <row r="69" spans="2:12" s="1" customFormat="1" ht="6.95" customHeight="1" x14ac:dyDescent="0.3">
      <c r="B69" s="51"/>
      <c r="C69" s="52"/>
      <c r="D69" s="52"/>
      <c r="E69" s="52"/>
      <c r="F69" s="52"/>
      <c r="G69" s="52"/>
      <c r="H69" s="52"/>
      <c r="I69" s="131"/>
      <c r="J69" s="52"/>
      <c r="K69" s="52"/>
      <c r="L69" s="53"/>
    </row>
    <row r="70" spans="2:12" s="1" customFormat="1" ht="36.950000000000003" customHeight="1" x14ac:dyDescent="0.3">
      <c r="B70" s="33"/>
      <c r="C70" s="54" t="s">
        <v>176</v>
      </c>
      <c r="D70" s="55"/>
      <c r="E70" s="55"/>
      <c r="F70" s="55"/>
      <c r="G70" s="55"/>
      <c r="H70" s="55"/>
      <c r="I70" s="145"/>
      <c r="J70" s="55"/>
      <c r="K70" s="55"/>
      <c r="L70" s="53"/>
    </row>
    <row r="71" spans="2:12" s="1" customFormat="1" ht="6.95" customHeight="1" x14ac:dyDescent="0.3">
      <c r="B71" s="33"/>
      <c r="C71" s="55"/>
      <c r="D71" s="55"/>
      <c r="E71" s="55"/>
      <c r="F71" s="55"/>
      <c r="G71" s="55"/>
      <c r="H71" s="55"/>
      <c r="I71" s="145"/>
      <c r="J71" s="55"/>
      <c r="K71" s="55"/>
      <c r="L71" s="53"/>
    </row>
    <row r="72" spans="2:12" s="1" customFormat="1" ht="14.45" customHeight="1" x14ac:dyDescent="0.3">
      <c r="B72" s="33"/>
      <c r="C72" s="57" t="s">
        <v>16</v>
      </c>
      <c r="D72" s="55"/>
      <c r="E72" s="55"/>
      <c r="F72" s="55"/>
      <c r="G72" s="55"/>
      <c r="H72" s="55"/>
      <c r="I72" s="145"/>
      <c r="J72" s="55"/>
      <c r="K72" s="55"/>
      <c r="L72" s="53"/>
    </row>
    <row r="73" spans="2:12" s="1" customFormat="1" ht="22.5" customHeight="1" x14ac:dyDescent="0.3">
      <c r="B73" s="33"/>
      <c r="C73" s="55"/>
      <c r="D73" s="55"/>
      <c r="E73" s="370" t="str">
        <f>E7</f>
        <v>Smíšená stezka pro pěší a cyklisty Nám.Denisovo - Zoologická zahrada, Dvúr Králové I.etapa - Nábřeží Benešovo</v>
      </c>
      <c r="F73" s="340"/>
      <c r="G73" s="340"/>
      <c r="H73" s="340"/>
      <c r="I73" s="145"/>
      <c r="J73" s="55"/>
      <c r="K73" s="55"/>
      <c r="L73" s="53"/>
    </row>
    <row r="74" spans="2:12" s="1" customFormat="1" ht="14.45" customHeight="1" x14ac:dyDescent="0.3">
      <c r="B74" s="33"/>
      <c r="C74" s="57" t="s">
        <v>101</v>
      </c>
      <c r="D74" s="55"/>
      <c r="E74" s="55"/>
      <c r="F74" s="55"/>
      <c r="G74" s="55"/>
      <c r="H74" s="55"/>
      <c r="I74" s="145"/>
      <c r="J74" s="55"/>
      <c r="K74" s="55"/>
      <c r="L74" s="53"/>
    </row>
    <row r="75" spans="2:12" s="1" customFormat="1" ht="23.25" customHeight="1" x14ac:dyDescent="0.3">
      <c r="B75" s="33"/>
      <c r="C75" s="55"/>
      <c r="D75" s="55"/>
      <c r="E75" s="337" t="str">
        <f>E9</f>
        <v>SO101 - Komunikace - hlavní způsobilé výdaje</v>
      </c>
      <c r="F75" s="340"/>
      <c r="G75" s="340"/>
      <c r="H75" s="340"/>
      <c r="I75" s="145"/>
      <c r="J75" s="55"/>
      <c r="K75" s="55"/>
      <c r="L75" s="53"/>
    </row>
    <row r="76" spans="2:12" s="1" customFormat="1" ht="6.95" customHeight="1" x14ac:dyDescent="0.3">
      <c r="B76" s="33"/>
      <c r="C76" s="55"/>
      <c r="D76" s="55"/>
      <c r="E76" s="55"/>
      <c r="F76" s="55"/>
      <c r="G76" s="55"/>
      <c r="H76" s="55"/>
      <c r="I76" s="145"/>
      <c r="J76" s="55"/>
      <c r="K76" s="55"/>
      <c r="L76" s="53"/>
    </row>
    <row r="77" spans="2:12" s="1" customFormat="1" ht="18" customHeight="1" x14ac:dyDescent="0.3">
      <c r="B77" s="33"/>
      <c r="C77" s="57" t="s">
        <v>23</v>
      </c>
      <c r="D77" s="55"/>
      <c r="E77" s="55"/>
      <c r="F77" s="146" t="str">
        <f>F12</f>
        <v xml:space="preserve"> </v>
      </c>
      <c r="G77" s="55"/>
      <c r="H77" s="55"/>
      <c r="I77" s="147" t="s">
        <v>25</v>
      </c>
      <c r="J77" s="65" t="str">
        <f>IF(J12="","",J12)</f>
        <v>3.3.2017</v>
      </c>
      <c r="K77" s="55"/>
      <c r="L77" s="53"/>
    </row>
    <row r="78" spans="2:12" s="1" customFormat="1" ht="6.95" customHeight="1" x14ac:dyDescent="0.3">
      <c r="B78" s="33"/>
      <c r="C78" s="55"/>
      <c r="D78" s="55"/>
      <c r="E78" s="55"/>
      <c r="F78" s="55"/>
      <c r="G78" s="55"/>
      <c r="H78" s="55"/>
      <c r="I78" s="145"/>
      <c r="J78" s="55"/>
      <c r="K78" s="55"/>
      <c r="L78" s="53"/>
    </row>
    <row r="79" spans="2:12" s="1" customFormat="1" ht="15" x14ac:dyDescent="0.3">
      <c r="B79" s="33"/>
      <c r="C79" s="57" t="s">
        <v>29</v>
      </c>
      <c r="D79" s="55"/>
      <c r="E79" s="55"/>
      <c r="F79" s="146" t="str">
        <f>E15</f>
        <v xml:space="preserve"> </v>
      </c>
      <c r="G79" s="55"/>
      <c r="H79" s="55"/>
      <c r="I79" s="147" t="s">
        <v>34</v>
      </c>
      <c r="J79" s="146" t="str">
        <f>E21</f>
        <v xml:space="preserve"> </v>
      </c>
      <c r="K79" s="55"/>
      <c r="L79" s="53"/>
    </row>
    <row r="80" spans="2:12" s="1" customFormat="1" ht="14.45" customHeight="1" x14ac:dyDescent="0.3">
      <c r="B80" s="33"/>
      <c r="C80" s="57" t="s">
        <v>32</v>
      </c>
      <c r="D80" s="55"/>
      <c r="E80" s="55"/>
      <c r="F80" s="146" t="str">
        <f>IF(E18="","",E18)</f>
        <v/>
      </c>
      <c r="G80" s="55"/>
      <c r="H80" s="55"/>
      <c r="I80" s="145"/>
      <c r="J80" s="55"/>
      <c r="K80" s="55"/>
      <c r="L80" s="53"/>
    </row>
    <row r="81" spans="2:65" s="1" customFormat="1" ht="10.35" customHeight="1" x14ac:dyDescent="0.3">
      <c r="B81" s="33"/>
      <c r="C81" s="55"/>
      <c r="D81" s="55"/>
      <c r="E81" s="55"/>
      <c r="F81" s="55"/>
      <c r="G81" s="55"/>
      <c r="H81" s="55"/>
      <c r="I81" s="145"/>
      <c r="J81" s="55"/>
      <c r="K81" s="55"/>
      <c r="L81" s="53"/>
    </row>
    <row r="82" spans="2:65" s="8" customFormat="1" ht="29.25" customHeight="1" x14ac:dyDescent="0.3">
      <c r="B82" s="148"/>
      <c r="C82" s="149" t="s">
        <v>177</v>
      </c>
      <c r="D82" s="150" t="s">
        <v>56</v>
      </c>
      <c r="E82" s="150" t="s">
        <v>52</v>
      </c>
      <c r="F82" s="150" t="s">
        <v>178</v>
      </c>
      <c r="G82" s="150" t="s">
        <v>179</v>
      </c>
      <c r="H82" s="150" t="s">
        <v>180</v>
      </c>
      <c r="I82" s="151" t="s">
        <v>181</v>
      </c>
      <c r="J82" s="150" t="s">
        <v>167</v>
      </c>
      <c r="K82" s="152" t="s">
        <v>182</v>
      </c>
      <c r="L82" s="153"/>
      <c r="M82" s="73" t="s">
        <v>183</v>
      </c>
      <c r="N82" s="74" t="s">
        <v>41</v>
      </c>
      <c r="O82" s="74" t="s">
        <v>184</v>
      </c>
      <c r="P82" s="74" t="s">
        <v>185</v>
      </c>
      <c r="Q82" s="74" t="s">
        <v>186</v>
      </c>
      <c r="R82" s="74" t="s">
        <v>187</v>
      </c>
      <c r="S82" s="74" t="s">
        <v>188</v>
      </c>
      <c r="T82" s="75" t="s">
        <v>189</v>
      </c>
    </row>
    <row r="83" spans="2:65" s="1" customFormat="1" ht="29.25" customHeight="1" x14ac:dyDescent="0.35">
      <c r="B83" s="33"/>
      <c r="C83" s="79" t="s">
        <v>168</v>
      </c>
      <c r="D83" s="55"/>
      <c r="E83" s="55"/>
      <c r="F83" s="55"/>
      <c r="G83" s="55"/>
      <c r="H83" s="55"/>
      <c r="I83" s="145"/>
      <c r="J83" s="154">
        <f>BK83</f>
        <v>0</v>
      </c>
      <c r="K83" s="55"/>
      <c r="L83" s="53"/>
      <c r="M83" s="76"/>
      <c r="N83" s="77"/>
      <c r="O83" s="77"/>
      <c r="P83" s="155">
        <f>P84+P178+P219+P224+P301+P317+P328</f>
        <v>0</v>
      </c>
      <c r="Q83" s="77"/>
      <c r="R83" s="155">
        <f>R84+R178+R219+R224+R301+R317+R328</f>
        <v>2825.4584770000001</v>
      </c>
      <c r="S83" s="77"/>
      <c r="T83" s="156">
        <f>T84+T178+T219+T224+T301+T317+T328</f>
        <v>2.56</v>
      </c>
      <c r="AT83" s="16" t="s">
        <v>70</v>
      </c>
      <c r="AU83" s="16" t="s">
        <v>79</v>
      </c>
      <c r="BK83" s="157">
        <f>BK84+BK178+BK219+BK224+BK301+BK317+BK328</f>
        <v>0</v>
      </c>
    </row>
    <row r="84" spans="2:65" s="9" customFormat="1" ht="37.35" customHeight="1" x14ac:dyDescent="0.35">
      <c r="B84" s="158"/>
      <c r="C84" s="159"/>
      <c r="D84" s="160" t="s">
        <v>70</v>
      </c>
      <c r="E84" s="161" t="s">
        <v>22</v>
      </c>
      <c r="F84" s="161" t="s">
        <v>190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SUM(P85:P177)</f>
        <v>0</v>
      </c>
      <c r="Q84" s="166"/>
      <c r="R84" s="167">
        <f>SUM(R85:R177)</f>
        <v>940.55565000000001</v>
      </c>
      <c r="S84" s="166"/>
      <c r="T84" s="168">
        <f>SUM(T85:T177)</f>
        <v>2.56</v>
      </c>
      <c r="AR84" s="169" t="s">
        <v>191</v>
      </c>
      <c r="AT84" s="170" t="s">
        <v>70</v>
      </c>
      <c r="AU84" s="170" t="s">
        <v>71</v>
      </c>
      <c r="AY84" s="169" t="s">
        <v>192</v>
      </c>
      <c r="BK84" s="171">
        <f>SUM(BK85:BK177)</f>
        <v>0</v>
      </c>
    </row>
    <row r="85" spans="2:65" s="1" customFormat="1" ht="22.5" customHeight="1" x14ac:dyDescent="0.3">
      <c r="B85" s="33"/>
      <c r="C85" s="172" t="s">
        <v>148</v>
      </c>
      <c r="D85" s="172" t="s">
        <v>193</v>
      </c>
      <c r="E85" s="173" t="s">
        <v>194</v>
      </c>
      <c r="F85" s="174" t="s">
        <v>195</v>
      </c>
      <c r="G85" s="175" t="s">
        <v>196</v>
      </c>
      <c r="H85" s="176">
        <v>655.20000000000005</v>
      </c>
      <c r="I85" s="177"/>
      <c r="J85" s="178">
        <f>ROUND(I85*H85,2)</f>
        <v>0</v>
      </c>
      <c r="K85" s="174" t="s">
        <v>197</v>
      </c>
      <c r="L85" s="53"/>
      <c r="M85" s="179" t="s">
        <v>20</v>
      </c>
      <c r="N85" s="180" t="s">
        <v>42</v>
      </c>
      <c r="O85" s="34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AR85" s="16" t="s">
        <v>191</v>
      </c>
      <c r="AT85" s="16" t="s">
        <v>193</v>
      </c>
      <c r="AU85" s="16" t="s">
        <v>22</v>
      </c>
      <c r="AY85" s="16" t="s">
        <v>192</v>
      </c>
      <c r="BE85" s="183">
        <f>IF(N85="základní",J85,0)</f>
        <v>0</v>
      </c>
      <c r="BF85" s="183">
        <f>IF(N85="snížená",J85,0)</f>
        <v>0</v>
      </c>
      <c r="BG85" s="183">
        <f>IF(N85="zákl. přenesená",J85,0)</f>
        <v>0</v>
      </c>
      <c r="BH85" s="183">
        <f>IF(N85="sníž. přenesená",J85,0)</f>
        <v>0</v>
      </c>
      <c r="BI85" s="183">
        <f>IF(N85="nulová",J85,0)</f>
        <v>0</v>
      </c>
      <c r="BJ85" s="16" t="s">
        <v>22</v>
      </c>
      <c r="BK85" s="183">
        <f>ROUND(I85*H85,2)</f>
        <v>0</v>
      </c>
      <c r="BL85" s="16" t="s">
        <v>191</v>
      </c>
      <c r="BM85" s="16" t="s">
        <v>198</v>
      </c>
    </row>
    <row r="86" spans="2:65" s="10" customFormat="1" x14ac:dyDescent="0.3">
      <c r="B86" s="184"/>
      <c r="C86" s="185"/>
      <c r="D86" s="186" t="s">
        <v>199</v>
      </c>
      <c r="E86" s="187" t="s">
        <v>200</v>
      </c>
      <c r="F86" s="188" t="s">
        <v>201</v>
      </c>
      <c r="G86" s="185"/>
      <c r="H86" s="189">
        <v>655.20000000000005</v>
      </c>
      <c r="I86" s="190"/>
      <c r="J86" s="185"/>
      <c r="K86" s="185"/>
      <c r="L86" s="191"/>
      <c r="M86" s="192"/>
      <c r="N86" s="193"/>
      <c r="O86" s="193"/>
      <c r="P86" s="193"/>
      <c r="Q86" s="193"/>
      <c r="R86" s="193"/>
      <c r="S86" s="193"/>
      <c r="T86" s="194"/>
      <c r="AT86" s="195" t="s">
        <v>199</v>
      </c>
      <c r="AU86" s="195" t="s">
        <v>22</v>
      </c>
      <c r="AV86" s="10" t="s">
        <v>89</v>
      </c>
      <c r="AW86" s="10" t="s">
        <v>35</v>
      </c>
      <c r="AX86" s="10" t="s">
        <v>22</v>
      </c>
      <c r="AY86" s="195" t="s">
        <v>192</v>
      </c>
    </row>
    <row r="87" spans="2:65" s="1" customFormat="1" ht="22.5" customHeight="1" x14ac:dyDescent="0.3">
      <c r="B87" s="33"/>
      <c r="C87" s="172" t="s">
        <v>202</v>
      </c>
      <c r="D87" s="172" t="s">
        <v>193</v>
      </c>
      <c r="E87" s="173" t="s">
        <v>203</v>
      </c>
      <c r="F87" s="174" t="s">
        <v>204</v>
      </c>
      <c r="G87" s="175" t="s">
        <v>205</v>
      </c>
      <c r="H87" s="176">
        <v>3</v>
      </c>
      <c r="I87" s="177"/>
      <c r="J87" s="178">
        <f>ROUND(I87*H87,2)</f>
        <v>0</v>
      </c>
      <c r="K87" s="174" t="s">
        <v>197</v>
      </c>
      <c r="L87" s="53"/>
      <c r="M87" s="179" t="s">
        <v>20</v>
      </c>
      <c r="N87" s="180" t="s">
        <v>42</v>
      </c>
      <c r="O87" s="34"/>
      <c r="P87" s="181">
        <f>O87*H87</f>
        <v>0</v>
      </c>
      <c r="Q87" s="181">
        <v>1.7000000000000001E-4</v>
      </c>
      <c r="R87" s="181">
        <f>Q87*H87</f>
        <v>5.1000000000000004E-4</v>
      </c>
      <c r="S87" s="181">
        <v>0</v>
      </c>
      <c r="T87" s="182">
        <f>S87*H87</f>
        <v>0</v>
      </c>
      <c r="AR87" s="16" t="s">
        <v>191</v>
      </c>
      <c r="AT87" s="16" t="s">
        <v>193</v>
      </c>
      <c r="AU87" s="16" t="s">
        <v>22</v>
      </c>
      <c r="AY87" s="16" t="s">
        <v>192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6" t="s">
        <v>22</v>
      </c>
      <c r="BK87" s="183">
        <f>ROUND(I87*H87,2)</f>
        <v>0</v>
      </c>
      <c r="BL87" s="16" t="s">
        <v>191</v>
      </c>
      <c r="BM87" s="16" t="s">
        <v>206</v>
      </c>
    </row>
    <row r="88" spans="2:65" s="10" customFormat="1" x14ac:dyDescent="0.3">
      <c r="B88" s="184"/>
      <c r="C88" s="185"/>
      <c r="D88" s="186" t="s">
        <v>199</v>
      </c>
      <c r="E88" s="187" t="s">
        <v>207</v>
      </c>
      <c r="F88" s="188" t="s">
        <v>208</v>
      </c>
      <c r="G88" s="185"/>
      <c r="H88" s="189">
        <v>3</v>
      </c>
      <c r="I88" s="190"/>
      <c r="J88" s="185"/>
      <c r="K88" s="185"/>
      <c r="L88" s="191"/>
      <c r="M88" s="192"/>
      <c r="N88" s="193"/>
      <c r="O88" s="193"/>
      <c r="P88" s="193"/>
      <c r="Q88" s="193"/>
      <c r="R88" s="193"/>
      <c r="S88" s="193"/>
      <c r="T88" s="194"/>
      <c r="AT88" s="195" t="s">
        <v>199</v>
      </c>
      <c r="AU88" s="195" t="s">
        <v>22</v>
      </c>
      <c r="AV88" s="10" t="s">
        <v>89</v>
      </c>
      <c r="AW88" s="10" t="s">
        <v>35</v>
      </c>
      <c r="AX88" s="10" t="s">
        <v>22</v>
      </c>
      <c r="AY88" s="195" t="s">
        <v>192</v>
      </c>
    </row>
    <row r="89" spans="2:65" s="1" customFormat="1" ht="22.5" customHeight="1" x14ac:dyDescent="0.3">
      <c r="B89" s="33"/>
      <c r="C89" s="172" t="s">
        <v>209</v>
      </c>
      <c r="D89" s="172" t="s">
        <v>193</v>
      </c>
      <c r="E89" s="173" t="s">
        <v>210</v>
      </c>
      <c r="F89" s="174" t="s">
        <v>211</v>
      </c>
      <c r="G89" s="175" t="s">
        <v>196</v>
      </c>
      <c r="H89" s="176">
        <v>979.5</v>
      </c>
      <c r="I89" s="177"/>
      <c r="J89" s="178">
        <f>ROUND(I89*H89,2)</f>
        <v>0</v>
      </c>
      <c r="K89" s="174" t="s">
        <v>20</v>
      </c>
      <c r="L89" s="53"/>
      <c r="M89" s="179" t="s">
        <v>20</v>
      </c>
      <c r="N89" s="180" t="s">
        <v>42</v>
      </c>
      <c r="O89" s="34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AR89" s="16" t="s">
        <v>191</v>
      </c>
      <c r="AT89" s="16" t="s">
        <v>193</v>
      </c>
      <c r="AU89" s="16" t="s">
        <v>22</v>
      </c>
      <c r="AY89" s="16" t="s">
        <v>192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6" t="s">
        <v>22</v>
      </c>
      <c r="BK89" s="183">
        <f>ROUND(I89*H89,2)</f>
        <v>0</v>
      </c>
      <c r="BL89" s="16" t="s">
        <v>191</v>
      </c>
      <c r="BM89" s="16" t="s">
        <v>212</v>
      </c>
    </row>
    <row r="90" spans="2:65" s="11" customFormat="1" x14ac:dyDescent="0.3">
      <c r="B90" s="196"/>
      <c r="C90" s="197"/>
      <c r="D90" s="198" t="s">
        <v>199</v>
      </c>
      <c r="E90" s="199" t="s">
        <v>20</v>
      </c>
      <c r="F90" s="200" t="s">
        <v>213</v>
      </c>
      <c r="G90" s="197"/>
      <c r="H90" s="201" t="s">
        <v>20</v>
      </c>
      <c r="I90" s="202"/>
      <c r="J90" s="197"/>
      <c r="K90" s="197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199</v>
      </c>
      <c r="AU90" s="207" t="s">
        <v>22</v>
      </c>
      <c r="AV90" s="11" t="s">
        <v>22</v>
      </c>
      <c r="AW90" s="11" t="s">
        <v>35</v>
      </c>
      <c r="AX90" s="11" t="s">
        <v>71</v>
      </c>
      <c r="AY90" s="207" t="s">
        <v>192</v>
      </c>
    </row>
    <row r="91" spans="2:65" s="10" customFormat="1" x14ac:dyDescent="0.3">
      <c r="B91" s="184"/>
      <c r="C91" s="185"/>
      <c r="D91" s="198" t="s">
        <v>199</v>
      </c>
      <c r="E91" s="208" t="s">
        <v>214</v>
      </c>
      <c r="F91" s="209" t="s">
        <v>215</v>
      </c>
      <c r="G91" s="185"/>
      <c r="H91" s="210">
        <v>979.5</v>
      </c>
      <c r="I91" s="190"/>
      <c r="J91" s="185"/>
      <c r="K91" s="185"/>
      <c r="L91" s="191"/>
      <c r="M91" s="192"/>
      <c r="N91" s="193"/>
      <c r="O91" s="193"/>
      <c r="P91" s="193"/>
      <c r="Q91" s="193"/>
      <c r="R91" s="193"/>
      <c r="S91" s="193"/>
      <c r="T91" s="194"/>
      <c r="AT91" s="195" t="s">
        <v>199</v>
      </c>
      <c r="AU91" s="195" t="s">
        <v>22</v>
      </c>
      <c r="AV91" s="10" t="s">
        <v>89</v>
      </c>
      <c r="AW91" s="10" t="s">
        <v>35</v>
      </c>
      <c r="AX91" s="10" t="s">
        <v>71</v>
      </c>
      <c r="AY91" s="195" t="s">
        <v>192</v>
      </c>
    </row>
    <row r="92" spans="2:65" s="10" customFormat="1" x14ac:dyDescent="0.3">
      <c r="B92" s="184"/>
      <c r="C92" s="185"/>
      <c r="D92" s="186" t="s">
        <v>199</v>
      </c>
      <c r="E92" s="187" t="s">
        <v>216</v>
      </c>
      <c r="F92" s="188" t="s">
        <v>217</v>
      </c>
      <c r="G92" s="185"/>
      <c r="H92" s="189">
        <v>979.5</v>
      </c>
      <c r="I92" s="190"/>
      <c r="J92" s="185"/>
      <c r="K92" s="185"/>
      <c r="L92" s="191"/>
      <c r="M92" s="192"/>
      <c r="N92" s="193"/>
      <c r="O92" s="193"/>
      <c r="P92" s="193"/>
      <c r="Q92" s="193"/>
      <c r="R92" s="193"/>
      <c r="S92" s="193"/>
      <c r="T92" s="194"/>
      <c r="AT92" s="195" t="s">
        <v>199</v>
      </c>
      <c r="AU92" s="195" t="s">
        <v>22</v>
      </c>
      <c r="AV92" s="10" t="s">
        <v>89</v>
      </c>
      <c r="AW92" s="10" t="s">
        <v>35</v>
      </c>
      <c r="AX92" s="10" t="s">
        <v>22</v>
      </c>
      <c r="AY92" s="195" t="s">
        <v>192</v>
      </c>
    </row>
    <row r="93" spans="2:65" s="1" customFormat="1" ht="22.5" customHeight="1" x14ac:dyDescent="0.3">
      <c r="B93" s="33"/>
      <c r="C93" s="172" t="s">
        <v>134</v>
      </c>
      <c r="D93" s="172" t="s">
        <v>193</v>
      </c>
      <c r="E93" s="173" t="s">
        <v>218</v>
      </c>
      <c r="F93" s="174" t="s">
        <v>219</v>
      </c>
      <c r="G93" s="175" t="s">
        <v>196</v>
      </c>
      <c r="H93" s="176">
        <v>128.30000000000001</v>
      </c>
      <c r="I93" s="177"/>
      <c r="J93" s="178">
        <f>ROUND(I93*H93,2)</f>
        <v>0</v>
      </c>
      <c r="K93" s="174" t="s">
        <v>20</v>
      </c>
      <c r="L93" s="53"/>
      <c r="M93" s="179" t="s">
        <v>20</v>
      </c>
      <c r="N93" s="180" t="s">
        <v>42</v>
      </c>
      <c r="O93" s="34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AR93" s="16" t="s">
        <v>191</v>
      </c>
      <c r="AT93" s="16" t="s">
        <v>193</v>
      </c>
      <c r="AU93" s="16" t="s">
        <v>22</v>
      </c>
      <c r="AY93" s="16" t="s">
        <v>192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16" t="s">
        <v>22</v>
      </c>
      <c r="BK93" s="183">
        <f>ROUND(I93*H93,2)</f>
        <v>0</v>
      </c>
      <c r="BL93" s="16" t="s">
        <v>191</v>
      </c>
      <c r="BM93" s="16" t="s">
        <v>220</v>
      </c>
    </row>
    <row r="94" spans="2:65" s="10" customFormat="1" x14ac:dyDescent="0.3">
      <c r="B94" s="184"/>
      <c r="C94" s="185"/>
      <c r="D94" s="198" t="s">
        <v>199</v>
      </c>
      <c r="E94" s="208" t="s">
        <v>221</v>
      </c>
      <c r="F94" s="209" t="s">
        <v>222</v>
      </c>
      <c r="G94" s="185"/>
      <c r="H94" s="210">
        <v>86.3</v>
      </c>
      <c r="I94" s="190"/>
      <c r="J94" s="185"/>
      <c r="K94" s="185"/>
      <c r="L94" s="191"/>
      <c r="M94" s="192"/>
      <c r="N94" s="193"/>
      <c r="O94" s="193"/>
      <c r="P94" s="193"/>
      <c r="Q94" s="193"/>
      <c r="R94" s="193"/>
      <c r="S94" s="193"/>
      <c r="T94" s="194"/>
      <c r="AT94" s="195" t="s">
        <v>199</v>
      </c>
      <c r="AU94" s="195" t="s">
        <v>22</v>
      </c>
      <c r="AV94" s="10" t="s">
        <v>89</v>
      </c>
      <c r="AW94" s="10" t="s">
        <v>35</v>
      </c>
      <c r="AX94" s="10" t="s">
        <v>71</v>
      </c>
      <c r="AY94" s="195" t="s">
        <v>192</v>
      </c>
    </row>
    <row r="95" spans="2:65" s="10" customFormat="1" x14ac:dyDescent="0.3">
      <c r="B95" s="184"/>
      <c r="C95" s="185"/>
      <c r="D95" s="198" t="s">
        <v>199</v>
      </c>
      <c r="E95" s="208" t="s">
        <v>95</v>
      </c>
      <c r="F95" s="209" t="s">
        <v>223</v>
      </c>
      <c r="G95" s="185"/>
      <c r="H95" s="210">
        <v>42</v>
      </c>
      <c r="I95" s="190"/>
      <c r="J95" s="185"/>
      <c r="K95" s="185"/>
      <c r="L95" s="191"/>
      <c r="M95" s="192"/>
      <c r="N95" s="193"/>
      <c r="O95" s="193"/>
      <c r="P95" s="193"/>
      <c r="Q95" s="193"/>
      <c r="R95" s="193"/>
      <c r="S95" s="193"/>
      <c r="T95" s="194"/>
      <c r="AT95" s="195" t="s">
        <v>199</v>
      </c>
      <c r="AU95" s="195" t="s">
        <v>22</v>
      </c>
      <c r="AV95" s="10" t="s">
        <v>89</v>
      </c>
      <c r="AW95" s="10" t="s">
        <v>35</v>
      </c>
      <c r="AX95" s="10" t="s">
        <v>71</v>
      </c>
      <c r="AY95" s="195" t="s">
        <v>192</v>
      </c>
    </row>
    <row r="96" spans="2:65" s="10" customFormat="1" x14ac:dyDescent="0.3">
      <c r="B96" s="184"/>
      <c r="C96" s="185"/>
      <c r="D96" s="186" t="s">
        <v>199</v>
      </c>
      <c r="E96" s="187" t="s">
        <v>224</v>
      </c>
      <c r="F96" s="188" t="s">
        <v>225</v>
      </c>
      <c r="G96" s="185"/>
      <c r="H96" s="189">
        <v>128.30000000000001</v>
      </c>
      <c r="I96" s="190"/>
      <c r="J96" s="185"/>
      <c r="K96" s="185"/>
      <c r="L96" s="191"/>
      <c r="M96" s="192"/>
      <c r="N96" s="193"/>
      <c r="O96" s="193"/>
      <c r="P96" s="193"/>
      <c r="Q96" s="193"/>
      <c r="R96" s="193"/>
      <c r="S96" s="193"/>
      <c r="T96" s="194"/>
      <c r="AT96" s="195" t="s">
        <v>199</v>
      </c>
      <c r="AU96" s="195" t="s">
        <v>22</v>
      </c>
      <c r="AV96" s="10" t="s">
        <v>89</v>
      </c>
      <c r="AW96" s="10" t="s">
        <v>35</v>
      </c>
      <c r="AX96" s="10" t="s">
        <v>22</v>
      </c>
      <c r="AY96" s="195" t="s">
        <v>192</v>
      </c>
    </row>
    <row r="97" spans="2:65" s="1" customFormat="1" ht="22.5" customHeight="1" x14ac:dyDescent="0.3">
      <c r="B97" s="33"/>
      <c r="C97" s="172" t="s">
        <v>98</v>
      </c>
      <c r="D97" s="172" t="s">
        <v>193</v>
      </c>
      <c r="E97" s="173" t="s">
        <v>226</v>
      </c>
      <c r="F97" s="174" t="s">
        <v>227</v>
      </c>
      <c r="G97" s="175" t="s">
        <v>196</v>
      </c>
      <c r="H97" s="176">
        <v>1107.2159999999999</v>
      </c>
      <c r="I97" s="177"/>
      <c r="J97" s="178">
        <f>ROUND(I97*H97,2)</f>
        <v>0</v>
      </c>
      <c r="K97" s="174" t="s">
        <v>20</v>
      </c>
      <c r="L97" s="53"/>
      <c r="M97" s="179" t="s">
        <v>20</v>
      </c>
      <c r="N97" s="180" t="s">
        <v>42</v>
      </c>
      <c r="O97" s="34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6" t="s">
        <v>191</v>
      </c>
      <c r="AT97" s="16" t="s">
        <v>193</v>
      </c>
      <c r="AU97" s="16" t="s">
        <v>22</v>
      </c>
      <c r="AY97" s="16" t="s">
        <v>192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6" t="s">
        <v>22</v>
      </c>
      <c r="BK97" s="183">
        <f>ROUND(I97*H97,2)</f>
        <v>0</v>
      </c>
      <c r="BL97" s="16" t="s">
        <v>191</v>
      </c>
      <c r="BM97" s="16" t="s">
        <v>228</v>
      </c>
    </row>
    <row r="98" spans="2:65" s="10" customFormat="1" x14ac:dyDescent="0.3">
      <c r="B98" s="184"/>
      <c r="C98" s="185"/>
      <c r="D98" s="186" t="s">
        <v>199</v>
      </c>
      <c r="E98" s="187" t="s">
        <v>229</v>
      </c>
      <c r="F98" s="188" t="s">
        <v>230</v>
      </c>
      <c r="G98" s="185"/>
      <c r="H98" s="189">
        <v>1107.2159999999999</v>
      </c>
      <c r="I98" s="190"/>
      <c r="J98" s="185"/>
      <c r="K98" s="185"/>
      <c r="L98" s="191"/>
      <c r="M98" s="192"/>
      <c r="N98" s="193"/>
      <c r="O98" s="193"/>
      <c r="P98" s="193"/>
      <c r="Q98" s="193"/>
      <c r="R98" s="193"/>
      <c r="S98" s="193"/>
      <c r="T98" s="194"/>
      <c r="AT98" s="195" t="s">
        <v>199</v>
      </c>
      <c r="AU98" s="195" t="s">
        <v>22</v>
      </c>
      <c r="AV98" s="10" t="s">
        <v>89</v>
      </c>
      <c r="AW98" s="10" t="s">
        <v>35</v>
      </c>
      <c r="AX98" s="10" t="s">
        <v>22</v>
      </c>
      <c r="AY98" s="195" t="s">
        <v>192</v>
      </c>
    </row>
    <row r="99" spans="2:65" s="1" customFormat="1" ht="22.5" customHeight="1" x14ac:dyDescent="0.3">
      <c r="B99" s="33"/>
      <c r="C99" s="172" t="s">
        <v>27</v>
      </c>
      <c r="D99" s="172" t="s">
        <v>193</v>
      </c>
      <c r="E99" s="173" t="s">
        <v>231</v>
      </c>
      <c r="F99" s="174" t="s">
        <v>232</v>
      </c>
      <c r="G99" s="175" t="s">
        <v>196</v>
      </c>
      <c r="H99" s="176">
        <v>1072.2</v>
      </c>
      <c r="I99" s="177"/>
      <c r="J99" s="178">
        <f>ROUND(I99*H99,2)</f>
        <v>0</v>
      </c>
      <c r="K99" s="174" t="s">
        <v>20</v>
      </c>
      <c r="L99" s="53"/>
      <c r="M99" s="179" t="s">
        <v>20</v>
      </c>
      <c r="N99" s="180" t="s">
        <v>42</v>
      </c>
      <c r="O99" s="34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AR99" s="16" t="s">
        <v>191</v>
      </c>
      <c r="AT99" s="16" t="s">
        <v>193</v>
      </c>
      <c r="AU99" s="16" t="s">
        <v>22</v>
      </c>
      <c r="AY99" s="16" t="s">
        <v>192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6" t="s">
        <v>22</v>
      </c>
      <c r="BK99" s="183">
        <f>ROUND(I99*H99,2)</f>
        <v>0</v>
      </c>
      <c r="BL99" s="16" t="s">
        <v>191</v>
      </c>
      <c r="BM99" s="16" t="s">
        <v>233</v>
      </c>
    </row>
    <row r="100" spans="2:65" s="10" customFormat="1" ht="27" x14ac:dyDescent="0.3">
      <c r="B100" s="184"/>
      <c r="C100" s="185"/>
      <c r="D100" s="186" t="s">
        <v>199</v>
      </c>
      <c r="E100" s="187" t="s">
        <v>234</v>
      </c>
      <c r="F100" s="188" t="s">
        <v>235</v>
      </c>
      <c r="G100" s="185"/>
      <c r="H100" s="189">
        <v>1072.2</v>
      </c>
      <c r="I100" s="190"/>
      <c r="J100" s="185"/>
      <c r="K100" s="185"/>
      <c r="L100" s="191"/>
      <c r="M100" s="192"/>
      <c r="N100" s="193"/>
      <c r="O100" s="193"/>
      <c r="P100" s="193"/>
      <c r="Q100" s="193"/>
      <c r="R100" s="193"/>
      <c r="S100" s="193"/>
      <c r="T100" s="194"/>
      <c r="AT100" s="195" t="s">
        <v>199</v>
      </c>
      <c r="AU100" s="195" t="s">
        <v>22</v>
      </c>
      <c r="AV100" s="10" t="s">
        <v>89</v>
      </c>
      <c r="AW100" s="10" t="s">
        <v>35</v>
      </c>
      <c r="AX100" s="10" t="s">
        <v>22</v>
      </c>
      <c r="AY100" s="195" t="s">
        <v>192</v>
      </c>
    </row>
    <row r="101" spans="2:65" s="1" customFormat="1" ht="22.5" customHeight="1" x14ac:dyDescent="0.3">
      <c r="B101" s="33"/>
      <c r="C101" s="172" t="s">
        <v>236</v>
      </c>
      <c r="D101" s="172" t="s">
        <v>193</v>
      </c>
      <c r="E101" s="173" t="s">
        <v>237</v>
      </c>
      <c r="F101" s="174" t="s">
        <v>238</v>
      </c>
      <c r="G101" s="175" t="s">
        <v>196</v>
      </c>
      <c r="H101" s="176">
        <v>1025.2</v>
      </c>
      <c r="I101" s="177"/>
      <c r="J101" s="178">
        <f>ROUND(I101*H101,2)</f>
        <v>0</v>
      </c>
      <c r="K101" s="174" t="s">
        <v>20</v>
      </c>
      <c r="L101" s="53"/>
      <c r="M101" s="179" t="s">
        <v>20</v>
      </c>
      <c r="N101" s="180" t="s">
        <v>42</v>
      </c>
      <c r="O101" s="34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AR101" s="16" t="s">
        <v>191</v>
      </c>
      <c r="AT101" s="16" t="s">
        <v>193</v>
      </c>
      <c r="AU101" s="16" t="s">
        <v>22</v>
      </c>
      <c r="AY101" s="16" t="s">
        <v>192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6" t="s">
        <v>22</v>
      </c>
      <c r="BK101" s="183">
        <f>ROUND(I101*H101,2)</f>
        <v>0</v>
      </c>
      <c r="BL101" s="16" t="s">
        <v>191</v>
      </c>
      <c r="BM101" s="16" t="s">
        <v>239</v>
      </c>
    </row>
    <row r="102" spans="2:65" s="10" customFormat="1" ht="27" x14ac:dyDescent="0.3">
      <c r="B102" s="184"/>
      <c r="C102" s="185"/>
      <c r="D102" s="186" t="s">
        <v>199</v>
      </c>
      <c r="E102" s="187" t="s">
        <v>240</v>
      </c>
      <c r="F102" s="188" t="s">
        <v>241</v>
      </c>
      <c r="G102" s="185"/>
      <c r="H102" s="189">
        <v>1025.2</v>
      </c>
      <c r="I102" s="190"/>
      <c r="J102" s="185"/>
      <c r="K102" s="185"/>
      <c r="L102" s="191"/>
      <c r="M102" s="192"/>
      <c r="N102" s="193"/>
      <c r="O102" s="193"/>
      <c r="P102" s="193"/>
      <c r="Q102" s="193"/>
      <c r="R102" s="193"/>
      <c r="S102" s="193"/>
      <c r="T102" s="194"/>
      <c r="AT102" s="195" t="s">
        <v>199</v>
      </c>
      <c r="AU102" s="195" t="s">
        <v>22</v>
      </c>
      <c r="AV102" s="10" t="s">
        <v>89</v>
      </c>
      <c r="AW102" s="10" t="s">
        <v>35</v>
      </c>
      <c r="AX102" s="10" t="s">
        <v>22</v>
      </c>
      <c r="AY102" s="195" t="s">
        <v>192</v>
      </c>
    </row>
    <row r="103" spans="2:65" s="1" customFormat="1" ht="22.5" customHeight="1" x14ac:dyDescent="0.3">
      <c r="B103" s="33"/>
      <c r="C103" s="172" t="s">
        <v>154</v>
      </c>
      <c r="D103" s="172" t="s">
        <v>193</v>
      </c>
      <c r="E103" s="173" t="s">
        <v>242</v>
      </c>
      <c r="F103" s="174" t="s">
        <v>243</v>
      </c>
      <c r="G103" s="175" t="s">
        <v>196</v>
      </c>
      <c r="H103" s="176">
        <v>20</v>
      </c>
      <c r="I103" s="177"/>
      <c r="J103" s="178">
        <f>ROUND(I103*H103,2)</f>
        <v>0</v>
      </c>
      <c r="K103" s="174" t="s">
        <v>197</v>
      </c>
      <c r="L103" s="53"/>
      <c r="M103" s="179" t="s">
        <v>20</v>
      </c>
      <c r="N103" s="180" t="s">
        <v>42</v>
      </c>
      <c r="O103" s="34"/>
      <c r="P103" s="181">
        <f>O103*H103</f>
        <v>0</v>
      </c>
      <c r="Q103" s="181">
        <v>5.0000000000000002E-5</v>
      </c>
      <c r="R103" s="181">
        <f>Q103*H103</f>
        <v>1E-3</v>
      </c>
      <c r="S103" s="181">
        <v>0.128</v>
      </c>
      <c r="T103" s="182">
        <f>S103*H103</f>
        <v>2.56</v>
      </c>
      <c r="AR103" s="16" t="s">
        <v>191</v>
      </c>
      <c r="AT103" s="16" t="s">
        <v>193</v>
      </c>
      <c r="AU103" s="16" t="s">
        <v>22</v>
      </c>
      <c r="AY103" s="16" t="s">
        <v>192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6" t="s">
        <v>22</v>
      </c>
      <c r="BK103" s="183">
        <f>ROUND(I103*H103,2)</f>
        <v>0</v>
      </c>
      <c r="BL103" s="16" t="s">
        <v>191</v>
      </c>
      <c r="BM103" s="16" t="s">
        <v>244</v>
      </c>
    </row>
    <row r="104" spans="2:65" s="10" customFormat="1" x14ac:dyDescent="0.3">
      <c r="B104" s="184"/>
      <c r="C104" s="185"/>
      <c r="D104" s="186" t="s">
        <v>199</v>
      </c>
      <c r="E104" s="187" t="s">
        <v>245</v>
      </c>
      <c r="F104" s="188" t="s">
        <v>246</v>
      </c>
      <c r="G104" s="185"/>
      <c r="H104" s="189">
        <v>20</v>
      </c>
      <c r="I104" s="190"/>
      <c r="J104" s="185"/>
      <c r="K104" s="185"/>
      <c r="L104" s="191"/>
      <c r="M104" s="192"/>
      <c r="N104" s="193"/>
      <c r="O104" s="193"/>
      <c r="P104" s="193"/>
      <c r="Q104" s="193"/>
      <c r="R104" s="193"/>
      <c r="S104" s="193"/>
      <c r="T104" s="194"/>
      <c r="AT104" s="195" t="s">
        <v>199</v>
      </c>
      <c r="AU104" s="195" t="s">
        <v>22</v>
      </c>
      <c r="AV104" s="10" t="s">
        <v>89</v>
      </c>
      <c r="AW104" s="10" t="s">
        <v>35</v>
      </c>
      <c r="AX104" s="10" t="s">
        <v>22</v>
      </c>
      <c r="AY104" s="195" t="s">
        <v>192</v>
      </c>
    </row>
    <row r="105" spans="2:65" s="1" customFormat="1" ht="22.5" customHeight="1" x14ac:dyDescent="0.3">
      <c r="B105" s="33"/>
      <c r="C105" s="172" t="s">
        <v>247</v>
      </c>
      <c r="D105" s="172" t="s">
        <v>193</v>
      </c>
      <c r="E105" s="173" t="s">
        <v>248</v>
      </c>
      <c r="F105" s="174" t="s">
        <v>249</v>
      </c>
      <c r="G105" s="175" t="s">
        <v>250</v>
      </c>
      <c r="H105" s="176">
        <v>9</v>
      </c>
      <c r="I105" s="177"/>
      <c r="J105" s="178">
        <f>ROUND(I105*H105,2)</f>
        <v>0</v>
      </c>
      <c r="K105" s="174" t="s">
        <v>20</v>
      </c>
      <c r="L105" s="53"/>
      <c r="M105" s="179" t="s">
        <v>20</v>
      </c>
      <c r="N105" s="180" t="s">
        <v>42</v>
      </c>
      <c r="O105" s="34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AR105" s="16" t="s">
        <v>191</v>
      </c>
      <c r="AT105" s="16" t="s">
        <v>193</v>
      </c>
      <c r="AU105" s="16" t="s">
        <v>22</v>
      </c>
      <c r="AY105" s="16" t="s">
        <v>192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6" t="s">
        <v>22</v>
      </c>
      <c r="BK105" s="183">
        <f>ROUND(I105*H105,2)</f>
        <v>0</v>
      </c>
      <c r="BL105" s="16" t="s">
        <v>191</v>
      </c>
      <c r="BM105" s="16" t="s">
        <v>251</v>
      </c>
    </row>
    <row r="106" spans="2:65" s="10" customFormat="1" x14ac:dyDescent="0.3">
      <c r="B106" s="184"/>
      <c r="C106" s="185"/>
      <c r="D106" s="186" t="s">
        <v>199</v>
      </c>
      <c r="E106" s="187" t="s">
        <v>97</v>
      </c>
      <c r="F106" s="188" t="s">
        <v>252</v>
      </c>
      <c r="G106" s="185"/>
      <c r="H106" s="189">
        <v>9</v>
      </c>
      <c r="I106" s="190"/>
      <c r="J106" s="185"/>
      <c r="K106" s="185"/>
      <c r="L106" s="191"/>
      <c r="M106" s="192"/>
      <c r="N106" s="193"/>
      <c r="O106" s="193"/>
      <c r="P106" s="193"/>
      <c r="Q106" s="193"/>
      <c r="R106" s="193"/>
      <c r="S106" s="193"/>
      <c r="T106" s="194"/>
      <c r="AT106" s="195" t="s">
        <v>199</v>
      </c>
      <c r="AU106" s="195" t="s">
        <v>22</v>
      </c>
      <c r="AV106" s="10" t="s">
        <v>89</v>
      </c>
      <c r="AW106" s="10" t="s">
        <v>35</v>
      </c>
      <c r="AX106" s="10" t="s">
        <v>22</v>
      </c>
      <c r="AY106" s="195" t="s">
        <v>192</v>
      </c>
    </row>
    <row r="107" spans="2:65" s="1" customFormat="1" ht="22.5" customHeight="1" x14ac:dyDescent="0.3">
      <c r="B107" s="33"/>
      <c r="C107" s="172" t="s">
        <v>253</v>
      </c>
      <c r="D107" s="172" t="s">
        <v>193</v>
      </c>
      <c r="E107" s="173" t="s">
        <v>254</v>
      </c>
      <c r="F107" s="174" t="s">
        <v>255</v>
      </c>
      <c r="G107" s="175" t="s">
        <v>250</v>
      </c>
      <c r="H107" s="176">
        <v>70</v>
      </c>
      <c r="I107" s="177"/>
      <c r="J107" s="178">
        <f>ROUND(I107*H107,2)</f>
        <v>0</v>
      </c>
      <c r="K107" s="174" t="s">
        <v>20</v>
      </c>
      <c r="L107" s="53"/>
      <c r="M107" s="179" t="s">
        <v>20</v>
      </c>
      <c r="N107" s="180" t="s">
        <v>42</v>
      </c>
      <c r="O107" s="34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16" t="s">
        <v>191</v>
      </c>
      <c r="AT107" s="16" t="s">
        <v>193</v>
      </c>
      <c r="AU107" s="16" t="s">
        <v>22</v>
      </c>
      <c r="AY107" s="16" t="s">
        <v>192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6" t="s">
        <v>22</v>
      </c>
      <c r="BK107" s="183">
        <f>ROUND(I107*H107,2)</f>
        <v>0</v>
      </c>
      <c r="BL107" s="16" t="s">
        <v>191</v>
      </c>
      <c r="BM107" s="16" t="s">
        <v>256</v>
      </c>
    </row>
    <row r="108" spans="2:65" s="10" customFormat="1" x14ac:dyDescent="0.3">
      <c r="B108" s="184"/>
      <c r="C108" s="185"/>
      <c r="D108" s="186" t="s">
        <v>199</v>
      </c>
      <c r="E108" s="187" t="s">
        <v>257</v>
      </c>
      <c r="F108" s="188" t="s">
        <v>258</v>
      </c>
      <c r="G108" s="185"/>
      <c r="H108" s="189">
        <v>70</v>
      </c>
      <c r="I108" s="190"/>
      <c r="J108" s="185"/>
      <c r="K108" s="185"/>
      <c r="L108" s="191"/>
      <c r="M108" s="192"/>
      <c r="N108" s="193"/>
      <c r="O108" s="193"/>
      <c r="P108" s="193"/>
      <c r="Q108" s="193"/>
      <c r="R108" s="193"/>
      <c r="S108" s="193"/>
      <c r="T108" s="194"/>
      <c r="AT108" s="195" t="s">
        <v>199</v>
      </c>
      <c r="AU108" s="195" t="s">
        <v>22</v>
      </c>
      <c r="AV108" s="10" t="s">
        <v>89</v>
      </c>
      <c r="AW108" s="10" t="s">
        <v>35</v>
      </c>
      <c r="AX108" s="10" t="s">
        <v>22</v>
      </c>
      <c r="AY108" s="195" t="s">
        <v>192</v>
      </c>
    </row>
    <row r="109" spans="2:65" s="1" customFormat="1" ht="22.5" customHeight="1" x14ac:dyDescent="0.3">
      <c r="B109" s="33"/>
      <c r="C109" s="172" t="s">
        <v>8</v>
      </c>
      <c r="D109" s="172" t="s">
        <v>193</v>
      </c>
      <c r="E109" s="173" t="s">
        <v>259</v>
      </c>
      <c r="F109" s="174" t="s">
        <v>260</v>
      </c>
      <c r="G109" s="175" t="s">
        <v>250</v>
      </c>
      <c r="H109" s="176">
        <v>76</v>
      </c>
      <c r="I109" s="177"/>
      <c r="J109" s="178">
        <f>ROUND(I109*H109,2)</f>
        <v>0</v>
      </c>
      <c r="K109" s="174" t="s">
        <v>20</v>
      </c>
      <c r="L109" s="53"/>
      <c r="M109" s="179" t="s">
        <v>20</v>
      </c>
      <c r="N109" s="180" t="s">
        <v>42</v>
      </c>
      <c r="O109" s="34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AR109" s="16" t="s">
        <v>191</v>
      </c>
      <c r="AT109" s="16" t="s">
        <v>193</v>
      </c>
      <c r="AU109" s="16" t="s">
        <v>22</v>
      </c>
      <c r="AY109" s="16" t="s">
        <v>192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6" t="s">
        <v>22</v>
      </c>
      <c r="BK109" s="183">
        <f>ROUND(I109*H109,2)</f>
        <v>0</v>
      </c>
      <c r="BL109" s="16" t="s">
        <v>191</v>
      </c>
      <c r="BM109" s="16" t="s">
        <v>261</v>
      </c>
    </row>
    <row r="110" spans="2:65" s="10" customFormat="1" x14ac:dyDescent="0.3">
      <c r="B110" s="184"/>
      <c r="C110" s="185"/>
      <c r="D110" s="186" t="s">
        <v>199</v>
      </c>
      <c r="E110" s="187" t="s">
        <v>262</v>
      </c>
      <c r="F110" s="188" t="s">
        <v>263</v>
      </c>
      <c r="G110" s="185"/>
      <c r="H110" s="189">
        <v>76</v>
      </c>
      <c r="I110" s="190"/>
      <c r="J110" s="185"/>
      <c r="K110" s="185"/>
      <c r="L110" s="191"/>
      <c r="M110" s="192"/>
      <c r="N110" s="193"/>
      <c r="O110" s="193"/>
      <c r="P110" s="193"/>
      <c r="Q110" s="193"/>
      <c r="R110" s="193"/>
      <c r="S110" s="193"/>
      <c r="T110" s="194"/>
      <c r="AT110" s="195" t="s">
        <v>199</v>
      </c>
      <c r="AU110" s="195" t="s">
        <v>22</v>
      </c>
      <c r="AV110" s="10" t="s">
        <v>89</v>
      </c>
      <c r="AW110" s="10" t="s">
        <v>35</v>
      </c>
      <c r="AX110" s="10" t="s">
        <v>22</v>
      </c>
      <c r="AY110" s="195" t="s">
        <v>192</v>
      </c>
    </row>
    <row r="111" spans="2:65" s="1" customFormat="1" ht="22.5" customHeight="1" x14ac:dyDescent="0.3">
      <c r="B111" s="33"/>
      <c r="C111" s="172" t="s">
        <v>264</v>
      </c>
      <c r="D111" s="172" t="s">
        <v>193</v>
      </c>
      <c r="E111" s="173" t="s">
        <v>265</v>
      </c>
      <c r="F111" s="174" t="s">
        <v>266</v>
      </c>
      <c r="G111" s="175" t="s">
        <v>250</v>
      </c>
      <c r="H111" s="176">
        <v>1077</v>
      </c>
      <c r="I111" s="177"/>
      <c r="J111" s="178">
        <f>ROUND(I111*H111,2)</f>
        <v>0</v>
      </c>
      <c r="K111" s="174" t="s">
        <v>20</v>
      </c>
      <c r="L111" s="53"/>
      <c r="M111" s="179" t="s">
        <v>20</v>
      </c>
      <c r="N111" s="180" t="s">
        <v>42</v>
      </c>
      <c r="O111" s="34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AR111" s="16" t="s">
        <v>191</v>
      </c>
      <c r="AT111" s="16" t="s">
        <v>193</v>
      </c>
      <c r="AU111" s="16" t="s">
        <v>22</v>
      </c>
      <c r="AY111" s="16" t="s">
        <v>192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6" t="s">
        <v>22</v>
      </c>
      <c r="BK111" s="183">
        <f>ROUND(I111*H111,2)</f>
        <v>0</v>
      </c>
      <c r="BL111" s="16" t="s">
        <v>191</v>
      </c>
      <c r="BM111" s="16" t="s">
        <v>267</v>
      </c>
    </row>
    <row r="112" spans="2:65" s="10" customFormat="1" x14ac:dyDescent="0.3">
      <c r="B112" s="184"/>
      <c r="C112" s="185"/>
      <c r="D112" s="198" t="s">
        <v>199</v>
      </c>
      <c r="E112" s="208" t="s">
        <v>268</v>
      </c>
      <c r="F112" s="209" t="s">
        <v>269</v>
      </c>
      <c r="G112" s="185"/>
      <c r="H112" s="210">
        <v>800.5</v>
      </c>
      <c r="I112" s="190"/>
      <c r="J112" s="185"/>
      <c r="K112" s="185"/>
      <c r="L112" s="191"/>
      <c r="M112" s="192"/>
      <c r="N112" s="193"/>
      <c r="O112" s="193"/>
      <c r="P112" s="193"/>
      <c r="Q112" s="193"/>
      <c r="R112" s="193"/>
      <c r="S112" s="193"/>
      <c r="T112" s="194"/>
      <c r="AT112" s="195" t="s">
        <v>199</v>
      </c>
      <c r="AU112" s="195" t="s">
        <v>22</v>
      </c>
      <c r="AV112" s="10" t="s">
        <v>89</v>
      </c>
      <c r="AW112" s="10" t="s">
        <v>35</v>
      </c>
      <c r="AX112" s="10" t="s">
        <v>71</v>
      </c>
      <c r="AY112" s="195" t="s">
        <v>192</v>
      </c>
    </row>
    <row r="113" spans="2:65" s="10" customFormat="1" x14ac:dyDescent="0.3">
      <c r="B113" s="184"/>
      <c r="C113" s="185"/>
      <c r="D113" s="198" t="s">
        <v>199</v>
      </c>
      <c r="E113" s="208" t="s">
        <v>99</v>
      </c>
      <c r="F113" s="209" t="s">
        <v>270</v>
      </c>
      <c r="G113" s="185"/>
      <c r="H113" s="210">
        <v>154.5</v>
      </c>
      <c r="I113" s="190"/>
      <c r="J113" s="185"/>
      <c r="K113" s="185"/>
      <c r="L113" s="191"/>
      <c r="M113" s="192"/>
      <c r="N113" s="193"/>
      <c r="O113" s="193"/>
      <c r="P113" s="193"/>
      <c r="Q113" s="193"/>
      <c r="R113" s="193"/>
      <c r="S113" s="193"/>
      <c r="T113" s="194"/>
      <c r="AT113" s="195" t="s">
        <v>199</v>
      </c>
      <c r="AU113" s="195" t="s">
        <v>22</v>
      </c>
      <c r="AV113" s="10" t="s">
        <v>89</v>
      </c>
      <c r="AW113" s="10" t="s">
        <v>35</v>
      </c>
      <c r="AX113" s="10" t="s">
        <v>71</v>
      </c>
      <c r="AY113" s="195" t="s">
        <v>192</v>
      </c>
    </row>
    <row r="114" spans="2:65" s="10" customFormat="1" x14ac:dyDescent="0.3">
      <c r="B114" s="184"/>
      <c r="C114" s="185"/>
      <c r="D114" s="198" t="s">
        <v>199</v>
      </c>
      <c r="E114" s="208" t="s">
        <v>102</v>
      </c>
      <c r="F114" s="209" t="s">
        <v>271</v>
      </c>
      <c r="G114" s="185"/>
      <c r="H114" s="210">
        <v>122</v>
      </c>
      <c r="I114" s="190"/>
      <c r="J114" s="185"/>
      <c r="K114" s="185"/>
      <c r="L114" s="191"/>
      <c r="M114" s="192"/>
      <c r="N114" s="193"/>
      <c r="O114" s="193"/>
      <c r="P114" s="193"/>
      <c r="Q114" s="193"/>
      <c r="R114" s="193"/>
      <c r="S114" s="193"/>
      <c r="T114" s="194"/>
      <c r="AT114" s="195" t="s">
        <v>199</v>
      </c>
      <c r="AU114" s="195" t="s">
        <v>22</v>
      </c>
      <c r="AV114" s="10" t="s">
        <v>89</v>
      </c>
      <c r="AW114" s="10" t="s">
        <v>35</v>
      </c>
      <c r="AX114" s="10" t="s">
        <v>71</v>
      </c>
      <c r="AY114" s="195" t="s">
        <v>192</v>
      </c>
    </row>
    <row r="115" spans="2:65" s="10" customFormat="1" x14ac:dyDescent="0.3">
      <c r="B115" s="184"/>
      <c r="C115" s="185"/>
      <c r="D115" s="186" t="s">
        <v>199</v>
      </c>
      <c r="E115" s="187" t="s">
        <v>272</v>
      </c>
      <c r="F115" s="188" t="s">
        <v>273</v>
      </c>
      <c r="G115" s="185"/>
      <c r="H115" s="189">
        <v>1077</v>
      </c>
      <c r="I115" s="190"/>
      <c r="J115" s="185"/>
      <c r="K115" s="185"/>
      <c r="L115" s="191"/>
      <c r="M115" s="192"/>
      <c r="N115" s="193"/>
      <c r="O115" s="193"/>
      <c r="P115" s="193"/>
      <c r="Q115" s="193"/>
      <c r="R115" s="193"/>
      <c r="S115" s="193"/>
      <c r="T115" s="194"/>
      <c r="AT115" s="195" t="s">
        <v>199</v>
      </c>
      <c r="AU115" s="195" t="s">
        <v>22</v>
      </c>
      <c r="AV115" s="10" t="s">
        <v>89</v>
      </c>
      <c r="AW115" s="10" t="s">
        <v>35</v>
      </c>
      <c r="AX115" s="10" t="s">
        <v>22</v>
      </c>
      <c r="AY115" s="195" t="s">
        <v>192</v>
      </c>
    </row>
    <row r="116" spans="2:65" s="1" customFormat="1" ht="22.5" customHeight="1" x14ac:dyDescent="0.3">
      <c r="B116" s="33"/>
      <c r="C116" s="172" t="s">
        <v>274</v>
      </c>
      <c r="D116" s="172" t="s">
        <v>193</v>
      </c>
      <c r="E116" s="173" t="s">
        <v>275</v>
      </c>
      <c r="F116" s="174" t="s">
        <v>276</v>
      </c>
      <c r="G116" s="175" t="s">
        <v>277</v>
      </c>
      <c r="H116" s="176">
        <v>140.94</v>
      </c>
      <c r="I116" s="177"/>
      <c r="J116" s="178">
        <f>ROUND(I116*H116,2)</f>
        <v>0</v>
      </c>
      <c r="K116" s="174" t="s">
        <v>20</v>
      </c>
      <c r="L116" s="53"/>
      <c r="M116" s="179" t="s">
        <v>20</v>
      </c>
      <c r="N116" s="180" t="s">
        <v>42</v>
      </c>
      <c r="O116" s="34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AR116" s="16" t="s">
        <v>191</v>
      </c>
      <c r="AT116" s="16" t="s">
        <v>193</v>
      </c>
      <c r="AU116" s="16" t="s">
        <v>22</v>
      </c>
      <c r="AY116" s="16" t="s">
        <v>192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16" t="s">
        <v>22</v>
      </c>
      <c r="BK116" s="183">
        <f>ROUND(I116*H116,2)</f>
        <v>0</v>
      </c>
      <c r="BL116" s="16" t="s">
        <v>191</v>
      </c>
      <c r="BM116" s="16" t="s">
        <v>278</v>
      </c>
    </row>
    <row r="117" spans="2:65" s="11" customFormat="1" x14ac:dyDescent="0.3">
      <c r="B117" s="196"/>
      <c r="C117" s="197"/>
      <c r="D117" s="198" t="s">
        <v>199</v>
      </c>
      <c r="E117" s="199" t="s">
        <v>20</v>
      </c>
      <c r="F117" s="200" t="s">
        <v>279</v>
      </c>
      <c r="G117" s="197"/>
      <c r="H117" s="201" t="s">
        <v>20</v>
      </c>
      <c r="I117" s="202"/>
      <c r="J117" s="197"/>
      <c r="K117" s="197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199</v>
      </c>
      <c r="AU117" s="207" t="s">
        <v>22</v>
      </c>
      <c r="AV117" s="11" t="s">
        <v>22</v>
      </c>
      <c r="AW117" s="11" t="s">
        <v>35</v>
      </c>
      <c r="AX117" s="11" t="s">
        <v>71</v>
      </c>
      <c r="AY117" s="207" t="s">
        <v>192</v>
      </c>
    </row>
    <row r="118" spans="2:65" s="10" customFormat="1" x14ac:dyDescent="0.3">
      <c r="B118" s="184"/>
      <c r="C118" s="185"/>
      <c r="D118" s="198" t="s">
        <v>199</v>
      </c>
      <c r="E118" s="208" t="s">
        <v>105</v>
      </c>
      <c r="F118" s="209" t="s">
        <v>280</v>
      </c>
      <c r="G118" s="185"/>
      <c r="H118" s="210">
        <v>76.680000000000007</v>
      </c>
      <c r="I118" s="190"/>
      <c r="J118" s="185"/>
      <c r="K118" s="185"/>
      <c r="L118" s="191"/>
      <c r="M118" s="192"/>
      <c r="N118" s="193"/>
      <c r="O118" s="193"/>
      <c r="P118" s="193"/>
      <c r="Q118" s="193"/>
      <c r="R118" s="193"/>
      <c r="S118" s="193"/>
      <c r="T118" s="194"/>
      <c r="AT118" s="195" t="s">
        <v>199</v>
      </c>
      <c r="AU118" s="195" t="s">
        <v>22</v>
      </c>
      <c r="AV118" s="10" t="s">
        <v>89</v>
      </c>
      <c r="AW118" s="10" t="s">
        <v>35</v>
      </c>
      <c r="AX118" s="10" t="s">
        <v>71</v>
      </c>
      <c r="AY118" s="195" t="s">
        <v>192</v>
      </c>
    </row>
    <row r="119" spans="2:65" s="10" customFormat="1" x14ac:dyDescent="0.3">
      <c r="B119" s="184"/>
      <c r="C119" s="185"/>
      <c r="D119" s="198" t="s">
        <v>199</v>
      </c>
      <c r="E119" s="208" t="s">
        <v>107</v>
      </c>
      <c r="F119" s="209" t="s">
        <v>281</v>
      </c>
      <c r="G119" s="185"/>
      <c r="H119" s="210">
        <v>17.46</v>
      </c>
      <c r="I119" s="190"/>
      <c r="J119" s="185"/>
      <c r="K119" s="185"/>
      <c r="L119" s="191"/>
      <c r="M119" s="192"/>
      <c r="N119" s="193"/>
      <c r="O119" s="193"/>
      <c r="P119" s="193"/>
      <c r="Q119" s="193"/>
      <c r="R119" s="193"/>
      <c r="S119" s="193"/>
      <c r="T119" s="194"/>
      <c r="AT119" s="195" t="s">
        <v>199</v>
      </c>
      <c r="AU119" s="195" t="s">
        <v>22</v>
      </c>
      <c r="AV119" s="10" t="s">
        <v>89</v>
      </c>
      <c r="AW119" s="10" t="s">
        <v>35</v>
      </c>
      <c r="AX119" s="10" t="s">
        <v>71</v>
      </c>
      <c r="AY119" s="195" t="s">
        <v>192</v>
      </c>
    </row>
    <row r="120" spans="2:65" s="11" customFormat="1" x14ac:dyDescent="0.3">
      <c r="B120" s="196"/>
      <c r="C120" s="197"/>
      <c r="D120" s="198" t="s">
        <v>199</v>
      </c>
      <c r="E120" s="199" t="s">
        <v>20</v>
      </c>
      <c r="F120" s="200" t="s">
        <v>282</v>
      </c>
      <c r="G120" s="197"/>
      <c r="H120" s="201" t="s">
        <v>20</v>
      </c>
      <c r="I120" s="202"/>
      <c r="J120" s="197"/>
      <c r="K120" s="197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199</v>
      </c>
      <c r="AU120" s="207" t="s">
        <v>22</v>
      </c>
      <c r="AV120" s="11" t="s">
        <v>22</v>
      </c>
      <c r="AW120" s="11" t="s">
        <v>35</v>
      </c>
      <c r="AX120" s="11" t="s">
        <v>71</v>
      </c>
      <c r="AY120" s="207" t="s">
        <v>192</v>
      </c>
    </row>
    <row r="121" spans="2:65" s="10" customFormat="1" x14ac:dyDescent="0.3">
      <c r="B121" s="184"/>
      <c r="C121" s="185"/>
      <c r="D121" s="198" t="s">
        <v>199</v>
      </c>
      <c r="E121" s="208" t="s">
        <v>109</v>
      </c>
      <c r="F121" s="209" t="s">
        <v>283</v>
      </c>
      <c r="G121" s="185"/>
      <c r="H121" s="210">
        <v>46.8</v>
      </c>
      <c r="I121" s="190"/>
      <c r="J121" s="185"/>
      <c r="K121" s="185"/>
      <c r="L121" s="191"/>
      <c r="M121" s="192"/>
      <c r="N121" s="193"/>
      <c r="O121" s="193"/>
      <c r="P121" s="193"/>
      <c r="Q121" s="193"/>
      <c r="R121" s="193"/>
      <c r="S121" s="193"/>
      <c r="T121" s="194"/>
      <c r="AT121" s="195" t="s">
        <v>199</v>
      </c>
      <c r="AU121" s="195" t="s">
        <v>22</v>
      </c>
      <c r="AV121" s="10" t="s">
        <v>89</v>
      </c>
      <c r="AW121" s="10" t="s">
        <v>35</v>
      </c>
      <c r="AX121" s="10" t="s">
        <v>71</v>
      </c>
      <c r="AY121" s="195" t="s">
        <v>192</v>
      </c>
    </row>
    <row r="122" spans="2:65" s="10" customFormat="1" x14ac:dyDescent="0.3">
      <c r="B122" s="184"/>
      <c r="C122" s="185"/>
      <c r="D122" s="186" t="s">
        <v>199</v>
      </c>
      <c r="E122" s="187" t="s">
        <v>284</v>
      </c>
      <c r="F122" s="188" t="s">
        <v>285</v>
      </c>
      <c r="G122" s="185"/>
      <c r="H122" s="189">
        <v>140.94</v>
      </c>
      <c r="I122" s="190"/>
      <c r="J122" s="185"/>
      <c r="K122" s="185"/>
      <c r="L122" s="191"/>
      <c r="M122" s="192"/>
      <c r="N122" s="193"/>
      <c r="O122" s="193"/>
      <c r="P122" s="193"/>
      <c r="Q122" s="193"/>
      <c r="R122" s="193"/>
      <c r="S122" s="193"/>
      <c r="T122" s="194"/>
      <c r="AT122" s="195" t="s">
        <v>199</v>
      </c>
      <c r="AU122" s="195" t="s">
        <v>22</v>
      </c>
      <c r="AV122" s="10" t="s">
        <v>89</v>
      </c>
      <c r="AW122" s="10" t="s">
        <v>35</v>
      </c>
      <c r="AX122" s="10" t="s">
        <v>22</v>
      </c>
      <c r="AY122" s="195" t="s">
        <v>192</v>
      </c>
    </row>
    <row r="123" spans="2:65" s="1" customFormat="1" ht="22.5" customHeight="1" x14ac:dyDescent="0.3">
      <c r="B123" s="33"/>
      <c r="C123" s="172" t="s">
        <v>286</v>
      </c>
      <c r="D123" s="172" t="s">
        <v>193</v>
      </c>
      <c r="E123" s="173" t="s">
        <v>287</v>
      </c>
      <c r="F123" s="174" t="s">
        <v>288</v>
      </c>
      <c r="G123" s="175" t="s">
        <v>277</v>
      </c>
      <c r="H123" s="176">
        <v>2</v>
      </c>
      <c r="I123" s="177"/>
      <c r="J123" s="178">
        <f>ROUND(I123*H123,2)</f>
        <v>0</v>
      </c>
      <c r="K123" s="174" t="s">
        <v>20</v>
      </c>
      <c r="L123" s="53"/>
      <c r="M123" s="179" t="s">
        <v>20</v>
      </c>
      <c r="N123" s="180" t="s">
        <v>42</v>
      </c>
      <c r="O123" s="34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AR123" s="16" t="s">
        <v>191</v>
      </c>
      <c r="AT123" s="16" t="s">
        <v>193</v>
      </c>
      <c r="AU123" s="16" t="s">
        <v>22</v>
      </c>
      <c r="AY123" s="16" t="s">
        <v>192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22</v>
      </c>
      <c r="BK123" s="183">
        <f>ROUND(I123*H123,2)</f>
        <v>0</v>
      </c>
      <c r="BL123" s="16" t="s">
        <v>191</v>
      </c>
      <c r="BM123" s="16" t="s">
        <v>289</v>
      </c>
    </row>
    <row r="124" spans="2:65" s="10" customFormat="1" x14ac:dyDescent="0.3">
      <c r="B124" s="184"/>
      <c r="C124" s="185"/>
      <c r="D124" s="186" t="s">
        <v>199</v>
      </c>
      <c r="E124" s="187" t="s">
        <v>290</v>
      </c>
      <c r="F124" s="188" t="s">
        <v>291</v>
      </c>
      <c r="G124" s="185"/>
      <c r="H124" s="189">
        <v>2</v>
      </c>
      <c r="I124" s="190"/>
      <c r="J124" s="185"/>
      <c r="K124" s="185"/>
      <c r="L124" s="191"/>
      <c r="M124" s="192"/>
      <c r="N124" s="193"/>
      <c r="O124" s="193"/>
      <c r="P124" s="193"/>
      <c r="Q124" s="193"/>
      <c r="R124" s="193"/>
      <c r="S124" s="193"/>
      <c r="T124" s="194"/>
      <c r="AT124" s="195" t="s">
        <v>199</v>
      </c>
      <c r="AU124" s="195" t="s">
        <v>22</v>
      </c>
      <c r="AV124" s="10" t="s">
        <v>89</v>
      </c>
      <c r="AW124" s="10" t="s">
        <v>35</v>
      </c>
      <c r="AX124" s="10" t="s">
        <v>22</v>
      </c>
      <c r="AY124" s="195" t="s">
        <v>192</v>
      </c>
    </row>
    <row r="125" spans="2:65" s="1" customFormat="1" ht="22.5" customHeight="1" x14ac:dyDescent="0.3">
      <c r="B125" s="33"/>
      <c r="C125" s="172" t="s">
        <v>292</v>
      </c>
      <c r="D125" s="172" t="s">
        <v>193</v>
      </c>
      <c r="E125" s="173" t="s">
        <v>293</v>
      </c>
      <c r="F125" s="174" t="s">
        <v>294</v>
      </c>
      <c r="G125" s="175" t="s">
        <v>277</v>
      </c>
      <c r="H125" s="176">
        <v>35.35</v>
      </c>
      <c r="I125" s="177"/>
      <c r="J125" s="178">
        <f>ROUND(I125*H125,2)</f>
        <v>0</v>
      </c>
      <c r="K125" s="174" t="s">
        <v>20</v>
      </c>
      <c r="L125" s="53"/>
      <c r="M125" s="179" t="s">
        <v>20</v>
      </c>
      <c r="N125" s="180" t="s">
        <v>42</v>
      </c>
      <c r="O125" s="34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6" t="s">
        <v>191</v>
      </c>
      <c r="AT125" s="16" t="s">
        <v>193</v>
      </c>
      <c r="AU125" s="16" t="s">
        <v>22</v>
      </c>
      <c r="AY125" s="16" t="s">
        <v>192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22</v>
      </c>
      <c r="BK125" s="183">
        <f>ROUND(I125*H125,2)</f>
        <v>0</v>
      </c>
      <c r="BL125" s="16" t="s">
        <v>191</v>
      </c>
      <c r="BM125" s="16" t="s">
        <v>295</v>
      </c>
    </row>
    <row r="126" spans="2:65" s="10" customFormat="1" ht="27" x14ac:dyDescent="0.3">
      <c r="B126" s="184"/>
      <c r="C126" s="185"/>
      <c r="D126" s="198" t="s">
        <v>199</v>
      </c>
      <c r="E126" s="208" t="s">
        <v>111</v>
      </c>
      <c r="F126" s="209" t="s">
        <v>296</v>
      </c>
      <c r="G126" s="185"/>
      <c r="H126" s="210">
        <v>30.5</v>
      </c>
      <c r="I126" s="190"/>
      <c r="J126" s="185"/>
      <c r="K126" s="185"/>
      <c r="L126" s="191"/>
      <c r="M126" s="192"/>
      <c r="N126" s="193"/>
      <c r="O126" s="193"/>
      <c r="P126" s="193"/>
      <c r="Q126" s="193"/>
      <c r="R126" s="193"/>
      <c r="S126" s="193"/>
      <c r="T126" s="194"/>
      <c r="AT126" s="195" t="s">
        <v>199</v>
      </c>
      <c r="AU126" s="195" t="s">
        <v>22</v>
      </c>
      <c r="AV126" s="10" t="s">
        <v>89</v>
      </c>
      <c r="AW126" s="10" t="s">
        <v>35</v>
      </c>
      <c r="AX126" s="10" t="s">
        <v>71</v>
      </c>
      <c r="AY126" s="195" t="s">
        <v>192</v>
      </c>
    </row>
    <row r="127" spans="2:65" s="10" customFormat="1" x14ac:dyDescent="0.3">
      <c r="B127" s="184"/>
      <c r="C127" s="185"/>
      <c r="D127" s="198" t="s">
        <v>199</v>
      </c>
      <c r="E127" s="208" t="s">
        <v>113</v>
      </c>
      <c r="F127" s="209" t="s">
        <v>297</v>
      </c>
      <c r="G127" s="185"/>
      <c r="H127" s="210">
        <v>4.8499999999999996</v>
      </c>
      <c r="I127" s="190"/>
      <c r="J127" s="185"/>
      <c r="K127" s="185"/>
      <c r="L127" s="191"/>
      <c r="M127" s="192"/>
      <c r="N127" s="193"/>
      <c r="O127" s="193"/>
      <c r="P127" s="193"/>
      <c r="Q127" s="193"/>
      <c r="R127" s="193"/>
      <c r="S127" s="193"/>
      <c r="T127" s="194"/>
      <c r="AT127" s="195" t="s">
        <v>199</v>
      </c>
      <c r="AU127" s="195" t="s">
        <v>22</v>
      </c>
      <c r="AV127" s="10" t="s">
        <v>89</v>
      </c>
      <c r="AW127" s="10" t="s">
        <v>35</v>
      </c>
      <c r="AX127" s="10" t="s">
        <v>71</v>
      </c>
      <c r="AY127" s="195" t="s">
        <v>192</v>
      </c>
    </row>
    <row r="128" spans="2:65" s="10" customFormat="1" x14ac:dyDescent="0.3">
      <c r="B128" s="184"/>
      <c r="C128" s="185"/>
      <c r="D128" s="186" t="s">
        <v>199</v>
      </c>
      <c r="E128" s="187" t="s">
        <v>298</v>
      </c>
      <c r="F128" s="188" t="s">
        <v>299</v>
      </c>
      <c r="G128" s="185"/>
      <c r="H128" s="189">
        <v>35.35</v>
      </c>
      <c r="I128" s="190"/>
      <c r="J128" s="185"/>
      <c r="K128" s="185"/>
      <c r="L128" s="191"/>
      <c r="M128" s="192"/>
      <c r="N128" s="193"/>
      <c r="O128" s="193"/>
      <c r="P128" s="193"/>
      <c r="Q128" s="193"/>
      <c r="R128" s="193"/>
      <c r="S128" s="193"/>
      <c r="T128" s="194"/>
      <c r="AT128" s="195" t="s">
        <v>199</v>
      </c>
      <c r="AU128" s="195" t="s">
        <v>22</v>
      </c>
      <c r="AV128" s="10" t="s">
        <v>89</v>
      </c>
      <c r="AW128" s="10" t="s">
        <v>35</v>
      </c>
      <c r="AX128" s="10" t="s">
        <v>22</v>
      </c>
      <c r="AY128" s="195" t="s">
        <v>192</v>
      </c>
    </row>
    <row r="129" spans="2:65" s="1" customFormat="1" ht="22.5" customHeight="1" x14ac:dyDescent="0.3">
      <c r="B129" s="33"/>
      <c r="C129" s="172" t="s">
        <v>152</v>
      </c>
      <c r="D129" s="172" t="s">
        <v>193</v>
      </c>
      <c r="E129" s="173" t="s">
        <v>300</v>
      </c>
      <c r="F129" s="174" t="s">
        <v>301</v>
      </c>
      <c r="G129" s="175" t="s">
        <v>277</v>
      </c>
      <c r="H129" s="176">
        <v>35.35</v>
      </c>
      <c r="I129" s="177"/>
      <c r="J129" s="178">
        <f>ROUND(I129*H129,2)</f>
        <v>0</v>
      </c>
      <c r="K129" s="174" t="s">
        <v>20</v>
      </c>
      <c r="L129" s="53"/>
      <c r="M129" s="179" t="s">
        <v>20</v>
      </c>
      <c r="N129" s="180" t="s">
        <v>42</v>
      </c>
      <c r="O129" s="34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AR129" s="16" t="s">
        <v>191</v>
      </c>
      <c r="AT129" s="16" t="s">
        <v>193</v>
      </c>
      <c r="AU129" s="16" t="s">
        <v>22</v>
      </c>
      <c r="AY129" s="16" t="s">
        <v>192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22</v>
      </c>
      <c r="BK129" s="183">
        <f>ROUND(I129*H129,2)</f>
        <v>0</v>
      </c>
      <c r="BL129" s="16" t="s">
        <v>191</v>
      </c>
      <c r="BM129" s="16" t="s">
        <v>302</v>
      </c>
    </row>
    <row r="130" spans="2:65" s="1" customFormat="1" ht="22.5" customHeight="1" x14ac:dyDescent="0.3">
      <c r="B130" s="33"/>
      <c r="C130" s="172" t="s">
        <v>7</v>
      </c>
      <c r="D130" s="172" t="s">
        <v>193</v>
      </c>
      <c r="E130" s="173" t="s">
        <v>303</v>
      </c>
      <c r="F130" s="174" t="s">
        <v>304</v>
      </c>
      <c r="G130" s="175" t="s">
        <v>277</v>
      </c>
      <c r="H130" s="176">
        <v>407.54199999999997</v>
      </c>
      <c r="I130" s="177"/>
      <c r="J130" s="178">
        <f>ROUND(I130*H130,2)</f>
        <v>0</v>
      </c>
      <c r="K130" s="174" t="s">
        <v>20</v>
      </c>
      <c r="L130" s="53"/>
      <c r="M130" s="179" t="s">
        <v>20</v>
      </c>
      <c r="N130" s="180" t="s">
        <v>42</v>
      </c>
      <c r="O130" s="34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AR130" s="16" t="s">
        <v>191</v>
      </c>
      <c r="AT130" s="16" t="s">
        <v>193</v>
      </c>
      <c r="AU130" s="16" t="s">
        <v>22</v>
      </c>
      <c r="AY130" s="16" t="s">
        <v>192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22</v>
      </c>
      <c r="BK130" s="183">
        <f>ROUND(I130*H130,2)</f>
        <v>0</v>
      </c>
      <c r="BL130" s="16" t="s">
        <v>191</v>
      </c>
      <c r="BM130" s="16" t="s">
        <v>305</v>
      </c>
    </row>
    <row r="131" spans="2:65" s="11" customFormat="1" x14ac:dyDescent="0.3">
      <c r="B131" s="196"/>
      <c r="C131" s="197"/>
      <c r="D131" s="198" t="s">
        <v>199</v>
      </c>
      <c r="E131" s="199" t="s">
        <v>20</v>
      </c>
      <c r="F131" s="200" t="s">
        <v>306</v>
      </c>
      <c r="G131" s="197"/>
      <c r="H131" s="201" t="s">
        <v>20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199</v>
      </c>
      <c r="AU131" s="207" t="s">
        <v>22</v>
      </c>
      <c r="AV131" s="11" t="s">
        <v>22</v>
      </c>
      <c r="AW131" s="11" t="s">
        <v>35</v>
      </c>
      <c r="AX131" s="11" t="s">
        <v>71</v>
      </c>
      <c r="AY131" s="207" t="s">
        <v>192</v>
      </c>
    </row>
    <row r="132" spans="2:65" s="11" customFormat="1" x14ac:dyDescent="0.3">
      <c r="B132" s="196"/>
      <c r="C132" s="197"/>
      <c r="D132" s="198" t="s">
        <v>199</v>
      </c>
      <c r="E132" s="199" t="s">
        <v>20</v>
      </c>
      <c r="F132" s="200" t="s">
        <v>307</v>
      </c>
      <c r="G132" s="197"/>
      <c r="H132" s="201" t="s">
        <v>20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199</v>
      </c>
      <c r="AU132" s="207" t="s">
        <v>22</v>
      </c>
      <c r="AV132" s="11" t="s">
        <v>22</v>
      </c>
      <c r="AW132" s="11" t="s">
        <v>35</v>
      </c>
      <c r="AX132" s="11" t="s">
        <v>71</v>
      </c>
      <c r="AY132" s="207" t="s">
        <v>192</v>
      </c>
    </row>
    <row r="133" spans="2:65" s="10" customFormat="1" x14ac:dyDescent="0.3">
      <c r="B133" s="184"/>
      <c r="C133" s="185"/>
      <c r="D133" s="198" t="s">
        <v>199</v>
      </c>
      <c r="E133" s="208" t="s">
        <v>308</v>
      </c>
      <c r="F133" s="209" t="s">
        <v>309</v>
      </c>
      <c r="G133" s="185"/>
      <c r="H133" s="210">
        <v>329.89699999999999</v>
      </c>
      <c r="I133" s="190"/>
      <c r="J133" s="185"/>
      <c r="K133" s="185"/>
      <c r="L133" s="191"/>
      <c r="M133" s="192"/>
      <c r="N133" s="193"/>
      <c r="O133" s="193"/>
      <c r="P133" s="193"/>
      <c r="Q133" s="193"/>
      <c r="R133" s="193"/>
      <c r="S133" s="193"/>
      <c r="T133" s="194"/>
      <c r="AT133" s="195" t="s">
        <v>199</v>
      </c>
      <c r="AU133" s="195" t="s">
        <v>22</v>
      </c>
      <c r="AV133" s="10" t="s">
        <v>89</v>
      </c>
      <c r="AW133" s="10" t="s">
        <v>35</v>
      </c>
      <c r="AX133" s="10" t="s">
        <v>71</v>
      </c>
      <c r="AY133" s="195" t="s">
        <v>192</v>
      </c>
    </row>
    <row r="134" spans="2:65" s="10" customFormat="1" x14ac:dyDescent="0.3">
      <c r="B134" s="184"/>
      <c r="C134" s="185"/>
      <c r="D134" s="198" t="s">
        <v>199</v>
      </c>
      <c r="E134" s="208" t="s">
        <v>115</v>
      </c>
      <c r="F134" s="209" t="s">
        <v>310</v>
      </c>
      <c r="G134" s="185"/>
      <c r="H134" s="210">
        <v>57.154000000000003</v>
      </c>
      <c r="I134" s="190"/>
      <c r="J134" s="185"/>
      <c r="K134" s="185"/>
      <c r="L134" s="191"/>
      <c r="M134" s="192"/>
      <c r="N134" s="193"/>
      <c r="O134" s="193"/>
      <c r="P134" s="193"/>
      <c r="Q134" s="193"/>
      <c r="R134" s="193"/>
      <c r="S134" s="193"/>
      <c r="T134" s="194"/>
      <c r="AT134" s="195" t="s">
        <v>199</v>
      </c>
      <c r="AU134" s="195" t="s">
        <v>22</v>
      </c>
      <c r="AV134" s="10" t="s">
        <v>89</v>
      </c>
      <c r="AW134" s="10" t="s">
        <v>35</v>
      </c>
      <c r="AX134" s="10" t="s">
        <v>71</v>
      </c>
      <c r="AY134" s="195" t="s">
        <v>192</v>
      </c>
    </row>
    <row r="135" spans="2:65" s="10" customFormat="1" x14ac:dyDescent="0.3">
      <c r="B135" s="184"/>
      <c r="C135" s="185"/>
      <c r="D135" s="198" t="s">
        <v>199</v>
      </c>
      <c r="E135" s="208" t="s">
        <v>117</v>
      </c>
      <c r="F135" s="209" t="s">
        <v>311</v>
      </c>
      <c r="G135" s="185"/>
      <c r="H135" s="210">
        <v>19.050999999999998</v>
      </c>
      <c r="I135" s="190"/>
      <c r="J135" s="185"/>
      <c r="K135" s="185"/>
      <c r="L135" s="191"/>
      <c r="M135" s="192"/>
      <c r="N135" s="193"/>
      <c r="O135" s="193"/>
      <c r="P135" s="193"/>
      <c r="Q135" s="193"/>
      <c r="R135" s="193"/>
      <c r="S135" s="193"/>
      <c r="T135" s="194"/>
      <c r="AT135" s="195" t="s">
        <v>199</v>
      </c>
      <c r="AU135" s="195" t="s">
        <v>22</v>
      </c>
      <c r="AV135" s="10" t="s">
        <v>89</v>
      </c>
      <c r="AW135" s="10" t="s">
        <v>35</v>
      </c>
      <c r="AX135" s="10" t="s">
        <v>71</v>
      </c>
      <c r="AY135" s="195" t="s">
        <v>192</v>
      </c>
    </row>
    <row r="136" spans="2:65" s="10" customFormat="1" x14ac:dyDescent="0.3">
      <c r="B136" s="184"/>
      <c r="C136" s="185"/>
      <c r="D136" s="198" t="s">
        <v>199</v>
      </c>
      <c r="E136" s="208" t="s">
        <v>119</v>
      </c>
      <c r="F136" s="209" t="s">
        <v>312</v>
      </c>
      <c r="G136" s="185"/>
      <c r="H136" s="210">
        <v>1.44</v>
      </c>
      <c r="I136" s="190"/>
      <c r="J136" s="185"/>
      <c r="K136" s="185"/>
      <c r="L136" s="191"/>
      <c r="M136" s="192"/>
      <c r="N136" s="193"/>
      <c r="O136" s="193"/>
      <c r="P136" s="193"/>
      <c r="Q136" s="193"/>
      <c r="R136" s="193"/>
      <c r="S136" s="193"/>
      <c r="T136" s="194"/>
      <c r="AT136" s="195" t="s">
        <v>199</v>
      </c>
      <c r="AU136" s="195" t="s">
        <v>22</v>
      </c>
      <c r="AV136" s="10" t="s">
        <v>89</v>
      </c>
      <c r="AW136" s="10" t="s">
        <v>35</v>
      </c>
      <c r="AX136" s="10" t="s">
        <v>71</v>
      </c>
      <c r="AY136" s="195" t="s">
        <v>192</v>
      </c>
    </row>
    <row r="137" spans="2:65" s="10" customFormat="1" x14ac:dyDescent="0.3">
      <c r="B137" s="184"/>
      <c r="C137" s="185"/>
      <c r="D137" s="186" t="s">
        <v>199</v>
      </c>
      <c r="E137" s="187" t="s">
        <v>121</v>
      </c>
      <c r="F137" s="188" t="s">
        <v>313</v>
      </c>
      <c r="G137" s="185"/>
      <c r="H137" s="189">
        <v>407.54199999999997</v>
      </c>
      <c r="I137" s="190"/>
      <c r="J137" s="185"/>
      <c r="K137" s="185"/>
      <c r="L137" s="191"/>
      <c r="M137" s="192"/>
      <c r="N137" s="193"/>
      <c r="O137" s="193"/>
      <c r="P137" s="193"/>
      <c r="Q137" s="193"/>
      <c r="R137" s="193"/>
      <c r="S137" s="193"/>
      <c r="T137" s="194"/>
      <c r="AT137" s="195" t="s">
        <v>199</v>
      </c>
      <c r="AU137" s="195" t="s">
        <v>22</v>
      </c>
      <c r="AV137" s="10" t="s">
        <v>89</v>
      </c>
      <c r="AW137" s="10" t="s">
        <v>35</v>
      </c>
      <c r="AX137" s="10" t="s">
        <v>22</v>
      </c>
      <c r="AY137" s="195" t="s">
        <v>192</v>
      </c>
    </row>
    <row r="138" spans="2:65" s="1" customFormat="1" ht="22.5" customHeight="1" x14ac:dyDescent="0.3">
      <c r="B138" s="33"/>
      <c r="C138" s="172" t="s">
        <v>314</v>
      </c>
      <c r="D138" s="172" t="s">
        <v>193</v>
      </c>
      <c r="E138" s="173" t="s">
        <v>315</v>
      </c>
      <c r="F138" s="174" t="s">
        <v>316</v>
      </c>
      <c r="G138" s="175" t="s">
        <v>277</v>
      </c>
      <c r="H138" s="176">
        <v>407.54199999999997</v>
      </c>
      <c r="I138" s="177"/>
      <c r="J138" s="178">
        <f>ROUND(I138*H138,2)</f>
        <v>0</v>
      </c>
      <c r="K138" s="174" t="s">
        <v>20</v>
      </c>
      <c r="L138" s="53"/>
      <c r="M138" s="179" t="s">
        <v>20</v>
      </c>
      <c r="N138" s="180" t="s">
        <v>42</v>
      </c>
      <c r="O138" s="34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AR138" s="16" t="s">
        <v>191</v>
      </c>
      <c r="AT138" s="16" t="s">
        <v>193</v>
      </c>
      <c r="AU138" s="16" t="s">
        <v>22</v>
      </c>
      <c r="AY138" s="16" t="s">
        <v>192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22</v>
      </c>
      <c r="BK138" s="183">
        <f>ROUND(I138*H138,2)</f>
        <v>0</v>
      </c>
      <c r="BL138" s="16" t="s">
        <v>191</v>
      </c>
      <c r="BM138" s="16" t="s">
        <v>317</v>
      </c>
    </row>
    <row r="139" spans="2:65" s="1" customFormat="1" ht="22.5" customHeight="1" x14ac:dyDescent="0.3">
      <c r="B139" s="33"/>
      <c r="C139" s="172" t="s">
        <v>318</v>
      </c>
      <c r="D139" s="172" t="s">
        <v>193</v>
      </c>
      <c r="E139" s="173" t="s">
        <v>319</v>
      </c>
      <c r="F139" s="174" t="s">
        <v>320</v>
      </c>
      <c r="G139" s="175" t="s">
        <v>277</v>
      </c>
      <c r="H139" s="176">
        <v>12.906000000000001</v>
      </c>
      <c r="I139" s="177"/>
      <c r="J139" s="178">
        <f>ROUND(I139*H139,2)</f>
        <v>0</v>
      </c>
      <c r="K139" s="174" t="s">
        <v>197</v>
      </c>
      <c r="L139" s="53"/>
      <c r="M139" s="179" t="s">
        <v>20</v>
      </c>
      <c r="N139" s="180" t="s">
        <v>42</v>
      </c>
      <c r="O139" s="34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AR139" s="16" t="s">
        <v>191</v>
      </c>
      <c r="AT139" s="16" t="s">
        <v>193</v>
      </c>
      <c r="AU139" s="16" t="s">
        <v>22</v>
      </c>
      <c r="AY139" s="16" t="s">
        <v>192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6" t="s">
        <v>22</v>
      </c>
      <c r="BK139" s="183">
        <f>ROUND(I139*H139,2)</f>
        <v>0</v>
      </c>
      <c r="BL139" s="16" t="s">
        <v>191</v>
      </c>
      <c r="BM139" s="16" t="s">
        <v>321</v>
      </c>
    </row>
    <row r="140" spans="2:65" s="10" customFormat="1" x14ac:dyDescent="0.3">
      <c r="B140" s="184"/>
      <c r="C140" s="185"/>
      <c r="D140" s="186" t="s">
        <v>199</v>
      </c>
      <c r="E140" s="187" t="s">
        <v>123</v>
      </c>
      <c r="F140" s="188" t="s">
        <v>322</v>
      </c>
      <c r="G140" s="185"/>
      <c r="H140" s="189">
        <v>12.906000000000001</v>
      </c>
      <c r="I140" s="190"/>
      <c r="J140" s="185"/>
      <c r="K140" s="185"/>
      <c r="L140" s="191"/>
      <c r="M140" s="192"/>
      <c r="N140" s="193"/>
      <c r="O140" s="193"/>
      <c r="P140" s="193"/>
      <c r="Q140" s="193"/>
      <c r="R140" s="193"/>
      <c r="S140" s="193"/>
      <c r="T140" s="194"/>
      <c r="AT140" s="195" t="s">
        <v>199</v>
      </c>
      <c r="AU140" s="195" t="s">
        <v>22</v>
      </c>
      <c r="AV140" s="10" t="s">
        <v>89</v>
      </c>
      <c r="AW140" s="10" t="s">
        <v>35</v>
      </c>
      <c r="AX140" s="10" t="s">
        <v>22</v>
      </c>
      <c r="AY140" s="195" t="s">
        <v>192</v>
      </c>
    </row>
    <row r="141" spans="2:65" s="1" customFormat="1" ht="22.5" customHeight="1" x14ac:dyDescent="0.3">
      <c r="B141" s="33"/>
      <c r="C141" s="172" t="s">
        <v>323</v>
      </c>
      <c r="D141" s="172" t="s">
        <v>193</v>
      </c>
      <c r="E141" s="173" t="s">
        <v>324</v>
      </c>
      <c r="F141" s="174" t="s">
        <v>325</v>
      </c>
      <c r="G141" s="175" t="s">
        <v>277</v>
      </c>
      <c r="H141" s="176">
        <v>12.906000000000001</v>
      </c>
      <c r="I141" s="177"/>
      <c r="J141" s="178">
        <f>ROUND(I141*H141,2)</f>
        <v>0</v>
      </c>
      <c r="K141" s="174" t="s">
        <v>197</v>
      </c>
      <c r="L141" s="53"/>
      <c r="M141" s="179" t="s">
        <v>20</v>
      </c>
      <c r="N141" s="180" t="s">
        <v>42</v>
      </c>
      <c r="O141" s="34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AR141" s="16" t="s">
        <v>191</v>
      </c>
      <c r="AT141" s="16" t="s">
        <v>193</v>
      </c>
      <c r="AU141" s="16" t="s">
        <v>22</v>
      </c>
      <c r="AY141" s="16" t="s">
        <v>192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22</v>
      </c>
      <c r="BK141" s="183">
        <f>ROUND(I141*H141,2)</f>
        <v>0</v>
      </c>
      <c r="BL141" s="16" t="s">
        <v>191</v>
      </c>
      <c r="BM141" s="16" t="s">
        <v>326</v>
      </c>
    </row>
    <row r="142" spans="2:65" s="1" customFormat="1" ht="22.5" customHeight="1" x14ac:dyDescent="0.3">
      <c r="B142" s="33"/>
      <c r="C142" s="172" t="s">
        <v>327</v>
      </c>
      <c r="D142" s="172" t="s">
        <v>193</v>
      </c>
      <c r="E142" s="173" t="s">
        <v>328</v>
      </c>
      <c r="F142" s="174" t="s">
        <v>329</v>
      </c>
      <c r="G142" s="175" t="s">
        <v>277</v>
      </c>
      <c r="H142" s="176">
        <v>12.906000000000001</v>
      </c>
      <c r="I142" s="177"/>
      <c r="J142" s="178">
        <f>ROUND(I142*H142,2)</f>
        <v>0</v>
      </c>
      <c r="K142" s="174" t="s">
        <v>197</v>
      </c>
      <c r="L142" s="53"/>
      <c r="M142" s="179" t="s">
        <v>20</v>
      </c>
      <c r="N142" s="180" t="s">
        <v>42</v>
      </c>
      <c r="O142" s="34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AR142" s="16" t="s">
        <v>191</v>
      </c>
      <c r="AT142" s="16" t="s">
        <v>193</v>
      </c>
      <c r="AU142" s="16" t="s">
        <v>22</v>
      </c>
      <c r="AY142" s="16" t="s">
        <v>192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22</v>
      </c>
      <c r="BK142" s="183">
        <f>ROUND(I142*H142,2)</f>
        <v>0</v>
      </c>
      <c r="BL142" s="16" t="s">
        <v>191</v>
      </c>
      <c r="BM142" s="16" t="s">
        <v>330</v>
      </c>
    </row>
    <row r="143" spans="2:65" s="10" customFormat="1" x14ac:dyDescent="0.3">
      <c r="B143" s="184"/>
      <c r="C143" s="185"/>
      <c r="D143" s="186" t="s">
        <v>199</v>
      </c>
      <c r="E143" s="187" t="s">
        <v>20</v>
      </c>
      <c r="F143" s="188" t="s">
        <v>322</v>
      </c>
      <c r="G143" s="185"/>
      <c r="H143" s="189">
        <v>12.906000000000001</v>
      </c>
      <c r="I143" s="190"/>
      <c r="J143" s="185"/>
      <c r="K143" s="185"/>
      <c r="L143" s="191"/>
      <c r="M143" s="192"/>
      <c r="N143" s="193"/>
      <c r="O143" s="193"/>
      <c r="P143" s="193"/>
      <c r="Q143" s="193"/>
      <c r="R143" s="193"/>
      <c r="S143" s="193"/>
      <c r="T143" s="194"/>
      <c r="AT143" s="195" t="s">
        <v>199</v>
      </c>
      <c r="AU143" s="195" t="s">
        <v>22</v>
      </c>
      <c r="AV143" s="10" t="s">
        <v>89</v>
      </c>
      <c r="AW143" s="10" t="s">
        <v>35</v>
      </c>
      <c r="AX143" s="10" t="s">
        <v>22</v>
      </c>
      <c r="AY143" s="195" t="s">
        <v>192</v>
      </c>
    </row>
    <row r="144" spans="2:65" s="1" customFormat="1" ht="22.5" customHeight="1" x14ac:dyDescent="0.3">
      <c r="B144" s="33"/>
      <c r="C144" s="172" t="s">
        <v>331</v>
      </c>
      <c r="D144" s="172" t="s">
        <v>193</v>
      </c>
      <c r="E144" s="173" t="s">
        <v>332</v>
      </c>
      <c r="F144" s="174" t="s">
        <v>333</v>
      </c>
      <c r="G144" s="175" t="s">
        <v>277</v>
      </c>
      <c r="H144" s="176">
        <v>521.31799999999998</v>
      </c>
      <c r="I144" s="177"/>
      <c r="J144" s="178">
        <f>ROUND(I144*H144,2)</f>
        <v>0</v>
      </c>
      <c r="K144" s="174" t="s">
        <v>20</v>
      </c>
      <c r="L144" s="53"/>
      <c r="M144" s="179" t="s">
        <v>20</v>
      </c>
      <c r="N144" s="180" t="s">
        <v>42</v>
      </c>
      <c r="O144" s="34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AR144" s="16" t="s">
        <v>191</v>
      </c>
      <c r="AT144" s="16" t="s">
        <v>193</v>
      </c>
      <c r="AU144" s="16" t="s">
        <v>22</v>
      </c>
      <c r="AY144" s="16" t="s">
        <v>192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22</v>
      </c>
      <c r="BK144" s="183">
        <f>ROUND(I144*H144,2)</f>
        <v>0</v>
      </c>
      <c r="BL144" s="16" t="s">
        <v>191</v>
      </c>
      <c r="BM144" s="16" t="s">
        <v>334</v>
      </c>
    </row>
    <row r="145" spans="2:65" s="10" customFormat="1" x14ac:dyDescent="0.3">
      <c r="B145" s="184"/>
      <c r="C145" s="185"/>
      <c r="D145" s="198" t="s">
        <v>199</v>
      </c>
      <c r="E145" s="208" t="s">
        <v>335</v>
      </c>
      <c r="F145" s="209" t="s">
        <v>336</v>
      </c>
      <c r="G145" s="185"/>
      <c r="H145" s="210">
        <v>455.798</v>
      </c>
      <c r="I145" s="190"/>
      <c r="J145" s="185"/>
      <c r="K145" s="185"/>
      <c r="L145" s="191"/>
      <c r="M145" s="192"/>
      <c r="N145" s="193"/>
      <c r="O145" s="193"/>
      <c r="P145" s="193"/>
      <c r="Q145" s="193"/>
      <c r="R145" s="193"/>
      <c r="S145" s="193"/>
      <c r="T145" s="194"/>
      <c r="AT145" s="195" t="s">
        <v>199</v>
      </c>
      <c r="AU145" s="195" t="s">
        <v>22</v>
      </c>
      <c r="AV145" s="10" t="s">
        <v>89</v>
      </c>
      <c r="AW145" s="10" t="s">
        <v>35</v>
      </c>
      <c r="AX145" s="10" t="s">
        <v>71</v>
      </c>
      <c r="AY145" s="195" t="s">
        <v>192</v>
      </c>
    </row>
    <row r="146" spans="2:65" s="10" customFormat="1" x14ac:dyDescent="0.3">
      <c r="B146" s="184"/>
      <c r="C146" s="185"/>
      <c r="D146" s="198" t="s">
        <v>199</v>
      </c>
      <c r="E146" s="208" t="s">
        <v>125</v>
      </c>
      <c r="F146" s="209" t="s">
        <v>337</v>
      </c>
      <c r="G146" s="185"/>
      <c r="H146" s="210">
        <v>65.52</v>
      </c>
      <c r="I146" s="190"/>
      <c r="J146" s="185"/>
      <c r="K146" s="185"/>
      <c r="L146" s="191"/>
      <c r="M146" s="192"/>
      <c r="N146" s="193"/>
      <c r="O146" s="193"/>
      <c r="P146" s="193"/>
      <c r="Q146" s="193"/>
      <c r="R146" s="193"/>
      <c r="S146" s="193"/>
      <c r="T146" s="194"/>
      <c r="AT146" s="195" t="s">
        <v>199</v>
      </c>
      <c r="AU146" s="195" t="s">
        <v>22</v>
      </c>
      <c r="AV146" s="10" t="s">
        <v>89</v>
      </c>
      <c r="AW146" s="10" t="s">
        <v>35</v>
      </c>
      <c r="AX146" s="10" t="s">
        <v>71</v>
      </c>
      <c r="AY146" s="195" t="s">
        <v>192</v>
      </c>
    </row>
    <row r="147" spans="2:65" s="10" customFormat="1" x14ac:dyDescent="0.3">
      <c r="B147" s="184"/>
      <c r="C147" s="185"/>
      <c r="D147" s="186" t="s">
        <v>199</v>
      </c>
      <c r="E147" s="187" t="s">
        <v>127</v>
      </c>
      <c r="F147" s="188" t="s">
        <v>338</v>
      </c>
      <c r="G147" s="185"/>
      <c r="H147" s="189">
        <v>521.31799999999998</v>
      </c>
      <c r="I147" s="190"/>
      <c r="J147" s="185"/>
      <c r="K147" s="185"/>
      <c r="L147" s="191"/>
      <c r="M147" s="192"/>
      <c r="N147" s="193"/>
      <c r="O147" s="193"/>
      <c r="P147" s="193"/>
      <c r="Q147" s="193"/>
      <c r="R147" s="193"/>
      <c r="S147" s="193"/>
      <c r="T147" s="194"/>
      <c r="AT147" s="195" t="s">
        <v>199</v>
      </c>
      <c r="AU147" s="195" t="s">
        <v>22</v>
      </c>
      <c r="AV147" s="10" t="s">
        <v>89</v>
      </c>
      <c r="AW147" s="10" t="s">
        <v>35</v>
      </c>
      <c r="AX147" s="10" t="s">
        <v>22</v>
      </c>
      <c r="AY147" s="195" t="s">
        <v>192</v>
      </c>
    </row>
    <row r="148" spans="2:65" s="1" customFormat="1" ht="31.5" customHeight="1" x14ac:dyDescent="0.3">
      <c r="B148" s="33"/>
      <c r="C148" s="172" t="s">
        <v>339</v>
      </c>
      <c r="D148" s="172" t="s">
        <v>193</v>
      </c>
      <c r="E148" s="173" t="s">
        <v>340</v>
      </c>
      <c r="F148" s="174" t="s">
        <v>341</v>
      </c>
      <c r="G148" s="175" t="s">
        <v>277</v>
      </c>
      <c r="H148" s="176">
        <v>12511.632</v>
      </c>
      <c r="I148" s="177"/>
      <c r="J148" s="178">
        <f>ROUND(I148*H148,2)</f>
        <v>0</v>
      </c>
      <c r="K148" s="174" t="s">
        <v>20</v>
      </c>
      <c r="L148" s="53"/>
      <c r="M148" s="179" t="s">
        <v>20</v>
      </c>
      <c r="N148" s="180" t="s">
        <v>42</v>
      </c>
      <c r="O148" s="34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AR148" s="16" t="s">
        <v>191</v>
      </c>
      <c r="AT148" s="16" t="s">
        <v>193</v>
      </c>
      <c r="AU148" s="16" t="s">
        <v>22</v>
      </c>
      <c r="AY148" s="16" t="s">
        <v>192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6" t="s">
        <v>22</v>
      </c>
      <c r="BK148" s="183">
        <f>ROUND(I148*H148,2)</f>
        <v>0</v>
      </c>
      <c r="BL148" s="16" t="s">
        <v>191</v>
      </c>
      <c r="BM148" s="16" t="s">
        <v>342</v>
      </c>
    </row>
    <row r="149" spans="2:65" s="10" customFormat="1" x14ac:dyDescent="0.3">
      <c r="B149" s="184"/>
      <c r="C149" s="185"/>
      <c r="D149" s="186" t="s">
        <v>199</v>
      </c>
      <c r="E149" s="187" t="s">
        <v>343</v>
      </c>
      <c r="F149" s="188" t="s">
        <v>344</v>
      </c>
      <c r="G149" s="185"/>
      <c r="H149" s="189">
        <v>12511.632</v>
      </c>
      <c r="I149" s="190"/>
      <c r="J149" s="185"/>
      <c r="K149" s="185"/>
      <c r="L149" s="191"/>
      <c r="M149" s="192"/>
      <c r="N149" s="193"/>
      <c r="O149" s="193"/>
      <c r="P149" s="193"/>
      <c r="Q149" s="193"/>
      <c r="R149" s="193"/>
      <c r="S149" s="193"/>
      <c r="T149" s="194"/>
      <c r="AT149" s="195" t="s">
        <v>199</v>
      </c>
      <c r="AU149" s="195" t="s">
        <v>22</v>
      </c>
      <c r="AV149" s="10" t="s">
        <v>89</v>
      </c>
      <c r="AW149" s="10" t="s">
        <v>35</v>
      </c>
      <c r="AX149" s="10" t="s">
        <v>22</v>
      </c>
      <c r="AY149" s="195" t="s">
        <v>192</v>
      </c>
    </row>
    <row r="150" spans="2:65" s="1" customFormat="1" ht="22.5" customHeight="1" x14ac:dyDescent="0.3">
      <c r="B150" s="33"/>
      <c r="C150" s="172" t="s">
        <v>345</v>
      </c>
      <c r="D150" s="172" t="s">
        <v>193</v>
      </c>
      <c r="E150" s="173" t="s">
        <v>346</v>
      </c>
      <c r="F150" s="174" t="s">
        <v>347</v>
      </c>
      <c r="G150" s="175" t="s">
        <v>277</v>
      </c>
      <c r="H150" s="176">
        <v>521.31799999999998</v>
      </c>
      <c r="I150" s="177"/>
      <c r="J150" s="178">
        <f>ROUND(I150*H150,2)</f>
        <v>0</v>
      </c>
      <c r="K150" s="174" t="s">
        <v>20</v>
      </c>
      <c r="L150" s="53"/>
      <c r="M150" s="179" t="s">
        <v>20</v>
      </c>
      <c r="N150" s="180" t="s">
        <v>42</v>
      </c>
      <c r="O150" s="34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AR150" s="16" t="s">
        <v>191</v>
      </c>
      <c r="AT150" s="16" t="s">
        <v>193</v>
      </c>
      <c r="AU150" s="16" t="s">
        <v>22</v>
      </c>
      <c r="AY150" s="16" t="s">
        <v>192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6" t="s">
        <v>22</v>
      </c>
      <c r="BK150" s="183">
        <f>ROUND(I150*H150,2)</f>
        <v>0</v>
      </c>
      <c r="BL150" s="16" t="s">
        <v>191</v>
      </c>
      <c r="BM150" s="16" t="s">
        <v>348</v>
      </c>
    </row>
    <row r="151" spans="2:65" s="1" customFormat="1" ht="22.5" customHeight="1" x14ac:dyDescent="0.3">
      <c r="B151" s="33"/>
      <c r="C151" s="172" t="s">
        <v>349</v>
      </c>
      <c r="D151" s="172" t="s">
        <v>193</v>
      </c>
      <c r="E151" s="173" t="s">
        <v>350</v>
      </c>
      <c r="F151" s="174" t="s">
        <v>351</v>
      </c>
      <c r="G151" s="175" t="s">
        <v>352</v>
      </c>
      <c r="H151" s="176">
        <v>938.37199999999996</v>
      </c>
      <c r="I151" s="177"/>
      <c r="J151" s="178">
        <f>ROUND(I151*H151,2)</f>
        <v>0</v>
      </c>
      <c r="K151" s="174" t="s">
        <v>20</v>
      </c>
      <c r="L151" s="53"/>
      <c r="M151" s="179" t="s">
        <v>20</v>
      </c>
      <c r="N151" s="180" t="s">
        <v>42</v>
      </c>
      <c r="O151" s="34"/>
      <c r="P151" s="181">
        <f>O151*H151</f>
        <v>0</v>
      </c>
      <c r="Q151" s="181">
        <v>1</v>
      </c>
      <c r="R151" s="181">
        <f>Q151*H151</f>
        <v>938.37199999999996</v>
      </c>
      <c r="S151" s="181">
        <v>0</v>
      </c>
      <c r="T151" s="182">
        <f>S151*H151</f>
        <v>0</v>
      </c>
      <c r="AR151" s="16" t="s">
        <v>191</v>
      </c>
      <c r="AT151" s="16" t="s">
        <v>193</v>
      </c>
      <c r="AU151" s="16" t="s">
        <v>22</v>
      </c>
      <c r="AY151" s="16" t="s">
        <v>192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" t="s">
        <v>22</v>
      </c>
      <c r="BK151" s="183">
        <f>ROUND(I151*H151,2)</f>
        <v>0</v>
      </c>
      <c r="BL151" s="16" t="s">
        <v>191</v>
      </c>
      <c r="BM151" s="16" t="s">
        <v>353</v>
      </c>
    </row>
    <row r="152" spans="2:65" s="10" customFormat="1" x14ac:dyDescent="0.3">
      <c r="B152" s="184"/>
      <c r="C152" s="185"/>
      <c r="D152" s="186" t="s">
        <v>199</v>
      </c>
      <c r="E152" s="187" t="s">
        <v>354</v>
      </c>
      <c r="F152" s="188" t="s">
        <v>355</v>
      </c>
      <c r="G152" s="185"/>
      <c r="H152" s="189">
        <v>938.37199999999996</v>
      </c>
      <c r="I152" s="190"/>
      <c r="J152" s="185"/>
      <c r="K152" s="185"/>
      <c r="L152" s="191"/>
      <c r="M152" s="192"/>
      <c r="N152" s="193"/>
      <c r="O152" s="193"/>
      <c r="P152" s="193"/>
      <c r="Q152" s="193"/>
      <c r="R152" s="193"/>
      <c r="S152" s="193"/>
      <c r="T152" s="194"/>
      <c r="AT152" s="195" t="s">
        <v>199</v>
      </c>
      <c r="AU152" s="195" t="s">
        <v>22</v>
      </c>
      <c r="AV152" s="10" t="s">
        <v>89</v>
      </c>
      <c r="AW152" s="10" t="s">
        <v>35</v>
      </c>
      <c r="AX152" s="10" t="s">
        <v>22</v>
      </c>
      <c r="AY152" s="195" t="s">
        <v>192</v>
      </c>
    </row>
    <row r="153" spans="2:65" s="1" customFormat="1" ht="22.5" customHeight="1" x14ac:dyDescent="0.3">
      <c r="B153" s="33"/>
      <c r="C153" s="172" t="s">
        <v>356</v>
      </c>
      <c r="D153" s="172" t="s">
        <v>193</v>
      </c>
      <c r="E153" s="173" t="s">
        <v>357</v>
      </c>
      <c r="F153" s="174" t="s">
        <v>358</v>
      </c>
      <c r="G153" s="175" t="s">
        <v>196</v>
      </c>
      <c r="H153" s="176">
        <v>2264.12</v>
      </c>
      <c r="I153" s="177"/>
      <c r="J153" s="178">
        <f>ROUND(I153*H153,2)</f>
        <v>0</v>
      </c>
      <c r="K153" s="174" t="s">
        <v>197</v>
      </c>
      <c r="L153" s="53"/>
      <c r="M153" s="179" t="s">
        <v>20</v>
      </c>
      <c r="N153" s="180" t="s">
        <v>42</v>
      </c>
      <c r="O153" s="34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AR153" s="16" t="s">
        <v>191</v>
      </c>
      <c r="AT153" s="16" t="s">
        <v>193</v>
      </c>
      <c r="AU153" s="16" t="s">
        <v>22</v>
      </c>
      <c r="AY153" s="16" t="s">
        <v>192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6" t="s">
        <v>22</v>
      </c>
      <c r="BK153" s="183">
        <f>ROUND(I153*H153,2)</f>
        <v>0</v>
      </c>
      <c r="BL153" s="16" t="s">
        <v>191</v>
      </c>
      <c r="BM153" s="16" t="s">
        <v>359</v>
      </c>
    </row>
    <row r="154" spans="2:65" s="11" customFormat="1" x14ac:dyDescent="0.3">
      <c r="B154" s="196"/>
      <c r="C154" s="197"/>
      <c r="D154" s="198" t="s">
        <v>199</v>
      </c>
      <c r="E154" s="199" t="s">
        <v>20</v>
      </c>
      <c r="F154" s="200" t="s">
        <v>360</v>
      </c>
      <c r="G154" s="197"/>
      <c r="H154" s="201" t="s">
        <v>20</v>
      </c>
      <c r="I154" s="202"/>
      <c r="J154" s="197"/>
      <c r="K154" s="197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199</v>
      </c>
      <c r="AU154" s="207" t="s">
        <v>22</v>
      </c>
      <c r="AV154" s="11" t="s">
        <v>22</v>
      </c>
      <c r="AW154" s="11" t="s">
        <v>35</v>
      </c>
      <c r="AX154" s="11" t="s">
        <v>71</v>
      </c>
      <c r="AY154" s="207" t="s">
        <v>192</v>
      </c>
    </row>
    <row r="155" spans="2:65" s="10" customFormat="1" x14ac:dyDescent="0.3">
      <c r="B155" s="184"/>
      <c r="C155" s="185"/>
      <c r="D155" s="198" t="s">
        <v>199</v>
      </c>
      <c r="E155" s="208" t="s">
        <v>361</v>
      </c>
      <c r="F155" s="209" t="s">
        <v>362</v>
      </c>
      <c r="G155" s="185"/>
      <c r="H155" s="210">
        <v>1832.76</v>
      </c>
      <c r="I155" s="190"/>
      <c r="J155" s="185"/>
      <c r="K155" s="185"/>
      <c r="L155" s="191"/>
      <c r="M155" s="192"/>
      <c r="N155" s="193"/>
      <c r="O155" s="193"/>
      <c r="P155" s="193"/>
      <c r="Q155" s="193"/>
      <c r="R155" s="193"/>
      <c r="S155" s="193"/>
      <c r="T155" s="194"/>
      <c r="AT155" s="195" t="s">
        <v>199</v>
      </c>
      <c r="AU155" s="195" t="s">
        <v>22</v>
      </c>
      <c r="AV155" s="10" t="s">
        <v>89</v>
      </c>
      <c r="AW155" s="10" t="s">
        <v>35</v>
      </c>
      <c r="AX155" s="10" t="s">
        <v>71</v>
      </c>
      <c r="AY155" s="195" t="s">
        <v>192</v>
      </c>
    </row>
    <row r="156" spans="2:65" s="10" customFormat="1" x14ac:dyDescent="0.3">
      <c r="B156" s="184"/>
      <c r="C156" s="185"/>
      <c r="D156" s="198" t="s">
        <v>199</v>
      </c>
      <c r="E156" s="208" t="s">
        <v>129</v>
      </c>
      <c r="F156" s="209" t="s">
        <v>363</v>
      </c>
      <c r="G156" s="185"/>
      <c r="H156" s="210">
        <v>317.52</v>
      </c>
      <c r="I156" s="190"/>
      <c r="J156" s="185"/>
      <c r="K156" s="185"/>
      <c r="L156" s="191"/>
      <c r="M156" s="192"/>
      <c r="N156" s="193"/>
      <c r="O156" s="193"/>
      <c r="P156" s="193"/>
      <c r="Q156" s="193"/>
      <c r="R156" s="193"/>
      <c r="S156" s="193"/>
      <c r="T156" s="194"/>
      <c r="AT156" s="195" t="s">
        <v>199</v>
      </c>
      <c r="AU156" s="195" t="s">
        <v>22</v>
      </c>
      <c r="AV156" s="10" t="s">
        <v>89</v>
      </c>
      <c r="AW156" s="10" t="s">
        <v>35</v>
      </c>
      <c r="AX156" s="10" t="s">
        <v>71</v>
      </c>
      <c r="AY156" s="195" t="s">
        <v>192</v>
      </c>
    </row>
    <row r="157" spans="2:65" s="10" customFormat="1" x14ac:dyDescent="0.3">
      <c r="B157" s="184"/>
      <c r="C157" s="185"/>
      <c r="D157" s="198" t="s">
        <v>199</v>
      </c>
      <c r="E157" s="208" t="s">
        <v>131</v>
      </c>
      <c r="F157" s="209" t="s">
        <v>364</v>
      </c>
      <c r="G157" s="185"/>
      <c r="H157" s="210">
        <v>105.84</v>
      </c>
      <c r="I157" s="190"/>
      <c r="J157" s="185"/>
      <c r="K157" s="185"/>
      <c r="L157" s="191"/>
      <c r="M157" s="192"/>
      <c r="N157" s="193"/>
      <c r="O157" s="193"/>
      <c r="P157" s="193"/>
      <c r="Q157" s="193"/>
      <c r="R157" s="193"/>
      <c r="S157" s="193"/>
      <c r="T157" s="194"/>
      <c r="AT157" s="195" t="s">
        <v>199</v>
      </c>
      <c r="AU157" s="195" t="s">
        <v>22</v>
      </c>
      <c r="AV157" s="10" t="s">
        <v>89</v>
      </c>
      <c r="AW157" s="10" t="s">
        <v>35</v>
      </c>
      <c r="AX157" s="10" t="s">
        <v>71</v>
      </c>
      <c r="AY157" s="195" t="s">
        <v>192</v>
      </c>
    </row>
    <row r="158" spans="2:65" s="10" customFormat="1" x14ac:dyDescent="0.3">
      <c r="B158" s="184"/>
      <c r="C158" s="185"/>
      <c r="D158" s="198" t="s">
        <v>199</v>
      </c>
      <c r="E158" s="208" t="s">
        <v>133</v>
      </c>
      <c r="F158" s="209" t="s">
        <v>365</v>
      </c>
      <c r="G158" s="185"/>
      <c r="H158" s="210">
        <v>8</v>
      </c>
      <c r="I158" s="190"/>
      <c r="J158" s="185"/>
      <c r="K158" s="185"/>
      <c r="L158" s="191"/>
      <c r="M158" s="192"/>
      <c r="N158" s="193"/>
      <c r="O158" s="193"/>
      <c r="P158" s="193"/>
      <c r="Q158" s="193"/>
      <c r="R158" s="193"/>
      <c r="S158" s="193"/>
      <c r="T158" s="194"/>
      <c r="AT158" s="195" t="s">
        <v>199</v>
      </c>
      <c r="AU158" s="195" t="s">
        <v>22</v>
      </c>
      <c r="AV158" s="10" t="s">
        <v>89</v>
      </c>
      <c r="AW158" s="10" t="s">
        <v>35</v>
      </c>
      <c r="AX158" s="10" t="s">
        <v>71</v>
      </c>
      <c r="AY158" s="195" t="s">
        <v>192</v>
      </c>
    </row>
    <row r="159" spans="2:65" s="10" customFormat="1" x14ac:dyDescent="0.3">
      <c r="B159" s="184"/>
      <c r="C159" s="185"/>
      <c r="D159" s="186" t="s">
        <v>199</v>
      </c>
      <c r="E159" s="187" t="s">
        <v>366</v>
      </c>
      <c r="F159" s="188" t="s">
        <v>367</v>
      </c>
      <c r="G159" s="185"/>
      <c r="H159" s="189">
        <v>2264.12</v>
      </c>
      <c r="I159" s="190"/>
      <c r="J159" s="185"/>
      <c r="K159" s="185"/>
      <c r="L159" s="191"/>
      <c r="M159" s="192"/>
      <c r="N159" s="193"/>
      <c r="O159" s="193"/>
      <c r="P159" s="193"/>
      <c r="Q159" s="193"/>
      <c r="R159" s="193"/>
      <c r="S159" s="193"/>
      <c r="T159" s="194"/>
      <c r="AT159" s="195" t="s">
        <v>199</v>
      </c>
      <c r="AU159" s="195" t="s">
        <v>22</v>
      </c>
      <c r="AV159" s="10" t="s">
        <v>89</v>
      </c>
      <c r="AW159" s="10" t="s">
        <v>35</v>
      </c>
      <c r="AX159" s="10" t="s">
        <v>22</v>
      </c>
      <c r="AY159" s="195" t="s">
        <v>192</v>
      </c>
    </row>
    <row r="160" spans="2:65" s="1" customFormat="1" ht="31.5" customHeight="1" x14ac:dyDescent="0.3">
      <c r="B160" s="33"/>
      <c r="C160" s="172" t="s">
        <v>368</v>
      </c>
      <c r="D160" s="172" t="s">
        <v>193</v>
      </c>
      <c r="E160" s="173" t="s">
        <v>369</v>
      </c>
      <c r="F160" s="174" t="s">
        <v>370</v>
      </c>
      <c r="G160" s="175" t="s">
        <v>196</v>
      </c>
      <c r="H160" s="176">
        <v>655.20000000000005</v>
      </c>
      <c r="I160" s="177"/>
      <c r="J160" s="178">
        <f>ROUND(I160*H160,2)</f>
        <v>0</v>
      </c>
      <c r="K160" s="174" t="s">
        <v>197</v>
      </c>
      <c r="L160" s="53"/>
      <c r="M160" s="179" t="s">
        <v>20</v>
      </c>
      <c r="N160" s="180" t="s">
        <v>42</v>
      </c>
      <c r="O160" s="34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AR160" s="16" t="s">
        <v>191</v>
      </c>
      <c r="AT160" s="16" t="s">
        <v>193</v>
      </c>
      <c r="AU160" s="16" t="s">
        <v>22</v>
      </c>
      <c r="AY160" s="16" t="s">
        <v>192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6" t="s">
        <v>22</v>
      </c>
      <c r="BK160" s="183">
        <f>ROUND(I160*H160,2)</f>
        <v>0</v>
      </c>
      <c r="BL160" s="16" t="s">
        <v>191</v>
      </c>
      <c r="BM160" s="16" t="s">
        <v>371</v>
      </c>
    </row>
    <row r="161" spans="2:65" s="10" customFormat="1" x14ac:dyDescent="0.3">
      <c r="B161" s="184"/>
      <c r="C161" s="185"/>
      <c r="D161" s="186" t="s">
        <v>199</v>
      </c>
      <c r="E161" s="187" t="s">
        <v>372</v>
      </c>
      <c r="F161" s="188" t="s">
        <v>373</v>
      </c>
      <c r="G161" s="185"/>
      <c r="H161" s="189">
        <v>655.20000000000005</v>
      </c>
      <c r="I161" s="190"/>
      <c r="J161" s="185"/>
      <c r="K161" s="185"/>
      <c r="L161" s="191"/>
      <c r="M161" s="192"/>
      <c r="N161" s="193"/>
      <c r="O161" s="193"/>
      <c r="P161" s="193"/>
      <c r="Q161" s="193"/>
      <c r="R161" s="193"/>
      <c r="S161" s="193"/>
      <c r="T161" s="194"/>
      <c r="AT161" s="195" t="s">
        <v>199</v>
      </c>
      <c r="AU161" s="195" t="s">
        <v>22</v>
      </c>
      <c r="AV161" s="10" t="s">
        <v>89</v>
      </c>
      <c r="AW161" s="10" t="s">
        <v>35</v>
      </c>
      <c r="AX161" s="10" t="s">
        <v>22</v>
      </c>
      <c r="AY161" s="195" t="s">
        <v>192</v>
      </c>
    </row>
    <row r="162" spans="2:65" s="1" customFormat="1" ht="22.5" customHeight="1" x14ac:dyDescent="0.3">
      <c r="B162" s="33"/>
      <c r="C162" s="172" t="s">
        <v>374</v>
      </c>
      <c r="D162" s="172" t="s">
        <v>193</v>
      </c>
      <c r="E162" s="173" t="s">
        <v>375</v>
      </c>
      <c r="F162" s="174" t="s">
        <v>376</v>
      </c>
      <c r="G162" s="175" t="s">
        <v>196</v>
      </c>
      <c r="H162" s="176">
        <v>655.20000000000005</v>
      </c>
      <c r="I162" s="177"/>
      <c r="J162" s="178">
        <f>ROUND(I162*H162,2)</f>
        <v>0</v>
      </c>
      <c r="K162" s="174" t="s">
        <v>197</v>
      </c>
      <c r="L162" s="53"/>
      <c r="M162" s="179" t="s">
        <v>20</v>
      </c>
      <c r="N162" s="180" t="s">
        <v>42</v>
      </c>
      <c r="O162" s="34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AR162" s="16" t="s">
        <v>191</v>
      </c>
      <c r="AT162" s="16" t="s">
        <v>193</v>
      </c>
      <c r="AU162" s="16" t="s">
        <v>22</v>
      </c>
      <c r="AY162" s="16" t="s">
        <v>192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22</v>
      </c>
      <c r="BK162" s="183">
        <f>ROUND(I162*H162,2)</f>
        <v>0</v>
      </c>
      <c r="BL162" s="16" t="s">
        <v>191</v>
      </c>
      <c r="BM162" s="16" t="s">
        <v>377</v>
      </c>
    </row>
    <row r="163" spans="2:65" s="10" customFormat="1" x14ac:dyDescent="0.3">
      <c r="B163" s="184"/>
      <c r="C163" s="185"/>
      <c r="D163" s="198" t="s">
        <v>199</v>
      </c>
      <c r="E163" s="208" t="s">
        <v>378</v>
      </c>
      <c r="F163" s="209" t="s">
        <v>379</v>
      </c>
      <c r="G163" s="185"/>
      <c r="H163" s="210">
        <v>558.20000000000005</v>
      </c>
      <c r="I163" s="190"/>
      <c r="J163" s="185"/>
      <c r="K163" s="185"/>
      <c r="L163" s="191"/>
      <c r="M163" s="192"/>
      <c r="N163" s="193"/>
      <c r="O163" s="193"/>
      <c r="P163" s="193"/>
      <c r="Q163" s="193"/>
      <c r="R163" s="193"/>
      <c r="S163" s="193"/>
      <c r="T163" s="194"/>
      <c r="AT163" s="195" t="s">
        <v>199</v>
      </c>
      <c r="AU163" s="195" t="s">
        <v>22</v>
      </c>
      <c r="AV163" s="10" t="s">
        <v>89</v>
      </c>
      <c r="AW163" s="10" t="s">
        <v>35</v>
      </c>
      <c r="AX163" s="10" t="s">
        <v>71</v>
      </c>
      <c r="AY163" s="195" t="s">
        <v>192</v>
      </c>
    </row>
    <row r="164" spans="2:65" s="10" customFormat="1" x14ac:dyDescent="0.3">
      <c r="B164" s="184"/>
      <c r="C164" s="185"/>
      <c r="D164" s="198" t="s">
        <v>199</v>
      </c>
      <c r="E164" s="208" t="s">
        <v>135</v>
      </c>
      <c r="F164" s="209" t="s">
        <v>380</v>
      </c>
      <c r="G164" s="185"/>
      <c r="H164" s="210">
        <v>97</v>
      </c>
      <c r="I164" s="190"/>
      <c r="J164" s="185"/>
      <c r="K164" s="185"/>
      <c r="L164" s="191"/>
      <c r="M164" s="192"/>
      <c r="N164" s="193"/>
      <c r="O164" s="193"/>
      <c r="P164" s="193"/>
      <c r="Q164" s="193"/>
      <c r="R164" s="193"/>
      <c r="S164" s="193"/>
      <c r="T164" s="194"/>
      <c r="AT164" s="195" t="s">
        <v>199</v>
      </c>
      <c r="AU164" s="195" t="s">
        <v>22</v>
      </c>
      <c r="AV164" s="10" t="s">
        <v>89</v>
      </c>
      <c r="AW164" s="10" t="s">
        <v>35</v>
      </c>
      <c r="AX164" s="10" t="s">
        <v>71</v>
      </c>
      <c r="AY164" s="195" t="s">
        <v>192</v>
      </c>
    </row>
    <row r="165" spans="2:65" s="10" customFormat="1" x14ac:dyDescent="0.3">
      <c r="B165" s="184"/>
      <c r="C165" s="185"/>
      <c r="D165" s="186" t="s">
        <v>199</v>
      </c>
      <c r="E165" s="187" t="s">
        <v>381</v>
      </c>
      <c r="F165" s="188" t="s">
        <v>382</v>
      </c>
      <c r="G165" s="185"/>
      <c r="H165" s="189">
        <v>655.20000000000005</v>
      </c>
      <c r="I165" s="190"/>
      <c r="J165" s="185"/>
      <c r="K165" s="185"/>
      <c r="L165" s="191"/>
      <c r="M165" s="192"/>
      <c r="N165" s="193"/>
      <c r="O165" s="193"/>
      <c r="P165" s="193"/>
      <c r="Q165" s="193"/>
      <c r="R165" s="193"/>
      <c r="S165" s="193"/>
      <c r="T165" s="194"/>
      <c r="AT165" s="195" t="s">
        <v>199</v>
      </c>
      <c r="AU165" s="195" t="s">
        <v>22</v>
      </c>
      <c r="AV165" s="10" t="s">
        <v>89</v>
      </c>
      <c r="AW165" s="10" t="s">
        <v>35</v>
      </c>
      <c r="AX165" s="10" t="s">
        <v>22</v>
      </c>
      <c r="AY165" s="195" t="s">
        <v>192</v>
      </c>
    </row>
    <row r="166" spans="2:65" s="1" customFormat="1" ht="22.5" customHeight="1" x14ac:dyDescent="0.3">
      <c r="B166" s="33"/>
      <c r="C166" s="211" t="s">
        <v>383</v>
      </c>
      <c r="D166" s="211" t="s">
        <v>250</v>
      </c>
      <c r="E166" s="212" t="s">
        <v>384</v>
      </c>
      <c r="F166" s="213" t="s">
        <v>385</v>
      </c>
      <c r="G166" s="214" t="s">
        <v>386</v>
      </c>
      <c r="H166" s="215">
        <v>16.38</v>
      </c>
      <c r="I166" s="216"/>
      <c r="J166" s="217">
        <f>ROUND(I166*H166,2)</f>
        <v>0</v>
      </c>
      <c r="K166" s="213" t="s">
        <v>20</v>
      </c>
      <c r="L166" s="218"/>
      <c r="M166" s="219" t="s">
        <v>20</v>
      </c>
      <c r="N166" s="220" t="s">
        <v>42</v>
      </c>
      <c r="O166" s="34"/>
      <c r="P166" s="181">
        <f>O166*H166</f>
        <v>0</v>
      </c>
      <c r="Q166" s="181">
        <v>1E-3</v>
      </c>
      <c r="R166" s="181">
        <f>Q166*H166</f>
        <v>1.6379999999999999E-2</v>
      </c>
      <c r="S166" s="181">
        <v>0</v>
      </c>
      <c r="T166" s="182">
        <f>S166*H166</f>
        <v>0</v>
      </c>
      <c r="AR166" s="16" t="s">
        <v>134</v>
      </c>
      <c r="AT166" s="16" t="s">
        <v>250</v>
      </c>
      <c r="AU166" s="16" t="s">
        <v>22</v>
      </c>
      <c r="AY166" s="16" t="s">
        <v>192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6" t="s">
        <v>22</v>
      </c>
      <c r="BK166" s="183">
        <f>ROUND(I166*H166,2)</f>
        <v>0</v>
      </c>
      <c r="BL166" s="16" t="s">
        <v>191</v>
      </c>
      <c r="BM166" s="16" t="s">
        <v>387</v>
      </c>
    </row>
    <row r="167" spans="2:65" s="10" customFormat="1" x14ac:dyDescent="0.3">
      <c r="B167" s="184"/>
      <c r="C167" s="185"/>
      <c r="D167" s="186" t="s">
        <v>199</v>
      </c>
      <c r="E167" s="187" t="s">
        <v>388</v>
      </c>
      <c r="F167" s="188" t="s">
        <v>389</v>
      </c>
      <c r="G167" s="185"/>
      <c r="H167" s="189">
        <v>16.38</v>
      </c>
      <c r="I167" s="190"/>
      <c r="J167" s="185"/>
      <c r="K167" s="185"/>
      <c r="L167" s="191"/>
      <c r="M167" s="192"/>
      <c r="N167" s="193"/>
      <c r="O167" s="193"/>
      <c r="P167" s="193"/>
      <c r="Q167" s="193"/>
      <c r="R167" s="193"/>
      <c r="S167" s="193"/>
      <c r="T167" s="194"/>
      <c r="AT167" s="195" t="s">
        <v>199</v>
      </c>
      <c r="AU167" s="195" t="s">
        <v>22</v>
      </c>
      <c r="AV167" s="10" t="s">
        <v>89</v>
      </c>
      <c r="AW167" s="10" t="s">
        <v>35</v>
      </c>
      <c r="AX167" s="10" t="s">
        <v>22</v>
      </c>
      <c r="AY167" s="195" t="s">
        <v>192</v>
      </c>
    </row>
    <row r="168" spans="2:65" s="1" customFormat="1" ht="22.5" customHeight="1" x14ac:dyDescent="0.3">
      <c r="B168" s="33"/>
      <c r="C168" s="172" t="s">
        <v>390</v>
      </c>
      <c r="D168" s="172" t="s">
        <v>193</v>
      </c>
      <c r="E168" s="173" t="s">
        <v>391</v>
      </c>
      <c r="F168" s="174" t="s">
        <v>392</v>
      </c>
      <c r="G168" s="175" t="s">
        <v>196</v>
      </c>
      <c r="H168" s="176">
        <v>655.20000000000005</v>
      </c>
      <c r="I168" s="177"/>
      <c r="J168" s="178">
        <f>ROUND(I168*H168,2)</f>
        <v>0</v>
      </c>
      <c r="K168" s="174" t="s">
        <v>20</v>
      </c>
      <c r="L168" s="53"/>
      <c r="M168" s="179" t="s">
        <v>20</v>
      </c>
      <c r="N168" s="180" t="s">
        <v>42</v>
      </c>
      <c r="O168" s="34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AR168" s="16" t="s">
        <v>191</v>
      </c>
      <c r="AT168" s="16" t="s">
        <v>193</v>
      </c>
      <c r="AU168" s="16" t="s">
        <v>22</v>
      </c>
      <c r="AY168" s="16" t="s">
        <v>192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6" t="s">
        <v>22</v>
      </c>
      <c r="BK168" s="183">
        <f>ROUND(I168*H168,2)</f>
        <v>0</v>
      </c>
      <c r="BL168" s="16" t="s">
        <v>191</v>
      </c>
      <c r="BM168" s="16" t="s">
        <v>393</v>
      </c>
    </row>
    <row r="169" spans="2:65" s="10" customFormat="1" x14ac:dyDescent="0.3">
      <c r="B169" s="184"/>
      <c r="C169" s="185"/>
      <c r="D169" s="186" t="s">
        <v>199</v>
      </c>
      <c r="E169" s="187" t="s">
        <v>394</v>
      </c>
      <c r="F169" s="188" t="s">
        <v>395</v>
      </c>
      <c r="G169" s="185"/>
      <c r="H169" s="189">
        <v>655.20000000000005</v>
      </c>
      <c r="I169" s="190"/>
      <c r="J169" s="185"/>
      <c r="K169" s="185"/>
      <c r="L169" s="191"/>
      <c r="M169" s="192"/>
      <c r="N169" s="193"/>
      <c r="O169" s="193"/>
      <c r="P169" s="193"/>
      <c r="Q169" s="193"/>
      <c r="R169" s="193"/>
      <c r="S169" s="193"/>
      <c r="T169" s="194"/>
      <c r="AT169" s="195" t="s">
        <v>199</v>
      </c>
      <c r="AU169" s="195" t="s">
        <v>22</v>
      </c>
      <c r="AV169" s="10" t="s">
        <v>89</v>
      </c>
      <c r="AW169" s="10" t="s">
        <v>35</v>
      </c>
      <c r="AX169" s="10" t="s">
        <v>22</v>
      </c>
      <c r="AY169" s="195" t="s">
        <v>192</v>
      </c>
    </row>
    <row r="170" spans="2:65" s="1" customFormat="1" ht="22.5" customHeight="1" x14ac:dyDescent="0.3">
      <c r="B170" s="33"/>
      <c r="C170" s="211" t="s">
        <v>396</v>
      </c>
      <c r="D170" s="211" t="s">
        <v>250</v>
      </c>
      <c r="E170" s="212" t="s">
        <v>397</v>
      </c>
      <c r="F170" s="213" t="s">
        <v>398</v>
      </c>
      <c r="G170" s="214" t="s">
        <v>277</v>
      </c>
      <c r="H170" s="215">
        <v>78.623999999999995</v>
      </c>
      <c r="I170" s="216"/>
      <c r="J170" s="217">
        <f>ROUND(I170*H170,2)</f>
        <v>0</v>
      </c>
      <c r="K170" s="213" t="s">
        <v>20</v>
      </c>
      <c r="L170" s="218"/>
      <c r="M170" s="219" t="s">
        <v>20</v>
      </c>
      <c r="N170" s="220" t="s">
        <v>42</v>
      </c>
      <c r="O170" s="34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AR170" s="16" t="s">
        <v>134</v>
      </c>
      <c r="AT170" s="16" t="s">
        <v>250</v>
      </c>
      <c r="AU170" s="16" t="s">
        <v>22</v>
      </c>
      <c r="AY170" s="16" t="s">
        <v>192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6" t="s">
        <v>22</v>
      </c>
      <c r="BK170" s="183">
        <f>ROUND(I170*H170,2)</f>
        <v>0</v>
      </c>
      <c r="BL170" s="16" t="s">
        <v>191</v>
      </c>
      <c r="BM170" s="16" t="s">
        <v>399</v>
      </c>
    </row>
    <row r="171" spans="2:65" s="10" customFormat="1" x14ac:dyDescent="0.3">
      <c r="B171" s="184"/>
      <c r="C171" s="185"/>
      <c r="D171" s="186" t="s">
        <v>199</v>
      </c>
      <c r="E171" s="187" t="s">
        <v>400</v>
      </c>
      <c r="F171" s="188" t="s">
        <v>401</v>
      </c>
      <c r="G171" s="185"/>
      <c r="H171" s="189">
        <v>78.623999999999995</v>
      </c>
      <c r="I171" s="190"/>
      <c r="J171" s="185"/>
      <c r="K171" s="185"/>
      <c r="L171" s="191"/>
      <c r="M171" s="192"/>
      <c r="N171" s="193"/>
      <c r="O171" s="193"/>
      <c r="P171" s="193"/>
      <c r="Q171" s="193"/>
      <c r="R171" s="193"/>
      <c r="S171" s="193"/>
      <c r="T171" s="194"/>
      <c r="AT171" s="195" t="s">
        <v>199</v>
      </c>
      <c r="AU171" s="195" t="s">
        <v>22</v>
      </c>
      <c r="AV171" s="10" t="s">
        <v>89</v>
      </c>
      <c r="AW171" s="10" t="s">
        <v>35</v>
      </c>
      <c r="AX171" s="10" t="s">
        <v>22</v>
      </c>
      <c r="AY171" s="195" t="s">
        <v>192</v>
      </c>
    </row>
    <row r="172" spans="2:65" s="1" customFormat="1" ht="31.5" customHeight="1" x14ac:dyDescent="0.3">
      <c r="B172" s="33"/>
      <c r="C172" s="172" t="s">
        <v>402</v>
      </c>
      <c r="D172" s="172" t="s">
        <v>193</v>
      </c>
      <c r="E172" s="173" t="s">
        <v>403</v>
      </c>
      <c r="F172" s="174" t="s">
        <v>404</v>
      </c>
      <c r="G172" s="175" t="s">
        <v>196</v>
      </c>
      <c r="H172" s="176">
        <v>230.4</v>
      </c>
      <c r="I172" s="177"/>
      <c r="J172" s="178">
        <f>ROUND(I172*H172,2)</f>
        <v>0</v>
      </c>
      <c r="K172" s="174" t="s">
        <v>20</v>
      </c>
      <c r="L172" s="53"/>
      <c r="M172" s="179" t="s">
        <v>20</v>
      </c>
      <c r="N172" s="180" t="s">
        <v>42</v>
      </c>
      <c r="O172" s="34"/>
      <c r="P172" s="181">
        <f>O172*H172</f>
        <v>0</v>
      </c>
      <c r="Q172" s="181">
        <v>9.4000000000000004E-3</v>
      </c>
      <c r="R172" s="181">
        <f>Q172*H172</f>
        <v>2.1657600000000001</v>
      </c>
      <c r="S172" s="181">
        <v>0</v>
      </c>
      <c r="T172" s="182">
        <f>S172*H172</f>
        <v>0</v>
      </c>
      <c r="AR172" s="16" t="s">
        <v>191</v>
      </c>
      <c r="AT172" s="16" t="s">
        <v>193</v>
      </c>
      <c r="AU172" s="16" t="s">
        <v>22</v>
      </c>
      <c r="AY172" s="16" t="s">
        <v>192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6" t="s">
        <v>22</v>
      </c>
      <c r="BK172" s="183">
        <f>ROUND(I172*H172,2)</f>
        <v>0</v>
      </c>
      <c r="BL172" s="16" t="s">
        <v>191</v>
      </c>
      <c r="BM172" s="16" t="s">
        <v>405</v>
      </c>
    </row>
    <row r="173" spans="2:65" s="10" customFormat="1" x14ac:dyDescent="0.3">
      <c r="B173" s="184"/>
      <c r="C173" s="185"/>
      <c r="D173" s="186" t="s">
        <v>199</v>
      </c>
      <c r="E173" s="187" t="s">
        <v>406</v>
      </c>
      <c r="F173" s="188" t="s">
        <v>407</v>
      </c>
      <c r="G173" s="185"/>
      <c r="H173" s="189">
        <v>230.4</v>
      </c>
      <c r="I173" s="190"/>
      <c r="J173" s="185"/>
      <c r="K173" s="185"/>
      <c r="L173" s="191"/>
      <c r="M173" s="192"/>
      <c r="N173" s="193"/>
      <c r="O173" s="193"/>
      <c r="P173" s="193"/>
      <c r="Q173" s="193"/>
      <c r="R173" s="193"/>
      <c r="S173" s="193"/>
      <c r="T173" s="194"/>
      <c r="AT173" s="195" t="s">
        <v>199</v>
      </c>
      <c r="AU173" s="195" t="s">
        <v>22</v>
      </c>
      <c r="AV173" s="10" t="s">
        <v>89</v>
      </c>
      <c r="AW173" s="10" t="s">
        <v>35</v>
      </c>
      <c r="AX173" s="10" t="s">
        <v>22</v>
      </c>
      <c r="AY173" s="195" t="s">
        <v>192</v>
      </c>
    </row>
    <row r="174" spans="2:65" s="1" customFormat="1" ht="22.5" customHeight="1" x14ac:dyDescent="0.3">
      <c r="B174" s="33"/>
      <c r="C174" s="172" t="s">
        <v>408</v>
      </c>
      <c r="D174" s="172" t="s">
        <v>193</v>
      </c>
      <c r="E174" s="173" t="s">
        <v>409</v>
      </c>
      <c r="F174" s="174" t="s">
        <v>410</v>
      </c>
      <c r="G174" s="175" t="s">
        <v>196</v>
      </c>
      <c r="H174" s="176">
        <v>230.4</v>
      </c>
      <c r="I174" s="177"/>
      <c r="J174" s="178">
        <f>ROUND(I174*H174,2)</f>
        <v>0</v>
      </c>
      <c r="K174" s="174" t="s">
        <v>20</v>
      </c>
      <c r="L174" s="53"/>
      <c r="M174" s="179" t="s">
        <v>20</v>
      </c>
      <c r="N174" s="180" t="s">
        <v>42</v>
      </c>
      <c r="O174" s="34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AR174" s="16" t="s">
        <v>191</v>
      </c>
      <c r="AT174" s="16" t="s">
        <v>193</v>
      </c>
      <c r="AU174" s="16" t="s">
        <v>22</v>
      </c>
      <c r="AY174" s="16" t="s">
        <v>192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6" t="s">
        <v>22</v>
      </c>
      <c r="BK174" s="183">
        <f>ROUND(I174*H174,2)</f>
        <v>0</v>
      </c>
      <c r="BL174" s="16" t="s">
        <v>191</v>
      </c>
      <c r="BM174" s="16" t="s">
        <v>411</v>
      </c>
    </row>
    <row r="175" spans="2:65" s="10" customFormat="1" x14ac:dyDescent="0.3">
      <c r="B175" s="184"/>
      <c r="C175" s="185"/>
      <c r="D175" s="186" t="s">
        <v>199</v>
      </c>
      <c r="E175" s="187" t="s">
        <v>412</v>
      </c>
      <c r="F175" s="188" t="s">
        <v>413</v>
      </c>
      <c r="G175" s="185"/>
      <c r="H175" s="189">
        <v>230.4</v>
      </c>
      <c r="I175" s="190"/>
      <c r="J175" s="185"/>
      <c r="K175" s="185"/>
      <c r="L175" s="191"/>
      <c r="M175" s="192"/>
      <c r="N175" s="193"/>
      <c r="O175" s="193"/>
      <c r="P175" s="193"/>
      <c r="Q175" s="193"/>
      <c r="R175" s="193"/>
      <c r="S175" s="193"/>
      <c r="T175" s="194"/>
      <c r="AT175" s="195" t="s">
        <v>199</v>
      </c>
      <c r="AU175" s="195" t="s">
        <v>22</v>
      </c>
      <c r="AV175" s="10" t="s">
        <v>89</v>
      </c>
      <c r="AW175" s="10" t="s">
        <v>35</v>
      </c>
      <c r="AX175" s="10" t="s">
        <v>22</v>
      </c>
      <c r="AY175" s="195" t="s">
        <v>192</v>
      </c>
    </row>
    <row r="176" spans="2:65" s="1" customFormat="1" ht="22.5" customHeight="1" x14ac:dyDescent="0.3">
      <c r="B176" s="33"/>
      <c r="C176" s="172" t="s">
        <v>414</v>
      </c>
      <c r="D176" s="172" t="s">
        <v>193</v>
      </c>
      <c r="E176" s="173" t="s">
        <v>415</v>
      </c>
      <c r="F176" s="174" t="s">
        <v>416</v>
      </c>
      <c r="G176" s="175" t="s">
        <v>205</v>
      </c>
      <c r="H176" s="176">
        <v>40</v>
      </c>
      <c r="I176" s="177"/>
      <c r="J176" s="178">
        <f>ROUND(I176*H176,2)</f>
        <v>0</v>
      </c>
      <c r="K176" s="174" t="s">
        <v>20</v>
      </c>
      <c r="L176" s="53"/>
      <c r="M176" s="179" t="s">
        <v>20</v>
      </c>
      <c r="N176" s="180" t="s">
        <v>42</v>
      </c>
      <c r="O176" s="34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AR176" s="16" t="s">
        <v>191</v>
      </c>
      <c r="AT176" s="16" t="s">
        <v>193</v>
      </c>
      <c r="AU176" s="16" t="s">
        <v>22</v>
      </c>
      <c r="AY176" s="16" t="s">
        <v>192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6" t="s">
        <v>22</v>
      </c>
      <c r="BK176" s="183">
        <f>ROUND(I176*H176,2)</f>
        <v>0</v>
      </c>
      <c r="BL176" s="16" t="s">
        <v>191</v>
      </c>
      <c r="BM176" s="16" t="s">
        <v>417</v>
      </c>
    </row>
    <row r="177" spans="2:65" s="10" customFormat="1" x14ac:dyDescent="0.3">
      <c r="B177" s="184"/>
      <c r="C177" s="185"/>
      <c r="D177" s="198" t="s">
        <v>199</v>
      </c>
      <c r="E177" s="208" t="s">
        <v>418</v>
      </c>
      <c r="F177" s="209" t="s">
        <v>419</v>
      </c>
      <c r="G177" s="185"/>
      <c r="H177" s="210">
        <v>40</v>
      </c>
      <c r="I177" s="190"/>
      <c r="J177" s="185"/>
      <c r="K177" s="185"/>
      <c r="L177" s="191"/>
      <c r="M177" s="192"/>
      <c r="N177" s="193"/>
      <c r="O177" s="193"/>
      <c r="P177" s="193"/>
      <c r="Q177" s="193"/>
      <c r="R177" s="193"/>
      <c r="S177" s="193"/>
      <c r="T177" s="194"/>
      <c r="AT177" s="195" t="s">
        <v>199</v>
      </c>
      <c r="AU177" s="195" t="s">
        <v>22</v>
      </c>
      <c r="AV177" s="10" t="s">
        <v>89</v>
      </c>
      <c r="AW177" s="10" t="s">
        <v>35</v>
      </c>
      <c r="AX177" s="10" t="s">
        <v>22</v>
      </c>
      <c r="AY177" s="195" t="s">
        <v>192</v>
      </c>
    </row>
    <row r="178" spans="2:65" s="9" customFormat="1" ht="37.35" customHeight="1" x14ac:dyDescent="0.35">
      <c r="B178" s="158"/>
      <c r="C178" s="159"/>
      <c r="D178" s="160" t="s">
        <v>70</v>
      </c>
      <c r="E178" s="161" t="s">
        <v>148</v>
      </c>
      <c r="F178" s="161" t="s">
        <v>420</v>
      </c>
      <c r="G178" s="159"/>
      <c r="H178" s="159"/>
      <c r="I178" s="162"/>
      <c r="J178" s="163">
        <f>BK178</f>
        <v>0</v>
      </c>
      <c r="K178" s="159"/>
      <c r="L178" s="164"/>
      <c r="M178" s="165"/>
      <c r="N178" s="166"/>
      <c r="O178" s="166"/>
      <c r="P178" s="167">
        <f>SUM(P179:P218)</f>
        <v>0</v>
      </c>
      <c r="Q178" s="166"/>
      <c r="R178" s="167">
        <f>SUM(R179:R218)</f>
        <v>154.58039499999998</v>
      </c>
      <c r="S178" s="166"/>
      <c r="T178" s="168">
        <f>SUM(T179:T218)</f>
        <v>0</v>
      </c>
      <c r="AR178" s="169" t="s">
        <v>191</v>
      </c>
      <c r="AT178" s="170" t="s">
        <v>70</v>
      </c>
      <c r="AU178" s="170" t="s">
        <v>71</v>
      </c>
      <c r="AY178" s="169" t="s">
        <v>192</v>
      </c>
      <c r="BK178" s="171">
        <f>SUM(BK179:BK218)</f>
        <v>0</v>
      </c>
    </row>
    <row r="179" spans="2:65" s="1" customFormat="1" ht="22.5" customHeight="1" x14ac:dyDescent="0.3">
      <c r="B179" s="33"/>
      <c r="C179" s="172" t="s">
        <v>421</v>
      </c>
      <c r="D179" s="172" t="s">
        <v>193</v>
      </c>
      <c r="E179" s="173" t="s">
        <v>422</v>
      </c>
      <c r="F179" s="174" t="s">
        <v>423</v>
      </c>
      <c r="G179" s="175" t="s">
        <v>196</v>
      </c>
      <c r="H179" s="176">
        <v>2157.48</v>
      </c>
      <c r="I179" s="177"/>
      <c r="J179" s="178">
        <f>ROUND(I179*H179,2)</f>
        <v>0</v>
      </c>
      <c r="K179" s="174" t="s">
        <v>20</v>
      </c>
      <c r="L179" s="53"/>
      <c r="M179" s="179" t="s">
        <v>20</v>
      </c>
      <c r="N179" s="180" t="s">
        <v>42</v>
      </c>
      <c r="O179" s="34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AR179" s="16" t="s">
        <v>191</v>
      </c>
      <c r="AT179" s="16" t="s">
        <v>193</v>
      </c>
      <c r="AU179" s="16" t="s">
        <v>22</v>
      </c>
      <c r="AY179" s="16" t="s">
        <v>192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6" t="s">
        <v>22</v>
      </c>
      <c r="BK179" s="183">
        <f>ROUND(I179*H179,2)</f>
        <v>0</v>
      </c>
      <c r="BL179" s="16" t="s">
        <v>191</v>
      </c>
      <c r="BM179" s="16" t="s">
        <v>424</v>
      </c>
    </row>
    <row r="180" spans="2:65" s="11" customFormat="1" x14ac:dyDescent="0.3">
      <c r="B180" s="196"/>
      <c r="C180" s="197"/>
      <c r="D180" s="198" t="s">
        <v>199</v>
      </c>
      <c r="E180" s="199" t="s">
        <v>20</v>
      </c>
      <c r="F180" s="200" t="s">
        <v>425</v>
      </c>
      <c r="G180" s="197"/>
      <c r="H180" s="201" t="s">
        <v>20</v>
      </c>
      <c r="I180" s="202"/>
      <c r="J180" s="197"/>
      <c r="K180" s="197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199</v>
      </c>
      <c r="AU180" s="207" t="s">
        <v>22</v>
      </c>
      <c r="AV180" s="11" t="s">
        <v>22</v>
      </c>
      <c r="AW180" s="11" t="s">
        <v>35</v>
      </c>
      <c r="AX180" s="11" t="s">
        <v>71</v>
      </c>
      <c r="AY180" s="207" t="s">
        <v>192</v>
      </c>
    </row>
    <row r="181" spans="2:65" s="11" customFormat="1" x14ac:dyDescent="0.3">
      <c r="B181" s="196"/>
      <c r="C181" s="197"/>
      <c r="D181" s="198" t="s">
        <v>199</v>
      </c>
      <c r="E181" s="199" t="s">
        <v>20</v>
      </c>
      <c r="F181" s="200" t="s">
        <v>307</v>
      </c>
      <c r="G181" s="197"/>
      <c r="H181" s="201" t="s">
        <v>20</v>
      </c>
      <c r="I181" s="202"/>
      <c r="J181" s="197"/>
      <c r="K181" s="197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199</v>
      </c>
      <c r="AU181" s="207" t="s">
        <v>22</v>
      </c>
      <c r="AV181" s="11" t="s">
        <v>22</v>
      </c>
      <c r="AW181" s="11" t="s">
        <v>35</v>
      </c>
      <c r="AX181" s="11" t="s">
        <v>71</v>
      </c>
      <c r="AY181" s="207" t="s">
        <v>192</v>
      </c>
    </row>
    <row r="182" spans="2:65" s="10" customFormat="1" x14ac:dyDescent="0.3">
      <c r="B182" s="184"/>
      <c r="C182" s="185"/>
      <c r="D182" s="198" t="s">
        <v>199</v>
      </c>
      <c r="E182" s="208" t="s">
        <v>426</v>
      </c>
      <c r="F182" s="209" t="s">
        <v>362</v>
      </c>
      <c r="G182" s="185"/>
      <c r="H182" s="210">
        <v>1832.76</v>
      </c>
      <c r="I182" s="190"/>
      <c r="J182" s="185"/>
      <c r="K182" s="185"/>
      <c r="L182" s="191"/>
      <c r="M182" s="192"/>
      <c r="N182" s="193"/>
      <c r="O182" s="193"/>
      <c r="P182" s="193"/>
      <c r="Q182" s="193"/>
      <c r="R182" s="193"/>
      <c r="S182" s="193"/>
      <c r="T182" s="194"/>
      <c r="AT182" s="195" t="s">
        <v>199</v>
      </c>
      <c r="AU182" s="195" t="s">
        <v>22</v>
      </c>
      <c r="AV182" s="10" t="s">
        <v>89</v>
      </c>
      <c r="AW182" s="10" t="s">
        <v>35</v>
      </c>
      <c r="AX182" s="10" t="s">
        <v>71</v>
      </c>
      <c r="AY182" s="195" t="s">
        <v>192</v>
      </c>
    </row>
    <row r="183" spans="2:65" s="10" customFormat="1" x14ac:dyDescent="0.3">
      <c r="B183" s="184"/>
      <c r="C183" s="185"/>
      <c r="D183" s="198" t="s">
        <v>199</v>
      </c>
      <c r="E183" s="208" t="s">
        <v>137</v>
      </c>
      <c r="F183" s="209" t="s">
        <v>427</v>
      </c>
      <c r="G183" s="185"/>
      <c r="H183" s="210">
        <v>317.52</v>
      </c>
      <c r="I183" s="190"/>
      <c r="J183" s="185"/>
      <c r="K183" s="185"/>
      <c r="L183" s="191"/>
      <c r="M183" s="192"/>
      <c r="N183" s="193"/>
      <c r="O183" s="193"/>
      <c r="P183" s="193"/>
      <c r="Q183" s="193"/>
      <c r="R183" s="193"/>
      <c r="S183" s="193"/>
      <c r="T183" s="194"/>
      <c r="AT183" s="195" t="s">
        <v>199</v>
      </c>
      <c r="AU183" s="195" t="s">
        <v>22</v>
      </c>
      <c r="AV183" s="10" t="s">
        <v>89</v>
      </c>
      <c r="AW183" s="10" t="s">
        <v>35</v>
      </c>
      <c r="AX183" s="10" t="s">
        <v>71</v>
      </c>
      <c r="AY183" s="195" t="s">
        <v>192</v>
      </c>
    </row>
    <row r="184" spans="2:65" s="10" customFormat="1" x14ac:dyDescent="0.3">
      <c r="B184" s="184"/>
      <c r="C184" s="185"/>
      <c r="D184" s="198" t="s">
        <v>199</v>
      </c>
      <c r="E184" s="208" t="s">
        <v>20</v>
      </c>
      <c r="F184" s="209" t="s">
        <v>428</v>
      </c>
      <c r="G184" s="185"/>
      <c r="H184" s="210">
        <v>105.84</v>
      </c>
      <c r="I184" s="190"/>
      <c r="J184" s="185"/>
      <c r="K184" s="185"/>
      <c r="L184" s="191"/>
      <c r="M184" s="192"/>
      <c r="N184" s="193"/>
      <c r="O184" s="193"/>
      <c r="P184" s="193"/>
      <c r="Q184" s="193"/>
      <c r="R184" s="193"/>
      <c r="S184" s="193"/>
      <c r="T184" s="194"/>
      <c r="AT184" s="195" t="s">
        <v>199</v>
      </c>
      <c r="AU184" s="195" t="s">
        <v>22</v>
      </c>
      <c r="AV184" s="10" t="s">
        <v>89</v>
      </c>
      <c r="AW184" s="10" t="s">
        <v>35</v>
      </c>
      <c r="AX184" s="10" t="s">
        <v>71</v>
      </c>
      <c r="AY184" s="195" t="s">
        <v>192</v>
      </c>
    </row>
    <row r="185" spans="2:65" s="10" customFormat="1" x14ac:dyDescent="0.3">
      <c r="B185" s="184"/>
      <c r="C185" s="185"/>
      <c r="D185" s="198" t="s">
        <v>199</v>
      </c>
      <c r="E185" s="208" t="s">
        <v>138</v>
      </c>
      <c r="F185" s="209" t="s">
        <v>429</v>
      </c>
      <c r="G185" s="185"/>
      <c r="H185" s="210">
        <v>7.2</v>
      </c>
      <c r="I185" s="190"/>
      <c r="J185" s="185"/>
      <c r="K185" s="185"/>
      <c r="L185" s="191"/>
      <c r="M185" s="192"/>
      <c r="N185" s="193"/>
      <c r="O185" s="193"/>
      <c r="P185" s="193"/>
      <c r="Q185" s="193"/>
      <c r="R185" s="193"/>
      <c r="S185" s="193"/>
      <c r="T185" s="194"/>
      <c r="AT185" s="195" t="s">
        <v>199</v>
      </c>
      <c r="AU185" s="195" t="s">
        <v>22</v>
      </c>
      <c r="AV185" s="10" t="s">
        <v>89</v>
      </c>
      <c r="AW185" s="10" t="s">
        <v>35</v>
      </c>
      <c r="AX185" s="10" t="s">
        <v>71</v>
      </c>
      <c r="AY185" s="195" t="s">
        <v>192</v>
      </c>
    </row>
    <row r="186" spans="2:65" s="10" customFormat="1" x14ac:dyDescent="0.3">
      <c r="B186" s="184"/>
      <c r="C186" s="185"/>
      <c r="D186" s="186" t="s">
        <v>199</v>
      </c>
      <c r="E186" s="187" t="s">
        <v>430</v>
      </c>
      <c r="F186" s="188" t="s">
        <v>431</v>
      </c>
      <c r="G186" s="185"/>
      <c r="H186" s="189">
        <v>2157.48</v>
      </c>
      <c r="I186" s="190"/>
      <c r="J186" s="185"/>
      <c r="K186" s="185"/>
      <c r="L186" s="191"/>
      <c r="M186" s="192"/>
      <c r="N186" s="193"/>
      <c r="O186" s="193"/>
      <c r="P186" s="193"/>
      <c r="Q186" s="193"/>
      <c r="R186" s="193"/>
      <c r="S186" s="193"/>
      <c r="T186" s="194"/>
      <c r="AT186" s="195" t="s">
        <v>199</v>
      </c>
      <c r="AU186" s="195" t="s">
        <v>22</v>
      </c>
      <c r="AV186" s="10" t="s">
        <v>89</v>
      </c>
      <c r="AW186" s="10" t="s">
        <v>35</v>
      </c>
      <c r="AX186" s="10" t="s">
        <v>22</v>
      </c>
      <c r="AY186" s="195" t="s">
        <v>192</v>
      </c>
    </row>
    <row r="187" spans="2:65" s="1" customFormat="1" ht="22.5" customHeight="1" x14ac:dyDescent="0.3">
      <c r="B187" s="33"/>
      <c r="C187" s="172" t="s">
        <v>432</v>
      </c>
      <c r="D187" s="172" t="s">
        <v>193</v>
      </c>
      <c r="E187" s="173" t="s">
        <v>433</v>
      </c>
      <c r="F187" s="174" t="s">
        <v>434</v>
      </c>
      <c r="G187" s="175" t="s">
        <v>196</v>
      </c>
      <c r="H187" s="176">
        <v>2256.12</v>
      </c>
      <c r="I187" s="177"/>
      <c r="J187" s="178">
        <f>ROUND(I187*H187,2)</f>
        <v>0</v>
      </c>
      <c r="K187" s="174" t="s">
        <v>20</v>
      </c>
      <c r="L187" s="53"/>
      <c r="M187" s="179" t="s">
        <v>20</v>
      </c>
      <c r="N187" s="180" t="s">
        <v>42</v>
      </c>
      <c r="O187" s="34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AR187" s="16" t="s">
        <v>191</v>
      </c>
      <c r="AT187" s="16" t="s">
        <v>193</v>
      </c>
      <c r="AU187" s="16" t="s">
        <v>22</v>
      </c>
      <c r="AY187" s="16" t="s">
        <v>192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6" t="s">
        <v>22</v>
      </c>
      <c r="BK187" s="183">
        <f>ROUND(I187*H187,2)</f>
        <v>0</v>
      </c>
      <c r="BL187" s="16" t="s">
        <v>191</v>
      </c>
      <c r="BM187" s="16" t="s">
        <v>435</v>
      </c>
    </row>
    <row r="188" spans="2:65" s="11" customFormat="1" x14ac:dyDescent="0.3">
      <c r="B188" s="196"/>
      <c r="C188" s="197"/>
      <c r="D188" s="198" t="s">
        <v>199</v>
      </c>
      <c r="E188" s="199" t="s">
        <v>20</v>
      </c>
      <c r="F188" s="200" t="s">
        <v>436</v>
      </c>
      <c r="G188" s="197"/>
      <c r="H188" s="201" t="s">
        <v>20</v>
      </c>
      <c r="I188" s="202"/>
      <c r="J188" s="197"/>
      <c r="K188" s="197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199</v>
      </c>
      <c r="AU188" s="207" t="s">
        <v>22</v>
      </c>
      <c r="AV188" s="11" t="s">
        <v>22</v>
      </c>
      <c r="AW188" s="11" t="s">
        <v>35</v>
      </c>
      <c r="AX188" s="11" t="s">
        <v>71</v>
      </c>
      <c r="AY188" s="207" t="s">
        <v>192</v>
      </c>
    </row>
    <row r="189" spans="2:65" s="11" customFormat="1" x14ac:dyDescent="0.3">
      <c r="B189" s="196"/>
      <c r="C189" s="197"/>
      <c r="D189" s="198" t="s">
        <v>199</v>
      </c>
      <c r="E189" s="199" t="s">
        <v>20</v>
      </c>
      <c r="F189" s="200" t="s">
        <v>307</v>
      </c>
      <c r="G189" s="197"/>
      <c r="H189" s="201" t="s">
        <v>20</v>
      </c>
      <c r="I189" s="202"/>
      <c r="J189" s="197"/>
      <c r="K189" s="197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199</v>
      </c>
      <c r="AU189" s="207" t="s">
        <v>22</v>
      </c>
      <c r="AV189" s="11" t="s">
        <v>22</v>
      </c>
      <c r="AW189" s="11" t="s">
        <v>35</v>
      </c>
      <c r="AX189" s="11" t="s">
        <v>71</v>
      </c>
      <c r="AY189" s="207" t="s">
        <v>192</v>
      </c>
    </row>
    <row r="190" spans="2:65" s="10" customFormat="1" x14ac:dyDescent="0.3">
      <c r="B190" s="184"/>
      <c r="C190" s="185"/>
      <c r="D190" s="198" t="s">
        <v>199</v>
      </c>
      <c r="E190" s="208" t="s">
        <v>437</v>
      </c>
      <c r="F190" s="209" t="s">
        <v>362</v>
      </c>
      <c r="G190" s="185"/>
      <c r="H190" s="210">
        <v>1832.76</v>
      </c>
      <c r="I190" s="190"/>
      <c r="J190" s="185"/>
      <c r="K190" s="185"/>
      <c r="L190" s="191"/>
      <c r="M190" s="192"/>
      <c r="N190" s="193"/>
      <c r="O190" s="193"/>
      <c r="P190" s="193"/>
      <c r="Q190" s="193"/>
      <c r="R190" s="193"/>
      <c r="S190" s="193"/>
      <c r="T190" s="194"/>
      <c r="AT190" s="195" t="s">
        <v>199</v>
      </c>
      <c r="AU190" s="195" t="s">
        <v>22</v>
      </c>
      <c r="AV190" s="10" t="s">
        <v>89</v>
      </c>
      <c r="AW190" s="10" t="s">
        <v>35</v>
      </c>
      <c r="AX190" s="10" t="s">
        <v>71</v>
      </c>
      <c r="AY190" s="195" t="s">
        <v>192</v>
      </c>
    </row>
    <row r="191" spans="2:65" s="10" customFormat="1" x14ac:dyDescent="0.3">
      <c r="B191" s="184"/>
      <c r="C191" s="185"/>
      <c r="D191" s="198" t="s">
        <v>199</v>
      </c>
      <c r="E191" s="208" t="s">
        <v>140</v>
      </c>
      <c r="F191" s="209" t="s">
        <v>427</v>
      </c>
      <c r="G191" s="185"/>
      <c r="H191" s="210">
        <v>317.52</v>
      </c>
      <c r="I191" s="190"/>
      <c r="J191" s="185"/>
      <c r="K191" s="185"/>
      <c r="L191" s="191"/>
      <c r="M191" s="192"/>
      <c r="N191" s="193"/>
      <c r="O191" s="193"/>
      <c r="P191" s="193"/>
      <c r="Q191" s="193"/>
      <c r="R191" s="193"/>
      <c r="S191" s="193"/>
      <c r="T191" s="194"/>
      <c r="AT191" s="195" t="s">
        <v>199</v>
      </c>
      <c r="AU191" s="195" t="s">
        <v>22</v>
      </c>
      <c r="AV191" s="10" t="s">
        <v>89</v>
      </c>
      <c r="AW191" s="10" t="s">
        <v>35</v>
      </c>
      <c r="AX191" s="10" t="s">
        <v>71</v>
      </c>
      <c r="AY191" s="195" t="s">
        <v>192</v>
      </c>
    </row>
    <row r="192" spans="2:65" s="10" customFormat="1" x14ac:dyDescent="0.3">
      <c r="B192" s="184"/>
      <c r="C192" s="185"/>
      <c r="D192" s="198" t="s">
        <v>199</v>
      </c>
      <c r="E192" s="208" t="s">
        <v>141</v>
      </c>
      <c r="F192" s="209" t="s">
        <v>428</v>
      </c>
      <c r="G192" s="185"/>
      <c r="H192" s="210">
        <v>105.84</v>
      </c>
      <c r="I192" s="190"/>
      <c r="J192" s="185"/>
      <c r="K192" s="185"/>
      <c r="L192" s="191"/>
      <c r="M192" s="192"/>
      <c r="N192" s="193"/>
      <c r="O192" s="193"/>
      <c r="P192" s="193"/>
      <c r="Q192" s="193"/>
      <c r="R192" s="193"/>
      <c r="S192" s="193"/>
      <c r="T192" s="194"/>
      <c r="AT192" s="195" t="s">
        <v>199</v>
      </c>
      <c r="AU192" s="195" t="s">
        <v>22</v>
      </c>
      <c r="AV192" s="10" t="s">
        <v>89</v>
      </c>
      <c r="AW192" s="10" t="s">
        <v>35</v>
      </c>
      <c r="AX192" s="10" t="s">
        <v>71</v>
      </c>
      <c r="AY192" s="195" t="s">
        <v>192</v>
      </c>
    </row>
    <row r="193" spans="2:65" s="10" customFormat="1" x14ac:dyDescent="0.3">
      <c r="B193" s="184"/>
      <c r="C193" s="185"/>
      <c r="D193" s="186" t="s">
        <v>199</v>
      </c>
      <c r="E193" s="187" t="s">
        <v>438</v>
      </c>
      <c r="F193" s="188" t="s">
        <v>439</v>
      </c>
      <c r="G193" s="185"/>
      <c r="H193" s="189">
        <v>2256.12</v>
      </c>
      <c r="I193" s="190"/>
      <c r="J193" s="185"/>
      <c r="K193" s="185"/>
      <c r="L193" s="191"/>
      <c r="M193" s="192"/>
      <c r="N193" s="193"/>
      <c r="O193" s="193"/>
      <c r="P193" s="193"/>
      <c r="Q193" s="193"/>
      <c r="R193" s="193"/>
      <c r="S193" s="193"/>
      <c r="T193" s="194"/>
      <c r="AT193" s="195" t="s">
        <v>199</v>
      </c>
      <c r="AU193" s="195" t="s">
        <v>22</v>
      </c>
      <c r="AV193" s="10" t="s">
        <v>89</v>
      </c>
      <c r="AW193" s="10" t="s">
        <v>35</v>
      </c>
      <c r="AX193" s="10" t="s">
        <v>22</v>
      </c>
      <c r="AY193" s="195" t="s">
        <v>192</v>
      </c>
    </row>
    <row r="194" spans="2:65" s="1" customFormat="1" ht="22.5" customHeight="1" x14ac:dyDescent="0.3">
      <c r="B194" s="33"/>
      <c r="C194" s="172" t="s">
        <v>440</v>
      </c>
      <c r="D194" s="172" t="s">
        <v>193</v>
      </c>
      <c r="E194" s="173" t="s">
        <v>441</v>
      </c>
      <c r="F194" s="174" t="s">
        <v>442</v>
      </c>
      <c r="G194" s="175" t="s">
        <v>196</v>
      </c>
      <c r="H194" s="176">
        <v>2256.12</v>
      </c>
      <c r="I194" s="177"/>
      <c r="J194" s="178">
        <f>ROUND(I194*H194,2)</f>
        <v>0</v>
      </c>
      <c r="K194" s="174" t="s">
        <v>20</v>
      </c>
      <c r="L194" s="53"/>
      <c r="M194" s="179" t="s">
        <v>20</v>
      </c>
      <c r="N194" s="180" t="s">
        <v>42</v>
      </c>
      <c r="O194" s="34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AR194" s="16" t="s">
        <v>191</v>
      </c>
      <c r="AT194" s="16" t="s">
        <v>193</v>
      </c>
      <c r="AU194" s="16" t="s">
        <v>22</v>
      </c>
      <c r="AY194" s="16" t="s">
        <v>192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6" t="s">
        <v>22</v>
      </c>
      <c r="BK194" s="183">
        <f>ROUND(I194*H194,2)</f>
        <v>0</v>
      </c>
      <c r="BL194" s="16" t="s">
        <v>191</v>
      </c>
      <c r="BM194" s="16" t="s">
        <v>443</v>
      </c>
    </row>
    <row r="195" spans="2:65" s="11" customFormat="1" x14ac:dyDescent="0.3">
      <c r="B195" s="196"/>
      <c r="C195" s="197"/>
      <c r="D195" s="198" t="s">
        <v>199</v>
      </c>
      <c r="E195" s="199" t="s">
        <v>20</v>
      </c>
      <c r="F195" s="200" t="s">
        <v>444</v>
      </c>
      <c r="G195" s="197"/>
      <c r="H195" s="201" t="s">
        <v>20</v>
      </c>
      <c r="I195" s="202"/>
      <c r="J195" s="197"/>
      <c r="K195" s="197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199</v>
      </c>
      <c r="AU195" s="207" t="s">
        <v>22</v>
      </c>
      <c r="AV195" s="11" t="s">
        <v>22</v>
      </c>
      <c r="AW195" s="11" t="s">
        <v>35</v>
      </c>
      <c r="AX195" s="11" t="s">
        <v>71</v>
      </c>
      <c r="AY195" s="207" t="s">
        <v>192</v>
      </c>
    </row>
    <row r="196" spans="2:65" s="10" customFormat="1" x14ac:dyDescent="0.3">
      <c r="B196" s="184"/>
      <c r="C196" s="185"/>
      <c r="D196" s="198" t="s">
        <v>199</v>
      </c>
      <c r="E196" s="208" t="s">
        <v>445</v>
      </c>
      <c r="F196" s="209" t="s">
        <v>362</v>
      </c>
      <c r="G196" s="185"/>
      <c r="H196" s="210">
        <v>1832.76</v>
      </c>
      <c r="I196" s="190"/>
      <c r="J196" s="185"/>
      <c r="K196" s="185"/>
      <c r="L196" s="191"/>
      <c r="M196" s="192"/>
      <c r="N196" s="193"/>
      <c r="O196" s="193"/>
      <c r="P196" s="193"/>
      <c r="Q196" s="193"/>
      <c r="R196" s="193"/>
      <c r="S196" s="193"/>
      <c r="T196" s="194"/>
      <c r="AT196" s="195" t="s">
        <v>199</v>
      </c>
      <c r="AU196" s="195" t="s">
        <v>22</v>
      </c>
      <c r="AV196" s="10" t="s">
        <v>89</v>
      </c>
      <c r="AW196" s="10" t="s">
        <v>35</v>
      </c>
      <c r="AX196" s="10" t="s">
        <v>71</v>
      </c>
      <c r="AY196" s="195" t="s">
        <v>192</v>
      </c>
    </row>
    <row r="197" spans="2:65" s="10" customFormat="1" x14ac:dyDescent="0.3">
      <c r="B197" s="184"/>
      <c r="C197" s="185"/>
      <c r="D197" s="198" t="s">
        <v>199</v>
      </c>
      <c r="E197" s="208" t="s">
        <v>142</v>
      </c>
      <c r="F197" s="209" t="s">
        <v>427</v>
      </c>
      <c r="G197" s="185"/>
      <c r="H197" s="210">
        <v>317.52</v>
      </c>
      <c r="I197" s="190"/>
      <c r="J197" s="185"/>
      <c r="K197" s="185"/>
      <c r="L197" s="191"/>
      <c r="M197" s="192"/>
      <c r="N197" s="193"/>
      <c r="O197" s="193"/>
      <c r="P197" s="193"/>
      <c r="Q197" s="193"/>
      <c r="R197" s="193"/>
      <c r="S197" s="193"/>
      <c r="T197" s="194"/>
      <c r="AT197" s="195" t="s">
        <v>199</v>
      </c>
      <c r="AU197" s="195" t="s">
        <v>22</v>
      </c>
      <c r="AV197" s="10" t="s">
        <v>89</v>
      </c>
      <c r="AW197" s="10" t="s">
        <v>35</v>
      </c>
      <c r="AX197" s="10" t="s">
        <v>71</v>
      </c>
      <c r="AY197" s="195" t="s">
        <v>192</v>
      </c>
    </row>
    <row r="198" spans="2:65" s="10" customFormat="1" x14ac:dyDescent="0.3">
      <c r="B198" s="184"/>
      <c r="C198" s="185"/>
      <c r="D198" s="198" t="s">
        <v>199</v>
      </c>
      <c r="E198" s="208" t="s">
        <v>143</v>
      </c>
      <c r="F198" s="209" t="s">
        <v>428</v>
      </c>
      <c r="G198" s="185"/>
      <c r="H198" s="210">
        <v>105.84</v>
      </c>
      <c r="I198" s="190"/>
      <c r="J198" s="185"/>
      <c r="K198" s="185"/>
      <c r="L198" s="191"/>
      <c r="M198" s="192"/>
      <c r="N198" s="193"/>
      <c r="O198" s="193"/>
      <c r="P198" s="193"/>
      <c r="Q198" s="193"/>
      <c r="R198" s="193"/>
      <c r="S198" s="193"/>
      <c r="T198" s="194"/>
      <c r="AT198" s="195" t="s">
        <v>199</v>
      </c>
      <c r="AU198" s="195" t="s">
        <v>22</v>
      </c>
      <c r="AV198" s="10" t="s">
        <v>89</v>
      </c>
      <c r="AW198" s="10" t="s">
        <v>35</v>
      </c>
      <c r="AX198" s="10" t="s">
        <v>71</v>
      </c>
      <c r="AY198" s="195" t="s">
        <v>192</v>
      </c>
    </row>
    <row r="199" spans="2:65" s="10" customFormat="1" x14ac:dyDescent="0.3">
      <c r="B199" s="184"/>
      <c r="C199" s="185"/>
      <c r="D199" s="186" t="s">
        <v>199</v>
      </c>
      <c r="E199" s="187" t="s">
        <v>446</v>
      </c>
      <c r="F199" s="188" t="s">
        <v>447</v>
      </c>
      <c r="G199" s="185"/>
      <c r="H199" s="189">
        <v>2256.12</v>
      </c>
      <c r="I199" s="190"/>
      <c r="J199" s="185"/>
      <c r="K199" s="185"/>
      <c r="L199" s="191"/>
      <c r="M199" s="192"/>
      <c r="N199" s="193"/>
      <c r="O199" s="193"/>
      <c r="P199" s="193"/>
      <c r="Q199" s="193"/>
      <c r="R199" s="193"/>
      <c r="S199" s="193"/>
      <c r="T199" s="194"/>
      <c r="AT199" s="195" t="s">
        <v>199</v>
      </c>
      <c r="AU199" s="195" t="s">
        <v>22</v>
      </c>
      <c r="AV199" s="10" t="s">
        <v>89</v>
      </c>
      <c r="AW199" s="10" t="s">
        <v>35</v>
      </c>
      <c r="AX199" s="10" t="s">
        <v>22</v>
      </c>
      <c r="AY199" s="195" t="s">
        <v>192</v>
      </c>
    </row>
    <row r="200" spans="2:65" s="1" customFormat="1" ht="22.5" customHeight="1" x14ac:dyDescent="0.3">
      <c r="B200" s="33"/>
      <c r="C200" s="172" t="s">
        <v>96</v>
      </c>
      <c r="D200" s="172" t="s">
        <v>193</v>
      </c>
      <c r="E200" s="173" t="s">
        <v>448</v>
      </c>
      <c r="F200" s="174" t="s">
        <v>449</v>
      </c>
      <c r="G200" s="175" t="s">
        <v>196</v>
      </c>
      <c r="H200" s="176">
        <v>1697</v>
      </c>
      <c r="I200" s="177"/>
      <c r="J200" s="178">
        <f>ROUND(I200*H200,2)</f>
        <v>0</v>
      </c>
      <c r="K200" s="174" t="s">
        <v>20</v>
      </c>
      <c r="L200" s="53"/>
      <c r="M200" s="179" t="s">
        <v>20</v>
      </c>
      <c r="N200" s="180" t="s">
        <v>42</v>
      </c>
      <c r="O200" s="34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AR200" s="16" t="s">
        <v>191</v>
      </c>
      <c r="AT200" s="16" t="s">
        <v>193</v>
      </c>
      <c r="AU200" s="16" t="s">
        <v>22</v>
      </c>
      <c r="AY200" s="16" t="s">
        <v>192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6" t="s">
        <v>22</v>
      </c>
      <c r="BK200" s="183">
        <f>ROUND(I200*H200,2)</f>
        <v>0</v>
      </c>
      <c r="BL200" s="16" t="s">
        <v>191</v>
      </c>
      <c r="BM200" s="16" t="s">
        <v>450</v>
      </c>
    </row>
    <row r="201" spans="2:65" s="10" customFormat="1" x14ac:dyDescent="0.3">
      <c r="B201" s="184"/>
      <c r="C201" s="185"/>
      <c r="D201" s="186" t="s">
        <v>199</v>
      </c>
      <c r="E201" s="187" t="s">
        <v>451</v>
      </c>
      <c r="F201" s="188" t="s">
        <v>452</v>
      </c>
      <c r="G201" s="185"/>
      <c r="H201" s="189">
        <v>1697</v>
      </c>
      <c r="I201" s="190"/>
      <c r="J201" s="185"/>
      <c r="K201" s="185"/>
      <c r="L201" s="191"/>
      <c r="M201" s="192"/>
      <c r="N201" s="193"/>
      <c r="O201" s="193"/>
      <c r="P201" s="193"/>
      <c r="Q201" s="193"/>
      <c r="R201" s="193"/>
      <c r="S201" s="193"/>
      <c r="T201" s="194"/>
      <c r="AT201" s="195" t="s">
        <v>199</v>
      </c>
      <c r="AU201" s="195" t="s">
        <v>22</v>
      </c>
      <c r="AV201" s="10" t="s">
        <v>89</v>
      </c>
      <c r="AW201" s="10" t="s">
        <v>35</v>
      </c>
      <c r="AX201" s="10" t="s">
        <v>22</v>
      </c>
      <c r="AY201" s="195" t="s">
        <v>192</v>
      </c>
    </row>
    <row r="202" spans="2:65" s="1" customFormat="1" ht="22.5" customHeight="1" x14ac:dyDescent="0.3">
      <c r="B202" s="33"/>
      <c r="C202" s="172" t="s">
        <v>453</v>
      </c>
      <c r="D202" s="172" t="s">
        <v>193</v>
      </c>
      <c r="E202" s="173" t="s">
        <v>454</v>
      </c>
      <c r="F202" s="174" t="s">
        <v>455</v>
      </c>
      <c r="G202" s="175" t="s">
        <v>196</v>
      </c>
      <c r="H202" s="176">
        <v>379</v>
      </c>
      <c r="I202" s="177"/>
      <c r="J202" s="178">
        <f>ROUND(I202*H202,2)</f>
        <v>0</v>
      </c>
      <c r="K202" s="174" t="s">
        <v>20</v>
      </c>
      <c r="L202" s="53"/>
      <c r="M202" s="179" t="s">
        <v>20</v>
      </c>
      <c r="N202" s="180" t="s">
        <v>42</v>
      </c>
      <c r="O202" s="34"/>
      <c r="P202" s="181">
        <f>O202*H202</f>
        <v>0</v>
      </c>
      <c r="Q202" s="181">
        <v>0.18776000000000001</v>
      </c>
      <c r="R202" s="181">
        <f>Q202*H202</f>
        <v>71.16104</v>
      </c>
      <c r="S202" s="181">
        <v>0</v>
      </c>
      <c r="T202" s="182">
        <f>S202*H202</f>
        <v>0</v>
      </c>
      <c r="AR202" s="16" t="s">
        <v>191</v>
      </c>
      <c r="AT202" s="16" t="s">
        <v>193</v>
      </c>
      <c r="AU202" s="16" t="s">
        <v>22</v>
      </c>
      <c r="AY202" s="16" t="s">
        <v>192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6" t="s">
        <v>22</v>
      </c>
      <c r="BK202" s="183">
        <f>ROUND(I202*H202,2)</f>
        <v>0</v>
      </c>
      <c r="BL202" s="16" t="s">
        <v>191</v>
      </c>
      <c r="BM202" s="16" t="s">
        <v>456</v>
      </c>
    </row>
    <row r="203" spans="2:65" s="10" customFormat="1" x14ac:dyDescent="0.3">
      <c r="B203" s="184"/>
      <c r="C203" s="185"/>
      <c r="D203" s="186" t="s">
        <v>199</v>
      </c>
      <c r="E203" s="187" t="s">
        <v>457</v>
      </c>
      <c r="F203" s="188" t="s">
        <v>458</v>
      </c>
      <c r="G203" s="185"/>
      <c r="H203" s="189">
        <v>379</v>
      </c>
      <c r="I203" s="190"/>
      <c r="J203" s="185"/>
      <c r="K203" s="185"/>
      <c r="L203" s="191"/>
      <c r="M203" s="192"/>
      <c r="N203" s="193"/>
      <c r="O203" s="193"/>
      <c r="P203" s="193"/>
      <c r="Q203" s="193"/>
      <c r="R203" s="193"/>
      <c r="S203" s="193"/>
      <c r="T203" s="194"/>
      <c r="AT203" s="195" t="s">
        <v>199</v>
      </c>
      <c r="AU203" s="195" t="s">
        <v>22</v>
      </c>
      <c r="AV203" s="10" t="s">
        <v>89</v>
      </c>
      <c r="AW203" s="10" t="s">
        <v>35</v>
      </c>
      <c r="AX203" s="10" t="s">
        <v>22</v>
      </c>
      <c r="AY203" s="195" t="s">
        <v>192</v>
      </c>
    </row>
    <row r="204" spans="2:65" s="1" customFormat="1" ht="22.5" customHeight="1" x14ac:dyDescent="0.3">
      <c r="B204" s="33"/>
      <c r="C204" s="172" t="s">
        <v>459</v>
      </c>
      <c r="D204" s="172" t="s">
        <v>193</v>
      </c>
      <c r="E204" s="173" t="s">
        <v>460</v>
      </c>
      <c r="F204" s="174" t="s">
        <v>461</v>
      </c>
      <c r="G204" s="175" t="s">
        <v>196</v>
      </c>
      <c r="H204" s="176">
        <v>1697</v>
      </c>
      <c r="I204" s="177"/>
      <c r="J204" s="178">
        <f>ROUND(I204*H204,2)</f>
        <v>0</v>
      </c>
      <c r="K204" s="174" t="s">
        <v>20</v>
      </c>
      <c r="L204" s="53"/>
      <c r="M204" s="179" t="s">
        <v>20</v>
      </c>
      <c r="N204" s="180" t="s">
        <v>42</v>
      </c>
      <c r="O204" s="34"/>
      <c r="P204" s="181">
        <f>O204*H204</f>
        <v>0</v>
      </c>
      <c r="Q204" s="181">
        <v>6.0999999999999997E-4</v>
      </c>
      <c r="R204" s="181">
        <f>Q204*H204</f>
        <v>1.0351699999999999</v>
      </c>
      <c r="S204" s="181">
        <v>0</v>
      </c>
      <c r="T204" s="182">
        <f>S204*H204</f>
        <v>0</v>
      </c>
      <c r="AR204" s="16" t="s">
        <v>191</v>
      </c>
      <c r="AT204" s="16" t="s">
        <v>193</v>
      </c>
      <c r="AU204" s="16" t="s">
        <v>22</v>
      </c>
      <c r="AY204" s="16" t="s">
        <v>192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6" t="s">
        <v>22</v>
      </c>
      <c r="BK204" s="183">
        <f>ROUND(I204*H204,2)</f>
        <v>0</v>
      </c>
      <c r="BL204" s="16" t="s">
        <v>191</v>
      </c>
      <c r="BM204" s="16" t="s">
        <v>462</v>
      </c>
    </row>
    <row r="205" spans="2:65" s="1" customFormat="1" ht="22.5" customHeight="1" x14ac:dyDescent="0.3">
      <c r="B205" s="33"/>
      <c r="C205" s="172" t="s">
        <v>463</v>
      </c>
      <c r="D205" s="172" t="s">
        <v>193</v>
      </c>
      <c r="E205" s="173" t="s">
        <v>464</v>
      </c>
      <c r="F205" s="174" t="s">
        <v>465</v>
      </c>
      <c r="G205" s="175" t="s">
        <v>196</v>
      </c>
      <c r="H205" s="176">
        <v>1697</v>
      </c>
      <c r="I205" s="177"/>
      <c r="J205" s="178">
        <f>ROUND(I205*H205,2)</f>
        <v>0</v>
      </c>
      <c r="K205" s="174" t="s">
        <v>20</v>
      </c>
      <c r="L205" s="53"/>
      <c r="M205" s="179" t="s">
        <v>20</v>
      </c>
      <c r="N205" s="180" t="s">
        <v>42</v>
      </c>
      <c r="O205" s="34"/>
      <c r="P205" s="181">
        <f>O205*H205</f>
        <v>0</v>
      </c>
      <c r="Q205" s="181">
        <v>0</v>
      </c>
      <c r="R205" s="181">
        <f>Q205*H205</f>
        <v>0</v>
      </c>
      <c r="S205" s="181">
        <v>0</v>
      </c>
      <c r="T205" s="182">
        <f>S205*H205</f>
        <v>0</v>
      </c>
      <c r="AR205" s="16" t="s">
        <v>191</v>
      </c>
      <c r="AT205" s="16" t="s">
        <v>193</v>
      </c>
      <c r="AU205" s="16" t="s">
        <v>22</v>
      </c>
      <c r="AY205" s="16" t="s">
        <v>192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" t="s">
        <v>22</v>
      </c>
      <c r="BK205" s="183">
        <f>ROUND(I205*H205,2)</f>
        <v>0</v>
      </c>
      <c r="BL205" s="16" t="s">
        <v>191</v>
      </c>
      <c r="BM205" s="16" t="s">
        <v>466</v>
      </c>
    </row>
    <row r="206" spans="2:65" s="10" customFormat="1" x14ac:dyDescent="0.3">
      <c r="B206" s="184"/>
      <c r="C206" s="185"/>
      <c r="D206" s="186" t="s">
        <v>199</v>
      </c>
      <c r="E206" s="187" t="s">
        <v>467</v>
      </c>
      <c r="F206" s="188" t="s">
        <v>452</v>
      </c>
      <c r="G206" s="185"/>
      <c r="H206" s="189">
        <v>1697</v>
      </c>
      <c r="I206" s="190"/>
      <c r="J206" s="185"/>
      <c r="K206" s="185"/>
      <c r="L206" s="191"/>
      <c r="M206" s="192"/>
      <c r="N206" s="193"/>
      <c r="O206" s="193"/>
      <c r="P206" s="193"/>
      <c r="Q206" s="193"/>
      <c r="R206" s="193"/>
      <c r="S206" s="193"/>
      <c r="T206" s="194"/>
      <c r="AT206" s="195" t="s">
        <v>199</v>
      </c>
      <c r="AU206" s="195" t="s">
        <v>22</v>
      </c>
      <c r="AV206" s="10" t="s">
        <v>89</v>
      </c>
      <c r="AW206" s="10" t="s">
        <v>35</v>
      </c>
      <c r="AX206" s="10" t="s">
        <v>22</v>
      </c>
      <c r="AY206" s="195" t="s">
        <v>192</v>
      </c>
    </row>
    <row r="207" spans="2:65" s="1" customFormat="1" ht="22.5" customHeight="1" x14ac:dyDescent="0.3">
      <c r="B207" s="33"/>
      <c r="C207" s="172" t="s">
        <v>468</v>
      </c>
      <c r="D207" s="172" t="s">
        <v>193</v>
      </c>
      <c r="E207" s="173" t="s">
        <v>469</v>
      </c>
      <c r="F207" s="174" t="s">
        <v>470</v>
      </c>
      <c r="G207" s="175" t="s">
        <v>196</v>
      </c>
      <c r="H207" s="176">
        <v>392</v>
      </c>
      <c r="I207" s="177"/>
      <c r="J207" s="178">
        <f>ROUND(I207*H207,2)</f>
        <v>0</v>
      </c>
      <c r="K207" s="174" t="s">
        <v>20</v>
      </c>
      <c r="L207" s="53"/>
      <c r="M207" s="179" t="s">
        <v>20</v>
      </c>
      <c r="N207" s="180" t="s">
        <v>42</v>
      </c>
      <c r="O207" s="34"/>
      <c r="P207" s="181">
        <f>O207*H207</f>
        <v>0</v>
      </c>
      <c r="Q207" s="181">
        <v>8.4250000000000005E-2</v>
      </c>
      <c r="R207" s="181">
        <f>Q207*H207</f>
        <v>33.026000000000003</v>
      </c>
      <c r="S207" s="181">
        <v>0</v>
      </c>
      <c r="T207" s="182">
        <f>S207*H207</f>
        <v>0</v>
      </c>
      <c r="AR207" s="16" t="s">
        <v>191</v>
      </c>
      <c r="AT207" s="16" t="s">
        <v>193</v>
      </c>
      <c r="AU207" s="16" t="s">
        <v>22</v>
      </c>
      <c r="AY207" s="16" t="s">
        <v>192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6" t="s">
        <v>22</v>
      </c>
      <c r="BK207" s="183">
        <f>ROUND(I207*H207,2)</f>
        <v>0</v>
      </c>
      <c r="BL207" s="16" t="s">
        <v>191</v>
      </c>
      <c r="BM207" s="16" t="s">
        <v>471</v>
      </c>
    </row>
    <row r="208" spans="2:65" s="10" customFormat="1" x14ac:dyDescent="0.3">
      <c r="B208" s="184"/>
      <c r="C208" s="185"/>
      <c r="D208" s="198" t="s">
        <v>199</v>
      </c>
      <c r="E208" s="208" t="s">
        <v>472</v>
      </c>
      <c r="F208" s="209" t="s">
        <v>473</v>
      </c>
      <c r="G208" s="185"/>
      <c r="H208" s="210">
        <v>294</v>
      </c>
      <c r="I208" s="190"/>
      <c r="J208" s="185"/>
      <c r="K208" s="185"/>
      <c r="L208" s="191"/>
      <c r="M208" s="192"/>
      <c r="N208" s="193"/>
      <c r="O208" s="193"/>
      <c r="P208" s="193"/>
      <c r="Q208" s="193"/>
      <c r="R208" s="193"/>
      <c r="S208" s="193"/>
      <c r="T208" s="194"/>
      <c r="AT208" s="195" t="s">
        <v>199</v>
      </c>
      <c r="AU208" s="195" t="s">
        <v>22</v>
      </c>
      <c r="AV208" s="10" t="s">
        <v>89</v>
      </c>
      <c r="AW208" s="10" t="s">
        <v>35</v>
      </c>
      <c r="AX208" s="10" t="s">
        <v>71</v>
      </c>
      <c r="AY208" s="195" t="s">
        <v>192</v>
      </c>
    </row>
    <row r="209" spans="2:65" s="10" customFormat="1" x14ac:dyDescent="0.3">
      <c r="B209" s="184"/>
      <c r="C209" s="185"/>
      <c r="D209" s="198" t="s">
        <v>199</v>
      </c>
      <c r="E209" s="208" t="s">
        <v>144</v>
      </c>
      <c r="F209" s="209" t="s">
        <v>474</v>
      </c>
      <c r="G209" s="185"/>
      <c r="H209" s="210">
        <v>98</v>
      </c>
      <c r="I209" s="190"/>
      <c r="J209" s="185"/>
      <c r="K209" s="185"/>
      <c r="L209" s="191"/>
      <c r="M209" s="192"/>
      <c r="N209" s="193"/>
      <c r="O209" s="193"/>
      <c r="P209" s="193"/>
      <c r="Q209" s="193"/>
      <c r="R209" s="193"/>
      <c r="S209" s="193"/>
      <c r="T209" s="194"/>
      <c r="AT209" s="195" t="s">
        <v>199</v>
      </c>
      <c r="AU209" s="195" t="s">
        <v>22</v>
      </c>
      <c r="AV209" s="10" t="s">
        <v>89</v>
      </c>
      <c r="AW209" s="10" t="s">
        <v>35</v>
      </c>
      <c r="AX209" s="10" t="s">
        <v>71</v>
      </c>
      <c r="AY209" s="195" t="s">
        <v>192</v>
      </c>
    </row>
    <row r="210" spans="2:65" s="10" customFormat="1" x14ac:dyDescent="0.3">
      <c r="B210" s="184"/>
      <c r="C210" s="185"/>
      <c r="D210" s="186" t="s">
        <v>199</v>
      </c>
      <c r="E210" s="187" t="s">
        <v>475</v>
      </c>
      <c r="F210" s="188" t="s">
        <v>476</v>
      </c>
      <c r="G210" s="185"/>
      <c r="H210" s="189">
        <v>392</v>
      </c>
      <c r="I210" s="190"/>
      <c r="J210" s="185"/>
      <c r="K210" s="185"/>
      <c r="L210" s="191"/>
      <c r="M210" s="192"/>
      <c r="N210" s="193"/>
      <c r="O210" s="193"/>
      <c r="P210" s="193"/>
      <c r="Q210" s="193"/>
      <c r="R210" s="193"/>
      <c r="S210" s="193"/>
      <c r="T210" s="194"/>
      <c r="AT210" s="195" t="s">
        <v>199</v>
      </c>
      <c r="AU210" s="195" t="s">
        <v>22</v>
      </c>
      <c r="AV210" s="10" t="s">
        <v>89</v>
      </c>
      <c r="AW210" s="10" t="s">
        <v>35</v>
      </c>
      <c r="AX210" s="10" t="s">
        <v>22</v>
      </c>
      <c r="AY210" s="195" t="s">
        <v>192</v>
      </c>
    </row>
    <row r="211" spans="2:65" s="1" customFormat="1" ht="22.5" customHeight="1" x14ac:dyDescent="0.3">
      <c r="B211" s="33"/>
      <c r="C211" s="211" t="s">
        <v>477</v>
      </c>
      <c r="D211" s="211" t="s">
        <v>250</v>
      </c>
      <c r="E211" s="212" t="s">
        <v>478</v>
      </c>
      <c r="F211" s="213" t="s">
        <v>479</v>
      </c>
      <c r="G211" s="214" t="s">
        <v>196</v>
      </c>
      <c r="H211" s="215">
        <v>299.88</v>
      </c>
      <c r="I211" s="216"/>
      <c r="J211" s="217">
        <f>ROUND(I211*H211,2)</f>
        <v>0</v>
      </c>
      <c r="K211" s="213" t="s">
        <v>20</v>
      </c>
      <c r="L211" s="218"/>
      <c r="M211" s="219" t="s">
        <v>20</v>
      </c>
      <c r="N211" s="220" t="s">
        <v>42</v>
      </c>
      <c r="O211" s="34"/>
      <c r="P211" s="181">
        <f>O211*H211</f>
        <v>0</v>
      </c>
      <c r="Q211" s="181">
        <v>0.113</v>
      </c>
      <c r="R211" s="181">
        <f>Q211*H211</f>
        <v>33.88644</v>
      </c>
      <c r="S211" s="181">
        <v>0</v>
      </c>
      <c r="T211" s="182">
        <f>S211*H211</f>
        <v>0</v>
      </c>
      <c r="AR211" s="16" t="s">
        <v>134</v>
      </c>
      <c r="AT211" s="16" t="s">
        <v>250</v>
      </c>
      <c r="AU211" s="16" t="s">
        <v>22</v>
      </c>
      <c r="AY211" s="16" t="s">
        <v>192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6" t="s">
        <v>22</v>
      </c>
      <c r="BK211" s="183">
        <f>ROUND(I211*H211,2)</f>
        <v>0</v>
      </c>
      <c r="BL211" s="16" t="s">
        <v>191</v>
      </c>
      <c r="BM211" s="16" t="s">
        <v>480</v>
      </c>
    </row>
    <row r="212" spans="2:65" s="10" customFormat="1" x14ac:dyDescent="0.3">
      <c r="B212" s="184"/>
      <c r="C212" s="185"/>
      <c r="D212" s="186" t="s">
        <v>199</v>
      </c>
      <c r="E212" s="187" t="s">
        <v>481</v>
      </c>
      <c r="F212" s="188" t="s">
        <v>482</v>
      </c>
      <c r="G212" s="185"/>
      <c r="H212" s="189">
        <v>299.88</v>
      </c>
      <c r="I212" s="190"/>
      <c r="J212" s="185"/>
      <c r="K212" s="185"/>
      <c r="L212" s="191"/>
      <c r="M212" s="192"/>
      <c r="N212" s="193"/>
      <c r="O212" s="193"/>
      <c r="P212" s="193"/>
      <c r="Q212" s="193"/>
      <c r="R212" s="193"/>
      <c r="S212" s="193"/>
      <c r="T212" s="194"/>
      <c r="AT212" s="195" t="s">
        <v>199</v>
      </c>
      <c r="AU212" s="195" t="s">
        <v>22</v>
      </c>
      <c r="AV212" s="10" t="s">
        <v>89</v>
      </c>
      <c r="AW212" s="10" t="s">
        <v>35</v>
      </c>
      <c r="AX212" s="10" t="s">
        <v>22</v>
      </c>
      <c r="AY212" s="195" t="s">
        <v>192</v>
      </c>
    </row>
    <row r="213" spans="2:65" s="1" customFormat="1" ht="22.5" customHeight="1" x14ac:dyDescent="0.3">
      <c r="B213" s="33"/>
      <c r="C213" s="211" t="s">
        <v>483</v>
      </c>
      <c r="D213" s="211" t="s">
        <v>250</v>
      </c>
      <c r="E213" s="212" t="s">
        <v>484</v>
      </c>
      <c r="F213" s="213" t="s">
        <v>485</v>
      </c>
      <c r="G213" s="214" t="s">
        <v>196</v>
      </c>
      <c r="H213" s="215">
        <v>8.16</v>
      </c>
      <c r="I213" s="216"/>
      <c r="J213" s="217">
        <f>ROUND(I213*H213,2)</f>
        <v>0</v>
      </c>
      <c r="K213" s="213" t="s">
        <v>20</v>
      </c>
      <c r="L213" s="218"/>
      <c r="M213" s="219" t="s">
        <v>20</v>
      </c>
      <c r="N213" s="220" t="s">
        <v>42</v>
      </c>
      <c r="O213" s="34"/>
      <c r="P213" s="181">
        <f>O213*H213</f>
        <v>0</v>
      </c>
      <c r="Q213" s="181">
        <v>0.13100000000000001</v>
      </c>
      <c r="R213" s="181">
        <f>Q213*H213</f>
        <v>1.0689600000000001</v>
      </c>
      <c r="S213" s="181">
        <v>0</v>
      </c>
      <c r="T213" s="182">
        <f>S213*H213</f>
        <v>0</v>
      </c>
      <c r="AR213" s="16" t="s">
        <v>134</v>
      </c>
      <c r="AT213" s="16" t="s">
        <v>250</v>
      </c>
      <c r="AU213" s="16" t="s">
        <v>22</v>
      </c>
      <c r="AY213" s="16" t="s">
        <v>192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6" t="s">
        <v>22</v>
      </c>
      <c r="BK213" s="183">
        <f>ROUND(I213*H213,2)</f>
        <v>0</v>
      </c>
      <c r="BL213" s="16" t="s">
        <v>191</v>
      </c>
      <c r="BM213" s="16" t="s">
        <v>486</v>
      </c>
    </row>
    <row r="214" spans="2:65" s="10" customFormat="1" x14ac:dyDescent="0.3">
      <c r="B214" s="184"/>
      <c r="C214" s="185"/>
      <c r="D214" s="186" t="s">
        <v>199</v>
      </c>
      <c r="E214" s="187" t="s">
        <v>487</v>
      </c>
      <c r="F214" s="188" t="s">
        <v>488</v>
      </c>
      <c r="G214" s="185"/>
      <c r="H214" s="189">
        <v>8.16</v>
      </c>
      <c r="I214" s="190"/>
      <c r="J214" s="185"/>
      <c r="K214" s="185"/>
      <c r="L214" s="191"/>
      <c r="M214" s="192"/>
      <c r="N214" s="193"/>
      <c r="O214" s="193"/>
      <c r="P214" s="193"/>
      <c r="Q214" s="193"/>
      <c r="R214" s="193"/>
      <c r="S214" s="193"/>
      <c r="T214" s="194"/>
      <c r="AT214" s="195" t="s">
        <v>199</v>
      </c>
      <c r="AU214" s="195" t="s">
        <v>22</v>
      </c>
      <c r="AV214" s="10" t="s">
        <v>89</v>
      </c>
      <c r="AW214" s="10" t="s">
        <v>35</v>
      </c>
      <c r="AX214" s="10" t="s">
        <v>22</v>
      </c>
      <c r="AY214" s="195" t="s">
        <v>192</v>
      </c>
    </row>
    <row r="215" spans="2:65" s="1" customFormat="1" ht="22.5" customHeight="1" x14ac:dyDescent="0.3">
      <c r="B215" s="33"/>
      <c r="C215" s="211" t="s">
        <v>489</v>
      </c>
      <c r="D215" s="211" t="s">
        <v>250</v>
      </c>
      <c r="E215" s="212" t="s">
        <v>490</v>
      </c>
      <c r="F215" s="213" t="s">
        <v>491</v>
      </c>
      <c r="G215" s="214" t="s">
        <v>196</v>
      </c>
      <c r="H215" s="215">
        <v>99.96</v>
      </c>
      <c r="I215" s="216"/>
      <c r="J215" s="217">
        <f>ROUND(I215*H215,2)</f>
        <v>0</v>
      </c>
      <c r="K215" s="213" t="s">
        <v>20</v>
      </c>
      <c r="L215" s="218"/>
      <c r="M215" s="219" t="s">
        <v>20</v>
      </c>
      <c r="N215" s="220" t="s">
        <v>42</v>
      </c>
      <c r="O215" s="34"/>
      <c r="P215" s="181">
        <f>O215*H215</f>
        <v>0</v>
      </c>
      <c r="Q215" s="181">
        <v>0.13100000000000001</v>
      </c>
      <c r="R215" s="181">
        <f>Q215*H215</f>
        <v>13.094759999999999</v>
      </c>
      <c r="S215" s="181">
        <v>0</v>
      </c>
      <c r="T215" s="182">
        <f>S215*H215</f>
        <v>0</v>
      </c>
      <c r="AR215" s="16" t="s">
        <v>134</v>
      </c>
      <c r="AT215" s="16" t="s">
        <v>250</v>
      </c>
      <c r="AU215" s="16" t="s">
        <v>22</v>
      </c>
      <c r="AY215" s="16" t="s">
        <v>192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6" t="s">
        <v>22</v>
      </c>
      <c r="BK215" s="183">
        <f>ROUND(I215*H215,2)</f>
        <v>0</v>
      </c>
      <c r="BL215" s="16" t="s">
        <v>191</v>
      </c>
      <c r="BM215" s="16" t="s">
        <v>492</v>
      </c>
    </row>
    <row r="216" spans="2:65" s="10" customFormat="1" x14ac:dyDescent="0.3">
      <c r="B216" s="184"/>
      <c r="C216" s="185"/>
      <c r="D216" s="186" t="s">
        <v>199</v>
      </c>
      <c r="E216" s="187" t="s">
        <v>493</v>
      </c>
      <c r="F216" s="188" t="s">
        <v>494</v>
      </c>
      <c r="G216" s="185"/>
      <c r="H216" s="189">
        <v>99.96</v>
      </c>
      <c r="I216" s="190"/>
      <c r="J216" s="185"/>
      <c r="K216" s="185"/>
      <c r="L216" s="191"/>
      <c r="M216" s="192"/>
      <c r="N216" s="193"/>
      <c r="O216" s="193"/>
      <c r="P216" s="193"/>
      <c r="Q216" s="193"/>
      <c r="R216" s="193"/>
      <c r="S216" s="193"/>
      <c r="T216" s="194"/>
      <c r="AT216" s="195" t="s">
        <v>199</v>
      </c>
      <c r="AU216" s="195" t="s">
        <v>22</v>
      </c>
      <c r="AV216" s="10" t="s">
        <v>89</v>
      </c>
      <c r="AW216" s="10" t="s">
        <v>35</v>
      </c>
      <c r="AX216" s="10" t="s">
        <v>22</v>
      </c>
      <c r="AY216" s="195" t="s">
        <v>192</v>
      </c>
    </row>
    <row r="217" spans="2:65" s="1" customFormat="1" ht="22.5" customHeight="1" x14ac:dyDescent="0.3">
      <c r="B217" s="33"/>
      <c r="C217" s="172" t="s">
        <v>495</v>
      </c>
      <c r="D217" s="172" t="s">
        <v>193</v>
      </c>
      <c r="E217" s="173" t="s">
        <v>496</v>
      </c>
      <c r="F217" s="174" t="s">
        <v>497</v>
      </c>
      <c r="G217" s="175" t="s">
        <v>196</v>
      </c>
      <c r="H217" s="176">
        <v>2.5</v>
      </c>
      <c r="I217" s="177"/>
      <c r="J217" s="178">
        <f>ROUND(I217*H217,2)</f>
        <v>0</v>
      </c>
      <c r="K217" s="174" t="s">
        <v>20</v>
      </c>
      <c r="L217" s="53"/>
      <c r="M217" s="179" t="s">
        <v>20</v>
      </c>
      <c r="N217" s="180" t="s">
        <v>42</v>
      </c>
      <c r="O217" s="34"/>
      <c r="P217" s="181">
        <f>O217*H217</f>
        <v>0</v>
      </c>
      <c r="Q217" s="181">
        <v>0.52320999999999995</v>
      </c>
      <c r="R217" s="181">
        <f>Q217*H217</f>
        <v>1.3080249999999998</v>
      </c>
      <c r="S217" s="181">
        <v>0</v>
      </c>
      <c r="T217" s="182">
        <f>S217*H217</f>
        <v>0</v>
      </c>
      <c r="AR217" s="16" t="s">
        <v>191</v>
      </c>
      <c r="AT217" s="16" t="s">
        <v>193</v>
      </c>
      <c r="AU217" s="16" t="s">
        <v>22</v>
      </c>
      <c r="AY217" s="16" t="s">
        <v>192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6" t="s">
        <v>22</v>
      </c>
      <c r="BK217" s="183">
        <f>ROUND(I217*H217,2)</f>
        <v>0</v>
      </c>
      <c r="BL217" s="16" t="s">
        <v>191</v>
      </c>
      <c r="BM217" s="16" t="s">
        <v>498</v>
      </c>
    </row>
    <row r="218" spans="2:65" s="10" customFormat="1" x14ac:dyDescent="0.3">
      <c r="B218" s="184"/>
      <c r="C218" s="185"/>
      <c r="D218" s="198" t="s">
        <v>199</v>
      </c>
      <c r="E218" s="208" t="s">
        <v>499</v>
      </c>
      <c r="F218" s="209" t="s">
        <v>500</v>
      </c>
      <c r="G218" s="185"/>
      <c r="H218" s="210">
        <v>2.5</v>
      </c>
      <c r="I218" s="190"/>
      <c r="J218" s="185"/>
      <c r="K218" s="185"/>
      <c r="L218" s="191"/>
      <c r="M218" s="192"/>
      <c r="N218" s="193"/>
      <c r="O218" s="193"/>
      <c r="P218" s="193"/>
      <c r="Q218" s="193"/>
      <c r="R218" s="193"/>
      <c r="S218" s="193"/>
      <c r="T218" s="194"/>
      <c r="AT218" s="195" t="s">
        <v>199</v>
      </c>
      <c r="AU218" s="195" t="s">
        <v>22</v>
      </c>
      <c r="AV218" s="10" t="s">
        <v>89</v>
      </c>
      <c r="AW218" s="10" t="s">
        <v>35</v>
      </c>
      <c r="AX218" s="10" t="s">
        <v>22</v>
      </c>
      <c r="AY218" s="195" t="s">
        <v>192</v>
      </c>
    </row>
    <row r="219" spans="2:65" s="9" customFormat="1" ht="37.35" customHeight="1" x14ac:dyDescent="0.35">
      <c r="B219" s="158"/>
      <c r="C219" s="159"/>
      <c r="D219" s="160" t="s">
        <v>70</v>
      </c>
      <c r="E219" s="161" t="s">
        <v>134</v>
      </c>
      <c r="F219" s="161" t="s">
        <v>501</v>
      </c>
      <c r="G219" s="159"/>
      <c r="H219" s="159"/>
      <c r="I219" s="162"/>
      <c r="J219" s="163">
        <f>BK219</f>
        <v>0</v>
      </c>
      <c r="K219" s="159"/>
      <c r="L219" s="164"/>
      <c r="M219" s="165"/>
      <c r="N219" s="166"/>
      <c r="O219" s="166"/>
      <c r="P219" s="167">
        <f>SUM(P220:P223)</f>
        <v>0</v>
      </c>
      <c r="Q219" s="166"/>
      <c r="R219" s="167">
        <f>SUM(R220:R223)</f>
        <v>4.0621200000000002</v>
      </c>
      <c r="S219" s="166"/>
      <c r="T219" s="168">
        <f>SUM(T220:T223)</f>
        <v>0</v>
      </c>
      <c r="AR219" s="169" t="s">
        <v>191</v>
      </c>
      <c r="AT219" s="170" t="s">
        <v>70</v>
      </c>
      <c r="AU219" s="170" t="s">
        <v>71</v>
      </c>
      <c r="AY219" s="169" t="s">
        <v>192</v>
      </c>
      <c r="BK219" s="171">
        <f>SUM(BK220:BK223)</f>
        <v>0</v>
      </c>
    </row>
    <row r="220" spans="2:65" s="1" customFormat="1" ht="22.5" customHeight="1" x14ac:dyDescent="0.3">
      <c r="B220" s="33"/>
      <c r="C220" s="172" t="s">
        <v>502</v>
      </c>
      <c r="D220" s="172" t="s">
        <v>193</v>
      </c>
      <c r="E220" s="173" t="s">
        <v>503</v>
      </c>
      <c r="F220" s="174" t="s">
        <v>504</v>
      </c>
      <c r="G220" s="175" t="s">
        <v>205</v>
      </c>
      <c r="H220" s="176">
        <v>3</v>
      </c>
      <c r="I220" s="177"/>
      <c r="J220" s="178">
        <f>ROUND(I220*H220,2)</f>
        <v>0</v>
      </c>
      <c r="K220" s="174" t="s">
        <v>20</v>
      </c>
      <c r="L220" s="53"/>
      <c r="M220" s="179" t="s">
        <v>20</v>
      </c>
      <c r="N220" s="180" t="s">
        <v>42</v>
      </c>
      <c r="O220" s="34"/>
      <c r="P220" s="181">
        <f>O220*H220</f>
        <v>0</v>
      </c>
      <c r="Q220" s="181">
        <v>0.42080000000000001</v>
      </c>
      <c r="R220" s="181">
        <f>Q220*H220</f>
        <v>1.2624</v>
      </c>
      <c r="S220" s="181">
        <v>0</v>
      </c>
      <c r="T220" s="182">
        <f>S220*H220</f>
        <v>0</v>
      </c>
      <c r="AR220" s="16" t="s">
        <v>191</v>
      </c>
      <c r="AT220" s="16" t="s">
        <v>193</v>
      </c>
      <c r="AU220" s="16" t="s">
        <v>22</v>
      </c>
      <c r="AY220" s="16" t="s">
        <v>192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6" t="s">
        <v>22</v>
      </c>
      <c r="BK220" s="183">
        <f>ROUND(I220*H220,2)</f>
        <v>0</v>
      </c>
      <c r="BL220" s="16" t="s">
        <v>191</v>
      </c>
      <c r="BM220" s="16" t="s">
        <v>505</v>
      </c>
    </row>
    <row r="221" spans="2:65" s="10" customFormat="1" x14ac:dyDescent="0.3">
      <c r="B221" s="184"/>
      <c r="C221" s="185"/>
      <c r="D221" s="186" t="s">
        <v>199</v>
      </c>
      <c r="E221" s="187" t="s">
        <v>506</v>
      </c>
      <c r="F221" s="188" t="s">
        <v>507</v>
      </c>
      <c r="G221" s="185"/>
      <c r="H221" s="189">
        <v>3</v>
      </c>
      <c r="I221" s="190"/>
      <c r="J221" s="185"/>
      <c r="K221" s="185"/>
      <c r="L221" s="191"/>
      <c r="M221" s="192"/>
      <c r="N221" s="193"/>
      <c r="O221" s="193"/>
      <c r="P221" s="193"/>
      <c r="Q221" s="193"/>
      <c r="R221" s="193"/>
      <c r="S221" s="193"/>
      <c r="T221" s="194"/>
      <c r="AT221" s="195" t="s">
        <v>199</v>
      </c>
      <c r="AU221" s="195" t="s">
        <v>22</v>
      </c>
      <c r="AV221" s="10" t="s">
        <v>89</v>
      </c>
      <c r="AW221" s="10" t="s">
        <v>35</v>
      </c>
      <c r="AX221" s="10" t="s">
        <v>22</v>
      </c>
      <c r="AY221" s="195" t="s">
        <v>192</v>
      </c>
    </row>
    <row r="222" spans="2:65" s="1" customFormat="1" ht="31.5" customHeight="1" x14ac:dyDescent="0.3">
      <c r="B222" s="33"/>
      <c r="C222" s="172" t="s">
        <v>508</v>
      </c>
      <c r="D222" s="172" t="s">
        <v>193</v>
      </c>
      <c r="E222" s="173" t="s">
        <v>509</v>
      </c>
      <c r="F222" s="174" t="s">
        <v>510</v>
      </c>
      <c r="G222" s="175" t="s">
        <v>205</v>
      </c>
      <c r="H222" s="176">
        <v>9</v>
      </c>
      <c r="I222" s="177"/>
      <c r="J222" s="178">
        <f>ROUND(I222*H222,2)</f>
        <v>0</v>
      </c>
      <c r="K222" s="174" t="s">
        <v>20</v>
      </c>
      <c r="L222" s="53"/>
      <c r="M222" s="179" t="s">
        <v>20</v>
      </c>
      <c r="N222" s="180" t="s">
        <v>42</v>
      </c>
      <c r="O222" s="34"/>
      <c r="P222" s="181">
        <f>O222*H222</f>
        <v>0</v>
      </c>
      <c r="Q222" s="181">
        <v>0.31108000000000002</v>
      </c>
      <c r="R222" s="181">
        <f>Q222*H222</f>
        <v>2.7997200000000002</v>
      </c>
      <c r="S222" s="181">
        <v>0</v>
      </c>
      <c r="T222" s="182">
        <f>S222*H222</f>
        <v>0</v>
      </c>
      <c r="AR222" s="16" t="s">
        <v>191</v>
      </c>
      <c r="AT222" s="16" t="s">
        <v>193</v>
      </c>
      <c r="AU222" s="16" t="s">
        <v>22</v>
      </c>
      <c r="AY222" s="16" t="s">
        <v>192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6" t="s">
        <v>22</v>
      </c>
      <c r="BK222" s="183">
        <f>ROUND(I222*H222,2)</f>
        <v>0</v>
      </c>
      <c r="BL222" s="16" t="s">
        <v>191</v>
      </c>
      <c r="BM222" s="16" t="s">
        <v>511</v>
      </c>
    </row>
    <row r="223" spans="2:65" s="10" customFormat="1" x14ac:dyDescent="0.3">
      <c r="B223" s="184"/>
      <c r="C223" s="185"/>
      <c r="D223" s="198" t="s">
        <v>199</v>
      </c>
      <c r="E223" s="208" t="s">
        <v>512</v>
      </c>
      <c r="F223" s="209" t="s">
        <v>513</v>
      </c>
      <c r="G223" s="185"/>
      <c r="H223" s="210">
        <v>9</v>
      </c>
      <c r="I223" s="190"/>
      <c r="J223" s="185"/>
      <c r="K223" s="185"/>
      <c r="L223" s="191"/>
      <c r="M223" s="192"/>
      <c r="N223" s="193"/>
      <c r="O223" s="193"/>
      <c r="P223" s="193"/>
      <c r="Q223" s="193"/>
      <c r="R223" s="193"/>
      <c r="S223" s="193"/>
      <c r="T223" s="194"/>
      <c r="AT223" s="195" t="s">
        <v>199</v>
      </c>
      <c r="AU223" s="195" t="s">
        <v>22</v>
      </c>
      <c r="AV223" s="10" t="s">
        <v>89</v>
      </c>
      <c r="AW223" s="10" t="s">
        <v>35</v>
      </c>
      <c r="AX223" s="10" t="s">
        <v>22</v>
      </c>
      <c r="AY223" s="195" t="s">
        <v>192</v>
      </c>
    </row>
    <row r="224" spans="2:65" s="9" customFormat="1" ht="37.35" customHeight="1" x14ac:dyDescent="0.35">
      <c r="B224" s="158"/>
      <c r="C224" s="159"/>
      <c r="D224" s="160" t="s">
        <v>70</v>
      </c>
      <c r="E224" s="161" t="s">
        <v>98</v>
      </c>
      <c r="F224" s="161" t="s">
        <v>514</v>
      </c>
      <c r="G224" s="159"/>
      <c r="H224" s="159"/>
      <c r="I224" s="162"/>
      <c r="J224" s="163">
        <f>BK224</f>
        <v>0</v>
      </c>
      <c r="K224" s="159"/>
      <c r="L224" s="164"/>
      <c r="M224" s="165"/>
      <c r="N224" s="166"/>
      <c r="O224" s="166"/>
      <c r="P224" s="167">
        <f>SUM(P225:P300)</f>
        <v>0</v>
      </c>
      <c r="Q224" s="166"/>
      <c r="R224" s="167">
        <f>SUM(R225:R300)</f>
        <v>84.900312</v>
      </c>
      <c r="S224" s="166"/>
      <c r="T224" s="168">
        <f>SUM(T225:T300)</f>
        <v>0</v>
      </c>
      <c r="AR224" s="169" t="s">
        <v>191</v>
      </c>
      <c r="AT224" s="170" t="s">
        <v>70</v>
      </c>
      <c r="AU224" s="170" t="s">
        <v>71</v>
      </c>
      <c r="AY224" s="169" t="s">
        <v>192</v>
      </c>
      <c r="BK224" s="171">
        <f>SUM(BK225:BK300)</f>
        <v>0</v>
      </c>
    </row>
    <row r="225" spans="2:65" s="1" customFormat="1" ht="31.5" customHeight="1" x14ac:dyDescent="0.3">
      <c r="B225" s="33"/>
      <c r="C225" s="172" t="s">
        <v>515</v>
      </c>
      <c r="D225" s="172" t="s">
        <v>193</v>
      </c>
      <c r="E225" s="173" t="s">
        <v>516</v>
      </c>
      <c r="F225" s="174" t="s">
        <v>517</v>
      </c>
      <c r="G225" s="175" t="s">
        <v>250</v>
      </c>
      <c r="H225" s="176">
        <v>400</v>
      </c>
      <c r="I225" s="177"/>
      <c r="J225" s="178">
        <f>ROUND(I225*H225,2)</f>
        <v>0</v>
      </c>
      <c r="K225" s="174" t="s">
        <v>20</v>
      </c>
      <c r="L225" s="53"/>
      <c r="M225" s="179" t="s">
        <v>20</v>
      </c>
      <c r="N225" s="180" t="s">
        <v>42</v>
      </c>
      <c r="O225" s="34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AR225" s="16" t="s">
        <v>191</v>
      </c>
      <c r="AT225" s="16" t="s">
        <v>193</v>
      </c>
      <c r="AU225" s="16" t="s">
        <v>22</v>
      </c>
      <c r="AY225" s="16" t="s">
        <v>192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6" t="s">
        <v>22</v>
      </c>
      <c r="BK225" s="183">
        <f>ROUND(I225*H225,2)</f>
        <v>0</v>
      </c>
      <c r="BL225" s="16" t="s">
        <v>191</v>
      </c>
      <c r="BM225" s="16" t="s">
        <v>518</v>
      </c>
    </row>
    <row r="226" spans="2:65" s="10" customFormat="1" x14ac:dyDescent="0.3">
      <c r="B226" s="184"/>
      <c r="C226" s="185"/>
      <c r="D226" s="198" t="s">
        <v>199</v>
      </c>
      <c r="E226" s="208" t="s">
        <v>519</v>
      </c>
      <c r="F226" s="209" t="s">
        <v>520</v>
      </c>
      <c r="G226" s="185"/>
      <c r="H226" s="210">
        <v>300</v>
      </c>
      <c r="I226" s="190"/>
      <c r="J226" s="185"/>
      <c r="K226" s="185"/>
      <c r="L226" s="191"/>
      <c r="M226" s="192"/>
      <c r="N226" s="193"/>
      <c r="O226" s="193"/>
      <c r="P226" s="193"/>
      <c r="Q226" s="193"/>
      <c r="R226" s="193"/>
      <c r="S226" s="193"/>
      <c r="T226" s="194"/>
      <c r="AT226" s="195" t="s">
        <v>199</v>
      </c>
      <c r="AU226" s="195" t="s">
        <v>22</v>
      </c>
      <c r="AV226" s="10" t="s">
        <v>89</v>
      </c>
      <c r="AW226" s="10" t="s">
        <v>35</v>
      </c>
      <c r="AX226" s="10" t="s">
        <v>71</v>
      </c>
      <c r="AY226" s="195" t="s">
        <v>192</v>
      </c>
    </row>
    <row r="227" spans="2:65" s="10" customFormat="1" x14ac:dyDescent="0.3">
      <c r="B227" s="184"/>
      <c r="C227" s="185"/>
      <c r="D227" s="198" t="s">
        <v>199</v>
      </c>
      <c r="E227" s="208" t="s">
        <v>146</v>
      </c>
      <c r="F227" s="209" t="s">
        <v>521</v>
      </c>
      <c r="G227" s="185"/>
      <c r="H227" s="210">
        <v>100</v>
      </c>
      <c r="I227" s="190"/>
      <c r="J227" s="185"/>
      <c r="K227" s="185"/>
      <c r="L227" s="191"/>
      <c r="M227" s="192"/>
      <c r="N227" s="193"/>
      <c r="O227" s="193"/>
      <c r="P227" s="193"/>
      <c r="Q227" s="193"/>
      <c r="R227" s="193"/>
      <c r="S227" s="193"/>
      <c r="T227" s="194"/>
      <c r="AT227" s="195" t="s">
        <v>199</v>
      </c>
      <c r="AU227" s="195" t="s">
        <v>22</v>
      </c>
      <c r="AV227" s="10" t="s">
        <v>89</v>
      </c>
      <c r="AW227" s="10" t="s">
        <v>35</v>
      </c>
      <c r="AX227" s="10" t="s">
        <v>71</v>
      </c>
      <c r="AY227" s="195" t="s">
        <v>192</v>
      </c>
    </row>
    <row r="228" spans="2:65" s="10" customFormat="1" x14ac:dyDescent="0.3">
      <c r="B228" s="184"/>
      <c r="C228" s="185"/>
      <c r="D228" s="186" t="s">
        <v>199</v>
      </c>
      <c r="E228" s="187" t="s">
        <v>522</v>
      </c>
      <c r="F228" s="188" t="s">
        <v>523</v>
      </c>
      <c r="G228" s="185"/>
      <c r="H228" s="189">
        <v>400</v>
      </c>
      <c r="I228" s="190"/>
      <c r="J228" s="185"/>
      <c r="K228" s="185"/>
      <c r="L228" s="191"/>
      <c r="M228" s="192"/>
      <c r="N228" s="193"/>
      <c r="O228" s="193"/>
      <c r="P228" s="193"/>
      <c r="Q228" s="193"/>
      <c r="R228" s="193"/>
      <c r="S228" s="193"/>
      <c r="T228" s="194"/>
      <c r="AT228" s="195" t="s">
        <v>199</v>
      </c>
      <c r="AU228" s="195" t="s">
        <v>22</v>
      </c>
      <c r="AV228" s="10" t="s">
        <v>89</v>
      </c>
      <c r="AW228" s="10" t="s">
        <v>35</v>
      </c>
      <c r="AX228" s="10" t="s">
        <v>22</v>
      </c>
      <c r="AY228" s="195" t="s">
        <v>192</v>
      </c>
    </row>
    <row r="229" spans="2:65" s="1" customFormat="1" ht="31.5" customHeight="1" x14ac:dyDescent="0.3">
      <c r="B229" s="33"/>
      <c r="C229" s="172" t="s">
        <v>524</v>
      </c>
      <c r="D229" s="172" t="s">
        <v>193</v>
      </c>
      <c r="E229" s="173" t="s">
        <v>525</v>
      </c>
      <c r="F229" s="174" t="s">
        <v>526</v>
      </c>
      <c r="G229" s="175" t="s">
        <v>205</v>
      </c>
      <c r="H229" s="176">
        <v>7</v>
      </c>
      <c r="I229" s="177"/>
      <c r="J229" s="178">
        <f>ROUND(I229*H229,2)</f>
        <v>0</v>
      </c>
      <c r="K229" s="174" t="s">
        <v>20</v>
      </c>
      <c r="L229" s="53"/>
      <c r="M229" s="179" t="s">
        <v>20</v>
      </c>
      <c r="N229" s="180" t="s">
        <v>42</v>
      </c>
      <c r="O229" s="34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AR229" s="16" t="s">
        <v>191</v>
      </c>
      <c r="AT229" s="16" t="s">
        <v>193</v>
      </c>
      <c r="AU229" s="16" t="s">
        <v>22</v>
      </c>
      <c r="AY229" s="16" t="s">
        <v>192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6" t="s">
        <v>22</v>
      </c>
      <c r="BK229" s="183">
        <f>ROUND(I229*H229,2)</f>
        <v>0</v>
      </c>
      <c r="BL229" s="16" t="s">
        <v>191</v>
      </c>
      <c r="BM229" s="16" t="s">
        <v>527</v>
      </c>
    </row>
    <row r="230" spans="2:65" s="10" customFormat="1" x14ac:dyDescent="0.3">
      <c r="B230" s="184"/>
      <c r="C230" s="185"/>
      <c r="D230" s="198" t="s">
        <v>199</v>
      </c>
      <c r="E230" s="208" t="s">
        <v>528</v>
      </c>
      <c r="F230" s="209" t="s">
        <v>529</v>
      </c>
      <c r="G230" s="185"/>
      <c r="H230" s="210">
        <v>2</v>
      </c>
      <c r="I230" s="190"/>
      <c r="J230" s="185"/>
      <c r="K230" s="185"/>
      <c r="L230" s="191"/>
      <c r="M230" s="192"/>
      <c r="N230" s="193"/>
      <c r="O230" s="193"/>
      <c r="P230" s="193"/>
      <c r="Q230" s="193"/>
      <c r="R230" s="193"/>
      <c r="S230" s="193"/>
      <c r="T230" s="194"/>
      <c r="AT230" s="195" t="s">
        <v>199</v>
      </c>
      <c r="AU230" s="195" t="s">
        <v>22</v>
      </c>
      <c r="AV230" s="10" t="s">
        <v>89</v>
      </c>
      <c r="AW230" s="10" t="s">
        <v>35</v>
      </c>
      <c r="AX230" s="10" t="s">
        <v>71</v>
      </c>
      <c r="AY230" s="195" t="s">
        <v>192</v>
      </c>
    </row>
    <row r="231" spans="2:65" s="10" customFormat="1" x14ac:dyDescent="0.3">
      <c r="B231" s="184"/>
      <c r="C231" s="185"/>
      <c r="D231" s="198" t="s">
        <v>199</v>
      </c>
      <c r="E231" s="208" t="s">
        <v>147</v>
      </c>
      <c r="F231" s="209" t="s">
        <v>530</v>
      </c>
      <c r="G231" s="185"/>
      <c r="H231" s="210">
        <v>5</v>
      </c>
      <c r="I231" s="190"/>
      <c r="J231" s="185"/>
      <c r="K231" s="185"/>
      <c r="L231" s="191"/>
      <c r="M231" s="192"/>
      <c r="N231" s="193"/>
      <c r="O231" s="193"/>
      <c r="P231" s="193"/>
      <c r="Q231" s="193"/>
      <c r="R231" s="193"/>
      <c r="S231" s="193"/>
      <c r="T231" s="194"/>
      <c r="AT231" s="195" t="s">
        <v>199</v>
      </c>
      <c r="AU231" s="195" t="s">
        <v>22</v>
      </c>
      <c r="AV231" s="10" t="s">
        <v>89</v>
      </c>
      <c r="AW231" s="10" t="s">
        <v>35</v>
      </c>
      <c r="AX231" s="10" t="s">
        <v>71</v>
      </c>
      <c r="AY231" s="195" t="s">
        <v>192</v>
      </c>
    </row>
    <row r="232" spans="2:65" s="10" customFormat="1" x14ac:dyDescent="0.3">
      <c r="B232" s="184"/>
      <c r="C232" s="185"/>
      <c r="D232" s="186" t="s">
        <v>199</v>
      </c>
      <c r="E232" s="187" t="s">
        <v>531</v>
      </c>
      <c r="F232" s="188" t="s">
        <v>532</v>
      </c>
      <c r="G232" s="185"/>
      <c r="H232" s="189">
        <v>7</v>
      </c>
      <c r="I232" s="190"/>
      <c r="J232" s="185"/>
      <c r="K232" s="185"/>
      <c r="L232" s="191"/>
      <c r="M232" s="192"/>
      <c r="N232" s="193"/>
      <c r="O232" s="193"/>
      <c r="P232" s="193"/>
      <c r="Q232" s="193"/>
      <c r="R232" s="193"/>
      <c r="S232" s="193"/>
      <c r="T232" s="194"/>
      <c r="AT232" s="195" t="s">
        <v>199</v>
      </c>
      <c r="AU232" s="195" t="s">
        <v>22</v>
      </c>
      <c r="AV232" s="10" t="s">
        <v>89</v>
      </c>
      <c r="AW232" s="10" t="s">
        <v>35</v>
      </c>
      <c r="AX232" s="10" t="s">
        <v>22</v>
      </c>
      <c r="AY232" s="195" t="s">
        <v>192</v>
      </c>
    </row>
    <row r="233" spans="2:65" s="1" customFormat="1" ht="31.5" customHeight="1" x14ac:dyDescent="0.3">
      <c r="B233" s="33"/>
      <c r="C233" s="172" t="s">
        <v>533</v>
      </c>
      <c r="D233" s="172" t="s">
        <v>193</v>
      </c>
      <c r="E233" s="173" t="s">
        <v>534</v>
      </c>
      <c r="F233" s="174" t="s">
        <v>535</v>
      </c>
      <c r="G233" s="175" t="s">
        <v>205</v>
      </c>
      <c r="H233" s="176">
        <v>1</v>
      </c>
      <c r="I233" s="177"/>
      <c r="J233" s="178">
        <f>ROUND(I233*H233,2)</f>
        <v>0</v>
      </c>
      <c r="K233" s="174" t="s">
        <v>20</v>
      </c>
      <c r="L233" s="53"/>
      <c r="M233" s="179" t="s">
        <v>20</v>
      </c>
      <c r="N233" s="180" t="s">
        <v>42</v>
      </c>
      <c r="O233" s="34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AR233" s="16" t="s">
        <v>191</v>
      </c>
      <c r="AT233" s="16" t="s">
        <v>193</v>
      </c>
      <c r="AU233" s="16" t="s">
        <v>22</v>
      </c>
      <c r="AY233" s="16" t="s">
        <v>192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6" t="s">
        <v>22</v>
      </c>
      <c r="BK233" s="183">
        <f>ROUND(I233*H233,2)</f>
        <v>0</v>
      </c>
      <c r="BL233" s="16" t="s">
        <v>191</v>
      </c>
      <c r="BM233" s="16" t="s">
        <v>536</v>
      </c>
    </row>
    <row r="234" spans="2:65" s="10" customFormat="1" x14ac:dyDescent="0.3">
      <c r="B234" s="184"/>
      <c r="C234" s="185"/>
      <c r="D234" s="186" t="s">
        <v>199</v>
      </c>
      <c r="E234" s="187" t="s">
        <v>537</v>
      </c>
      <c r="F234" s="188" t="s">
        <v>22</v>
      </c>
      <c r="G234" s="185"/>
      <c r="H234" s="189">
        <v>1</v>
      </c>
      <c r="I234" s="190"/>
      <c r="J234" s="185"/>
      <c r="K234" s="185"/>
      <c r="L234" s="191"/>
      <c r="M234" s="192"/>
      <c r="N234" s="193"/>
      <c r="O234" s="193"/>
      <c r="P234" s="193"/>
      <c r="Q234" s="193"/>
      <c r="R234" s="193"/>
      <c r="S234" s="193"/>
      <c r="T234" s="194"/>
      <c r="AT234" s="195" t="s">
        <v>199</v>
      </c>
      <c r="AU234" s="195" t="s">
        <v>22</v>
      </c>
      <c r="AV234" s="10" t="s">
        <v>89</v>
      </c>
      <c r="AW234" s="10" t="s">
        <v>35</v>
      </c>
      <c r="AX234" s="10" t="s">
        <v>22</v>
      </c>
      <c r="AY234" s="195" t="s">
        <v>192</v>
      </c>
    </row>
    <row r="235" spans="2:65" s="1" customFormat="1" ht="22.5" customHeight="1" x14ac:dyDescent="0.3">
      <c r="B235" s="33"/>
      <c r="C235" s="172" t="s">
        <v>538</v>
      </c>
      <c r="D235" s="172" t="s">
        <v>193</v>
      </c>
      <c r="E235" s="173" t="s">
        <v>539</v>
      </c>
      <c r="F235" s="174" t="s">
        <v>540</v>
      </c>
      <c r="G235" s="175" t="s">
        <v>205</v>
      </c>
      <c r="H235" s="176">
        <v>73</v>
      </c>
      <c r="I235" s="177"/>
      <c r="J235" s="178">
        <f>ROUND(I235*H235,2)</f>
        <v>0</v>
      </c>
      <c r="K235" s="174" t="s">
        <v>20</v>
      </c>
      <c r="L235" s="53"/>
      <c r="M235" s="179" t="s">
        <v>20</v>
      </c>
      <c r="N235" s="180" t="s">
        <v>42</v>
      </c>
      <c r="O235" s="34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AR235" s="16" t="s">
        <v>191</v>
      </c>
      <c r="AT235" s="16" t="s">
        <v>193</v>
      </c>
      <c r="AU235" s="16" t="s">
        <v>22</v>
      </c>
      <c r="AY235" s="16" t="s">
        <v>192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6" t="s">
        <v>22</v>
      </c>
      <c r="BK235" s="183">
        <f>ROUND(I235*H235,2)</f>
        <v>0</v>
      </c>
      <c r="BL235" s="16" t="s">
        <v>191</v>
      </c>
      <c r="BM235" s="16" t="s">
        <v>541</v>
      </c>
    </row>
    <row r="236" spans="2:65" s="10" customFormat="1" x14ac:dyDescent="0.3">
      <c r="B236" s="184"/>
      <c r="C236" s="185"/>
      <c r="D236" s="186" t="s">
        <v>199</v>
      </c>
      <c r="E236" s="187" t="s">
        <v>542</v>
      </c>
      <c r="F236" s="188" t="s">
        <v>543</v>
      </c>
      <c r="G236" s="185"/>
      <c r="H236" s="189">
        <v>73</v>
      </c>
      <c r="I236" s="190"/>
      <c r="J236" s="185"/>
      <c r="K236" s="185"/>
      <c r="L236" s="191"/>
      <c r="M236" s="192"/>
      <c r="N236" s="193"/>
      <c r="O236" s="193"/>
      <c r="P236" s="193"/>
      <c r="Q236" s="193"/>
      <c r="R236" s="193"/>
      <c r="S236" s="193"/>
      <c r="T236" s="194"/>
      <c r="AT236" s="195" t="s">
        <v>199</v>
      </c>
      <c r="AU236" s="195" t="s">
        <v>22</v>
      </c>
      <c r="AV236" s="10" t="s">
        <v>89</v>
      </c>
      <c r="AW236" s="10" t="s">
        <v>35</v>
      </c>
      <c r="AX236" s="10" t="s">
        <v>22</v>
      </c>
      <c r="AY236" s="195" t="s">
        <v>192</v>
      </c>
    </row>
    <row r="237" spans="2:65" s="1" customFormat="1" ht="31.5" customHeight="1" x14ac:dyDescent="0.3">
      <c r="B237" s="33"/>
      <c r="C237" s="172" t="s">
        <v>544</v>
      </c>
      <c r="D237" s="172" t="s">
        <v>193</v>
      </c>
      <c r="E237" s="173" t="s">
        <v>545</v>
      </c>
      <c r="F237" s="174" t="s">
        <v>546</v>
      </c>
      <c r="G237" s="175" t="s">
        <v>250</v>
      </c>
      <c r="H237" s="176">
        <v>15</v>
      </c>
      <c r="I237" s="177"/>
      <c r="J237" s="178">
        <f>ROUND(I237*H237,2)</f>
        <v>0</v>
      </c>
      <c r="K237" s="174" t="s">
        <v>20</v>
      </c>
      <c r="L237" s="53"/>
      <c r="M237" s="179" t="s">
        <v>20</v>
      </c>
      <c r="N237" s="180" t="s">
        <v>42</v>
      </c>
      <c r="O237" s="34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AR237" s="16" t="s">
        <v>191</v>
      </c>
      <c r="AT237" s="16" t="s">
        <v>193</v>
      </c>
      <c r="AU237" s="16" t="s">
        <v>22</v>
      </c>
      <c r="AY237" s="16" t="s">
        <v>192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6" t="s">
        <v>22</v>
      </c>
      <c r="BK237" s="183">
        <f>ROUND(I237*H237,2)</f>
        <v>0</v>
      </c>
      <c r="BL237" s="16" t="s">
        <v>191</v>
      </c>
      <c r="BM237" s="16" t="s">
        <v>547</v>
      </c>
    </row>
    <row r="238" spans="2:65" s="10" customFormat="1" x14ac:dyDescent="0.3">
      <c r="B238" s="184"/>
      <c r="C238" s="185"/>
      <c r="D238" s="186" t="s">
        <v>199</v>
      </c>
      <c r="E238" s="187" t="s">
        <v>548</v>
      </c>
      <c r="F238" s="188" t="s">
        <v>549</v>
      </c>
      <c r="G238" s="185"/>
      <c r="H238" s="189">
        <v>15</v>
      </c>
      <c r="I238" s="190"/>
      <c r="J238" s="185"/>
      <c r="K238" s="185"/>
      <c r="L238" s="191"/>
      <c r="M238" s="192"/>
      <c r="N238" s="193"/>
      <c r="O238" s="193"/>
      <c r="P238" s="193"/>
      <c r="Q238" s="193"/>
      <c r="R238" s="193"/>
      <c r="S238" s="193"/>
      <c r="T238" s="194"/>
      <c r="AT238" s="195" t="s">
        <v>199</v>
      </c>
      <c r="AU238" s="195" t="s">
        <v>22</v>
      </c>
      <c r="AV238" s="10" t="s">
        <v>89</v>
      </c>
      <c r="AW238" s="10" t="s">
        <v>35</v>
      </c>
      <c r="AX238" s="10" t="s">
        <v>22</v>
      </c>
      <c r="AY238" s="195" t="s">
        <v>192</v>
      </c>
    </row>
    <row r="239" spans="2:65" s="1" customFormat="1" ht="22.5" customHeight="1" x14ac:dyDescent="0.3">
      <c r="B239" s="33"/>
      <c r="C239" s="172" t="s">
        <v>550</v>
      </c>
      <c r="D239" s="172" t="s">
        <v>193</v>
      </c>
      <c r="E239" s="173" t="s">
        <v>551</v>
      </c>
      <c r="F239" s="174" t="s">
        <v>552</v>
      </c>
      <c r="G239" s="175" t="s">
        <v>250</v>
      </c>
      <c r="H239" s="176">
        <v>27.5</v>
      </c>
      <c r="I239" s="177"/>
      <c r="J239" s="178">
        <f>ROUND(I239*H239,2)</f>
        <v>0</v>
      </c>
      <c r="K239" s="174" t="s">
        <v>20</v>
      </c>
      <c r="L239" s="53"/>
      <c r="M239" s="179" t="s">
        <v>20</v>
      </c>
      <c r="N239" s="180" t="s">
        <v>42</v>
      </c>
      <c r="O239" s="34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AR239" s="16" t="s">
        <v>191</v>
      </c>
      <c r="AT239" s="16" t="s">
        <v>193</v>
      </c>
      <c r="AU239" s="16" t="s">
        <v>22</v>
      </c>
      <c r="AY239" s="16" t="s">
        <v>192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6" t="s">
        <v>22</v>
      </c>
      <c r="BK239" s="183">
        <f>ROUND(I239*H239,2)</f>
        <v>0</v>
      </c>
      <c r="BL239" s="16" t="s">
        <v>191</v>
      </c>
      <c r="BM239" s="16" t="s">
        <v>553</v>
      </c>
    </row>
    <row r="240" spans="2:65" s="10" customFormat="1" x14ac:dyDescent="0.3">
      <c r="B240" s="184"/>
      <c r="C240" s="185"/>
      <c r="D240" s="198" t="s">
        <v>199</v>
      </c>
      <c r="E240" s="208" t="s">
        <v>554</v>
      </c>
      <c r="F240" s="209" t="s">
        <v>555</v>
      </c>
      <c r="G240" s="185"/>
      <c r="H240" s="210">
        <v>15</v>
      </c>
      <c r="I240" s="190"/>
      <c r="J240" s="185"/>
      <c r="K240" s="185"/>
      <c r="L240" s="191"/>
      <c r="M240" s="192"/>
      <c r="N240" s="193"/>
      <c r="O240" s="193"/>
      <c r="P240" s="193"/>
      <c r="Q240" s="193"/>
      <c r="R240" s="193"/>
      <c r="S240" s="193"/>
      <c r="T240" s="194"/>
      <c r="AT240" s="195" t="s">
        <v>199</v>
      </c>
      <c r="AU240" s="195" t="s">
        <v>22</v>
      </c>
      <c r="AV240" s="10" t="s">
        <v>89</v>
      </c>
      <c r="AW240" s="10" t="s">
        <v>35</v>
      </c>
      <c r="AX240" s="10" t="s">
        <v>71</v>
      </c>
      <c r="AY240" s="195" t="s">
        <v>192</v>
      </c>
    </row>
    <row r="241" spans="2:65" s="10" customFormat="1" x14ac:dyDescent="0.3">
      <c r="B241" s="184"/>
      <c r="C241" s="185"/>
      <c r="D241" s="198" t="s">
        <v>199</v>
      </c>
      <c r="E241" s="208" t="s">
        <v>149</v>
      </c>
      <c r="F241" s="209" t="s">
        <v>556</v>
      </c>
      <c r="G241" s="185"/>
      <c r="H241" s="210">
        <v>12.5</v>
      </c>
      <c r="I241" s="190"/>
      <c r="J241" s="185"/>
      <c r="K241" s="185"/>
      <c r="L241" s="191"/>
      <c r="M241" s="192"/>
      <c r="N241" s="193"/>
      <c r="O241" s="193"/>
      <c r="P241" s="193"/>
      <c r="Q241" s="193"/>
      <c r="R241" s="193"/>
      <c r="S241" s="193"/>
      <c r="T241" s="194"/>
      <c r="AT241" s="195" t="s">
        <v>199</v>
      </c>
      <c r="AU241" s="195" t="s">
        <v>22</v>
      </c>
      <c r="AV241" s="10" t="s">
        <v>89</v>
      </c>
      <c r="AW241" s="10" t="s">
        <v>35</v>
      </c>
      <c r="AX241" s="10" t="s">
        <v>71</v>
      </c>
      <c r="AY241" s="195" t="s">
        <v>192</v>
      </c>
    </row>
    <row r="242" spans="2:65" s="10" customFormat="1" x14ac:dyDescent="0.3">
      <c r="B242" s="184"/>
      <c r="C242" s="185"/>
      <c r="D242" s="186" t="s">
        <v>199</v>
      </c>
      <c r="E242" s="187" t="s">
        <v>557</v>
      </c>
      <c r="F242" s="188" t="s">
        <v>558</v>
      </c>
      <c r="G242" s="185"/>
      <c r="H242" s="189">
        <v>27.5</v>
      </c>
      <c r="I242" s="190"/>
      <c r="J242" s="185"/>
      <c r="K242" s="185"/>
      <c r="L242" s="191"/>
      <c r="M242" s="192"/>
      <c r="N242" s="193"/>
      <c r="O242" s="193"/>
      <c r="P242" s="193"/>
      <c r="Q242" s="193"/>
      <c r="R242" s="193"/>
      <c r="S242" s="193"/>
      <c r="T242" s="194"/>
      <c r="AT242" s="195" t="s">
        <v>199</v>
      </c>
      <c r="AU242" s="195" t="s">
        <v>22</v>
      </c>
      <c r="AV242" s="10" t="s">
        <v>89</v>
      </c>
      <c r="AW242" s="10" t="s">
        <v>35</v>
      </c>
      <c r="AX242" s="10" t="s">
        <v>22</v>
      </c>
      <c r="AY242" s="195" t="s">
        <v>192</v>
      </c>
    </row>
    <row r="243" spans="2:65" s="1" customFormat="1" ht="22.5" customHeight="1" x14ac:dyDescent="0.3">
      <c r="B243" s="33"/>
      <c r="C243" s="172" t="s">
        <v>559</v>
      </c>
      <c r="D243" s="172" t="s">
        <v>193</v>
      </c>
      <c r="E243" s="173" t="s">
        <v>560</v>
      </c>
      <c r="F243" s="174" t="s">
        <v>561</v>
      </c>
      <c r="G243" s="175" t="s">
        <v>250</v>
      </c>
      <c r="H243" s="176">
        <v>40</v>
      </c>
      <c r="I243" s="177"/>
      <c r="J243" s="178">
        <f>ROUND(I243*H243,2)</f>
        <v>0</v>
      </c>
      <c r="K243" s="174" t="s">
        <v>20</v>
      </c>
      <c r="L243" s="53"/>
      <c r="M243" s="179" t="s">
        <v>20</v>
      </c>
      <c r="N243" s="180" t="s">
        <v>42</v>
      </c>
      <c r="O243" s="34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AR243" s="16" t="s">
        <v>191</v>
      </c>
      <c r="AT243" s="16" t="s">
        <v>193</v>
      </c>
      <c r="AU243" s="16" t="s">
        <v>22</v>
      </c>
      <c r="AY243" s="16" t="s">
        <v>192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6" t="s">
        <v>22</v>
      </c>
      <c r="BK243" s="183">
        <f>ROUND(I243*H243,2)</f>
        <v>0</v>
      </c>
      <c r="BL243" s="16" t="s">
        <v>191</v>
      </c>
      <c r="BM243" s="16" t="s">
        <v>562</v>
      </c>
    </row>
    <row r="244" spans="2:65" s="10" customFormat="1" x14ac:dyDescent="0.3">
      <c r="B244" s="184"/>
      <c r="C244" s="185"/>
      <c r="D244" s="198" t="s">
        <v>199</v>
      </c>
      <c r="E244" s="208" t="s">
        <v>563</v>
      </c>
      <c r="F244" s="209" t="s">
        <v>564</v>
      </c>
      <c r="G244" s="185"/>
      <c r="H244" s="210">
        <v>20</v>
      </c>
      <c r="I244" s="190"/>
      <c r="J244" s="185"/>
      <c r="K244" s="185"/>
      <c r="L244" s="191"/>
      <c r="M244" s="192"/>
      <c r="N244" s="193"/>
      <c r="O244" s="193"/>
      <c r="P244" s="193"/>
      <c r="Q244" s="193"/>
      <c r="R244" s="193"/>
      <c r="S244" s="193"/>
      <c r="T244" s="194"/>
      <c r="AT244" s="195" t="s">
        <v>199</v>
      </c>
      <c r="AU244" s="195" t="s">
        <v>22</v>
      </c>
      <c r="AV244" s="10" t="s">
        <v>89</v>
      </c>
      <c r="AW244" s="10" t="s">
        <v>35</v>
      </c>
      <c r="AX244" s="10" t="s">
        <v>71</v>
      </c>
      <c r="AY244" s="195" t="s">
        <v>192</v>
      </c>
    </row>
    <row r="245" spans="2:65" s="10" customFormat="1" x14ac:dyDescent="0.3">
      <c r="B245" s="184"/>
      <c r="C245" s="185"/>
      <c r="D245" s="198" t="s">
        <v>199</v>
      </c>
      <c r="E245" s="208" t="s">
        <v>151</v>
      </c>
      <c r="F245" s="209" t="s">
        <v>565</v>
      </c>
      <c r="G245" s="185"/>
      <c r="H245" s="210">
        <v>20</v>
      </c>
      <c r="I245" s="190"/>
      <c r="J245" s="185"/>
      <c r="K245" s="185"/>
      <c r="L245" s="191"/>
      <c r="M245" s="192"/>
      <c r="N245" s="193"/>
      <c r="O245" s="193"/>
      <c r="P245" s="193"/>
      <c r="Q245" s="193"/>
      <c r="R245" s="193"/>
      <c r="S245" s="193"/>
      <c r="T245" s="194"/>
      <c r="AT245" s="195" t="s">
        <v>199</v>
      </c>
      <c r="AU245" s="195" t="s">
        <v>22</v>
      </c>
      <c r="AV245" s="10" t="s">
        <v>89</v>
      </c>
      <c r="AW245" s="10" t="s">
        <v>35</v>
      </c>
      <c r="AX245" s="10" t="s">
        <v>71</v>
      </c>
      <c r="AY245" s="195" t="s">
        <v>192</v>
      </c>
    </row>
    <row r="246" spans="2:65" s="10" customFormat="1" x14ac:dyDescent="0.3">
      <c r="B246" s="184"/>
      <c r="C246" s="185"/>
      <c r="D246" s="186" t="s">
        <v>199</v>
      </c>
      <c r="E246" s="187" t="s">
        <v>566</v>
      </c>
      <c r="F246" s="188" t="s">
        <v>567</v>
      </c>
      <c r="G246" s="185"/>
      <c r="H246" s="189">
        <v>40</v>
      </c>
      <c r="I246" s="190"/>
      <c r="J246" s="185"/>
      <c r="K246" s="185"/>
      <c r="L246" s="191"/>
      <c r="M246" s="192"/>
      <c r="N246" s="193"/>
      <c r="O246" s="193"/>
      <c r="P246" s="193"/>
      <c r="Q246" s="193"/>
      <c r="R246" s="193"/>
      <c r="S246" s="193"/>
      <c r="T246" s="194"/>
      <c r="AT246" s="195" t="s">
        <v>199</v>
      </c>
      <c r="AU246" s="195" t="s">
        <v>22</v>
      </c>
      <c r="AV246" s="10" t="s">
        <v>89</v>
      </c>
      <c r="AW246" s="10" t="s">
        <v>35</v>
      </c>
      <c r="AX246" s="10" t="s">
        <v>22</v>
      </c>
      <c r="AY246" s="195" t="s">
        <v>192</v>
      </c>
    </row>
    <row r="247" spans="2:65" s="1" customFormat="1" ht="31.5" customHeight="1" x14ac:dyDescent="0.3">
      <c r="B247" s="33"/>
      <c r="C247" s="172" t="s">
        <v>568</v>
      </c>
      <c r="D247" s="172" t="s">
        <v>193</v>
      </c>
      <c r="E247" s="173" t="s">
        <v>569</v>
      </c>
      <c r="F247" s="174" t="s">
        <v>570</v>
      </c>
      <c r="G247" s="175" t="s">
        <v>196</v>
      </c>
      <c r="H247" s="176">
        <v>60</v>
      </c>
      <c r="I247" s="177"/>
      <c r="J247" s="178">
        <f>ROUND(I247*H247,2)</f>
        <v>0</v>
      </c>
      <c r="K247" s="174" t="s">
        <v>20</v>
      </c>
      <c r="L247" s="53"/>
      <c r="M247" s="179" t="s">
        <v>20</v>
      </c>
      <c r="N247" s="180" t="s">
        <v>42</v>
      </c>
      <c r="O247" s="34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AR247" s="16" t="s">
        <v>191</v>
      </c>
      <c r="AT247" s="16" t="s">
        <v>193</v>
      </c>
      <c r="AU247" s="16" t="s">
        <v>22</v>
      </c>
      <c r="AY247" s="16" t="s">
        <v>192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6" t="s">
        <v>22</v>
      </c>
      <c r="BK247" s="183">
        <f>ROUND(I247*H247,2)</f>
        <v>0</v>
      </c>
      <c r="BL247" s="16" t="s">
        <v>191</v>
      </c>
      <c r="BM247" s="16" t="s">
        <v>571</v>
      </c>
    </row>
    <row r="248" spans="2:65" s="10" customFormat="1" x14ac:dyDescent="0.3">
      <c r="B248" s="184"/>
      <c r="C248" s="185"/>
      <c r="D248" s="186" t="s">
        <v>199</v>
      </c>
      <c r="E248" s="187" t="s">
        <v>572</v>
      </c>
      <c r="F248" s="188" t="s">
        <v>573</v>
      </c>
      <c r="G248" s="185"/>
      <c r="H248" s="189">
        <v>60</v>
      </c>
      <c r="I248" s="190"/>
      <c r="J248" s="185"/>
      <c r="K248" s="185"/>
      <c r="L248" s="191"/>
      <c r="M248" s="192"/>
      <c r="N248" s="193"/>
      <c r="O248" s="193"/>
      <c r="P248" s="193"/>
      <c r="Q248" s="193"/>
      <c r="R248" s="193"/>
      <c r="S248" s="193"/>
      <c r="T248" s="194"/>
      <c r="AT248" s="195" t="s">
        <v>199</v>
      </c>
      <c r="AU248" s="195" t="s">
        <v>22</v>
      </c>
      <c r="AV248" s="10" t="s">
        <v>89</v>
      </c>
      <c r="AW248" s="10" t="s">
        <v>35</v>
      </c>
      <c r="AX248" s="10" t="s">
        <v>22</v>
      </c>
      <c r="AY248" s="195" t="s">
        <v>192</v>
      </c>
    </row>
    <row r="249" spans="2:65" s="1" customFormat="1" ht="31.5" customHeight="1" x14ac:dyDescent="0.3">
      <c r="B249" s="33"/>
      <c r="C249" s="172" t="s">
        <v>574</v>
      </c>
      <c r="D249" s="172" t="s">
        <v>193</v>
      </c>
      <c r="E249" s="173" t="s">
        <v>575</v>
      </c>
      <c r="F249" s="174" t="s">
        <v>576</v>
      </c>
      <c r="G249" s="175" t="s">
        <v>196</v>
      </c>
      <c r="H249" s="176">
        <v>100</v>
      </c>
      <c r="I249" s="177"/>
      <c r="J249" s="178">
        <f>ROUND(I249*H249,2)</f>
        <v>0</v>
      </c>
      <c r="K249" s="174" t="s">
        <v>20</v>
      </c>
      <c r="L249" s="53"/>
      <c r="M249" s="179" t="s">
        <v>20</v>
      </c>
      <c r="N249" s="180" t="s">
        <v>42</v>
      </c>
      <c r="O249" s="34"/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AR249" s="16" t="s">
        <v>191</v>
      </c>
      <c r="AT249" s="16" t="s">
        <v>193</v>
      </c>
      <c r="AU249" s="16" t="s">
        <v>22</v>
      </c>
      <c r="AY249" s="16" t="s">
        <v>192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6" t="s">
        <v>22</v>
      </c>
      <c r="BK249" s="183">
        <f>ROUND(I249*H249,2)</f>
        <v>0</v>
      </c>
      <c r="BL249" s="16" t="s">
        <v>191</v>
      </c>
      <c r="BM249" s="16" t="s">
        <v>577</v>
      </c>
    </row>
    <row r="250" spans="2:65" s="10" customFormat="1" x14ac:dyDescent="0.3">
      <c r="B250" s="184"/>
      <c r="C250" s="185"/>
      <c r="D250" s="186" t="s">
        <v>199</v>
      </c>
      <c r="E250" s="187" t="s">
        <v>578</v>
      </c>
      <c r="F250" s="188" t="s">
        <v>579</v>
      </c>
      <c r="G250" s="185"/>
      <c r="H250" s="189">
        <v>100</v>
      </c>
      <c r="I250" s="190"/>
      <c r="J250" s="185"/>
      <c r="K250" s="185"/>
      <c r="L250" s="191"/>
      <c r="M250" s="192"/>
      <c r="N250" s="193"/>
      <c r="O250" s="193"/>
      <c r="P250" s="193"/>
      <c r="Q250" s="193"/>
      <c r="R250" s="193"/>
      <c r="S250" s="193"/>
      <c r="T250" s="194"/>
      <c r="AT250" s="195" t="s">
        <v>199</v>
      </c>
      <c r="AU250" s="195" t="s">
        <v>22</v>
      </c>
      <c r="AV250" s="10" t="s">
        <v>89</v>
      </c>
      <c r="AW250" s="10" t="s">
        <v>35</v>
      </c>
      <c r="AX250" s="10" t="s">
        <v>22</v>
      </c>
      <c r="AY250" s="195" t="s">
        <v>192</v>
      </c>
    </row>
    <row r="251" spans="2:65" s="1" customFormat="1" ht="31.5" customHeight="1" x14ac:dyDescent="0.3">
      <c r="B251" s="33"/>
      <c r="C251" s="172" t="s">
        <v>580</v>
      </c>
      <c r="D251" s="172" t="s">
        <v>193</v>
      </c>
      <c r="E251" s="173" t="s">
        <v>581</v>
      </c>
      <c r="F251" s="174" t="s">
        <v>582</v>
      </c>
      <c r="G251" s="175" t="s">
        <v>583</v>
      </c>
      <c r="H251" s="176">
        <v>1</v>
      </c>
      <c r="I251" s="177"/>
      <c r="J251" s="178">
        <f>ROUND(I251*H251,2)</f>
        <v>0</v>
      </c>
      <c r="K251" s="174" t="s">
        <v>20</v>
      </c>
      <c r="L251" s="53"/>
      <c r="M251" s="179" t="s">
        <v>20</v>
      </c>
      <c r="N251" s="180" t="s">
        <v>42</v>
      </c>
      <c r="O251" s="34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AR251" s="16" t="s">
        <v>191</v>
      </c>
      <c r="AT251" s="16" t="s">
        <v>193</v>
      </c>
      <c r="AU251" s="16" t="s">
        <v>22</v>
      </c>
      <c r="AY251" s="16" t="s">
        <v>192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6" t="s">
        <v>22</v>
      </c>
      <c r="BK251" s="183">
        <f>ROUND(I251*H251,2)</f>
        <v>0</v>
      </c>
      <c r="BL251" s="16" t="s">
        <v>191</v>
      </c>
      <c r="BM251" s="16" t="s">
        <v>584</v>
      </c>
    </row>
    <row r="252" spans="2:65" s="1" customFormat="1" ht="31.5" customHeight="1" x14ac:dyDescent="0.3">
      <c r="B252" s="33"/>
      <c r="C252" s="172" t="s">
        <v>585</v>
      </c>
      <c r="D252" s="172" t="s">
        <v>193</v>
      </c>
      <c r="E252" s="173" t="s">
        <v>586</v>
      </c>
      <c r="F252" s="174" t="s">
        <v>587</v>
      </c>
      <c r="G252" s="175" t="s">
        <v>250</v>
      </c>
      <c r="H252" s="176">
        <v>20</v>
      </c>
      <c r="I252" s="177"/>
      <c r="J252" s="178">
        <f>ROUND(I252*H252,2)</f>
        <v>0</v>
      </c>
      <c r="K252" s="174" t="s">
        <v>20</v>
      </c>
      <c r="L252" s="53"/>
      <c r="M252" s="179" t="s">
        <v>20</v>
      </c>
      <c r="N252" s="180" t="s">
        <v>42</v>
      </c>
      <c r="O252" s="34"/>
      <c r="P252" s="181">
        <f>O252*H252</f>
        <v>0</v>
      </c>
      <c r="Q252" s="181">
        <v>4.0079999999999998E-2</v>
      </c>
      <c r="R252" s="181">
        <f>Q252*H252</f>
        <v>0.80159999999999998</v>
      </c>
      <c r="S252" s="181">
        <v>0</v>
      </c>
      <c r="T252" s="182">
        <f>S252*H252</f>
        <v>0</v>
      </c>
      <c r="AR252" s="16" t="s">
        <v>191</v>
      </c>
      <c r="AT252" s="16" t="s">
        <v>193</v>
      </c>
      <c r="AU252" s="16" t="s">
        <v>22</v>
      </c>
      <c r="AY252" s="16" t="s">
        <v>192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6" t="s">
        <v>22</v>
      </c>
      <c r="BK252" s="183">
        <f>ROUND(I252*H252,2)</f>
        <v>0</v>
      </c>
      <c r="BL252" s="16" t="s">
        <v>191</v>
      </c>
      <c r="BM252" s="16" t="s">
        <v>588</v>
      </c>
    </row>
    <row r="253" spans="2:65" s="10" customFormat="1" x14ac:dyDescent="0.3">
      <c r="B253" s="184"/>
      <c r="C253" s="185"/>
      <c r="D253" s="198" t="s">
        <v>199</v>
      </c>
      <c r="E253" s="208" t="s">
        <v>589</v>
      </c>
      <c r="F253" s="209" t="s">
        <v>590</v>
      </c>
      <c r="G253" s="185"/>
      <c r="H253" s="210">
        <v>8</v>
      </c>
      <c r="I253" s="190"/>
      <c r="J253" s="185"/>
      <c r="K253" s="185"/>
      <c r="L253" s="191"/>
      <c r="M253" s="192"/>
      <c r="N253" s="193"/>
      <c r="O253" s="193"/>
      <c r="P253" s="193"/>
      <c r="Q253" s="193"/>
      <c r="R253" s="193"/>
      <c r="S253" s="193"/>
      <c r="T253" s="194"/>
      <c r="AT253" s="195" t="s">
        <v>199</v>
      </c>
      <c r="AU253" s="195" t="s">
        <v>22</v>
      </c>
      <c r="AV253" s="10" t="s">
        <v>89</v>
      </c>
      <c r="AW253" s="10" t="s">
        <v>35</v>
      </c>
      <c r="AX253" s="10" t="s">
        <v>71</v>
      </c>
      <c r="AY253" s="195" t="s">
        <v>192</v>
      </c>
    </row>
    <row r="254" spans="2:65" s="10" customFormat="1" x14ac:dyDescent="0.3">
      <c r="B254" s="184"/>
      <c r="C254" s="185"/>
      <c r="D254" s="198" t="s">
        <v>199</v>
      </c>
      <c r="E254" s="208" t="s">
        <v>153</v>
      </c>
      <c r="F254" s="209" t="s">
        <v>591</v>
      </c>
      <c r="G254" s="185"/>
      <c r="H254" s="210">
        <v>12</v>
      </c>
      <c r="I254" s="190"/>
      <c r="J254" s="185"/>
      <c r="K254" s="185"/>
      <c r="L254" s="191"/>
      <c r="M254" s="192"/>
      <c r="N254" s="193"/>
      <c r="O254" s="193"/>
      <c r="P254" s="193"/>
      <c r="Q254" s="193"/>
      <c r="R254" s="193"/>
      <c r="S254" s="193"/>
      <c r="T254" s="194"/>
      <c r="AT254" s="195" t="s">
        <v>199</v>
      </c>
      <c r="AU254" s="195" t="s">
        <v>22</v>
      </c>
      <c r="AV254" s="10" t="s">
        <v>89</v>
      </c>
      <c r="AW254" s="10" t="s">
        <v>35</v>
      </c>
      <c r="AX254" s="10" t="s">
        <v>71</v>
      </c>
      <c r="AY254" s="195" t="s">
        <v>192</v>
      </c>
    </row>
    <row r="255" spans="2:65" s="10" customFormat="1" x14ac:dyDescent="0.3">
      <c r="B255" s="184"/>
      <c r="C255" s="185"/>
      <c r="D255" s="186" t="s">
        <v>199</v>
      </c>
      <c r="E255" s="187" t="s">
        <v>592</v>
      </c>
      <c r="F255" s="188" t="s">
        <v>593</v>
      </c>
      <c r="G255" s="185"/>
      <c r="H255" s="189">
        <v>20</v>
      </c>
      <c r="I255" s="190"/>
      <c r="J255" s="185"/>
      <c r="K255" s="185"/>
      <c r="L255" s="191"/>
      <c r="M255" s="192"/>
      <c r="N255" s="193"/>
      <c r="O255" s="193"/>
      <c r="P255" s="193"/>
      <c r="Q255" s="193"/>
      <c r="R255" s="193"/>
      <c r="S255" s="193"/>
      <c r="T255" s="194"/>
      <c r="AT255" s="195" t="s">
        <v>199</v>
      </c>
      <c r="AU255" s="195" t="s">
        <v>22</v>
      </c>
      <c r="AV255" s="10" t="s">
        <v>89</v>
      </c>
      <c r="AW255" s="10" t="s">
        <v>35</v>
      </c>
      <c r="AX255" s="10" t="s">
        <v>22</v>
      </c>
      <c r="AY255" s="195" t="s">
        <v>192</v>
      </c>
    </row>
    <row r="256" spans="2:65" s="1" customFormat="1" ht="31.5" customHeight="1" x14ac:dyDescent="0.3">
      <c r="B256" s="33"/>
      <c r="C256" s="172" t="s">
        <v>594</v>
      </c>
      <c r="D256" s="172" t="s">
        <v>193</v>
      </c>
      <c r="E256" s="173" t="s">
        <v>595</v>
      </c>
      <c r="F256" s="174" t="s">
        <v>596</v>
      </c>
      <c r="G256" s="175" t="s">
        <v>250</v>
      </c>
      <c r="H256" s="176">
        <v>46</v>
      </c>
      <c r="I256" s="177"/>
      <c r="J256" s="178">
        <f>ROUND(I256*H256,2)</f>
        <v>0</v>
      </c>
      <c r="K256" s="174" t="s">
        <v>20</v>
      </c>
      <c r="L256" s="53"/>
      <c r="M256" s="179" t="s">
        <v>20</v>
      </c>
      <c r="N256" s="180" t="s">
        <v>42</v>
      </c>
      <c r="O256" s="34"/>
      <c r="P256" s="181">
        <f>O256*H256</f>
        <v>0</v>
      </c>
      <c r="Q256" s="181">
        <v>4.0079999999999998E-2</v>
      </c>
      <c r="R256" s="181">
        <f>Q256*H256</f>
        <v>1.84368</v>
      </c>
      <c r="S256" s="181">
        <v>0</v>
      </c>
      <c r="T256" s="182">
        <f>S256*H256</f>
        <v>0</v>
      </c>
      <c r="AR256" s="16" t="s">
        <v>191</v>
      </c>
      <c r="AT256" s="16" t="s">
        <v>193</v>
      </c>
      <c r="AU256" s="16" t="s">
        <v>22</v>
      </c>
      <c r="AY256" s="16" t="s">
        <v>192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6" t="s">
        <v>22</v>
      </c>
      <c r="BK256" s="183">
        <f>ROUND(I256*H256,2)</f>
        <v>0</v>
      </c>
      <c r="BL256" s="16" t="s">
        <v>191</v>
      </c>
      <c r="BM256" s="16" t="s">
        <v>597</v>
      </c>
    </row>
    <row r="257" spans="2:65" s="10" customFormat="1" x14ac:dyDescent="0.3">
      <c r="B257" s="184"/>
      <c r="C257" s="185"/>
      <c r="D257" s="186" t="s">
        <v>199</v>
      </c>
      <c r="E257" s="187" t="s">
        <v>598</v>
      </c>
      <c r="F257" s="188" t="s">
        <v>468</v>
      </c>
      <c r="G257" s="185"/>
      <c r="H257" s="189">
        <v>46</v>
      </c>
      <c r="I257" s="190"/>
      <c r="J257" s="185"/>
      <c r="K257" s="185"/>
      <c r="L257" s="191"/>
      <c r="M257" s="192"/>
      <c r="N257" s="193"/>
      <c r="O257" s="193"/>
      <c r="P257" s="193"/>
      <c r="Q257" s="193"/>
      <c r="R257" s="193"/>
      <c r="S257" s="193"/>
      <c r="T257" s="194"/>
      <c r="AT257" s="195" t="s">
        <v>199</v>
      </c>
      <c r="AU257" s="195" t="s">
        <v>22</v>
      </c>
      <c r="AV257" s="10" t="s">
        <v>89</v>
      </c>
      <c r="AW257" s="10" t="s">
        <v>35</v>
      </c>
      <c r="AX257" s="10" t="s">
        <v>22</v>
      </c>
      <c r="AY257" s="195" t="s">
        <v>192</v>
      </c>
    </row>
    <row r="258" spans="2:65" s="1" customFormat="1" ht="31.5" customHeight="1" x14ac:dyDescent="0.3">
      <c r="B258" s="33"/>
      <c r="C258" s="172" t="s">
        <v>599</v>
      </c>
      <c r="D258" s="172" t="s">
        <v>193</v>
      </c>
      <c r="E258" s="173" t="s">
        <v>600</v>
      </c>
      <c r="F258" s="174" t="s">
        <v>587</v>
      </c>
      <c r="G258" s="175" t="s">
        <v>250</v>
      </c>
      <c r="H258" s="176">
        <v>477</v>
      </c>
      <c r="I258" s="177"/>
      <c r="J258" s="178">
        <f>ROUND(I258*H258,2)</f>
        <v>0</v>
      </c>
      <c r="K258" s="174" t="s">
        <v>20</v>
      </c>
      <c r="L258" s="53"/>
      <c r="M258" s="179" t="s">
        <v>20</v>
      </c>
      <c r="N258" s="180" t="s">
        <v>42</v>
      </c>
      <c r="O258" s="34"/>
      <c r="P258" s="181">
        <f>O258*H258</f>
        <v>0</v>
      </c>
      <c r="Q258" s="181">
        <v>8.4000000000000003E-4</v>
      </c>
      <c r="R258" s="181">
        <f>Q258*H258</f>
        <v>0.40068000000000004</v>
      </c>
      <c r="S258" s="181">
        <v>0</v>
      </c>
      <c r="T258" s="182">
        <f>S258*H258</f>
        <v>0</v>
      </c>
      <c r="AR258" s="16" t="s">
        <v>191</v>
      </c>
      <c r="AT258" s="16" t="s">
        <v>193</v>
      </c>
      <c r="AU258" s="16" t="s">
        <v>22</v>
      </c>
      <c r="AY258" s="16" t="s">
        <v>192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6" t="s">
        <v>22</v>
      </c>
      <c r="BK258" s="183">
        <f>ROUND(I258*H258,2)</f>
        <v>0</v>
      </c>
      <c r="BL258" s="16" t="s">
        <v>191</v>
      </c>
      <c r="BM258" s="16" t="s">
        <v>601</v>
      </c>
    </row>
    <row r="259" spans="2:65" s="10" customFormat="1" ht="27" x14ac:dyDescent="0.3">
      <c r="B259" s="184"/>
      <c r="C259" s="185"/>
      <c r="D259" s="186" t="s">
        <v>199</v>
      </c>
      <c r="E259" s="187" t="s">
        <v>602</v>
      </c>
      <c r="F259" s="188" t="s">
        <v>603</v>
      </c>
      <c r="G259" s="185"/>
      <c r="H259" s="189">
        <v>477</v>
      </c>
      <c r="I259" s="190"/>
      <c r="J259" s="185"/>
      <c r="K259" s="185"/>
      <c r="L259" s="191"/>
      <c r="M259" s="192"/>
      <c r="N259" s="193"/>
      <c r="O259" s="193"/>
      <c r="P259" s="193"/>
      <c r="Q259" s="193"/>
      <c r="R259" s="193"/>
      <c r="S259" s="193"/>
      <c r="T259" s="194"/>
      <c r="AT259" s="195" t="s">
        <v>199</v>
      </c>
      <c r="AU259" s="195" t="s">
        <v>22</v>
      </c>
      <c r="AV259" s="10" t="s">
        <v>89</v>
      </c>
      <c r="AW259" s="10" t="s">
        <v>35</v>
      </c>
      <c r="AX259" s="10" t="s">
        <v>22</v>
      </c>
      <c r="AY259" s="195" t="s">
        <v>192</v>
      </c>
    </row>
    <row r="260" spans="2:65" s="1" customFormat="1" ht="31.5" customHeight="1" x14ac:dyDescent="0.3">
      <c r="B260" s="33"/>
      <c r="C260" s="211" t="s">
        <v>604</v>
      </c>
      <c r="D260" s="211" t="s">
        <v>250</v>
      </c>
      <c r="E260" s="212" t="s">
        <v>605</v>
      </c>
      <c r="F260" s="213" t="s">
        <v>606</v>
      </c>
      <c r="G260" s="214" t="s">
        <v>250</v>
      </c>
      <c r="H260" s="215">
        <v>477</v>
      </c>
      <c r="I260" s="216"/>
      <c r="J260" s="217">
        <f>ROUND(I260*H260,2)</f>
        <v>0</v>
      </c>
      <c r="K260" s="213" t="s">
        <v>20</v>
      </c>
      <c r="L260" s="218"/>
      <c r="M260" s="219" t="s">
        <v>20</v>
      </c>
      <c r="N260" s="220" t="s">
        <v>42</v>
      </c>
      <c r="O260" s="34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AR260" s="16" t="s">
        <v>134</v>
      </c>
      <c r="AT260" s="16" t="s">
        <v>250</v>
      </c>
      <c r="AU260" s="16" t="s">
        <v>22</v>
      </c>
      <c r="AY260" s="16" t="s">
        <v>192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6" t="s">
        <v>22</v>
      </c>
      <c r="BK260" s="183">
        <f>ROUND(I260*H260,2)</f>
        <v>0</v>
      </c>
      <c r="BL260" s="16" t="s">
        <v>191</v>
      </c>
      <c r="BM260" s="16" t="s">
        <v>607</v>
      </c>
    </row>
    <row r="261" spans="2:65" s="10" customFormat="1" x14ac:dyDescent="0.3">
      <c r="B261" s="184"/>
      <c r="C261" s="185"/>
      <c r="D261" s="186" t="s">
        <v>199</v>
      </c>
      <c r="E261" s="187" t="s">
        <v>608</v>
      </c>
      <c r="F261" s="188" t="s">
        <v>609</v>
      </c>
      <c r="G261" s="185"/>
      <c r="H261" s="189">
        <v>477</v>
      </c>
      <c r="I261" s="190"/>
      <c r="J261" s="185"/>
      <c r="K261" s="185"/>
      <c r="L261" s="191"/>
      <c r="M261" s="192"/>
      <c r="N261" s="193"/>
      <c r="O261" s="193"/>
      <c r="P261" s="193"/>
      <c r="Q261" s="193"/>
      <c r="R261" s="193"/>
      <c r="S261" s="193"/>
      <c r="T261" s="194"/>
      <c r="AT261" s="195" t="s">
        <v>199</v>
      </c>
      <c r="AU261" s="195" t="s">
        <v>22</v>
      </c>
      <c r="AV261" s="10" t="s">
        <v>89</v>
      </c>
      <c r="AW261" s="10" t="s">
        <v>35</v>
      </c>
      <c r="AX261" s="10" t="s">
        <v>22</v>
      </c>
      <c r="AY261" s="195" t="s">
        <v>192</v>
      </c>
    </row>
    <row r="262" spans="2:65" s="1" customFormat="1" ht="22.5" customHeight="1" x14ac:dyDescent="0.3">
      <c r="B262" s="33"/>
      <c r="C262" s="172" t="s">
        <v>610</v>
      </c>
      <c r="D262" s="172" t="s">
        <v>193</v>
      </c>
      <c r="E262" s="173" t="s">
        <v>611</v>
      </c>
      <c r="F262" s="174" t="s">
        <v>612</v>
      </c>
      <c r="G262" s="175" t="s">
        <v>205</v>
      </c>
      <c r="H262" s="176">
        <v>21</v>
      </c>
      <c r="I262" s="177"/>
      <c r="J262" s="178">
        <f>ROUND(I262*H262,2)</f>
        <v>0</v>
      </c>
      <c r="K262" s="174" t="s">
        <v>20</v>
      </c>
      <c r="L262" s="53"/>
      <c r="M262" s="179" t="s">
        <v>20</v>
      </c>
      <c r="N262" s="180" t="s">
        <v>42</v>
      </c>
      <c r="O262" s="34"/>
      <c r="P262" s="181">
        <f>O262*H262</f>
        <v>0</v>
      </c>
      <c r="Q262" s="181">
        <v>6.9999999999999999E-4</v>
      </c>
      <c r="R262" s="181">
        <f>Q262*H262</f>
        <v>1.47E-2</v>
      </c>
      <c r="S262" s="181">
        <v>0</v>
      </c>
      <c r="T262" s="182">
        <f>S262*H262</f>
        <v>0</v>
      </c>
      <c r="AR262" s="16" t="s">
        <v>191</v>
      </c>
      <c r="AT262" s="16" t="s">
        <v>193</v>
      </c>
      <c r="AU262" s="16" t="s">
        <v>22</v>
      </c>
      <c r="AY262" s="16" t="s">
        <v>192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6" t="s">
        <v>22</v>
      </c>
      <c r="BK262" s="183">
        <f>ROUND(I262*H262,2)</f>
        <v>0</v>
      </c>
      <c r="BL262" s="16" t="s">
        <v>191</v>
      </c>
      <c r="BM262" s="16" t="s">
        <v>613</v>
      </c>
    </row>
    <row r="263" spans="2:65" s="10" customFormat="1" x14ac:dyDescent="0.3">
      <c r="B263" s="184"/>
      <c r="C263" s="185"/>
      <c r="D263" s="186" t="s">
        <v>199</v>
      </c>
      <c r="E263" s="187" t="s">
        <v>614</v>
      </c>
      <c r="F263" s="188" t="s">
        <v>615</v>
      </c>
      <c r="G263" s="185"/>
      <c r="H263" s="189">
        <v>21</v>
      </c>
      <c r="I263" s="190"/>
      <c r="J263" s="185"/>
      <c r="K263" s="185"/>
      <c r="L263" s="191"/>
      <c r="M263" s="192"/>
      <c r="N263" s="193"/>
      <c r="O263" s="193"/>
      <c r="P263" s="193"/>
      <c r="Q263" s="193"/>
      <c r="R263" s="193"/>
      <c r="S263" s="193"/>
      <c r="T263" s="194"/>
      <c r="AT263" s="195" t="s">
        <v>199</v>
      </c>
      <c r="AU263" s="195" t="s">
        <v>22</v>
      </c>
      <c r="AV263" s="10" t="s">
        <v>89</v>
      </c>
      <c r="AW263" s="10" t="s">
        <v>35</v>
      </c>
      <c r="AX263" s="10" t="s">
        <v>22</v>
      </c>
      <c r="AY263" s="195" t="s">
        <v>192</v>
      </c>
    </row>
    <row r="264" spans="2:65" s="1" customFormat="1" ht="22.5" customHeight="1" x14ac:dyDescent="0.3">
      <c r="B264" s="33"/>
      <c r="C264" s="211" t="s">
        <v>616</v>
      </c>
      <c r="D264" s="211" t="s">
        <v>250</v>
      </c>
      <c r="E264" s="212" t="s">
        <v>617</v>
      </c>
      <c r="F264" s="213" t="s">
        <v>618</v>
      </c>
      <c r="G264" s="214" t="s">
        <v>205</v>
      </c>
      <c r="H264" s="215">
        <v>21</v>
      </c>
      <c r="I264" s="216"/>
      <c r="J264" s="217">
        <f>ROUND(I264*H264,2)</f>
        <v>0</v>
      </c>
      <c r="K264" s="213" t="s">
        <v>20</v>
      </c>
      <c r="L264" s="218"/>
      <c r="M264" s="219" t="s">
        <v>20</v>
      </c>
      <c r="N264" s="220" t="s">
        <v>42</v>
      </c>
      <c r="O264" s="34"/>
      <c r="P264" s="181">
        <f>O264*H264</f>
        <v>0</v>
      </c>
      <c r="Q264" s="181">
        <v>3.0000000000000001E-3</v>
      </c>
      <c r="R264" s="181">
        <f>Q264*H264</f>
        <v>6.3E-2</v>
      </c>
      <c r="S264" s="181">
        <v>0</v>
      </c>
      <c r="T264" s="182">
        <f>S264*H264</f>
        <v>0</v>
      </c>
      <c r="AR264" s="16" t="s">
        <v>134</v>
      </c>
      <c r="AT264" s="16" t="s">
        <v>250</v>
      </c>
      <c r="AU264" s="16" t="s">
        <v>22</v>
      </c>
      <c r="AY264" s="16" t="s">
        <v>192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6" t="s">
        <v>22</v>
      </c>
      <c r="BK264" s="183">
        <f>ROUND(I264*H264,2)</f>
        <v>0</v>
      </c>
      <c r="BL264" s="16" t="s">
        <v>191</v>
      </c>
      <c r="BM264" s="16" t="s">
        <v>619</v>
      </c>
    </row>
    <row r="265" spans="2:65" s="10" customFormat="1" x14ac:dyDescent="0.3">
      <c r="B265" s="184"/>
      <c r="C265" s="185"/>
      <c r="D265" s="186" t="s">
        <v>199</v>
      </c>
      <c r="E265" s="187" t="s">
        <v>620</v>
      </c>
      <c r="F265" s="188" t="s">
        <v>615</v>
      </c>
      <c r="G265" s="185"/>
      <c r="H265" s="189">
        <v>21</v>
      </c>
      <c r="I265" s="190"/>
      <c r="J265" s="185"/>
      <c r="K265" s="185"/>
      <c r="L265" s="191"/>
      <c r="M265" s="192"/>
      <c r="N265" s="193"/>
      <c r="O265" s="193"/>
      <c r="P265" s="193"/>
      <c r="Q265" s="193"/>
      <c r="R265" s="193"/>
      <c r="S265" s="193"/>
      <c r="T265" s="194"/>
      <c r="AT265" s="195" t="s">
        <v>199</v>
      </c>
      <c r="AU265" s="195" t="s">
        <v>22</v>
      </c>
      <c r="AV265" s="10" t="s">
        <v>89</v>
      </c>
      <c r="AW265" s="10" t="s">
        <v>35</v>
      </c>
      <c r="AX265" s="10" t="s">
        <v>22</v>
      </c>
      <c r="AY265" s="195" t="s">
        <v>192</v>
      </c>
    </row>
    <row r="266" spans="2:65" s="1" customFormat="1" ht="22.5" customHeight="1" x14ac:dyDescent="0.3">
      <c r="B266" s="33"/>
      <c r="C266" s="172" t="s">
        <v>621</v>
      </c>
      <c r="D266" s="172" t="s">
        <v>193</v>
      </c>
      <c r="E266" s="173" t="s">
        <v>622</v>
      </c>
      <c r="F266" s="174" t="s">
        <v>623</v>
      </c>
      <c r="G266" s="175" t="s">
        <v>205</v>
      </c>
      <c r="H266" s="176">
        <v>21</v>
      </c>
      <c r="I266" s="177"/>
      <c r="J266" s="178">
        <f>ROUND(I266*H266,2)</f>
        <v>0</v>
      </c>
      <c r="K266" s="174" t="s">
        <v>20</v>
      </c>
      <c r="L266" s="53"/>
      <c r="M266" s="179" t="s">
        <v>20</v>
      </c>
      <c r="N266" s="180" t="s">
        <v>42</v>
      </c>
      <c r="O266" s="34"/>
      <c r="P266" s="181">
        <f>O266*H266</f>
        <v>0</v>
      </c>
      <c r="Q266" s="181">
        <v>0.11241</v>
      </c>
      <c r="R266" s="181">
        <f>Q266*H266</f>
        <v>2.3606099999999999</v>
      </c>
      <c r="S266" s="181">
        <v>0</v>
      </c>
      <c r="T266" s="182">
        <f>S266*H266</f>
        <v>0</v>
      </c>
      <c r="AR266" s="16" t="s">
        <v>191</v>
      </c>
      <c r="AT266" s="16" t="s">
        <v>193</v>
      </c>
      <c r="AU266" s="16" t="s">
        <v>22</v>
      </c>
      <c r="AY266" s="16" t="s">
        <v>192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6" t="s">
        <v>22</v>
      </c>
      <c r="BK266" s="183">
        <f>ROUND(I266*H266,2)</f>
        <v>0</v>
      </c>
      <c r="BL266" s="16" t="s">
        <v>191</v>
      </c>
      <c r="BM266" s="16" t="s">
        <v>624</v>
      </c>
    </row>
    <row r="267" spans="2:65" s="10" customFormat="1" x14ac:dyDescent="0.3">
      <c r="B267" s="184"/>
      <c r="C267" s="185"/>
      <c r="D267" s="186" t="s">
        <v>199</v>
      </c>
      <c r="E267" s="187" t="s">
        <v>625</v>
      </c>
      <c r="F267" s="188" t="s">
        <v>626</v>
      </c>
      <c r="G267" s="185"/>
      <c r="H267" s="189">
        <v>21</v>
      </c>
      <c r="I267" s="190"/>
      <c r="J267" s="185"/>
      <c r="K267" s="185"/>
      <c r="L267" s="191"/>
      <c r="M267" s="192"/>
      <c r="N267" s="193"/>
      <c r="O267" s="193"/>
      <c r="P267" s="193"/>
      <c r="Q267" s="193"/>
      <c r="R267" s="193"/>
      <c r="S267" s="193"/>
      <c r="T267" s="194"/>
      <c r="AT267" s="195" t="s">
        <v>199</v>
      </c>
      <c r="AU267" s="195" t="s">
        <v>22</v>
      </c>
      <c r="AV267" s="10" t="s">
        <v>89</v>
      </c>
      <c r="AW267" s="10" t="s">
        <v>35</v>
      </c>
      <c r="AX267" s="10" t="s">
        <v>22</v>
      </c>
      <c r="AY267" s="195" t="s">
        <v>192</v>
      </c>
    </row>
    <row r="268" spans="2:65" s="1" customFormat="1" ht="22.5" customHeight="1" x14ac:dyDescent="0.3">
      <c r="B268" s="33"/>
      <c r="C268" s="211" t="s">
        <v>627</v>
      </c>
      <c r="D268" s="211" t="s">
        <v>250</v>
      </c>
      <c r="E268" s="212" t="s">
        <v>628</v>
      </c>
      <c r="F268" s="213" t="s">
        <v>629</v>
      </c>
      <c r="G268" s="214" t="s">
        <v>205</v>
      </c>
      <c r="H268" s="215">
        <v>21</v>
      </c>
      <c r="I268" s="216"/>
      <c r="J268" s="217">
        <f>ROUND(I268*H268,2)</f>
        <v>0</v>
      </c>
      <c r="K268" s="213" t="s">
        <v>20</v>
      </c>
      <c r="L268" s="218"/>
      <c r="M268" s="219" t="s">
        <v>20</v>
      </c>
      <c r="N268" s="220" t="s">
        <v>42</v>
      </c>
      <c r="O268" s="34"/>
      <c r="P268" s="181">
        <f>O268*H268</f>
        <v>0</v>
      </c>
      <c r="Q268" s="181">
        <v>6.1000000000000004E-3</v>
      </c>
      <c r="R268" s="181">
        <f>Q268*H268</f>
        <v>0.12810000000000002</v>
      </c>
      <c r="S268" s="181">
        <v>0</v>
      </c>
      <c r="T268" s="182">
        <f>S268*H268</f>
        <v>0</v>
      </c>
      <c r="AR268" s="16" t="s">
        <v>134</v>
      </c>
      <c r="AT268" s="16" t="s">
        <v>250</v>
      </c>
      <c r="AU268" s="16" t="s">
        <v>22</v>
      </c>
      <c r="AY268" s="16" t="s">
        <v>192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6" t="s">
        <v>22</v>
      </c>
      <c r="BK268" s="183">
        <f>ROUND(I268*H268,2)</f>
        <v>0</v>
      </c>
      <c r="BL268" s="16" t="s">
        <v>191</v>
      </c>
      <c r="BM268" s="16" t="s">
        <v>630</v>
      </c>
    </row>
    <row r="269" spans="2:65" s="10" customFormat="1" x14ac:dyDescent="0.3">
      <c r="B269" s="184"/>
      <c r="C269" s="185"/>
      <c r="D269" s="186" t="s">
        <v>199</v>
      </c>
      <c r="E269" s="187" t="s">
        <v>631</v>
      </c>
      <c r="F269" s="188" t="s">
        <v>7</v>
      </c>
      <c r="G269" s="185"/>
      <c r="H269" s="189">
        <v>21</v>
      </c>
      <c r="I269" s="190"/>
      <c r="J269" s="185"/>
      <c r="K269" s="185"/>
      <c r="L269" s="191"/>
      <c r="M269" s="192"/>
      <c r="N269" s="193"/>
      <c r="O269" s="193"/>
      <c r="P269" s="193"/>
      <c r="Q269" s="193"/>
      <c r="R269" s="193"/>
      <c r="S269" s="193"/>
      <c r="T269" s="194"/>
      <c r="AT269" s="195" t="s">
        <v>199</v>
      </c>
      <c r="AU269" s="195" t="s">
        <v>22</v>
      </c>
      <c r="AV269" s="10" t="s">
        <v>89</v>
      </c>
      <c r="AW269" s="10" t="s">
        <v>35</v>
      </c>
      <c r="AX269" s="10" t="s">
        <v>22</v>
      </c>
      <c r="AY269" s="195" t="s">
        <v>192</v>
      </c>
    </row>
    <row r="270" spans="2:65" s="1" customFormat="1" ht="22.5" customHeight="1" x14ac:dyDescent="0.3">
      <c r="B270" s="33"/>
      <c r="C270" s="211" t="s">
        <v>632</v>
      </c>
      <c r="D270" s="211" t="s">
        <v>250</v>
      </c>
      <c r="E270" s="212" t="s">
        <v>633</v>
      </c>
      <c r="F270" s="213" t="s">
        <v>634</v>
      </c>
      <c r="G270" s="214" t="s">
        <v>205</v>
      </c>
      <c r="H270" s="215">
        <v>21</v>
      </c>
      <c r="I270" s="216"/>
      <c r="J270" s="217">
        <f>ROUND(I270*H270,2)</f>
        <v>0</v>
      </c>
      <c r="K270" s="213" t="s">
        <v>20</v>
      </c>
      <c r="L270" s="218"/>
      <c r="M270" s="219" t="s">
        <v>20</v>
      </c>
      <c r="N270" s="220" t="s">
        <v>42</v>
      </c>
      <c r="O270" s="34"/>
      <c r="P270" s="181">
        <f>O270*H270</f>
        <v>0</v>
      </c>
      <c r="Q270" s="181">
        <v>3.0000000000000001E-3</v>
      </c>
      <c r="R270" s="181">
        <f>Q270*H270</f>
        <v>6.3E-2</v>
      </c>
      <c r="S270" s="181">
        <v>0</v>
      </c>
      <c r="T270" s="182">
        <f>S270*H270</f>
        <v>0</v>
      </c>
      <c r="AR270" s="16" t="s">
        <v>134</v>
      </c>
      <c r="AT270" s="16" t="s">
        <v>250</v>
      </c>
      <c r="AU270" s="16" t="s">
        <v>22</v>
      </c>
      <c r="AY270" s="16" t="s">
        <v>192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6" t="s">
        <v>22</v>
      </c>
      <c r="BK270" s="183">
        <f>ROUND(I270*H270,2)</f>
        <v>0</v>
      </c>
      <c r="BL270" s="16" t="s">
        <v>191</v>
      </c>
      <c r="BM270" s="16" t="s">
        <v>635</v>
      </c>
    </row>
    <row r="271" spans="2:65" s="10" customFormat="1" x14ac:dyDescent="0.3">
      <c r="B271" s="184"/>
      <c r="C271" s="185"/>
      <c r="D271" s="186" t="s">
        <v>199</v>
      </c>
      <c r="E271" s="187" t="s">
        <v>636</v>
      </c>
      <c r="F271" s="188" t="s">
        <v>7</v>
      </c>
      <c r="G271" s="185"/>
      <c r="H271" s="189">
        <v>21</v>
      </c>
      <c r="I271" s="190"/>
      <c r="J271" s="185"/>
      <c r="K271" s="185"/>
      <c r="L271" s="191"/>
      <c r="M271" s="192"/>
      <c r="N271" s="193"/>
      <c r="O271" s="193"/>
      <c r="P271" s="193"/>
      <c r="Q271" s="193"/>
      <c r="R271" s="193"/>
      <c r="S271" s="193"/>
      <c r="T271" s="194"/>
      <c r="AT271" s="195" t="s">
        <v>199</v>
      </c>
      <c r="AU271" s="195" t="s">
        <v>22</v>
      </c>
      <c r="AV271" s="10" t="s">
        <v>89</v>
      </c>
      <c r="AW271" s="10" t="s">
        <v>35</v>
      </c>
      <c r="AX271" s="10" t="s">
        <v>22</v>
      </c>
      <c r="AY271" s="195" t="s">
        <v>192</v>
      </c>
    </row>
    <row r="272" spans="2:65" s="1" customFormat="1" ht="22.5" customHeight="1" x14ac:dyDescent="0.3">
      <c r="B272" s="33"/>
      <c r="C272" s="211" t="s">
        <v>637</v>
      </c>
      <c r="D272" s="211" t="s">
        <v>250</v>
      </c>
      <c r="E272" s="212" t="s">
        <v>638</v>
      </c>
      <c r="F272" s="213" t="s">
        <v>639</v>
      </c>
      <c r="G272" s="214" t="s">
        <v>205</v>
      </c>
      <c r="H272" s="215">
        <v>21</v>
      </c>
      <c r="I272" s="216"/>
      <c r="J272" s="217">
        <f>ROUND(I272*H272,2)</f>
        <v>0</v>
      </c>
      <c r="K272" s="213" t="s">
        <v>20</v>
      </c>
      <c r="L272" s="218"/>
      <c r="M272" s="219" t="s">
        <v>20</v>
      </c>
      <c r="N272" s="220" t="s">
        <v>42</v>
      </c>
      <c r="O272" s="34"/>
      <c r="P272" s="181">
        <f>O272*H272</f>
        <v>0</v>
      </c>
      <c r="Q272" s="181">
        <v>1E-4</v>
      </c>
      <c r="R272" s="181">
        <f>Q272*H272</f>
        <v>2.1000000000000003E-3</v>
      </c>
      <c r="S272" s="181">
        <v>0</v>
      </c>
      <c r="T272" s="182">
        <f>S272*H272</f>
        <v>0</v>
      </c>
      <c r="AR272" s="16" t="s">
        <v>134</v>
      </c>
      <c r="AT272" s="16" t="s">
        <v>250</v>
      </c>
      <c r="AU272" s="16" t="s">
        <v>22</v>
      </c>
      <c r="AY272" s="16" t="s">
        <v>192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6" t="s">
        <v>22</v>
      </c>
      <c r="BK272" s="183">
        <f>ROUND(I272*H272,2)</f>
        <v>0</v>
      </c>
      <c r="BL272" s="16" t="s">
        <v>191</v>
      </c>
      <c r="BM272" s="16" t="s">
        <v>640</v>
      </c>
    </row>
    <row r="273" spans="2:65" s="10" customFormat="1" x14ac:dyDescent="0.3">
      <c r="B273" s="184"/>
      <c r="C273" s="185"/>
      <c r="D273" s="186" t="s">
        <v>199</v>
      </c>
      <c r="E273" s="187" t="s">
        <v>641</v>
      </c>
      <c r="F273" s="188" t="s">
        <v>7</v>
      </c>
      <c r="G273" s="185"/>
      <c r="H273" s="189">
        <v>21</v>
      </c>
      <c r="I273" s="190"/>
      <c r="J273" s="185"/>
      <c r="K273" s="185"/>
      <c r="L273" s="191"/>
      <c r="M273" s="192"/>
      <c r="N273" s="193"/>
      <c r="O273" s="193"/>
      <c r="P273" s="193"/>
      <c r="Q273" s="193"/>
      <c r="R273" s="193"/>
      <c r="S273" s="193"/>
      <c r="T273" s="194"/>
      <c r="AT273" s="195" t="s">
        <v>199</v>
      </c>
      <c r="AU273" s="195" t="s">
        <v>22</v>
      </c>
      <c r="AV273" s="10" t="s">
        <v>89</v>
      </c>
      <c r="AW273" s="10" t="s">
        <v>35</v>
      </c>
      <c r="AX273" s="10" t="s">
        <v>22</v>
      </c>
      <c r="AY273" s="195" t="s">
        <v>192</v>
      </c>
    </row>
    <row r="274" spans="2:65" s="1" customFormat="1" ht="22.5" customHeight="1" x14ac:dyDescent="0.3">
      <c r="B274" s="33"/>
      <c r="C274" s="211" t="s">
        <v>642</v>
      </c>
      <c r="D274" s="211" t="s">
        <v>250</v>
      </c>
      <c r="E274" s="212" t="s">
        <v>643</v>
      </c>
      <c r="F274" s="213" t="s">
        <v>644</v>
      </c>
      <c r="G274" s="214" t="s">
        <v>205</v>
      </c>
      <c r="H274" s="215">
        <v>42</v>
      </c>
      <c r="I274" s="216"/>
      <c r="J274" s="217">
        <f>ROUND(I274*H274,2)</f>
        <v>0</v>
      </c>
      <c r="K274" s="213" t="s">
        <v>20</v>
      </c>
      <c r="L274" s="218"/>
      <c r="M274" s="219" t="s">
        <v>20</v>
      </c>
      <c r="N274" s="220" t="s">
        <v>42</v>
      </c>
      <c r="O274" s="34"/>
      <c r="P274" s="181">
        <f>O274*H274</f>
        <v>0</v>
      </c>
      <c r="Q274" s="181">
        <v>3.5E-4</v>
      </c>
      <c r="R274" s="181">
        <f>Q274*H274</f>
        <v>1.47E-2</v>
      </c>
      <c r="S274" s="181">
        <v>0</v>
      </c>
      <c r="T274" s="182">
        <f>S274*H274</f>
        <v>0</v>
      </c>
      <c r="AR274" s="16" t="s">
        <v>134</v>
      </c>
      <c r="AT274" s="16" t="s">
        <v>250</v>
      </c>
      <c r="AU274" s="16" t="s">
        <v>22</v>
      </c>
      <c r="AY274" s="16" t="s">
        <v>192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6" t="s">
        <v>22</v>
      </c>
      <c r="BK274" s="183">
        <f>ROUND(I274*H274,2)</f>
        <v>0</v>
      </c>
      <c r="BL274" s="16" t="s">
        <v>191</v>
      </c>
      <c r="BM274" s="16" t="s">
        <v>645</v>
      </c>
    </row>
    <row r="275" spans="2:65" s="10" customFormat="1" x14ac:dyDescent="0.3">
      <c r="B275" s="184"/>
      <c r="C275" s="185"/>
      <c r="D275" s="186" t="s">
        <v>199</v>
      </c>
      <c r="E275" s="187" t="s">
        <v>646</v>
      </c>
      <c r="F275" s="188" t="s">
        <v>647</v>
      </c>
      <c r="G275" s="185"/>
      <c r="H275" s="189">
        <v>42</v>
      </c>
      <c r="I275" s="190"/>
      <c r="J275" s="185"/>
      <c r="K275" s="185"/>
      <c r="L275" s="191"/>
      <c r="M275" s="192"/>
      <c r="N275" s="193"/>
      <c r="O275" s="193"/>
      <c r="P275" s="193"/>
      <c r="Q275" s="193"/>
      <c r="R275" s="193"/>
      <c r="S275" s="193"/>
      <c r="T275" s="194"/>
      <c r="AT275" s="195" t="s">
        <v>199</v>
      </c>
      <c r="AU275" s="195" t="s">
        <v>22</v>
      </c>
      <c r="AV275" s="10" t="s">
        <v>89</v>
      </c>
      <c r="AW275" s="10" t="s">
        <v>35</v>
      </c>
      <c r="AX275" s="10" t="s">
        <v>22</v>
      </c>
      <c r="AY275" s="195" t="s">
        <v>192</v>
      </c>
    </row>
    <row r="276" spans="2:65" s="1" customFormat="1" ht="31.5" customHeight="1" x14ac:dyDescent="0.3">
      <c r="B276" s="33"/>
      <c r="C276" s="172" t="s">
        <v>648</v>
      </c>
      <c r="D276" s="172" t="s">
        <v>193</v>
      </c>
      <c r="E276" s="173" t="s">
        <v>649</v>
      </c>
      <c r="F276" s="174" t="s">
        <v>650</v>
      </c>
      <c r="G276" s="175" t="s">
        <v>250</v>
      </c>
      <c r="H276" s="176">
        <v>137</v>
      </c>
      <c r="I276" s="177"/>
      <c r="J276" s="178">
        <f>ROUND(I276*H276,2)</f>
        <v>0</v>
      </c>
      <c r="K276" s="174" t="s">
        <v>197</v>
      </c>
      <c r="L276" s="53"/>
      <c r="M276" s="179" t="s">
        <v>20</v>
      </c>
      <c r="N276" s="180" t="s">
        <v>42</v>
      </c>
      <c r="O276" s="34"/>
      <c r="P276" s="181">
        <f>O276*H276</f>
        <v>0</v>
      </c>
      <c r="Q276" s="181">
        <v>3.3E-4</v>
      </c>
      <c r="R276" s="181">
        <f>Q276*H276</f>
        <v>4.521E-2</v>
      </c>
      <c r="S276" s="181">
        <v>0</v>
      </c>
      <c r="T276" s="182">
        <f>S276*H276</f>
        <v>0</v>
      </c>
      <c r="AR276" s="16" t="s">
        <v>191</v>
      </c>
      <c r="AT276" s="16" t="s">
        <v>193</v>
      </c>
      <c r="AU276" s="16" t="s">
        <v>22</v>
      </c>
      <c r="AY276" s="16" t="s">
        <v>192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6" t="s">
        <v>22</v>
      </c>
      <c r="BK276" s="183">
        <f>ROUND(I276*H276,2)</f>
        <v>0</v>
      </c>
      <c r="BL276" s="16" t="s">
        <v>191</v>
      </c>
      <c r="BM276" s="16" t="s">
        <v>651</v>
      </c>
    </row>
    <row r="277" spans="2:65" s="10" customFormat="1" x14ac:dyDescent="0.3">
      <c r="B277" s="184"/>
      <c r="C277" s="185"/>
      <c r="D277" s="186" t="s">
        <v>199</v>
      </c>
      <c r="E277" s="187" t="s">
        <v>652</v>
      </c>
      <c r="F277" s="188" t="s">
        <v>653</v>
      </c>
      <c r="G277" s="185"/>
      <c r="H277" s="189">
        <v>137</v>
      </c>
      <c r="I277" s="190"/>
      <c r="J277" s="185"/>
      <c r="K277" s="185"/>
      <c r="L277" s="191"/>
      <c r="M277" s="192"/>
      <c r="N277" s="193"/>
      <c r="O277" s="193"/>
      <c r="P277" s="193"/>
      <c r="Q277" s="193"/>
      <c r="R277" s="193"/>
      <c r="S277" s="193"/>
      <c r="T277" s="194"/>
      <c r="AT277" s="195" t="s">
        <v>199</v>
      </c>
      <c r="AU277" s="195" t="s">
        <v>22</v>
      </c>
      <c r="AV277" s="10" t="s">
        <v>89</v>
      </c>
      <c r="AW277" s="10" t="s">
        <v>35</v>
      </c>
      <c r="AX277" s="10" t="s">
        <v>22</v>
      </c>
      <c r="AY277" s="195" t="s">
        <v>192</v>
      </c>
    </row>
    <row r="278" spans="2:65" s="1" customFormat="1" ht="31.5" customHeight="1" x14ac:dyDescent="0.3">
      <c r="B278" s="33"/>
      <c r="C278" s="172" t="s">
        <v>654</v>
      </c>
      <c r="D278" s="172" t="s">
        <v>193</v>
      </c>
      <c r="E278" s="173" t="s">
        <v>655</v>
      </c>
      <c r="F278" s="174" t="s">
        <v>656</v>
      </c>
      <c r="G278" s="175" t="s">
        <v>196</v>
      </c>
      <c r="H278" s="176">
        <v>34.4</v>
      </c>
      <c r="I278" s="177"/>
      <c r="J278" s="178">
        <f>ROUND(I278*H278,2)</f>
        <v>0</v>
      </c>
      <c r="K278" s="174" t="s">
        <v>197</v>
      </c>
      <c r="L278" s="53"/>
      <c r="M278" s="179" t="s">
        <v>20</v>
      </c>
      <c r="N278" s="180" t="s">
        <v>42</v>
      </c>
      <c r="O278" s="34"/>
      <c r="P278" s="181">
        <f>O278*H278</f>
        <v>0</v>
      </c>
      <c r="Q278" s="181">
        <v>2.5999999999999999E-3</v>
      </c>
      <c r="R278" s="181">
        <f>Q278*H278</f>
        <v>8.9439999999999992E-2</v>
      </c>
      <c r="S278" s="181">
        <v>0</v>
      </c>
      <c r="T278" s="182">
        <f>S278*H278</f>
        <v>0</v>
      </c>
      <c r="AR278" s="16" t="s">
        <v>191</v>
      </c>
      <c r="AT278" s="16" t="s">
        <v>193</v>
      </c>
      <c r="AU278" s="16" t="s">
        <v>22</v>
      </c>
      <c r="AY278" s="16" t="s">
        <v>192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6" t="s">
        <v>22</v>
      </c>
      <c r="BK278" s="183">
        <f>ROUND(I278*H278,2)</f>
        <v>0</v>
      </c>
      <c r="BL278" s="16" t="s">
        <v>191</v>
      </c>
      <c r="BM278" s="16" t="s">
        <v>657</v>
      </c>
    </row>
    <row r="279" spans="2:65" s="10" customFormat="1" x14ac:dyDescent="0.3">
      <c r="B279" s="184"/>
      <c r="C279" s="185"/>
      <c r="D279" s="198" t="s">
        <v>199</v>
      </c>
      <c r="E279" s="208" t="s">
        <v>20</v>
      </c>
      <c r="F279" s="209" t="s">
        <v>658</v>
      </c>
      <c r="G279" s="185"/>
      <c r="H279" s="210">
        <v>34.4</v>
      </c>
      <c r="I279" s="190"/>
      <c r="J279" s="185"/>
      <c r="K279" s="185"/>
      <c r="L279" s="191"/>
      <c r="M279" s="192"/>
      <c r="N279" s="193"/>
      <c r="O279" s="193"/>
      <c r="P279" s="193"/>
      <c r="Q279" s="193"/>
      <c r="R279" s="193"/>
      <c r="S279" s="193"/>
      <c r="T279" s="194"/>
      <c r="AT279" s="195" t="s">
        <v>199</v>
      </c>
      <c r="AU279" s="195" t="s">
        <v>22</v>
      </c>
      <c r="AV279" s="10" t="s">
        <v>89</v>
      </c>
      <c r="AW279" s="10" t="s">
        <v>35</v>
      </c>
      <c r="AX279" s="10" t="s">
        <v>71</v>
      </c>
      <c r="AY279" s="195" t="s">
        <v>192</v>
      </c>
    </row>
    <row r="280" spans="2:65" s="12" customFormat="1" x14ac:dyDescent="0.3">
      <c r="B280" s="221"/>
      <c r="C280" s="222"/>
      <c r="D280" s="186" t="s">
        <v>199</v>
      </c>
      <c r="E280" s="223" t="s">
        <v>20</v>
      </c>
      <c r="F280" s="224" t="s">
        <v>659</v>
      </c>
      <c r="G280" s="222"/>
      <c r="H280" s="225">
        <v>34.4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199</v>
      </c>
      <c r="AU280" s="231" t="s">
        <v>22</v>
      </c>
      <c r="AV280" s="12" t="s">
        <v>191</v>
      </c>
      <c r="AW280" s="12" t="s">
        <v>35</v>
      </c>
      <c r="AX280" s="12" t="s">
        <v>22</v>
      </c>
      <c r="AY280" s="231" t="s">
        <v>192</v>
      </c>
    </row>
    <row r="281" spans="2:65" s="1" customFormat="1" ht="22.5" customHeight="1" x14ac:dyDescent="0.3">
      <c r="B281" s="33"/>
      <c r="C281" s="172" t="s">
        <v>660</v>
      </c>
      <c r="D281" s="172" t="s">
        <v>193</v>
      </c>
      <c r="E281" s="173" t="s">
        <v>661</v>
      </c>
      <c r="F281" s="174" t="s">
        <v>662</v>
      </c>
      <c r="G281" s="175" t="s">
        <v>250</v>
      </c>
      <c r="H281" s="176">
        <v>137</v>
      </c>
      <c r="I281" s="177"/>
      <c r="J281" s="178">
        <f>ROUND(I281*H281,2)</f>
        <v>0</v>
      </c>
      <c r="K281" s="174" t="s">
        <v>197</v>
      </c>
      <c r="L281" s="53"/>
      <c r="M281" s="179" t="s">
        <v>20</v>
      </c>
      <c r="N281" s="180" t="s">
        <v>42</v>
      </c>
      <c r="O281" s="34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AR281" s="16" t="s">
        <v>191</v>
      </c>
      <c r="AT281" s="16" t="s">
        <v>193</v>
      </c>
      <c r="AU281" s="16" t="s">
        <v>22</v>
      </c>
      <c r="AY281" s="16" t="s">
        <v>192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6" t="s">
        <v>22</v>
      </c>
      <c r="BK281" s="183">
        <f>ROUND(I281*H281,2)</f>
        <v>0</v>
      </c>
      <c r="BL281" s="16" t="s">
        <v>191</v>
      </c>
      <c r="BM281" s="16" t="s">
        <v>663</v>
      </c>
    </row>
    <row r="282" spans="2:65" s="1" customFormat="1" ht="22.5" customHeight="1" x14ac:dyDescent="0.3">
      <c r="B282" s="33"/>
      <c r="C282" s="172" t="s">
        <v>664</v>
      </c>
      <c r="D282" s="172" t="s">
        <v>193</v>
      </c>
      <c r="E282" s="173" t="s">
        <v>665</v>
      </c>
      <c r="F282" s="174" t="s">
        <v>666</v>
      </c>
      <c r="G282" s="175" t="s">
        <v>196</v>
      </c>
      <c r="H282" s="176">
        <v>34.4</v>
      </c>
      <c r="I282" s="177"/>
      <c r="J282" s="178">
        <f>ROUND(I282*H282,2)</f>
        <v>0</v>
      </c>
      <c r="K282" s="174" t="s">
        <v>197</v>
      </c>
      <c r="L282" s="53"/>
      <c r="M282" s="179" t="s">
        <v>20</v>
      </c>
      <c r="N282" s="180" t="s">
        <v>42</v>
      </c>
      <c r="O282" s="34"/>
      <c r="P282" s="181">
        <f>O282*H282</f>
        <v>0</v>
      </c>
      <c r="Q282" s="181">
        <v>1.0000000000000001E-5</v>
      </c>
      <c r="R282" s="181">
        <f>Q282*H282</f>
        <v>3.4400000000000001E-4</v>
      </c>
      <c r="S282" s="181">
        <v>0</v>
      </c>
      <c r="T282" s="182">
        <f>S282*H282</f>
        <v>0</v>
      </c>
      <c r="AR282" s="16" t="s">
        <v>191</v>
      </c>
      <c r="AT282" s="16" t="s">
        <v>193</v>
      </c>
      <c r="AU282" s="16" t="s">
        <v>22</v>
      </c>
      <c r="AY282" s="16" t="s">
        <v>192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6" t="s">
        <v>22</v>
      </c>
      <c r="BK282" s="183">
        <f>ROUND(I282*H282,2)</f>
        <v>0</v>
      </c>
      <c r="BL282" s="16" t="s">
        <v>191</v>
      </c>
      <c r="BM282" s="16" t="s">
        <v>667</v>
      </c>
    </row>
    <row r="283" spans="2:65" s="1" customFormat="1" ht="31.5" customHeight="1" x14ac:dyDescent="0.3">
      <c r="B283" s="33"/>
      <c r="C283" s="172" t="s">
        <v>668</v>
      </c>
      <c r="D283" s="172" t="s">
        <v>193</v>
      </c>
      <c r="E283" s="173" t="s">
        <v>669</v>
      </c>
      <c r="F283" s="174" t="s">
        <v>670</v>
      </c>
      <c r="G283" s="175" t="s">
        <v>250</v>
      </c>
      <c r="H283" s="176">
        <v>9</v>
      </c>
      <c r="I283" s="177"/>
      <c r="J283" s="178">
        <f>ROUND(I283*H283,2)</f>
        <v>0</v>
      </c>
      <c r="K283" s="174" t="s">
        <v>20</v>
      </c>
      <c r="L283" s="53"/>
      <c r="M283" s="179" t="s">
        <v>20</v>
      </c>
      <c r="N283" s="180" t="s">
        <v>42</v>
      </c>
      <c r="O283" s="34"/>
      <c r="P283" s="181">
        <f>O283*H283</f>
        <v>0</v>
      </c>
      <c r="Q283" s="181">
        <v>0.15554999999999999</v>
      </c>
      <c r="R283" s="181">
        <f>Q283*H283</f>
        <v>1.39995</v>
      </c>
      <c r="S283" s="181">
        <v>0</v>
      </c>
      <c r="T283" s="182">
        <f>S283*H283</f>
        <v>0</v>
      </c>
      <c r="AR283" s="16" t="s">
        <v>191</v>
      </c>
      <c r="AT283" s="16" t="s">
        <v>193</v>
      </c>
      <c r="AU283" s="16" t="s">
        <v>22</v>
      </c>
      <c r="AY283" s="16" t="s">
        <v>192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6" t="s">
        <v>22</v>
      </c>
      <c r="BK283" s="183">
        <f>ROUND(I283*H283,2)</f>
        <v>0</v>
      </c>
      <c r="BL283" s="16" t="s">
        <v>191</v>
      </c>
      <c r="BM283" s="16" t="s">
        <v>671</v>
      </c>
    </row>
    <row r="284" spans="2:65" s="10" customFormat="1" x14ac:dyDescent="0.3">
      <c r="B284" s="184"/>
      <c r="C284" s="185"/>
      <c r="D284" s="186" t="s">
        <v>199</v>
      </c>
      <c r="E284" s="187" t="s">
        <v>672</v>
      </c>
      <c r="F284" s="188" t="s">
        <v>252</v>
      </c>
      <c r="G284" s="185"/>
      <c r="H284" s="189">
        <v>9</v>
      </c>
      <c r="I284" s="190"/>
      <c r="J284" s="185"/>
      <c r="K284" s="185"/>
      <c r="L284" s="191"/>
      <c r="M284" s="192"/>
      <c r="N284" s="193"/>
      <c r="O284" s="193"/>
      <c r="P284" s="193"/>
      <c r="Q284" s="193"/>
      <c r="R284" s="193"/>
      <c r="S284" s="193"/>
      <c r="T284" s="194"/>
      <c r="AT284" s="195" t="s">
        <v>199</v>
      </c>
      <c r="AU284" s="195" t="s">
        <v>22</v>
      </c>
      <c r="AV284" s="10" t="s">
        <v>89</v>
      </c>
      <c r="AW284" s="10" t="s">
        <v>35</v>
      </c>
      <c r="AX284" s="10" t="s">
        <v>22</v>
      </c>
      <c r="AY284" s="195" t="s">
        <v>192</v>
      </c>
    </row>
    <row r="285" spans="2:65" s="1" customFormat="1" ht="22.5" customHeight="1" x14ac:dyDescent="0.3">
      <c r="B285" s="33"/>
      <c r="C285" s="211" t="s">
        <v>673</v>
      </c>
      <c r="D285" s="211" t="s">
        <v>250</v>
      </c>
      <c r="E285" s="212" t="s">
        <v>674</v>
      </c>
      <c r="F285" s="213" t="s">
        <v>675</v>
      </c>
      <c r="G285" s="214" t="s">
        <v>205</v>
      </c>
      <c r="H285" s="215">
        <v>9.18</v>
      </c>
      <c r="I285" s="216"/>
      <c r="J285" s="217">
        <f>ROUND(I285*H285,2)</f>
        <v>0</v>
      </c>
      <c r="K285" s="213" t="s">
        <v>20</v>
      </c>
      <c r="L285" s="218"/>
      <c r="M285" s="219" t="s">
        <v>20</v>
      </c>
      <c r="N285" s="220" t="s">
        <v>42</v>
      </c>
      <c r="O285" s="34"/>
      <c r="P285" s="181">
        <f>O285*H285</f>
        <v>0</v>
      </c>
      <c r="Q285" s="181">
        <v>8.5000000000000006E-2</v>
      </c>
      <c r="R285" s="181">
        <f>Q285*H285</f>
        <v>0.78029999999999999</v>
      </c>
      <c r="S285" s="181">
        <v>0</v>
      </c>
      <c r="T285" s="182">
        <f>S285*H285</f>
        <v>0</v>
      </c>
      <c r="AR285" s="16" t="s">
        <v>134</v>
      </c>
      <c r="AT285" s="16" t="s">
        <v>250</v>
      </c>
      <c r="AU285" s="16" t="s">
        <v>22</v>
      </c>
      <c r="AY285" s="16" t="s">
        <v>192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6" t="s">
        <v>22</v>
      </c>
      <c r="BK285" s="183">
        <f>ROUND(I285*H285,2)</f>
        <v>0</v>
      </c>
      <c r="BL285" s="16" t="s">
        <v>191</v>
      </c>
      <c r="BM285" s="16" t="s">
        <v>676</v>
      </c>
    </row>
    <row r="286" spans="2:65" s="10" customFormat="1" x14ac:dyDescent="0.3">
      <c r="B286" s="184"/>
      <c r="C286" s="185"/>
      <c r="D286" s="186" t="s">
        <v>199</v>
      </c>
      <c r="E286" s="187" t="s">
        <v>677</v>
      </c>
      <c r="F286" s="188" t="s">
        <v>678</v>
      </c>
      <c r="G286" s="185"/>
      <c r="H286" s="189">
        <v>9.18</v>
      </c>
      <c r="I286" s="190"/>
      <c r="J286" s="185"/>
      <c r="K286" s="185"/>
      <c r="L286" s="191"/>
      <c r="M286" s="192"/>
      <c r="N286" s="193"/>
      <c r="O286" s="193"/>
      <c r="P286" s="193"/>
      <c r="Q286" s="193"/>
      <c r="R286" s="193"/>
      <c r="S286" s="193"/>
      <c r="T286" s="194"/>
      <c r="AT286" s="195" t="s">
        <v>199</v>
      </c>
      <c r="AU286" s="195" t="s">
        <v>22</v>
      </c>
      <c r="AV286" s="10" t="s">
        <v>89</v>
      </c>
      <c r="AW286" s="10" t="s">
        <v>35</v>
      </c>
      <c r="AX286" s="10" t="s">
        <v>22</v>
      </c>
      <c r="AY286" s="195" t="s">
        <v>192</v>
      </c>
    </row>
    <row r="287" spans="2:65" s="1" customFormat="1" ht="31.5" customHeight="1" x14ac:dyDescent="0.3">
      <c r="B287" s="33"/>
      <c r="C287" s="172" t="s">
        <v>679</v>
      </c>
      <c r="D287" s="172" t="s">
        <v>193</v>
      </c>
      <c r="E287" s="173" t="s">
        <v>680</v>
      </c>
      <c r="F287" s="174" t="s">
        <v>681</v>
      </c>
      <c r="G287" s="175" t="s">
        <v>250</v>
      </c>
      <c r="H287" s="176">
        <v>486.1</v>
      </c>
      <c r="I287" s="177"/>
      <c r="J287" s="178">
        <f>ROUND(I287*H287,2)</f>
        <v>0</v>
      </c>
      <c r="K287" s="174" t="s">
        <v>20</v>
      </c>
      <c r="L287" s="53"/>
      <c r="M287" s="179" t="s">
        <v>20</v>
      </c>
      <c r="N287" s="180" t="s">
        <v>42</v>
      </c>
      <c r="O287" s="34"/>
      <c r="P287" s="181">
        <f>O287*H287</f>
        <v>0</v>
      </c>
      <c r="Q287" s="181">
        <v>0.12962000000000001</v>
      </c>
      <c r="R287" s="181">
        <f>Q287*H287</f>
        <v>63.008282000000008</v>
      </c>
      <c r="S287" s="181">
        <v>0</v>
      </c>
      <c r="T287" s="182">
        <f>S287*H287</f>
        <v>0</v>
      </c>
      <c r="AR287" s="16" t="s">
        <v>191</v>
      </c>
      <c r="AT287" s="16" t="s">
        <v>193</v>
      </c>
      <c r="AU287" s="16" t="s">
        <v>22</v>
      </c>
      <c r="AY287" s="16" t="s">
        <v>192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6" t="s">
        <v>22</v>
      </c>
      <c r="BK287" s="183">
        <f>ROUND(I287*H287,2)</f>
        <v>0</v>
      </c>
      <c r="BL287" s="16" t="s">
        <v>191</v>
      </c>
      <c r="BM287" s="16" t="s">
        <v>682</v>
      </c>
    </row>
    <row r="288" spans="2:65" s="10" customFormat="1" x14ac:dyDescent="0.3">
      <c r="B288" s="184"/>
      <c r="C288" s="185"/>
      <c r="D288" s="198" t="s">
        <v>199</v>
      </c>
      <c r="E288" s="208" t="s">
        <v>683</v>
      </c>
      <c r="F288" s="209" t="s">
        <v>684</v>
      </c>
      <c r="G288" s="185"/>
      <c r="H288" s="210">
        <v>135.1</v>
      </c>
      <c r="I288" s="190"/>
      <c r="J288" s="185"/>
      <c r="K288" s="185"/>
      <c r="L288" s="191"/>
      <c r="M288" s="192"/>
      <c r="N288" s="193"/>
      <c r="O288" s="193"/>
      <c r="P288" s="193"/>
      <c r="Q288" s="193"/>
      <c r="R288" s="193"/>
      <c r="S288" s="193"/>
      <c r="T288" s="194"/>
      <c r="AT288" s="195" t="s">
        <v>199</v>
      </c>
      <c r="AU288" s="195" t="s">
        <v>22</v>
      </c>
      <c r="AV288" s="10" t="s">
        <v>89</v>
      </c>
      <c r="AW288" s="10" t="s">
        <v>35</v>
      </c>
      <c r="AX288" s="10" t="s">
        <v>71</v>
      </c>
      <c r="AY288" s="195" t="s">
        <v>192</v>
      </c>
    </row>
    <row r="289" spans="2:65" s="10" customFormat="1" x14ac:dyDescent="0.3">
      <c r="B289" s="184"/>
      <c r="C289" s="185"/>
      <c r="D289" s="198" t="s">
        <v>199</v>
      </c>
      <c r="E289" s="208" t="s">
        <v>157</v>
      </c>
      <c r="F289" s="209" t="s">
        <v>685</v>
      </c>
      <c r="G289" s="185"/>
      <c r="H289" s="210">
        <v>351</v>
      </c>
      <c r="I289" s="190"/>
      <c r="J289" s="185"/>
      <c r="K289" s="185"/>
      <c r="L289" s="191"/>
      <c r="M289" s="192"/>
      <c r="N289" s="193"/>
      <c r="O289" s="193"/>
      <c r="P289" s="193"/>
      <c r="Q289" s="193"/>
      <c r="R289" s="193"/>
      <c r="S289" s="193"/>
      <c r="T289" s="194"/>
      <c r="AT289" s="195" t="s">
        <v>199</v>
      </c>
      <c r="AU289" s="195" t="s">
        <v>22</v>
      </c>
      <c r="AV289" s="10" t="s">
        <v>89</v>
      </c>
      <c r="AW289" s="10" t="s">
        <v>35</v>
      </c>
      <c r="AX289" s="10" t="s">
        <v>71</v>
      </c>
      <c r="AY289" s="195" t="s">
        <v>192</v>
      </c>
    </row>
    <row r="290" spans="2:65" s="10" customFormat="1" x14ac:dyDescent="0.3">
      <c r="B290" s="184"/>
      <c r="C290" s="185"/>
      <c r="D290" s="186" t="s">
        <v>199</v>
      </c>
      <c r="E290" s="187" t="s">
        <v>686</v>
      </c>
      <c r="F290" s="188" t="s">
        <v>687</v>
      </c>
      <c r="G290" s="185"/>
      <c r="H290" s="189">
        <v>486.1</v>
      </c>
      <c r="I290" s="190"/>
      <c r="J290" s="185"/>
      <c r="K290" s="185"/>
      <c r="L290" s="191"/>
      <c r="M290" s="192"/>
      <c r="N290" s="193"/>
      <c r="O290" s="193"/>
      <c r="P290" s="193"/>
      <c r="Q290" s="193"/>
      <c r="R290" s="193"/>
      <c r="S290" s="193"/>
      <c r="T290" s="194"/>
      <c r="AT290" s="195" t="s">
        <v>199</v>
      </c>
      <c r="AU290" s="195" t="s">
        <v>22</v>
      </c>
      <c r="AV290" s="10" t="s">
        <v>89</v>
      </c>
      <c r="AW290" s="10" t="s">
        <v>35</v>
      </c>
      <c r="AX290" s="10" t="s">
        <v>22</v>
      </c>
      <c r="AY290" s="195" t="s">
        <v>192</v>
      </c>
    </row>
    <row r="291" spans="2:65" s="1" customFormat="1" ht="22.5" customHeight="1" x14ac:dyDescent="0.3">
      <c r="B291" s="33"/>
      <c r="C291" s="211" t="s">
        <v>688</v>
      </c>
      <c r="D291" s="211" t="s">
        <v>250</v>
      </c>
      <c r="E291" s="212" t="s">
        <v>689</v>
      </c>
      <c r="F291" s="213" t="s">
        <v>690</v>
      </c>
      <c r="G291" s="214" t="s">
        <v>205</v>
      </c>
      <c r="H291" s="215">
        <v>991.64400000000001</v>
      </c>
      <c r="I291" s="216"/>
      <c r="J291" s="217">
        <f>ROUND(I291*H291,2)</f>
        <v>0</v>
      </c>
      <c r="K291" s="213" t="s">
        <v>20</v>
      </c>
      <c r="L291" s="218"/>
      <c r="M291" s="219" t="s">
        <v>20</v>
      </c>
      <c r="N291" s="220" t="s">
        <v>42</v>
      </c>
      <c r="O291" s="34"/>
      <c r="P291" s="181">
        <f>O291*H291</f>
        <v>0</v>
      </c>
      <c r="Q291" s="181">
        <v>1.4E-2</v>
      </c>
      <c r="R291" s="181">
        <f>Q291*H291</f>
        <v>13.883016</v>
      </c>
      <c r="S291" s="181">
        <v>0</v>
      </c>
      <c r="T291" s="182">
        <f>S291*H291</f>
        <v>0</v>
      </c>
      <c r="AR291" s="16" t="s">
        <v>134</v>
      </c>
      <c r="AT291" s="16" t="s">
        <v>250</v>
      </c>
      <c r="AU291" s="16" t="s">
        <v>22</v>
      </c>
      <c r="AY291" s="16" t="s">
        <v>192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6" t="s">
        <v>22</v>
      </c>
      <c r="BK291" s="183">
        <f>ROUND(I291*H291,2)</f>
        <v>0</v>
      </c>
      <c r="BL291" s="16" t="s">
        <v>191</v>
      </c>
      <c r="BM291" s="16" t="s">
        <v>691</v>
      </c>
    </row>
    <row r="292" spans="2:65" s="10" customFormat="1" ht="27" x14ac:dyDescent="0.3">
      <c r="B292" s="184"/>
      <c r="C292" s="185"/>
      <c r="D292" s="198" t="s">
        <v>199</v>
      </c>
      <c r="E292" s="208" t="s">
        <v>692</v>
      </c>
      <c r="F292" s="209" t="s">
        <v>693</v>
      </c>
      <c r="G292" s="185"/>
      <c r="H292" s="210">
        <v>275.60399999999998</v>
      </c>
      <c r="I292" s="190"/>
      <c r="J292" s="185"/>
      <c r="K292" s="185"/>
      <c r="L292" s="191"/>
      <c r="M292" s="192"/>
      <c r="N292" s="193"/>
      <c r="O292" s="193"/>
      <c r="P292" s="193"/>
      <c r="Q292" s="193"/>
      <c r="R292" s="193"/>
      <c r="S292" s="193"/>
      <c r="T292" s="194"/>
      <c r="AT292" s="195" t="s">
        <v>199</v>
      </c>
      <c r="AU292" s="195" t="s">
        <v>22</v>
      </c>
      <c r="AV292" s="10" t="s">
        <v>89</v>
      </c>
      <c r="AW292" s="10" t="s">
        <v>35</v>
      </c>
      <c r="AX292" s="10" t="s">
        <v>71</v>
      </c>
      <c r="AY292" s="195" t="s">
        <v>192</v>
      </c>
    </row>
    <row r="293" spans="2:65" s="10" customFormat="1" x14ac:dyDescent="0.3">
      <c r="B293" s="184"/>
      <c r="C293" s="185"/>
      <c r="D293" s="198" t="s">
        <v>199</v>
      </c>
      <c r="E293" s="208" t="s">
        <v>159</v>
      </c>
      <c r="F293" s="209" t="s">
        <v>694</v>
      </c>
      <c r="G293" s="185"/>
      <c r="H293" s="210">
        <v>716.04</v>
      </c>
      <c r="I293" s="190"/>
      <c r="J293" s="185"/>
      <c r="K293" s="185"/>
      <c r="L293" s="191"/>
      <c r="M293" s="192"/>
      <c r="N293" s="193"/>
      <c r="O293" s="193"/>
      <c r="P293" s="193"/>
      <c r="Q293" s="193"/>
      <c r="R293" s="193"/>
      <c r="S293" s="193"/>
      <c r="T293" s="194"/>
      <c r="AT293" s="195" t="s">
        <v>199</v>
      </c>
      <c r="AU293" s="195" t="s">
        <v>22</v>
      </c>
      <c r="AV293" s="10" t="s">
        <v>89</v>
      </c>
      <c r="AW293" s="10" t="s">
        <v>35</v>
      </c>
      <c r="AX293" s="10" t="s">
        <v>71</v>
      </c>
      <c r="AY293" s="195" t="s">
        <v>192</v>
      </c>
    </row>
    <row r="294" spans="2:65" s="10" customFormat="1" x14ac:dyDescent="0.3">
      <c r="B294" s="184"/>
      <c r="C294" s="185"/>
      <c r="D294" s="186" t="s">
        <v>199</v>
      </c>
      <c r="E294" s="187" t="s">
        <v>695</v>
      </c>
      <c r="F294" s="188" t="s">
        <v>696</v>
      </c>
      <c r="G294" s="185"/>
      <c r="H294" s="189">
        <v>991.64400000000001</v>
      </c>
      <c r="I294" s="190"/>
      <c r="J294" s="185"/>
      <c r="K294" s="185"/>
      <c r="L294" s="191"/>
      <c r="M294" s="192"/>
      <c r="N294" s="193"/>
      <c r="O294" s="193"/>
      <c r="P294" s="193"/>
      <c r="Q294" s="193"/>
      <c r="R294" s="193"/>
      <c r="S294" s="193"/>
      <c r="T294" s="194"/>
      <c r="AT294" s="195" t="s">
        <v>199</v>
      </c>
      <c r="AU294" s="195" t="s">
        <v>22</v>
      </c>
      <c r="AV294" s="10" t="s">
        <v>89</v>
      </c>
      <c r="AW294" s="10" t="s">
        <v>35</v>
      </c>
      <c r="AX294" s="10" t="s">
        <v>22</v>
      </c>
      <c r="AY294" s="195" t="s">
        <v>192</v>
      </c>
    </row>
    <row r="295" spans="2:65" s="1" customFormat="1" ht="22.5" customHeight="1" x14ac:dyDescent="0.3">
      <c r="B295" s="33"/>
      <c r="C295" s="172" t="s">
        <v>697</v>
      </c>
      <c r="D295" s="172" t="s">
        <v>193</v>
      </c>
      <c r="E295" s="173" t="s">
        <v>698</v>
      </c>
      <c r="F295" s="174" t="s">
        <v>699</v>
      </c>
      <c r="G295" s="175" t="s">
        <v>250</v>
      </c>
      <c r="H295" s="176">
        <v>80</v>
      </c>
      <c r="I295" s="177"/>
      <c r="J295" s="178">
        <f>ROUND(I295*H295,2)</f>
        <v>0</v>
      </c>
      <c r="K295" s="174" t="s">
        <v>20</v>
      </c>
      <c r="L295" s="53"/>
      <c r="M295" s="179" t="s">
        <v>20</v>
      </c>
      <c r="N295" s="180" t="s">
        <v>42</v>
      </c>
      <c r="O295" s="34"/>
      <c r="P295" s="181">
        <f>O295*H295</f>
        <v>0</v>
      </c>
      <c r="Q295" s="181">
        <v>0</v>
      </c>
      <c r="R295" s="181">
        <f>Q295*H295</f>
        <v>0</v>
      </c>
      <c r="S295" s="181">
        <v>0</v>
      </c>
      <c r="T295" s="182">
        <f>S295*H295</f>
        <v>0</v>
      </c>
      <c r="AR295" s="16" t="s">
        <v>191</v>
      </c>
      <c r="AT295" s="16" t="s">
        <v>193</v>
      </c>
      <c r="AU295" s="16" t="s">
        <v>22</v>
      </c>
      <c r="AY295" s="16" t="s">
        <v>192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6" t="s">
        <v>22</v>
      </c>
      <c r="BK295" s="183">
        <f>ROUND(I295*H295,2)</f>
        <v>0</v>
      </c>
      <c r="BL295" s="16" t="s">
        <v>191</v>
      </c>
      <c r="BM295" s="16" t="s">
        <v>700</v>
      </c>
    </row>
    <row r="296" spans="2:65" s="10" customFormat="1" x14ac:dyDescent="0.3">
      <c r="B296" s="184"/>
      <c r="C296" s="185"/>
      <c r="D296" s="186" t="s">
        <v>199</v>
      </c>
      <c r="E296" s="187" t="s">
        <v>701</v>
      </c>
      <c r="F296" s="188" t="s">
        <v>702</v>
      </c>
      <c r="G296" s="185"/>
      <c r="H296" s="189">
        <v>80</v>
      </c>
      <c r="I296" s="190"/>
      <c r="J296" s="185"/>
      <c r="K296" s="185"/>
      <c r="L296" s="191"/>
      <c r="M296" s="192"/>
      <c r="N296" s="193"/>
      <c r="O296" s="193"/>
      <c r="P296" s="193"/>
      <c r="Q296" s="193"/>
      <c r="R296" s="193"/>
      <c r="S296" s="193"/>
      <c r="T296" s="194"/>
      <c r="AT296" s="195" t="s">
        <v>199</v>
      </c>
      <c r="AU296" s="195" t="s">
        <v>22</v>
      </c>
      <c r="AV296" s="10" t="s">
        <v>89</v>
      </c>
      <c r="AW296" s="10" t="s">
        <v>35</v>
      </c>
      <c r="AX296" s="10" t="s">
        <v>22</v>
      </c>
      <c r="AY296" s="195" t="s">
        <v>192</v>
      </c>
    </row>
    <row r="297" spans="2:65" s="1" customFormat="1" ht="22.5" customHeight="1" x14ac:dyDescent="0.3">
      <c r="B297" s="33"/>
      <c r="C297" s="172" t="s">
        <v>703</v>
      </c>
      <c r="D297" s="172" t="s">
        <v>193</v>
      </c>
      <c r="E297" s="173" t="s">
        <v>704</v>
      </c>
      <c r="F297" s="174" t="s">
        <v>705</v>
      </c>
      <c r="G297" s="175" t="s">
        <v>250</v>
      </c>
      <c r="H297" s="176">
        <v>20</v>
      </c>
      <c r="I297" s="177"/>
      <c r="J297" s="178">
        <f>ROUND(I297*H297,2)</f>
        <v>0</v>
      </c>
      <c r="K297" s="174" t="s">
        <v>20</v>
      </c>
      <c r="L297" s="53"/>
      <c r="M297" s="179" t="s">
        <v>20</v>
      </c>
      <c r="N297" s="180" t="s">
        <v>42</v>
      </c>
      <c r="O297" s="34"/>
      <c r="P297" s="181">
        <f>O297*H297</f>
        <v>0</v>
      </c>
      <c r="Q297" s="181">
        <v>8.0000000000000007E-5</v>
      </c>
      <c r="R297" s="181">
        <f>Q297*H297</f>
        <v>1.6000000000000001E-3</v>
      </c>
      <c r="S297" s="181">
        <v>0</v>
      </c>
      <c r="T297" s="182">
        <f>S297*H297</f>
        <v>0</v>
      </c>
      <c r="AR297" s="16" t="s">
        <v>191</v>
      </c>
      <c r="AT297" s="16" t="s">
        <v>193</v>
      </c>
      <c r="AU297" s="16" t="s">
        <v>22</v>
      </c>
      <c r="AY297" s="16" t="s">
        <v>192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6" t="s">
        <v>22</v>
      </c>
      <c r="BK297" s="183">
        <f>ROUND(I297*H297,2)</f>
        <v>0</v>
      </c>
      <c r="BL297" s="16" t="s">
        <v>191</v>
      </c>
      <c r="BM297" s="16" t="s">
        <v>706</v>
      </c>
    </row>
    <row r="298" spans="2:65" s="10" customFormat="1" x14ac:dyDescent="0.3">
      <c r="B298" s="184"/>
      <c r="C298" s="185"/>
      <c r="D298" s="186" t="s">
        <v>199</v>
      </c>
      <c r="E298" s="187" t="s">
        <v>707</v>
      </c>
      <c r="F298" s="188" t="s">
        <v>708</v>
      </c>
      <c r="G298" s="185"/>
      <c r="H298" s="189">
        <v>20</v>
      </c>
      <c r="I298" s="190"/>
      <c r="J298" s="185"/>
      <c r="K298" s="185"/>
      <c r="L298" s="191"/>
      <c r="M298" s="192"/>
      <c r="N298" s="193"/>
      <c r="O298" s="193"/>
      <c r="P298" s="193"/>
      <c r="Q298" s="193"/>
      <c r="R298" s="193"/>
      <c r="S298" s="193"/>
      <c r="T298" s="194"/>
      <c r="AT298" s="195" t="s">
        <v>199</v>
      </c>
      <c r="AU298" s="195" t="s">
        <v>22</v>
      </c>
      <c r="AV298" s="10" t="s">
        <v>89</v>
      </c>
      <c r="AW298" s="10" t="s">
        <v>35</v>
      </c>
      <c r="AX298" s="10" t="s">
        <v>22</v>
      </c>
      <c r="AY298" s="195" t="s">
        <v>192</v>
      </c>
    </row>
    <row r="299" spans="2:65" s="1" customFormat="1" ht="22.5" customHeight="1" x14ac:dyDescent="0.3">
      <c r="B299" s="33"/>
      <c r="C299" s="172" t="s">
        <v>709</v>
      </c>
      <c r="D299" s="172" t="s">
        <v>193</v>
      </c>
      <c r="E299" s="173" t="s">
        <v>710</v>
      </c>
      <c r="F299" s="174" t="s">
        <v>711</v>
      </c>
      <c r="G299" s="175" t="s">
        <v>250</v>
      </c>
      <c r="H299" s="176">
        <v>444</v>
      </c>
      <c r="I299" s="177"/>
      <c r="J299" s="178">
        <f>ROUND(I299*H299,2)</f>
        <v>0</v>
      </c>
      <c r="K299" s="174" t="s">
        <v>20</v>
      </c>
      <c r="L299" s="53"/>
      <c r="M299" s="179" t="s">
        <v>20</v>
      </c>
      <c r="N299" s="180" t="s">
        <v>42</v>
      </c>
      <c r="O299" s="34"/>
      <c r="P299" s="181">
        <f>O299*H299</f>
        <v>0</v>
      </c>
      <c r="Q299" s="181">
        <v>0</v>
      </c>
      <c r="R299" s="181">
        <f>Q299*H299</f>
        <v>0</v>
      </c>
      <c r="S299" s="181">
        <v>0</v>
      </c>
      <c r="T299" s="182">
        <f>S299*H299</f>
        <v>0</v>
      </c>
      <c r="AR299" s="16" t="s">
        <v>191</v>
      </c>
      <c r="AT299" s="16" t="s">
        <v>193</v>
      </c>
      <c r="AU299" s="16" t="s">
        <v>22</v>
      </c>
      <c r="AY299" s="16" t="s">
        <v>192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6" t="s">
        <v>22</v>
      </c>
      <c r="BK299" s="183">
        <f>ROUND(I299*H299,2)</f>
        <v>0</v>
      </c>
      <c r="BL299" s="16" t="s">
        <v>191</v>
      </c>
      <c r="BM299" s="16" t="s">
        <v>712</v>
      </c>
    </row>
    <row r="300" spans="2:65" s="10" customFormat="1" x14ac:dyDescent="0.3">
      <c r="B300" s="184"/>
      <c r="C300" s="185"/>
      <c r="D300" s="198" t="s">
        <v>199</v>
      </c>
      <c r="E300" s="208" t="s">
        <v>161</v>
      </c>
      <c r="F300" s="209" t="s">
        <v>713</v>
      </c>
      <c r="G300" s="185"/>
      <c r="H300" s="210">
        <v>444</v>
      </c>
      <c r="I300" s="190"/>
      <c r="J300" s="185"/>
      <c r="K300" s="185"/>
      <c r="L300" s="191"/>
      <c r="M300" s="192"/>
      <c r="N300" s="193"/>
      <c r="O300" s="193"/>
      <c r="P300" s="193"/>
      <c r="Q300" s="193"/>
      <c r="R300" s="193"/>
      <c r="S300" s="193"/>
      <c r="T300" s="194"/>
      <c r="AT300" s="195" t="s">
        <v>199</v>
      </c>
      <c r="AU300" s="195" t="s">
        <v>22</v>
      </c>
      <c r="AV300" s="10" t="s">
        <v>89</v>
      </c>
      <c r="AW300" s="10" t="s">
        <v>35</v>
      </c>
      <c r="AX300" s="10" t="s">
        <v>22</v>
      </c>
      <c r="AY300" s="195" t="s">
        <v>192</v>
      </c>
    </row>
    <row r="301" spans="2:65" s="9" customFormat="1" ht="37.35" customHeight="1" x14ac:dyDescent="0.35">
      <c r="B301" s="158"/>
      <c r="C301" s="159"/>
      <c r="D301" s="160" t="s">
        <v>70</v>
      </c>
      <c r="E301" s="161" t="s">
        <v>714</v>
      </c>
      <c r="F301" s="161" t="s">
        <v>715</v>
      </c>
      <c r="G301" s="159"/>
      <c r="H301" s="159"/>
      <c r="I301" s="162"/>
      <c r="J301" s="163">
        <f>BK301</f>
        <v>0</v>
      </c>
      <c r="K301" s="159"/>
      <c r="L301" s="164"/>
      <c r="M301" s="165"/>
      <c r="N301" s="166"/>
      <c r="O301" s="166"/>
      <c r="P301" s="167">
        <f>SUM(P302:P316)</f>
        <v>0</v>
      </c>
      <c r="Q301" s="166"/>
      <c r="R301" s="167">
        <f>SUM(R302:R316)</f>
        <v>1641.36</v>
      </c>
      <c r="S301" s="166"/>
      <c r="T301" s="168">
        <f>SUM(T302:T316)</f>
        <v>0</v>
      </c>
      <c r="AR301" s="169" t="s">
        <v>191</v>
      </c>
      <c r="AT301" s="170" t="s">
        <v>70</v>
      </c>
      <c r="AU301" s="170" t="s">
        <v>71</v>
      </c>
      <c r="AY301" s="169" t="s">
        <v>192</v>
      </c>
      <c r="BK301" s="171">
        <f>SUM(BK302:BK316)</f>
        <v>0</v>
      </c>
    </row>
    <row r="302" spans="2:65" s="1" customFormat="1" ht="22.5" customHeight="1" x14ac:dyDescent="0.3">
      <c r="B302" s="33"/>
      <c r="C302" s="172" t="s">
        <v>716</v>
      </c>
      <c r="D302" s="172" t="s">
        <v>193</v>
      </c>
      <c r="E302" s="173" t="s">
        <v>717</v>
      </c>
      <c r="F302" s="174" t="s">
        <v>718</v>
      </c>
      <c r="G302" s="175" t="s">
        <v>250</v>
      </c>
      <c r="H302" s="176">
        <v>79</v>
      </c>
      <c r="I302" s="177"/>
      <c r="J302" s="178">
        <f>ROUND(I302*H302,2)</f>
        <v>0</v>
      </c>
      <c r="K302" s="174" t="s">
        <v>20</v>
      </c>
      <c r="L302" s="53"/>
      <c r="M302" s="179" t="s">
        <v>20</v>
      </c>
      <c r="N302" s="180" t="s">
        <v>42</v>
      </c>
      <c r="O302" s="34"/>
      <c r="P302" s="181">
        <f>O302*H302</f>
        <v>0</v>
      </c>
      <c r="Q302" s="181">
        <v>0</v>
      </c>
      <c r="R302" s="181">
        <f>Q302*H302</f>
        <v>0</v>
      </c>
      <c r="S302" s="181">
        <v>0</v>
      </c>
      <c r="T302" s="182">
        <f>S302*H302</f>
        <v>0</v>
      </c>
      <c r="AR302" s="16" t="s">
        <v>191</v>
      </c>
      <c r="AT302" s="16" t="s">
        <v>193</v>
      </c>
      <c r="AU302" s="16" t="s">
        <v>22</v>
      </c>
      <c r="AY302" s="16" t="s">
        <v>192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6" t="s">
        <v>22</v>
      </c>
      <c r="BK302" s="183">
        <f>ROUND(I302*H302,2)</f>
        <v>0</v>
      </c>
      <c r="BL302" s="16" t="s">
        <v>191</v>
      </c>
      <c r="BM302" s="16" t="s">
        <v>719</v>
      </c>
    </row>
    <row r="303" spans="2:65" s="10" customFormat="1" x14ac:dyDescent="0.3">
      <c r="B303" s="184"/>
      <c r="C303" s="185"/>
      <c r="D303" s="198" t="s">
        <v>199</v>
      </c>
      <c r="E303" s="208" t="s">
        <v>20</v>
      </c>
      <c r="F303" s="209" t="s">
        <v>258</v>
      </c>
      <c r="G303" s="185"/>
      <c r="H303" s="210">
        <v>70</v>
      </c>
      <c r="I303" s="190"/>
      <c r="J303" s="185"/>
      <c r="K303" s="185"/>
      <c r="L303" s="191"/>
      <c r="M303" s="192"/>
      <c r="N303" s="193"/>
      <c r="O303" s="193"/>
      <c r="P303" s="193"/>
      <c r="Q303" s="193"/>
      <c r="R303" s="193"/>
      <c r="S303" s="193"/>
      <c r="T303" s="194"/>
      <c r="AT303" s="195" t="s">
        <v>199</v>
      </c>
      <c r="AU303" s="195" t="s">
        <v>22</v>
      </c>
      <c r="AV303" s="10" t="s">
        <v>89</v>
      </c>
      <c r="AW303" s="10" t="s">
        <v>35</v>
      </c>
      <c r="AX303" s="10" t="s">
        <v>71</v>
      </c>
      <c r="AY303" s="195" t="s">
        <v>192</v>
      </c>
    </row>
    <row r="304" spans="2:65" s="10" customFormat="1" x14ac:dyDescent="0.3">
      <c r="B304" s="184"/>
      <c r="C304" s="185"/>
      <c r="D304" s="198" t="s">
        <v>199</v>
      </c>
      <c r="E304" s="208" t="s">
        <v>20</v>
      </c>
      <c r="F304" s="209" t="s">
        <v>720</v>
      </c>
      <c r="G304" s="185"/>
      <c r="H304" s="210">
        <v>9</v>
      </c>
      <c r="I304" s="190"/>
      <c r="J304" s="185"/>
      <c r="K304" s="185"/>
      <c r="L304" s="191"/>
      <c r="M304" s="192"/>
      <c r="N304" s="193"/>
      <c r="O304" s="193"/>
      <c r="P304" s="193"/>
      <c r="Q304" s="193"/>
      <c r="R304" s="193"/>
      <c r="S304" s="193"/>
      <c r="T304" s="194"/>
      <c r="AT304" s="195" t="s">
        <v>199</v>
      </c>
      <c r="AU304" s="195" t="s">
        <v>22</v>
      </c>
      <c r="AV304" s="10" t="s">
        <v>89</v>
      </c>
      <c r="AW304" s="10" t="s">
        <v>35</v>
      </c>
      <c r="AX304" s="10" t="s">
        <v>71</v>
      </c>
      <c r="AY304" s="195" t="s">
        <v>192</v>
      </c>
    </row>
    <row r="305" spans="2:65" s="12" customFormat="1" x14ac:dyDescent="0.3">
      <c r="B305" s="221"/>
      <c r="C305" s="222"/>
      <c r="D305" s="186" t="s">
        <v>199</v>
      </c>
      <c r="E305" s="223" t="s">
        <v>20</v>
      </c>
      <c r="F305" s="224" t="s">
        <v>659</v>
      </c>
      <c r="G305" s="222"/>
      <c r="H305" s="225">
        <v>79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199</v>
      </c>
      <c r="AU305" s="231" t="s">
        <v>22</v>
      </c>
      <c r="AV305" s="12" t="s">
        <v>191</v>
      </c>
      <c r="AW305" s="12" t="s">
        <v>35</v>
      </c>
      <c r="AX305" s="12" t="s">
        <v>22</v>
      </c>
      <c r="AY305" s="231" t="s">
        <v>192</v>
      </c>
    </row>
    <row r="306" spans="2:65" s="1" customFormat="1" ht="31.5" customHeight="1" x14ac:dyDescent="0.3">
      <c r="B306" s="33"/>
      <c r="C306" s="172" t="s">
        <v>721</v>
      </c>
      <c r="D306" s="172" t="s">
        <v>193</v>
      </c>
      <c r="E306" s="173" t="s">
        <v>722</v>
      </c>
      <c r="F306" s="174" t="s">
        <v>723</v>
      </c>
      <c r="G306" s="175" t="s">
        <v>196</v>
      </c>
      <c r="H306" s="176">
        <v>979.5</v>
      </c>
      <c r="I306" s="177"/>
      <c r="J306" s="178">
        <f>ROUND(I306*H306,2)</f>
        <v>0</v>
      </c>
      <c r="K306" s="174" t="s">
        <v>20</v>
      </c>
      <c r="L306" s="53"/>
      <c r="M306" s="179" t="s">
        <v>20</v>
      </c>
      <c r="N306" s="180" t="s">
        <v>42</v>
      </c>
      <c r="O306" s="34"/>
      <c r="P306" s="181">
        <f>O306*H306</f>
        <v>0</v>
      </c>
      <c r="Q306" s="181">
        <v>0</v>
      </c>
      <c r="R306" s="181">
        <f>Q306*H306</f>
        <v>0</v>
      </c>
      <c r="S306" s="181">
        <v>0</v>
      </c>
      <c r="T306" s="182">
        <f>S306*H306</f>
        <v>0</v>
      </c>
      <c r="AR306" s="16" t="s">
        <v>191</v>
      </c>
      <c r="AT306" s="16" t="s">
        <v>193</v>
      </c>
      <c r="AU306" s="16" t="s">
        <v>22</v>
      </c>
      <c r="AY306" s="16" t="s">
        <v>192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6" t="s">
        <v>22</v>
      </c>
      <c r="BK306" s="183">
        <f>ROUND(I306*H306,2)</f>
        <v>0</v>
      </c>
      <c r="BL306" s="16" t="s">
        <v>191</v>
      </c>
      <c r="BM306" s="16" t="s">
        <v>724</v>
      </c>
    </row>
    <row r="307" spans="2:65" s="1" customFormat="1" ht="22.5" customHeight="1" x14ac:dyDescent="0.3">
      <c r="B307" s="33"/>
      <c r="C307" s="172" t="s">
        <v>725</v>
      </c>
      <c r="D307" s="172" t="s">
        <v>193</v>
      </c>
      <c r="E307" s="173" t="s">
        <v>726</v>
      </c>
      <c r="F307" s="174" t="s">
        <v>727</v>
      </c>
      <c r="G307" s="175" t="s">
        <v>352</v>
      </c>
      <c r="H307" s="176">
        <v>568.726</v>
      </c>
      <c r="I307" s="177"/>
      <c r="J307" s="178">
        <f>ROUND(I307*H307,2)</f>
        <v>0</v>
      </c>
      <c r="K307" s="174" t="s">
        <v>20</v>
      </c>
      <c r="L307" s="53"/>
      <c r="M307" s="179" t="s">
        <v>20</v>
      </c>
      <c r="N307" s="180" t="s">
        <v>42</v>
      </c>
      <c r="O307" s="34"/>
      <c r="P307" s="181">
        <f>O307*H307</f>
        <v>0</v>
      </c>
      <c r="Q307" s="181">
        <v>1</v>
      </c>
      <c r="R307" s="181">
        <f>Q307*H307</f>
        <v>568.726</v>
      </c>
      <c r="S307" s="181">
        <v>0</v>
      </c>
      <c r="T307" s="182">
        <f>S307*H307</f>
        <v>0</v>
      </c>
      <c r="AR307" s="16" t="s">
        <v>191</v>
      </c>
      <c r="AT307" s="16" t="s">
        <v>193</v>
      </c>
      <c r="AU307" s="16" t="s">
        <v>22</v>
      </c>
      <c r="AY307" s="16" t="s">
        <v>192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6" t="s">
        <v>22</v>
      </c>
      <c r="BK307" s="183">
        <f>ROUND(I307*H307,2)</f>
        <v>0</v>
      </c>
      <c r="BL307" s="16" t="s">
        <v>191</v>
      </c>
      <c r="BM307" s="16" t="s">
        <v>728</v>
      </c>
    </row>
    <row r="308" spans="2:65" s="10" customFormat="1" x14ac:dyDescent="0.3">
      <c r="B308" s="184"/>
      <c r="C308" s="185"/>
      <c r="D308" s="198" t="s">
        <v>199</v>
      </c>
      <c r="E308" s="208" t="s">
        <v>729</v>
      </c>
      <c r="F308" s="209" t="s">
        <v>730</v>
      </c>
      <c r="G308" s="185"/>
      <c r="H308" s="210">
        <v>405.97899999999998</v>
      </c>
      <c r="I308" s="190"/>
      <c r="J308" s="185"/>
      <c r="K308" s="185"/>
      <c r="L308" s="191"/>
      <c r="M308" s="192"/>
      <c r="N308" s="193"/>
      <c r="O308" s="193"/>
      <c r="P308" s="193"/>
      <c r="Q308" s="193"/>
      <c r="R308" s="193"/>
      <c r="S308" s="193"/>
      <c r="T308" s="194"/>
      <c r="AT308" s="195" t="s">
        <v>199</v>
      </c>
      <c r="AU308" s="195" t="s">
        <v>22</v>
      </c>
      <c r="AV308" s="10" t="s">
        <v>89</v>
      </c>
      <c r="AW308" s="10" t="s">
        <v>35</v>
      </c>
      <c r="AX308" s="10" t="s">
        <v>71</v>
      </c>
      <c r="AY308" s="195" t="s">
        <v>192</v>
      </c>
    </row>
    <row r="309" spans="2:65" s="10" customFormat="1" x14ac:dyDescent="0.3">
      <c r="B309" s="184"/>
      <c r="C309" s="185"/>
      <c r="D309" s="198" t="s">
        <v>199</v>
      </c>
      <c r="E309" s="208" t="s">
        <v>163</v>
      </c>
      <c r="F309" s="209" t="s">
        <v>731</v>
      </c>
      <c r="G309" s="185"/>
      <c r="H309" s="210">
        <v>162.74700000000001</v>
      </c>
      <c r="I309" s="190"/>
      <c r="J309" s="185"/>
      <c r="K309" s="185"/>
      <c r="L309" s="191"/>
      <c r="M309" s="192"/>
      <c r="N309" s="193"/>
      <c r="O309" s="193"/>
      <c r="P309" s="193"/>
      <c r="Q309" s="193"/>
      <c r="R309" s="193"/>
      <c r="S309" s="193"/>
      <c r="T309" s="194"/>
      <c r="AT309" s="195" t="s">
        <v>199</v>
      </c>
      <c r="AU309" s="195" t="s">
        <v>22</v>
      </c>
      <c r="AV309" s="10" t="s">
        <v>89</v>
      </c>
      <c r="AW309" s="10" t="s">
        <v>35</v>
      </c>
      <c r="AX309" s="10" t="s">
        <v>71</v>
      </c>
      <c r="AY309" s="195" t="s">
        <v>192</v>
      </c>
    </row>
    <row r="310" spans="2:65" s="10" customFormat="1" x14ac:dyDescent="0.3">
      <c r="B310" s="184"/>
      <c r="C310" s="185"/>
      <c r="D310" s="186" t="s">
        <v>199</v>
      </c>
      <c r="E310" s="187" t="s">
        <v>732</v>
      </c>
      <c r="F310" s="188" t="s">
        <v>733</v>
      </c>
      <c r="G310" s="185"/>
      <c r="H310" s="189">
        <v>568.726</v>
      </c>
      <c r="I310" s="190"/>
      <c r="J310" s="185"/>
      <c r="K310" s="185"/>
      <c r="L310" s="191"/>
      <c r="M310" s="192"/>
      <c r="N310" s="193"/>
      <c r="O310" s="193"/>
      <c r="P310" s="193"/>
      <c r="Q310" s="193"/>
      <c r="R310" s="193"/>
      <c r="S310" s="193"/>
      <c r="T310" s="194"/>
      <c r="AT310" s="195" t="s">
        <v>199</v>
      </c>
      <c r="AU310" s="195" t="s">
        <v>22</v>
      </c>
      <c r="AV310" s="10" t="s">
        <v>89</v>
      </c>
      <c r="AW310" s="10" t="s">
        <v>35</v>
      </c>
      <c r="AX310" s="10" t="s">
        <v>22</v>
      </c>
      <c r="AY310" s="195" t="s">
        <v>192</v>
      </c>
    </row>
    <row r="311" spans="2:65" s="1" customFormat="1" ht="22.5" customHeight="1" x14ac:dyDescent="0.3">
      <c r="B311" s="33"/>
      <c r="C311" s="172" t="s">
        <v>734</v>
      </c>
      <c r="D311" s="172" t="s">
        <v>193</v>
      </c>
      <c r="E311" s="173" t="s">
        <v>735</v>
      </c>
      <c r="F311" s="174" t="s">
        <v>736</v>
      </c>
      <c r="G311" s="175" t="s">
        <v>352</v>
      </c>
      <c r="H311" s="176">
        <v>18.538</v>
      </c>
      <c r="I311" s="177"/>
      <c r="J311" s="178">
        <f>ROUND(I311*H311,2)</f>
        <v>0</v>
      </c>
      <c r="K311" s="174" t="s">
        <v>20</v>
      </c>
      <c r="L311" s="53"/>
      <c r="M311" s="179" t="s">
        <v>20</v>
      </c>
      <c r="N311" s="180" t="s">
        <v>42</v>
      </c>
      <c r="O311" s="34"/>
      <c r="P311" s="181">
        <f>O311*H311</f>
        <v>0</v>
      </c>
      <c r="Q311" s="181">
        <v>1</v>
      </c>
      <c r="R311" s="181">
        <f>Q311*H311</f>
        <v>18.538</v>
      </c>
      <c r="S311" s="181">
        <v>0</v>
      </c>
      <c r="T311" s="182">
        <f>S311*H311</f>
        <v>0</v>
      </c>
      <c r="AR311" s="16" t="s">
        <v>191</v>
      </c>
      <c r="AT311" s="16" t="s">
        <v>193</v>
      </c>
      <c r="AU311" s="16" t="s">
        <v>22</v>
      </c>
      <c r="AY311" s="16" t="s">
        <v>192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6" t="s">
        <v>22</v>
      </c>
      <c r="BK311" s="183">
        <f>ROUND(I311*H311,2)</f>
        <v>0</v>
      </c>
      <c r="BL311" s="16" t="s">
        <v>191</v>
      </c>
      <c r="BM311" s="16" t="s">
        <v>737</v>
      </c>
    </row>
    <row r="312" spans="2:65" s="10" customFormat="1" x14ac:dyDescent="0.3">
      <c r="B312" s="184"/>
      <c r="C312" s="185"/>
      <c r="D312" s="186" t="s">
        <v>199</v>
      </c>
      <c r="E312" s="187" t="s">
        <v>738</v>
      </c>
      <c r="F312" s="188" t="s">
        <v>739</v>
      </c>
      <c r="G312" s="185"/>
      <c r="H312" s="189">
        <v>18.538</v>
      </c>
      <c r="I312" s="190"/>
      <c r="J312" s="185"/>
      <c r="K312" s="185"/>
      <c r="L312" s="191"/>
      <c r="M312" s="192"/>
      <c r="N312" s="193"/>
      <c r="O312" s="193"/>
      <c r="P312" s="193"/>
      <c r="Q312" s="193"/>
      <c r="R312" s="193"/>
      <c r="S312" s="193"/>
      <c r="T312" s="194"/>
      <c r="AT312" s="195" t="s">
        <v>199</v>
      </c>
      <c r="AU312" s="195" t="s">
        <v>22</v>
      </c>
      <c r="AV312" s="10" t="s">
        <v>89</v>
      </c>
      <c r="AW312" s="10" t="s">
        <v>35</v>
      </c>
      <c r="AX312" s="10" t="s">
        <v>22</v>
      </c>
      <c r="AY312" s="195" t="s">
        <v>192</v>
      </c>
    </row>
    <row r="313" spans="2:65" s="1" customFormat="1" ht="22.5" customHeight="1" x14ac:dyDescent="0.3">
      <c r="B313" s="33"/>
      <c r="C313" s="172" t="s">
        <v>136</v>
      </c>
      <c r="D313" s="172" t="s">
        <v>193</v>
      </c>
      <c r="E313" s="173" t="s">
        <v>740</v>
      </c>
      <c r="F313" s="174" t="s">
        <v>741</v>
      </c>
      <c r="G313" s="175" t="s">
        <v>352</v>
      </c>
      <c r="H313" s="176">
        <v>1031.896</v>
      </c>
      <c r="I313" s="177"/>
      <c r="J313" s="178">
        <f>ROUND(I313*H313,2)</f>
        <v>0</v>
      </c>
      <c r="K313" s="174" t="s">
        <v>20</v>
      </c>
      <c r="L313" s="53"/>
      <c r="M313" s="179" t="s">
        <v>20</v>
      </c>
      <c r="N313" s="180" t="s">
        <v>42</v>
      </c>
      <c r="O313" s="34"/>
      <c r="P313" s="181">
        <f>O313*H313</f>
        <v>0</v>
      </c>
      <c r="Q313" s="181">
        <v>1</v>
      </c>
      <c r="R313" s="181">
        <f>Q313*H313</f>
        <v>1031.896</v>
      </c>
      <c r="S313" s="181">
        <v>0</v>
      </c>
      <c r="T313" s="182">
        <f>S313*H313</f>
        <v>0</v>
      </c>
      <c r="AR313" s="16" t="s">
        <v>191</v>
      </c>
      <c r="AT313" s="16" t="s">
        <v>193</v>
      </c>
      <c r="AU313" s="16" t="s">
        <v>22</v>
      </c>
      <c r="AY313" s="16" t="s">
        <v>192</v>
      </c>
      <c r="BE313" s="183">
        <f>IF(N313="základní",J313,0)</f>
        <v>0</v>
      </c>
      <c r="BF313" s="183">
        <f>IF(N313="snížená",J313,0)</f>
        <v>0</v>
      </c>
      <c r="BG313" s="183">
        <f>IF(N313="zákl. přenesená",J313,0)</f>
        <v>0</v>
      </c>
      <c r="BH313" s="183">
        <f>IF(N313="sníž. přenesená",J313,0)</f>
        <v>0</v>
      </c>
      <c r="BI313" s="183">
        <f>IF(N313="nulová",J313,0)</f>
        <v>0</v>
      </c>
      <c r="BJ313" s="16" t="s">
        <v>22</v>
      </c>
      <c r="BK313" s="183">
        <f>ROUND(I313*H313,2)</f>
        <v>0</v>
      </c>
      <c r="BL313" s="16" t="s">
        <v>191</v>
      </c>
      <c r="BM313" s="16" t="s">
        <v>742</v>
      </c>
    </row>
    <row r="314" spans="2:65" s="10" customFormat="1" x14ac:dyDescent="0.3">
      <c r="B314" s="184"/>
      <c r="C314" s="185"/>
      <c r="D314" s="186" t="s">
        <v>199</v>
      </c>
      <c r="E314" s="187" t="s">
        <v>743</v>
      </c>
      <c r="F314" s="188" t="s">
        <v>744</v>
      </c>
      <c r="G314" s="185"/>
      <c r="H314" s="189">
        <v>1031.896</v>
      </c>
      <c r="I314" s="190"/>
      <c r="J314" s="185"/>
      <c r="K314" s="185"/>
      <c r="L314" s="191"/>
      <c r="M314" s="192"/>
      <c r="N314" s="193"/>
      <c r="O314" s="193"/>
      <c r="P314" s="193"/>
      <c r="Q314" s="193"/>
      <c r="R314" s="193"/>
      <c r="S314" s="193"/>
      <c r="T314" s="194"/>
      <c r="AT314" s="195" t="s">
        <v>199</v>
      </c>
      <c r="AU314" s="195" t="s">
        <v>22</v>
      </c>
      <c r="AV314" s="10" t="s">
        <v>89</v>
      </c>
      <c r="AW314" s="10" t="s">
        <v>35</v>
      </c>
      <c r="AX314" s="10" t="s">
        <v>22</v>
      </c>
      <c r="AY314" s="195" t="s">
        <v>192</v>
      </c>
    </row>
    <row r="315" spans="2:65" s="1" customFormat="1" ht="22.5" customHeight="1" x14ac:dyDescent="0.3">
      <c r="B315" s="33"/>
      <c r="C315" s="172" t="s">
        <v>145</v>
      </c>
      <c r="D315" s="172" t="s">
        <v>193</v>
      </c>
      <c r="E315" s="173" t="s">
        <v>745</v>
      </c>
      <c r="F315" s="174" t="s">
        <v>746</v>
      </c>
      <c r="G315" s="175" t="s">
        <v>352</v>
      </c>
      <c r="H315" s="176">
        <v>22.2</v>
      </c>
      <c r="I315" s="177"/>
      <c r="J315" s="178">
        <f>ROUND(I315*H315,2)</f>
        <v>0</v>
      </c>
      <c r="K315" s="174" t="s">
        <v>20</v>
      </c>
      <c r="L315" s="53"/>
      <c r="M315" s="179" t="s">
        <v>20</v>
      </c>
      <c r="N315" s="180" t="s">
        <v>42</v>
      </c>
      <c r="O315" s="34"/>
      <c r="P315" s="181">
        <f>O315*H315</f>
        <v>0</v>
      </c>
      <c r="Q315" s="181">
        <v>1</v>
      </c>
      <c r="R315" s="181">
        <f>Q315*H315</f>
        <v>22.2</v>
      </c>
      <c r="S315" s="181">
        <v>0</v>
      </c>
      <c r="T315" s="182">
        <f>S315*H315</f>
        <v>0</v>
      </c>
      <c r="AR315" s="16" t="s">
        <v>191</v>
      </c>
      <c r="AT315" s="16" t="s">
        <v>193</v>
      </c>
      <c r="AU315" s="16" t="s">
        <v>22</v>
      </c>
      <c r="AY315" s="16" t="s">
        <v>192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6" t="s">
        <v>22</v>
      </c>
      <c r="BK315" s="183">
        <f>ROUND(I315*H315,2)</f>
        <v>0</v>
      </c>
      <c r="BL315" s="16" t="s">
        <v>191</v>
      </c>
      <c r="BM315" s="16" t="s">
        <v>747</v>
      </c>
    </row>
    <row r="316" spans="2:65" s="10" customFormat="1" x14ac:dyDescent="0.3">
      <c r="B316" s="184"/>
      <c r="C316" s="185"/>
      <c r="D316" s="198" t="s">
        <v>199</v>
      </c>
      <c r="E316" s="208" t="s">
        <v>748</v>
      </c>
      <c r="F316" s="209" t="s">
        <v>749</v>
      </c>
      <c r="G316" s="185"/>
      <c r="H316" s="210">
        <v>22.2</v>
      </c>
      <c r="I316" s="190"/>
      <c r="J316" s="185"/>
      <c r="K316" s="185"/>
      <c r="L316" s="191"/>
      <c r="M316" s="192"/>
      <c r="N316" s="193"/>
      <c r="O316" s="193"/>
      <c r="P316" s="193"/>
      <c r="Q316" s="193"/>
      <c r="R316" s="193"/>
      <c r="S316" s="193"/>
      <c r="T316" s="194"/>
      <c r="AT316" s="195" t="s">
        <v>199</v>
      </c>
      <c r="AU316" s="195" t="s">
        <v>22</v>
      </c>
      <c r="AV316" s="10" t="s">
        <v>89</v>
      </c>
      <c r="AW316" s="10" t="s">
        <v>35</v>
      </c>
      <c r="AX316" s="10" t="s">
        <v>22</v>
      </c>
      <c r="AY316" s="195" t="s">
        <v>192</v>
      </c>
    </row>
    <row r="317" spans="2:65" s="9" customFormat="1" ht="37.35" customHeight="1" x14ac:dyDescent="0.35">
      <c r="B317" s="158"/>
      <c r="C317" s="159"/>
      <c r="D317" s="160" t="s">
        <v>70</v>
      </c>
      <c r="E317" s="161" t="s">
        <v>750</v>
      </c>
      <c r="F317" s="161" t="s">
        <v>751</v>
      </c>
      <c r="G317" s="159"/>
      <c r="H317" s="159"/>
      <c r="I317" s="162"/>
      <c r="J317" s="163">
        <f>BK317</f>
        <v>0</v>
      </c>
      <c r="K317" s="159"/>
      <c r="L317" s="164"/>
      <c r="M317" s="165"/>
      <c r="N317" s="166"/>
      <c r="O317" s="166"/>
      <c r="P317" s="167">
        <f>SUM(P318:P327)</f>
        <v>0</v>
      </c>
      <c r="Q317" s="166"/>
      <c r="R317" s="167">
        <f>SUM(R318:R327)</f>
        <v>0</v>
      </c>
      <c r="S317" s="166"/>
      <c r="T317" s="168">
        <f>SUM(T318:T327)</f>
        <v>0</v>
      </c>
      <c r="AR317" s="169" t="s">
        <v>191</v>
      </c>
      <c r="AT317" s="170" t="s">
        <v>70</v>
      </c>
      <c r="AU317" s="170" t="s">
        <v>71</v>
      </c>
      <c r="AY317" s="169" t="s">
        <v>192</v>
      </c>
      <c r="BK317" s="171">
        <f>SUM(BK318:BK327)</f>
        <v>0</v>
      </c>
    </row>
    <row r="318" spans="2:65" s="1" customFormat="1" ht="22.5" customHeight="1" x14ac:dyDescent="0.3">
      <c r="B318" s="33"/>
      <c r="C318" s="172" t="s">
        <v>89</v>
      </c>
      <c r="D318" s="172" t="s">
        <v>193</v>
      </c>
      <c r="E318" s="173" t="s">
        <v>752</v>
      </c>
      <c r="F318" s="174" t="s">
        <v>753</v>
      </c>
      <c r="G318" s="175" t="s">
        <v>352</v>
      </c>
      <c r="H318" s="176">
        <v>16.59</v>
      </c>
      <c r="I318" s="177"/>
      <c r="J318" s="178">
        <f>ROUND(I318*H318,2)</f>
        <v>0</v>
      </c>
      <c r="K318" s="174" t="s">
        <v>197</v>
      </c>
      <c r="L318" s="53"/>
      <c r="M318" s="179" t="s">
        <v>20</v>
      </c>
      <c r="N318" s="180" t="s">
        <v>42</v>
      </c>
      <c r="O318" s="34"/>
      <c r="P318" s="181">
        <f>O318*H318</f>
        <v>0</v>
      </c>
      <c r="Q318" s="181">
        <v>0</v>
      </c>
      <c r="R318" s="181">
        <f>Q318*H318</f>
        <v>0</v>
      </c>
      <c r="S318" s="181">
        <v>0</v>
      </c>
      <c r="T318" s="182">
        <f>S318*H318</f>
        <v>0</v>
      </c>
      <c r="AR318" s="16" t="s">
        <v>191</v>
      </c>
      <c r="AT318" s="16" t="s">
        <v>193</v>
      </c>
      <c r="AU318" s="16" t="s">
        <v>22</v>
      </c>
      <c r="AY318" s="16" t="s">
        <v>192</v>
      </c>
      <c r="BE318" s="183">
        <f>IF(N318="základní",J318,0)</f>
        <v>0</v>
      </c>
      <c r="BF318" s="183">
        <f>IF(N318="snížená",J318,0)</f>
        <v>0</v>
      </c>
      <c r="BG318" s="183">
        <f>IF(N318="zákl. přenesená",J318,0)</f>
        <v>0</v>
      </c>
      <c r="BH318" s="183">
        <f>IF(N318="sníž. přenesená",J318,0)</f>
        <v>0</v>
      </c>
      <c r="BI318" s="183">
        <f>IF(N318="nulová",J318,0)</f>
        <v>0</v>
      </c>
      <c r="BJ318" s="16" t="s">
        <v>22</v>
      </c>
      <c r="BK318" s="183">
        <f>ROUND(I318*H318,2)</f>
        <v>0</v>
      </c>
      <c r="BL318" s="16" t="s">
        <v>191</v>
      </c>
      <c r="BM318" s="16" t="s">
        <v>754</v>
      </c>
    </row>
    <row r="319" spans="2:65" s="10" customFormat="1" x14ac:dyDescent="0.3">
      <c r="B319" s="184"/>
      <c r="C319" s="185"/>
      <c r="D319" s="186" t="s">
        <v>199</v>
      </c>
      <c r="E319" s="187" t="s">
        <v>755</v>
      </c>
      <c r="F319" s="188" t="s">
        <v>756</v>
      </c>
      <c r="G319" s="185"/>
      <c r="H319" s="189">
        <v>16.59</v>
      </c>
      <c r="I319" s="190"/>
      <c r="J319" s="185"/>
      <c r="K319" s="185"/>
      <c r="L319" s="191"/>
      <c r="M319" s="192"/>
      <c r="N319" s="193"/>
      <c r="O319" s="193"/>
      <c r="P319" s="193"/>
      <c r="Q319" s="193"/>
      <c r="R319" s="193"/>
      <c r="S319" s="193"/>
      <c r="T319" s="194"/>
      <c r="AT319" s="195" t="s">
        <v>199</v>
      </c>
      <c r="AU319" s="195" t="s">
        <v>22</v>
      </c>
      <c r="AV319" s="10" t="s">
        <v>89</v>
      </c>
      <c r="AW319" s="10" t="s">
        <v>35</v>
      </c>
      <c r="AX319" s="10" t="s">
        <v>22</v>
      </c>
      <c r="AY319" s="195" t="s">
        <v>192</v>
      </c>
    </row>
    <row r="320" spans="2:65" s="1" customFormat="1" ht="22.5" customHeight="1" x14ac:dyDescent="0.3">
      <c r="B320" s="33"/>
      <c r="C320" s="172" t="s">
        <v>757</v>
      </c>
      <c r="D320" s="172" t="s">
        <v>193</v>
      </c>
      <c r="E320" s="173" t="s">
        <v>758</v>
      </c>
      <c r="F320" s="174" t="s">
        <v>759</v>
      </c>
      <c r="G320" s="175" t="s">
        <v>352</v>
      </c>
      <c r="H320" s="176">
        <v>1761.27</v>
      </c>
      <c r="I320" s="177"/>
      <c r="J320" s="178">
        <f>ROUND(I320*H320,2)</f>
        <v>0</v>
      </c>
      <c r="K320" s="174" t="s">
        <v>197</v>
      </c>
      <c r="L320" s="53"/>
      <c r="M320" s="179" t="s">
        <v>20</v>
      </c>
      <c r="N320" s="180" t="s">
        <v>42</v>
      </c>
      <c r="O320" s="34"/>
      <c r="P320" s="181">
        <f>O320*H320</f>
        <v>0</v>
      </c>
      <c r="Q320" s="181">
        <v>0</v>
      </c>
      <c r="R320" s="181">
        <f>Q320*H320</f>
        <v>0</v>
      </c>
      <c r="S320" s="181">
        <v>0</v>
      </c>
      <c r="T320" s="182">
        <f>S320*H320</f>
        <v>0</v>
      </c>
      <c r="AR320" s="16" t="s">
        <v>191</v>
      </c>
      <c r="AT320" s="16" t="s">
        <v>193</v>
      </c>
      <c r="AU320" s="16" t="s">
        <v>22</v>
      </c>
      <c r="AY320" s="16" t="s">
        <v>192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6" t="s">
        <v>22</v>
      </c>
      <c r="BK320" s="183">
        <f>ROUND(I320*H320,2)</f>
        <v>0</v>
      </c>
      <c r="BL320" s="16" t="s">
        <v>191</v>
      </c>
      <c r="BM320" s="16" t="s">
        <v>760</v>
      </c>
    </row>
    <row r="321" spans="2:65" s="10" customFormat="1" x14ac:dyDescent="0.3">
      <c r="B321" s="184"/>
      <c r="C321" s="185"/>
      <c r="D321" s="198" t="s">
        <v>199</v>
      </c>
      <c r="E321" s="208" t="s">
        <v>87</v>
      </c>
      <c r="F321" s="209" t="s">
        <v>761</v>
      </c>
      <c r="G321" s="185"/>
      <c r="H321" s="210">
        <v>1050.434</v>
      </c>
      <c r="I321" s="190"/>
      <c r="J321" s="185"/>
      <c r="K321" s="185"/>
      <c r="L321" s="191"/>
      <c r="M321" s="192"/>
      <c r="N321" s="193"/>
      <c r="O321" s="193"/>
      <c r="P321" s="193"/>
      <c r="Q321" s="193"/>
      <c r="R321" s="193"/>
      <c r="S321" s="193"/>
      <c r="T321" s="194"/>
      <c r="AT321" s="195" t="s">
        <v>199</v>
      </c>
      <c r="AU321" s="195" t="s">
        <v>22</v>
      </c>
      <c r="AV321" s="10" t="s">
        <v>89</v>
      </c>
      <c r="AW321" s="10" t="s">
        <v>35</v>
      </c>
      <c r="AX321" s="10" t="s">
        <v>71</v>
      </c>
      <c r="AY321" s="195" t="s">
        <v>192</v>
      </c>
    </row>
    <row r="322" spans="2:65" s="11" customFormat="1" x14ac:dyDescent="0.3">
      <c r="B322" s="196"/>
      <c r="C322" s="197"/>
      <c r="D322" s="198" t="s">
        <v>199</v>
      </c>
      <c r="E322" s="199" t="s">
        <v>20</v>
      </c>
      <c r="F322" s="200" t="s">
        <v>762</v>
      </c>
      <c r="G322" s="197"/>
      <c r="H322" s="201" t="s">
        <v>20</v>
      </c>
      <c r="I322" s="202"/>
      <c r="J322" s="197"/>
      <c r="K322" s="197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199</v>
      </c>
      <c r="AU322" s="207" t="s">
        <v>22</v>
      </c>
      <c r="AV322" s="11" t="s">
        <v>22</v>
      </c>
      <c r="AW322" s="11" t="s">
        <v>35</v>
      </c>
      <c r="AX322" s="11" t="s">
        <v>71</v>
      </c>
      <c r="AY322" s="207" t="s">
        <v>192</v>
      </c>
    </row>
    <row r="323" spans="2:65" s="10" customFormat="1" x14ac:dyDescent="0.3">
      <c r="B323" s="184"/>
      <c r="C323" s="185"/>
      <c r="D323" s="198" t="s">
        <v>199</v>
      </c>
      <c r="E323" s="208" t="s">
        <v>90</v>
      </c>
      <c r="F323" s="209" t="s">
        <v>763</v>
      </c>
      <c r="G323" s="185"/>
      <c r="H323" s="210">
        <v>590.92600000000004</v>
      </c>
      <c r="I323" s="190"/>
      <c r="J323" s="185"/>
      <c r="K323" s="185"/>
      <c r="L323" s="191"/>
      <c r="M323" s="192"/>
      <c r="N323" s="193"/>
      <c r="O323" s="193"/>
      <c r="P323" s="193"/>
      <c r="Q323" s="193"/>
      <c r="R323" s="193"/>
      <c r="S323" s="193"/>
      <c r="T323" s="194"/>
      <c r="AT323" s="195" t="s">
        <v>199</v>
      </c>
      <c r="AU323" s="195" t="s">
        <v>22</v>
      </c>
      <c r="AV323" s="10" t="s">
        <v>89</v>
      </c>
      <c r="AW323" s="10" t="s">
        <v>35</v>
      </c>
      <c r="AX323" s="10" t="s">
        <v>71</v>
      </c>
      <c r="AY323" s="195" t="s">
        <v>192</v>
      </c>
    </row>
    <row r="324" spans="2:65" s="10" customFormat="1" x14ac:dyDescent="0.3">
      <c r="B324" s="184"/>
      <c r="C324" s="185"/>
      <c r="D324" s="198" t="s">
        <v>199</v>
      </c>
      <c r="E324" s="208" t="s">
        <v>93</v>
      </c>
      <c r="F324" s="209" t="s">
        <v>764</v>
      </c>
      <c r="G324" s="185"/>
      <c r="H324" s="210">
        <v>119.91</v>
      </c>
      <c r="I324" s="190"/>
      <c r="J324" s="185"/>
      <c r="K324" s="185"/>
      <c r="L324" s="191"/>
      <c r="M324" s="192"/>
      <c r="N324" s="193"/>
      <c r="O324" s="193"/>
      <c r="P324" s="193"/>
      <c r="Q324" s="193"/>
      <c r="R324" s="193"/>
      <c r="S324" s="193"/>
      <c r="T324" s="194"/>
      <c r="AT324" s="195" t="s">
        <v>199</v>
      </c>
      <c r="AU324" s="195" t="s">
        <v>22</v>
      </c>
      <c r="AV324" s="10" t="s">
        <v>89</v>
      </c>
      <c r="AW324" s="10" t="s">
        <v>35</v>
      </c>
      <c r="AX324" s="10" t="s">
        <v>71</v>
      </c>
      <c r="AY324" s="195" t="s">
        <v>192</v>
      </c>
    </row>
    <row r="325" spans="2:65" s="10" customFormat="1" x14ac:dyDescent="0.3">
      <c r="B325" s="184"/>
      <c r="C325" s="185"/>
      <c r="D325" s="186" t="s">
        <v>199</v>
      </c>
      <c r="E325" s="187" t="s">
        <v>765</v>
      </c>
      <c r="F325" s="188" t="s">
        <v>766</v>
      </c>
      <c r="G325" s="185"/>
      <c r="H325" s="189">
        <v>1761.27</v>
      </c>
      <c r="I325" s="190"/>
      <c r="J325" s="185"/>
      <c r="K325" s="185"/>
      <c r="L325" s="191"/>
      <c r="M325" s="192"/>
      <c r="N325" s="193"/>
      <c r="O325" s="193"/>
      <c r="P325" s="193"/>
      <c r="Q325" s="193"/>
      <c r="R325" s="193"/>
      <c r="S325" s="193"/>
      <c r="T325" s="194"/>
      <c r="AT325" s="195" t="s">
        <v>199</v>
      </c>
      <c r="AU325" s="195" t="s">
        <v>22</v>
      </c>
      <c r="AV325" s="10" t="s">
        <v>89</v>
      </c>
      <c r="AW325" s="10" t="s">
        <v>35</v>
      </c>
      <c r="AX325" s="10" t="s">
        <v>22</v>
      </c>
      <c r="AY325" s="195" t="s">
        <v>192</v>
      </c>
    </row>
    <row r="326" spans="2:65" s="1" customFormat="1" ht="22.5" customHeight="1" x14ac:dyDescent="0.3">
      <c r="B326" s="33"/>
      <c r="C326" s="172" t="s">
        <v>191</v>
      </c>
      <c r="D326" s="172" t="s">
        <v>193</v>
      </c>
      <c r="E326" s="173" t="s">
        <v>767</v>
      </c>
      <c r="F326" s="174" t="s">
        <v>768</v>
      </c>
      <c r="G326" s="175" t="s">
        <v>352</v>
      </c>
      <c r="H326" s="176">
        <v>42270.48</v>
      </c>
      <c r="I326" s="177"/>
      <c r="J326" s="178">
        <f>ROUND(I326*H326,2)</f>
        <v>0</v>
      </c>
      <c r="K326" s="174" t="s">
        <v>197</v>
      </c>
      <c r="L326" s="53"/>
      <c r="M326" s="179" t="s">
        <v>20</v>
      </c>
      <c r="N326" s="180" t="s">
        <v>42</v>
      </c>
      <c r="O326" s="34"/>
      <c r="P326" s="181">
        <f>O326*H326</f>
        <v>0</v>
      </c>
      <c r="Q326" s="181">
        <v>0</v>
      </c>
      <c r="R326" s="181">
        <f>Q326*H326</f>
        <v>0</v>
      </c>
      <c r="S326" s="181">
        <v>0</v>
      </c>
      <c r="T326" s="182">
        <f>S326*H326</f>
        <v>0</v>
      </c>
      <c r="AR326" s="16" t="s">
        <v>191</v>
      </c>
      <c r="AT326" s="16" t="s">
        <v>193</v>
      </c>
      <c r="AU326" s="16" t="s">
        <v>22</v>
      </c>
      <c r="AY326" s="16" t="s">
        <v>192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6" t="s">
        <v>22</v>
      </c>
      <c r="BK326" s="183">
        <f>ROUND(I326*H326,2)</f>
        <v>0</v>
      </c>
      <c r="BL326" s="16" t="s">
        <v>191</v>
      </c>
      <c r="BM326" s="16" t="s">
        <v>769</v>
      </c>
    </row>
    <row r="327" spans="2:65" s="10" customFormat="1" x14ac:dyDescent="0.3">
      <c r="B327" s="184"/>
      <c r="C327" s="185"/>
      <c r="D327" s="198" t="s">
        <v>199</v>
      </c>
      <c r="E327" s="208" t="s">
        <v>770</v>
      </c>
      <c r="F327" s="209" t="s">
        <v>771</v>
      </c>
      <c r="G327" s="185"/>
      <c r="H327" s="210">
        <v>42270.48</v>
      </c>
      <c r="I327" s="190"/>
      <c r="J327" s="185"/>
      <c r="K327" s="185"/>
      <c r="L327" s="191"/>
      <c r="M327" s="192"/>
      <c r="N327" s="193"/>
      <c r="O327" s="193"/>
      <c r="P327" s="193"/>
      <c r="Q327" s="193"/>
      <c r="R327" s="193"/>
      <c r="S327" s="193"/>
      <c r="T327" s="194"/>
      <c r="AT327" s="195" t="s">
        <v>199</v>
      </c>
      <c r="AU327" s="195" t="s">
        <v>22</v>
      </c>
      <c r="AV327" s="10" t="s">
        <v>89</v>
      </c>
      <c r="AW327" s="10" t="s">
        <v>35</v>
      </c>
      <c r="AX327" s="10" t="s">
        <v>22</v>
      </c>
      <c r="AY327" s="195" t="s">
        <v>192</v>
      </c>
    </row>
    <row r="328" spans="2:65" s="9" customFormat="1" ht="37.35" customHeight="1" x14ac:dyDescent="0.35">
      <c r="B328" s="158"/>
      <c r="C328" s="159"/>
      <c r="D328" s="160" t="s">
        <v>70</v>
      </c>
      <c r="E328" s="161" t="s">
        <v>772</v>
      </c>
      <c r="F328" s="161" t="s">
        <v>715</v>
      </c>
      <c r="G328" s="159"/>
      <c r="H328" s="159"/>
      <c r="I328" s="162"/>
      <c r="J328" s="163">
        <f>BK328</f>
        <v>0</v>
      </c>
      <c r="K328" s="159"/>
      <c r="L328" s="164"/>
      <c r="M328" s="165"/>
      <c r="N328" s="166"/>
      <c r="O328" s="166"/>
      <c r="P328" s="167">
        <f>SUM(P329:P330)</f>
        <v>0</v>
      </c>
      <c r="Q328" s="166"/>
      <c r="R328" s="167">
        <f>SUM(R329:R330)</f>
        <v>0</v>
      </c>
      <c r="S328" s="166"/>
      <c r="T328" s="168">
        <f>SUM(T329:T330)</f>
        <v>0</v>
      </c>
      <c r="AR328" s="169" t="s">
        <v>191</v>
      </c>
      <c r="AT328" s="170" t="s">
        <v>70</v>
      </c>
      <c r="AU328" s="170" t="s">
        <v>71</v>
      </c>
      <c r="AY328" s="169" t="s">
        <v>192</v>
      </c>
      <c r="BK328" s="171">
        <f>SUM(BK329:BK330)</f>
        <v>0</v>
      </c>
    </row>
    <row r="329" spans="2:65" s="1" customFormat="1" ht="22.5" customHeight="1" x14ac:dyDescent="0.3">
      <c r="B329" s="33"/>
      <c r="C329" s="172" t="s">
        <v>22</v>
      </c>
      <c r="D329" s="172" t="s">
        <v>193</v>
      </c>
      <c r="E329" s="173" t="s">
        <v>773</v>
      </c>
      <c r="F329" s="174" t="s">
        <v>774</v>
      </c>
      <c r="G329" s="175" t="s">
        <v>352</v>
      </c>
      <c r="H329" s="176">
        <v>441.22</v>
      </c>
      <c r="I329" s="177"/>
      <c r="J329" s="178">
        <f>ROUND(I329*H329,2)</f>
        <v>0</v>
      </c>
      <c r="K329" s="174" t="s">
        <v>20</v>
      </c>
      <c r="L329" s="53"/>
      <c r="M329" s="179" t="s">
        <v>20</v>
      </c>
      <c r="N329" s="180" t="s">
        <v>42</v>
      </c>
      <c r="O329" s="34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AR329" s="16" t="s">
        <v>191</v>
      </c>
      <c r="AT329" s="16" t="s">
        <v>193</v>
      </c>
      <c r="AU329" s="16" t="s">
        <v>22</v>
      </c>
      <c r="AY329" s="16" t="s">
        <v>192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6" t="s">
        <v>22</v>
      </c>
      <c r="BK329" s="183">
        <f>ROUND(I329*H329,2)</f>
        <v>0</v>
      </c>
      <c r="BL329" s="16" t="s">
        <v>191</v>
      </c>
      <c r="BM329" s="16" t="s">
        <v>775</v>
      </c>
    </row>
    <row r="330" spans="2:65" s="10" customFormat="1" x14ac:dyDescent="0.3">
      <c r="B330" s="184"/>
      <c r="C330" s="185"/>
      <c r="D330" s="198" t="s">
        <v>199</v>
      </c>
      <c r="E330" s="208" t="s">
        <v>20</v>
      </c>
      <c r="F330" s="209" t="s">
        <v>776</v>
      </c>
      <c r="G330" s="185"/>
      <c r="H330" s="210">
        <v>441.22</v>
      </c>
      <c r="I330" s="190"/>
      <c r="J330" s="185"/>
      <c r="K330" s="185"/>
      <c r="L330" s="191"/>
      <c r="M330" s="232"/>
      <c r="N330" s="233"/>
      <c r="O330" s="233"/>
      <c r="P330" s="233"/>
      <c r="Q330" s="233"/>
      <c r="R330" s="233"/>
      <c r="S330" s="233"/>
      <c r="T330" s="234"/>
      <c r="AT330" s="195" t="s">
        <v>199</v>
      </c>
      <c r="AU330" s="195" t="s">
        <v>22</v>
      </c>
      <c r="AV330" s="10" t="s">
        <v>89</v>
      </c>
      <c r="AW330" s="10" t="s">
        <v>35</v>
      </c>
      <c r="AX330" s="10" t="s">
        <v>22</v>
      </c>
      <c r="AY330" s="195" t="s">
        <v>192</v>
      </c>
    </row>
    <row r="331" spans="2:65" s="1" customFormat="1" ht="6.95" customHeight="1" x14ac:dyDescent="0.3">
      <c r="B331" s="48"/>
      <c r="C331" s="49"/>
      <c r="D331" s="49"/>
      <c r="E331" s="49"/>
      <c r="F331" s="49"/>
      <c r="G331" s="49"/>
      <c r="H331" s="49"/>
      <c r="I331" s="128"/>
      <c r="J331" s="49"/>
      <c r="K331" s="49"/>
      <c r="L331" s="53"/>
    </row>
  </sheetData>
  <sheetProtection algorithmName="SHA-512" hashValue="SP6CppZw5cTRKLuwPzhfg4l66SpX9YXG7yd7LG8Nsg/0Ys90OhOjTv/nHPZNyEXRvVJ2/X8A77NAvD5mteUtdQ==" saltValue="MOd3nQylEoasfLmLUM6lZg==" spinCount="100000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45"/>
      <c r="C1" s="245"/>
      <c r="D1" s="244" t="s">
        <v>1</v>
      </c>
      <c r="E1" s="245"/>
      <c r="F1" s="246" t="s">
        <v>867</v>
      </c>
      <c r="G1" s="371" t="s">
        <v>868</v>
      </c>
      <c r="H1" s="371"/>
      <c r="I1" s="251"/>
      <c r="J1" s="246" t="s">
        <v>869</v>
      </c>
      <c r="K1" s="244" t="s">
        <v>86</v>
      </c>
      <c r="L1" s="246" t="s">
        <v>870</v>
      </c>
      <c r="M1" s="246"/>
      <c r="N1" s="246"/>
      <c r="O1" s="246"/>
      <c r="P1" s="246"/>
      <c r="Q1" s="246"/>
      <c r="R1" s="246"/>
      <c r="S1" s="246"/>
      <c r="T1" s="246"/>
      <c r="U1" s="242"/>
      <c r="V1" s="24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6" t="s">
        <v>82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4"/>
      <c r="J3" s="18"/>
      <c r="K3" s="19"/>
      <c r="AT3" s="16" t="s">
        <v>79</v>
      </c>
    </row>
    <row r="4" spans="1:70" ht="36.950000000000003" customHeight="1" x14ac:dyDescent="0.3">
      <c r="B4" s="20"/>
      <c r="C4" s="21"/>
      <c r="D4" s="22" t="s">
        <v>92</v>
      </c>
      <c r="E4" s="21"/>
      <c r="F4" s="21"/>
      <c r="G4" s="21"/>
      <c r="H4" s="21"/>
      <c r="I4" s="105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5"/>
      <c r="J5" s="21"/>
      <c r="K5" s="23"/>
    </row>
    <row r="6" spans="1:70" ht="15" x14ac:dyDescent="0.3">
      <c r="B6" s="20"/>
      <c r="C6" s="21"/>
      <c r="D6" s="29" t="s">
        <v>16</v>
      </c>
      <c r="E6" s="21"/>
      <c r="F6" s="21"/>
      <c r="G6" s="21"/>
      <c r="H6" s="21"/>
      <c r="I6" s="105"/>
      <c r="J6" s="21"/>
      <c r="K6" s="23"/>
    </row>
    <row r="7" spans="1:70" ht="22.5" customHeight="1" x14ac:dyDescent="0.3">
      <c r="B7" s="20"/>
      <c r="C7" s="21"/>
      <c r="D7" s="21"/>
      <c r="E7" s="372" t="str">
        <f>'Rekapitulace stavby'!K6</f>
        <v>Smíšená stezka pro pěší a cyklisty Nám.Denisovo - Zoologická zahrada, Dvúr Králové I.etapa - Nábřeží Benešovo</v>
      </c>
      <c r="F7" s="363"/>
      <c r="G7" s="363"/>
      <c r="H7" s="363"/>
      <c r="I7" s="105"/>
      <c r="J7" s="21"/>
      <c r="K7" s="23"/>
    </row>
    <row r="8" spans="1:70" s="1" customFormat="1" ht="15" x14ac:dyDescent="0.3">
      <c r="B8" s="33"/>
      <c r="C8" s="34"/>
      <c r="D8" s="29" t="s">
        <v>101</v>
      </c>
      <c r="E8" s="34"/>
      <c r="F8" s="34"/>
      <c r="G8" s="34"/>
      <c r="H8" s="34"/>
      <c r="I8" s="106"/>
      <c r="J8" s="34"/>
      <c r="K8" s="37"/>
    </row>
    <row r="9" spans="1:70" s="1" customFormat="1" ht="36.950000000000003" customHeight="1" x14ac:dyDescent="0.3">
      <c r="B9" s="33"/>
      <c r="C9" s="34"/>
      <c r="D9" s="34"/>
      <c r="E9" s="373" t="s">
        <v>777</v>
      </c>
      <c r="F9" s="347"/>
      <c r="G9" s="347"/>
      <c r="H9" s="347"/>
      <c r="I9" s="106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106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7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7" t="s">
        <v>25</v>
      </c>
      <c r="J12" s="108" t="str">
        <f>'Rekapitulace stavby'!AN8</f>
        <v>3.3.2017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6"/>
      <c r="J13" s="34"/>
      <c r="K13" s="37"/>
    </row>
    <row r="14" spans="1:70" s="1" customFormat="1" ht="14.45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7" t="s">
        <v>30</v>
      </c>
      <c r="J14" s="27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107" t="s">
        <v>31</v>
      </c>
      <c r="J15" s="27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6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7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7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6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7" t="s">
        <v>30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7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6"/>
      <c r="J22" s="34"/>
      <c r="K22" s="37"/>
    </row>
    <row r="23" spans="2:11" s="1" customFormat="1" ht="14.45" customHeight="1" x14ac:dyDescent="0.3">
      <c r="B23" s="33"/>
      <c r="C23" s="34"/>
      <c r="D23" s="29" t="s">
        <v>36</v>
      </c>
      <c r="E23" s="34"/>
      <c r="F23" s="34"/>
      <c r="G23" s="34"/>
      <c r="H23" s="34"/>
      <c r="I23" s="106"/>
      <c r="J23" s="34"/>
      <c r="K23" s="37"/>
    </row>
    <row r="24" spans="2:11" s="6" customFormat="1" ht="22.5" customHeight="1" x14ac:dyDescent="0.3">
      <c r="B24" s="109"/>
      <c r="C24" s="110"/>
      <c r="D24" s="110"/>
      <c r="E24" s="366" t="s">
        <v>20</v>
      </c>
      <c r="F24" s="374"/>
      <c r="G24" s="374"/>
      <c r="H24" s="374"/>
      <c r="I24" s="111"/>
      <c r="J24" s="110"/>
      <c r="K24" s="112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6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4"/>
      <c r="J26" s="77"/>
      <c r="K26" s="115"/>
    </row>
    <row r="27" spans="2:11" s="1" customFormat="1" ht="25.35" customHeight="1" x14ac:dyDescent="0.3">
      <c r="B27" s="33"/>
      <c r="C27" s="34"/>
      <c r="D27" s="116" t="s">
        <v>37</v>
      </c>
      <c r="E27" s="34"/>
      <c r="F27" s="34"/>
      <c r="G27" s="34"/>
      <c r="H27" s="34"/>
      <c r="I27" s="106"/>
      <c r="J27" s="117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4"/>
      <c r="J28" s="77"/>
      <c r="K28" s="115"/>
    </row>
    <row r="29" spans="2:11" s="1" customFormat="1" ht="14.45" customHeight="1" x14ac:dyDescent="0.3">
      <c r="B29" s="33"/>
      <c r="C29" s="34"/>
      <c r="D29" s="34"/>
      <c r="E29" s="34"/>
      <c r="F29" s="38" t="s">
        <v>39</v>
      </c>
      <c r="G29" s="34"/>
      <c r="H29" s="34"/>
      <c r="I29" s="118" t="s">
        <v>38</v>
      </c>
      <c r="J29" s="38" t="s">
        <v>40</v>
      </c>
      <c r="K29" s="37"/>
    </row>
    <row r="30" spans="2:11" s="1" customFormat="1" ht="14.45" customHeight="1" x14ac:dyDescent="0.3">
      <c r="B30" s="33"/>
      <c r="C30" s="34"/>
      <c r="D30" s="41" t="s">
        <v>41</v>
      </c>
      <c r="E30" s="41" t="s">
        <v>42</v>
      </c>
      <c r="F30" s="119">
        <f>ROUND(SUM(BE80:BE115), 2)</f>
        <v>0</v>
      </c>
      <c r="G30" s="34"/>
      <c r="H30" s="34"/>
      <c r="I30" s="120">
        <v>0.21</v>
      </c>
      <c r="J30" s="119">
        <f>ROUND(ROUND((SUM(BE80:BE115)),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43</v>
      </c>
      <c r="F31" s="119">
        <f>ROUND(SUM(BF80:BF115), 2)</f>
        <v>0</v>
      </c>
      <c r="G31" s="34"/>
      <c r="H31" s="34"/>
      <c r="I31" s="120">
        <v>0.15</v>
      </c>
      <c r="J31" s="119">
        <f>ROUND(ROUND((SUM(BF80:BF115)),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44</v>
      </c>
      <c r="F32" s="119">
        <f>ROUND(SUM(BG80:BG115), 2)</f>
        <v>0</v>
      </c>
      <c r="G32" s="34"/>
      <c r="H32" s="34"/>
      <c r="I32" s="120">
        <v>0.21</v>
      </c>
      <c r="J32" s="119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45</v>
      </c>
      <c r="F33" s="119">
        <f>ROUND(SUM(BH80:BH115), 2)</f>
        <v>0</v>
      </c>
      <c r="G33" s="34"/>
      <c r="H33" s="34"/>
      <c r="I33" s="120">
        <v>0.15</v>
      </c>
      <c r="J33" s="119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19">
        <f>ROUND(SUM(BI80:BI115), 2)</f>
        <v>0</v>
      </c>
      <c r="G34" s="34"/>
      <c r="H34" s="34"/>
      <c r="I34" s="120">
        <v>0</v>
      </c>
      <c r="J34" s="119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6"/>
      <c r="J35" s="34"/>
      <c r="K35" s="37"/>
    </row>
    <row r="36" spans="2:11" s="1" customFormat="1" ht="25.35" customHeight="1" x14ac:dyDescent="0.3">
      <c r="B36" s="33"/>
      <c r="C36" s="121"/>
      <c r="D36" s="122" t="s">
        <v>47</v>
      </c>
      <c r="E36" s="71"/>
      <c r="F36" s="71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8"/>
      <c r="J37" s="49"/>
      <c r="K37" s="50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3"/>
      <c r="C42" s="22" t="s">
        <v>165</v>
      </c>
      <c r="D42" s="34"/>
      <c r="E42" s="34"/>
      <c r="F42" s="34"/>
      <c r="G42" s="34"/>
      <c r="H42" s="34"/>
      <c r="I42" s="106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6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6"/>
      <c r="J44" s="34"/>
      <c r="K44" s="37"/>
    </row>
    <row r="45" spans="2:11" s="1" customFormat="1" ht="22.5" customHeight="1" x14ac:dyDescent="0.3">
      <c r="B45" s="33"/>
      <c r="C45" s="34"/>
      <c r="D45" s="34"/>
      <c r="E45" s="372" t="str">
        <f>E7</f>
        <v>Smíšená stezka pro pěší a cyklisty Nám.Denisovo - Zoologická zahrada, Dvúr Králové I.etapa - Nábřeží Benešovo</v>
      </c>
      <c r="F45" s="347"/>
      <c r="G45" s="347"/>
      <c r="H45" s="347"/>
      <c r="I45" s="106"/>
      <c r="J45" s="34"/>
      <c r="K45" s="37"/>
    </row>
    <row r="46" spans="2:11" s="1" customFormat="1" ht="14.45" customHeight="1" x14ac:dyDescent="0.3">
      <c r="B46" s="33"/>
      <c r="C46" s="29" t="s">
        <v>101</v>
      </c>
      <c r="D46" s="34"/>
      <c r="E46" s="34"/>
      <c r="F46" s="34"/>
      <c r="G46" s="34"/>
      <c r="H46" s="34"/>
      <c r="I46" s="106"/>
      <c r="J46" s="34"/>
      <c r="K46" s="37"/>
    </row>
    <row r="47" spans="2:11" s="1" customFormat="1" ht="23.25" customHeight="1" x14ac:dyDescent="0.3">
      <c r="B47" s="33"/>
      <c r="C47" s="34"/>
      <c r="D47" s="34"/>
      <c r="E47" s="373" t="str">
        <f>E9</f>
        <v>SO001 - Vedlejší a ostatní náklady - vedlejší způsobilé výdaje</v>
      </c>
      <c r="F47" s="347"/>
      <c r="G47" s="347"/>
      <c r="H47" s="347"/>
      <c r="I47" s="106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6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 xml:space="preserve"> </v>
      </c>
      <c r="G49" s="34"/>
      <c r="H49" s="34"/>
      <c r="I49" s="107" t="s">
        <v>25</v>
      </c>
      <c r="J49" s="108" t="str">
        <f>IF(J12="","",J12)</f>
        <v>3.3.2017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6"/>
      <c r="J50" s="34"/>
      <c r="K50" s="37"/>
    </row>
    <row r="51" spans="2:47" s="1" customFormat="1" ht="15" x14ac:dyDescent="0.3">
      <c r="B51" s="33"/>
      <c r="C51" s="29" t="s">
        <v>29</v>
      </c>
      <c r="D51" s="34"/>
      <c r="E51" s="34"/>
      <c r="F51" s="27" t="str">
        <f>E15</f>
        <v xml:space="preserve"> </v>
      </c>
      <c r="G51" s="34"/>
      <c r="H51" s="34"/>
      <c r="I51" s="107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6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6"/>
      <c r="J53" s="34"/>
      <c r="K53" s="37"/>
    </row>
    <row r="54" spans="2:47" s="1" customFormat="1" ht="29.25" customHeight="1" x14ac:dyDescent="0.3">
      <c r="B54" s="33"/>
      <c r="C54" s="133" t="s">
        <v>166</v>
      </c>
      <c r="D54" s="121"/>
      <c r="E54" s="121"/>
      <c r="F54" s="121"/>
      <c r="G54" s="121"/>
      <c r="H54" s="121"/>
      <c r="I54" s="134"/>
      <c r="J54" s="135" t="s">
        <v>167</v>
      </c>
      <c r="K54" s="136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6"/>
      <c r="J55" s="34"/>
      <c r="K55" s="37"/>
    </row>
    <row r="56" spans="2:47" s="1" customFormat="1" ht="29.25" customHeight="1" x14ac:dyDescent="0.3">
      <c r="B56" s="33"/>
      <c r="C56" s="137" t="s">
        <v>168</v>
      </c>
      <c r="D56" s="34"/>
      <c r="E56" s="34"/>
      <c r="F56" s="34"/>
      <c r="G56" s="34"/>
      <c r="H56" s="34"/>
      <c r="I56" s="106"/>
      <c r="J56" s="117">
        <f>J80</f>
        <v>0</v>
      </c>
      <c r="K56" s="37"/>
      <c r="AU56" s="16" t="s">
        <v>79</v>
      </c>
    </row>
    <row r="57" spans="2:47" s="7" customFormat="1" ht="24.95" customHeight="1" x14ac:dyDescent="0.3">
      <c r="B57" s="138"/>
      <c r="C57" s="139"/>
      <c r="D57" s="140" t="s">
        <v>172</v>
      </c>
      <c r="E57" s="141"/>
      <c r="F57" s="141"/>
      <c r="G57" s="141"/>
      <c r="H57" s="141"/>
      <c r="I57" s="142"/>
      <c r="J57" s="143">
        <f>J81</f>
        <v>0</v>
      </c>
      <c r="K57" s="144"/>
    </row>
    <row r="58" spans="2:47" s="7" customFormat="1" ht="24.95" customHeight="1" x14ac:dyDescent="0.3">
      <c r="B58" s="138"/>
      <c r="C58" s="139"/>
      <c r="D58" s="140" t="s">
        <v>778</v>
      </c>
      <c r="E58" s="141"/>
      <c r="F58" s="141"/>
      <c r="G58" s="141"/>
      <c r="H58" s="141"/>
      <c r="I58" s="142"/>
      <c r="J58" s="143">
        <f>J105</f>
        <v>0</v>
      </c>
      <c r="K58" s="144"/>
    </row>
    <row r="59" spans="2:47" s="7" customFormat="1" ht="24.95" customHeight="1" x14ac:dyDescent="0.3">
      <c r="B59" s="138"/>
      <c r="C59" s="139"/>
      <c r="D59" s="140" t="s">
        <v>779</v>
      </c>
      <c r="E59" s="141"/>
      <c r="F59" s="141"/>
      <c r="G59" s="141"/>
      <c r="H59" s="141"/>
      <c r="I59" s="142"/>
      <c r="J59" s="143">
        <f>J109</f>
        <v>0</v>
      </c>
      <c r="K59" s="144"/>
    </row>
    <row r="60" spans="2:47" s="7" customFormat="1" ht="24.95" customHeight="1" x14ac:dyDescent="0.3">
      <c r="B60" s="138"/>
      <c r="C60" s="139"/>
      <c r="D60" s="140" t="s">
        <v>780</v>
      </c>
      <c r="E60" s="141"/>
      <c r="F60" s="141"/>
      <c r="G60" s="141"/>
      <c r="H60" s="141"/>
      <c r="I60" s="142"/>
      <c r="J60" s="143">
        <f>J112</f>
        <v>0</v>
      </c>
      <c r="K60" s="144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6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8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31"/>
      <c r="J66" s="52"/>
      <c r="K66" s="52"/>
      <c r="L66" s="53"/>
    </row>
    <row r="67" spans="2:63" s="1" customFormat="1" ht="36.950000000000003" customHeight="1" x14ac:dyDescent="0.3">
      <c r="B67" s="33"/>
      <c r="C67" s="54" t="s">
        <v>176</v>
      </c>
      <c r="D67" s="55"/>
      <c r="E67" s="55"/>
      <c r="F67" s="55"/>
      <c r="G67" s="55"/>
      <c r="H67" s="55"/>
      <c r="I67" s="145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45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45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370" t="str">
        <f>E7</f>
        <v>Smíšená stezka pro pěší a cyklisty Nám.Denisovo - Zoologická zahrada, Dvúr Králové I.etapa - Nábřeží Benešovo</v>
      </c>
      <c r="F70" s="340"/>
      <c r="G70" s="340"/>
      <c r="H70" s="340"/>
      <c r="I70" s="145"/>
      <c r="J70" s="55"/>
      <c r="K70" s="55"/>
      <c r="L70" s="53"/>
    </row>
    <row r="71" spans="2:63" s="1" customFormat="1" ht="14.45" customHeight="1" x14ac:dyDescent="0.3">
      <c r="B71" s="33"/>
      <c r="C71" s="57" t="s">
        <v>101</v>
      </c>
      <c r="D71" s="55"/>
      <c r="E71" s="55"/>
      <c r="F71" s="55"/>
      <c r="G71" s="55"/>
      <c r="H71" s="55"/>
      <c r="I71" s="145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337" t="str">
        <f>E9</f>
        <v>SO001 - Vedlejší a ostatní náklady - vedlejší způsobilé výdaje</v>
      </c>
      <c r="F72" s="340"/>
      <c r="G72" s="340"/>
      <c r="H72" s="340"/>
      <c r="I72" s="145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45"/>
      <c r="J73" s="55"/>
      <c r="K73" s="55"/>
      <c r="L73" s="53"/>
    </row>
    <row r="74" spans="2:63" s="1" customFormat="1" ht="18" customHeight="1" x14ac:dyDescent="0.3">
      <c r="B74" s="33"/>
      <c r="C74" s="57" t="s">
        <v>23</v>
      </c>
      <c r="D74" s="55"/>
      <c r="E74" s="55"/>
      <c r="F74" s="146" t="str">
        <f>F12</f>
        <v xml:space="preserve"> </v>
      </c>
      <c r="G74" s="55"/>
      <c r="H74" s="55"/>
      <c r="I74" s="147" t="s">
        <v>25</v>
      </c>
      <c r="J74" s="65" t="str">
        <f>IF(J12="","",J12)</f>
        <v>3.3.2017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45"/>
      <c r="J75" s="55"/>
      <c r="K75" s="55"/>
      <c r="L75" s="53"/>
    </row>
    <row r="76" spans="2:63" s="1" customFormat="1" ht="15" x14ac:dyDescent="0.3">
      <c r="B76" s="33"/>
      <c r="C76" s="57" t="s">
        <v>29</v>
      </c>
      <c r="D76" s="55"/>
      <c r="E76" s="55"/>
      <c r="F76" s="146" t="str">
        <f>E15</f>
        <v xml:space="preserve"> </v>
      </c>
      <c r="G76" s="55"/>
      <c r="H76" s="55"/>
      <c r="I76" s="147" t="s">
        <v>34</v>
      </c>
      <c r="J76" s="146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46" t="str">
        <f>IF(E18="","",E18)</f>
        <v/>
      </c>
      <c r="G77" s="55"/>
      <c r="H77" s="55"/>
      <c r="I77" s="145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45"/>
      <c r="J78" s="55"/>
      <c r="K78" s="55"/>
      <c r="L78" s="53"/>
    </row>
    <row r="79" spans="2:63" s="8" customFormat="1" ht="29.25" customHeight="1" x14ac:dyDescent="0.3">
      <c r="B79" s="148"/>
      <c r="C79" s="149" t="s">
        <v>177</v>
      </c>
      <c r="D79" s="150" t="s">
        <v>56</v>
      </c>
      <c r="E79" s="150" t="s">
        <v>52</v>
      </c>
      <c r="F79" s="150" t="s">
        <v>178</v>
      </c>
      <c r="G79" s="150" t="s">
        <v>179</v>
      </c>
      <c r="H79" s="150" t="s">
        <v>180</v>
      </c>
      <c r="I79" s="151" t="s">
        <v>181</v>
      </c>
      <c r="J79" s="150" t="s">
        <v>167</v>
      </c>
      <c r="K79" s="152" t="s">
        <v>182</v>
      </c>
      <c r="L79" s="153"/>
      <c r="M79" s="73" t="s">
        <v>183</v>
      </c>
      <c r="N79" s="74" t="s">
        <v>41</v>
      </c>
      <c r="O79" s="74" t="s">
        <v>184</v>
      </c>
      <c r="P79" s="74" t="s">
        <v>185</v>
      </c>
      <c r="Q79" s="74" t="s">
        <v>186</v>
      </c>
      <c r="R79" s="74" t="s">
        <v>187</v>
      </c>
      <c r="S79" s="74" t="s">
        <v>188</v>
      </c>
      <c r="T79" s="75" t="s">
        <v>189</v>
      </c>
    </row>
    <row r="80" spans="2:63" s="1" customFormat="1" ht="29.25" customHeight="1" x14ac:dyDescent="0.35">
      <c r="B80" s="33"/>
      <c r="C80" s="79" t="s">
        <v>168</v>
      </c>
      <c r="D80" s="55"/>
      <c r="E80" s="55"/>
      <c r="F80" s="55"/>
      <c r="G80" s="55"/>
      <c r="H80" s="55"/>
      <c r="I80" s="145"/>
      <c r="J80" s="154">
        <f>BK80</f>
        <v>0</v>
      </c>
      <c r="K80" s="55"/>
      <c r="L80" s="53"/>
      <c r="M80" s="76"/>
      <c r="N80" s="77"/>
      <c r="O80" s="77"/>
      <c r="P80" s="155">
        <f>P81+P105+P109+P112</f>
        <v>0</v>
      </c>
      <c r="Q80" s="77"/>
      <c r="R80" s="155">
        <f>R81+R105+R109+R112</f>
        <v>1.7260399999999998</v>
      </c>
      <c r="S80" s="77"/>
      <c r="T80" s="156">
        <f>T81+T105+T109+T112</f>
        <v>0</v>
      </c>
      <c r="AT80" s="16" t="s">
        <v>70</v>
      </c>
      <c r="AU80" s="16" t="s">
        <v>79</v>
      </c>
      <c r="BK80" s="157">
        <f>BK81+BK105+BK109+BK112</f>
        <v>0</v>
      </c>
    </row>
    <row r="81" spans="2:65" s="9" customFormat="1" ht="37.35" customHeight="1" x14ac:dyDescent="0.35">
      <c r="B81" s="158"/>
      <c r="C81" s="159"/>
      <c r="D81" s="160" t="s">
        <v>70</v>
      </c>
      <c r="E81" s="161" t="s">
        <v>98</v>
      </c>
      <c r="F81" s="161" t="s">
        <v>514</v>
      </c>
      <c r="G81" s="159"/>
      <c r="H81" s="159"/>
      <c r="I81" s="162"/>
      <c r="J81" s="163">
        <f>BK81</f>
        <v>0</v>
      </c>
      <c r="K81" s="159"/>
      <c r="L81" s="164"/>
      <c r="M81" s="165"/>
      <c r="N81" s="166"/>
      <c r="O81" s="166"/>
      <c r="P81" s="167">
        <f>SUM(P82:P104)</f>
        <v>0</v>
      </c>
      <c r="Q81" s="166"/>
      <c r="R81" s="167">
        <f>SUM(R82:R104)</f>
        <v>1.7260399999999998</v>
      </c>
      <c r="S81" s="166"/>
      <c r="T81" s="168">
        <f>SUM(T82:T104)</f>
        <v>0</v>
      </c>
      <c r="AR81" s="169" t="s">
        <v>191</v>
      </c>
      <c r="AT81" s="170" t="s">
        <v>70</v>
      </c>
      <c r="AU81" s="170" t="s">
        <v>71</v>
      </c>
      <c r="AY81" s="169" t="s">
        <v>192</v>
      </c>
      <c r="BK81" s="171">
        <f>SUM(BK82:BK104)</f>
        <v>0</v>
      </c>
    </row>
    <row r="82" spans="2:65" s="1" customFormat="1" ht="22.5" customHeight="1" x14ac:dyDescent="0.3">
      <c r="B82" s="33"/>
      <c r="C82" s="172" t="s">
        <v>22</v>
      </c>
      <c r="D82" s="172" t="s">
        <v>193</v>
      </c>
      <c r="E82" s="173" t="s">
        <v>781</v>
      </c>
      <c r="F82" s="174" t="s">
        <v>782</v>
      </c>
      <c r="G82" s="175" t="s">
        <v>205</v>
      </c>
      <c r="H82" s="176">
        <v>4</v>
      </c>
      <c r="I82" s="177"/>
      <c r="J82" s="178">
        <f>ROUND(I82*H82,2)</f>
        <v>0</v>
      </c>
      <c r="K82" s="174" t="s">
        <v>20</v>
      </c>
      <c r="L82" s="53"/>
      <c r="M82" s="179" t="s">
        <v>20</v>
      </c>
      <c r="N82" s="180" t="s">
        <v>42</v>
      </c>
      <c r="O82" s="34"/>
      <c r="P82" s="181">
        <f>O82*H82</f>
        <v>0</v>
      </c>
      <c r="Q82" s="181">
        <v>7.2870000000000004E-2</v>
      </c>
      <c r="R82" s="181">
        <f>Q82*H82</f>
        <v>0.29148000000000002</v>
      </c>
      <c r="S82" s="181">
        <v>0</v>
      </c>
      <c r="T82" s="182">
        <f>S82*H82</f>
        <v>0</v>
      </c>
      <c r="AR82" s="16" t="s">
        <v>191</v>
      </c>
      <c r="AT82" s="16" t="s">
        <v>193</v>
      </c>
      <c r="AU82" s="16" t="s">
        <v>22</v>
      </c>
      <c r="AY82" s="16" t="s">
        <v>192</v>
      </c>
      <c r="BE82" s="183">
        <f>IF(N82="základní",J82,0)</f>
        <v>0</v>
      </c>
      <c r="BF82" s="183">
        <f>IF(N82="snížená",J82,0)</f>
        <v>0</v>
      </c>
      <c r="BG82" s="183">
        <f>IF(N82="zákl. přenesená",J82,0)</f>
        <v>0</v>
      </c>
      <c r="BH82" s="183">
        <f>IF(N82="sníž. přenesená",J82,0)</f>
        <v>0</v>
      </c>
      <c r="BI82" s="183">
        <f>IF(N82="nulová",J82,0)</f>
        <v>0</v>
      </c>
      <c r="BJ82" s="16" t="s">
        <v>22</v>
      </c>
      <c r="BK82" s="183">
        <f>ROUND(I82*H82,2)</f>
        <v>0</v>
      </c>
      <c r="BL82" s="16" t="s">
        <v>191</v>
      </c>
      <c r="BM82" s="16" t="s">
        <v>783</v>
      </c>
    </row>
    <row r="83" spans="2:65" s="10" customFormat="1" ht="27" x14ac:dyDescent="0.3">
      <c r="B83" s="184"/>
      <c r="C83" s="185"/>
      <c r="D83" s="186" t="s">
        <v>199</v>
      </c>
      <c r="E83" s="187" t="s">
        <v>784</v>
      </c>
      <c r="F83" s="188" t="s">
        <v>785</v>
      </c>
      <c r="G83" s="185"/>
      <c r="H83" s="189">
        <v>4</v>
      </c>
      <c r="I83" s="190"/>
      <c r="J83" s="185"/>
      <c r="K83" s="185"/>
      <c r="L83" s="191"/>
      <c r="M83" s="192"/>
      <c r="N83" s="193"/>
      <c r="O83" s="193"/>
      <c r="P83" s="193"/>
      <c r="Q83" s="193"/>
      <c r="R83" s="193"/>
      <c r="S83" s="193"/>
      <c r="T83" s="194"/>
      <c r="AT83" s="195" t="s">
        <v>199</v>
      </c>
      <c r="AU83" s="195" t="s">
        <v>22</v>
      </c>
      <c r="AV83" s="10" t="s">
        <v>89</v>
      </c>
      <c r="AW83" s="10" t="s">
        <v>35</v>
      </c>
      <c r="AX83" s="10" t="s">
        <v>22</v>
      </c>
      <c r="AY83" s="195" t="s">
        <v>192</v>
      </c>
    </row>
    <row r="84" spans="2:65" s="1" customFormat="1" ht="31.5" customHeight="1" x14ac:dyDescent="0.3">
      <c r="B84" s="33"/>
      <c r="C84" s="172" t="s">
        <v>89</v>
      </c>
      <c r="D84" s="172" t="s">
        <v>193</v>
      </c>
      <c r="E84" s="173" t="s">
        <v>786</v>
      </c>
      <c r="F84" s="174" t="s">
        <v>787</v>
      </c>
      <c r="G84" s="175" t="s">
        <v>205</v>
      </c>
      <c r="H84" s="176">
        <v>4</v>
      </c>
      <c r="I84" s="177"/>
      <c r="J84" s="178">
        <f>ROUND(I84*H84,2)</f>
        <v>0</v>
      </c>
      <c r="K84" s="174" t="s">
        <v>20</v>
      </c>
      <c r="L84" s="53"/>
      <c r="M84" s="179" t="s">
        <v>20</v>
      </c>
      <c r="N84" s="180" t="s">
        <v>42</v>
      </c>
      <c r="O84" s="34"/>
      <c r="P84" s="181">
        <f>O84*H84</f>
        <v>0</v>
      </c>
      <c r="Q84" s="181">
        <v>0.35743999999999998</v>
      </c>
      <c r="R84" s="181">
        <f>Q84*H84</f>
        <v>1.4297599999999999</v>
      </c>
      <c r="S84" s="181">
        <v>0</v>
      </c>
      <c r="T84" s="182">
        <f>S84*H84</f>
        <v>0</v>
      </c>
      <c r="AR84" s="16" t="s">
        <v>191</v>
      </c>
      <c r="AT84" s="16" t="s">
        <v>193</v>
      </c>
      <c r="AU84" s="16" t="s">
        <v>22</v>
      </c>
      <c r="AY84" s="16" t="s">
        <v>192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6" t="s">
        <v>22</v>
      </c>
      <c r="BK84" s="183">
        <f>ROUND(I84*H84,2)</f>
        <v>0</v>
      </c>
      <c r="BL84" s="16" t="s">
        <v>191</v>
      </c>
      <c r="BM84" s="16" t="s">
        <v>788</v>
      </c>
    </row>
    <row r="85" spans="2:65" s="10" customFormat="1" ht="27" x14ac:dyDescent="0.3">
      <c r="B85" s="184"/>
      <c r="C85" s="185"/>
      <c r="D85" s="186" t="s">
        <v>199</v>
      </c>
      <c r="E85" s="187" t="s">
        <v>755</v>
      </c>
      <c r="F85" s="188" t="s">
        <v>789</v>
      </c>
      <c r="G85" s="185"/>
      <c r="H85" s="189">
        <v>4</v>
      </c>
      <c r="I85" s="190"/>
      <c r="J85" s="185"/>
      <c r="K85" s="185"/>
      <c r="L85" s="191"/>
      <c r="M85" s="192"/>
      <c r="N85" s="193"/>
      <c r="O85" s="193"/>
      <c r="P85" s="193"/>
      <c r="Q85" s="193"/>
      <c r="R85" s="193"/>
      <c r="S85" s="193"/>
      <c r="T85" s="194"/>
      <c r="AT85" s="195" t="s">
        <v>199</v>
      </c>
      <c r="AU85" s="195" t="s">
        <v>22</v>
      </c>
      <c r="AV85" s="10" t="s">
        <v>89</v>
      </c>
      <c r="AW85" s="10" t="s">
        <v>35</v>
      </c>
      <c r="AX85" s="10" t="s">
        <v>22</v>
      </c>
      <c r="AY85" s="195" t="s">
        <v>192</v>
      </c>
    </row>
    <row r="86" spans="2:65" s="1" customFormat="1" ht="31.5" customHeight="1" x14ac:dyDescent="0.3">
      <c r="B86" s="33"/>
      <c r="C86" s="172" t="s">
        <v>757</v>
      </c>
      <c r="D86" s="172" t="s">
        <v>193</v>
      </c>
      <c r="E86" s="173" t="s">
        <v>790</v>
      </c>
      <c r="F86" s="174" t="s">
        <v>791</v>
      </c>
      <c r="G86" s="175" t="s">
        <v>205</v>
      </c>
      <c r="H86" s="176">
        <v>4</v>
      </c>
      <c r="I86" s="177"/>
      <c r="J86" s="178">
        <f>ROUND(I86*H86,2)</f>
        <v>0</v>
      </c>
      <c r="K86" s="174" t="s">
        <v>20</v>
      </c>
      <c r="L86" s="53"/>
      <c r="M86" s="179" t="s">
        <v>20</v>
      </c>
      <c r="N86" s="180" t="s">
        <v>42</v>
      </c>
      <c r="O86" s="34"/>
      <c r="P86" s="181">
        <f>O86*H86</f>
        <v>0</v>
      </c>
      <c r="Q86" s="181">
        <v>1.1999999999999999E-3</v>
      </c>
      <c r="R86" s="181">
        <f>Q86*H86</f>
        <v>4.7999999999999996E-3</v>
      </c>
      <c r="S86" s="181">
        <v>0</v>
      </c>
      <c r="T86" s="182">
        <f>S86*H86</f>
        <v>0</v>
      </c>
      <c r="AR86" s="16" t="s">
        <v>191</v>
      </c>
      <c r="AT86" s="16" t="s">
        <v>193</v>
      </c>
      <c r="AU86" s="16" t="s">
        <v>22</v>
      </c>
      <c r="AY86" s="16" t="s">
        <v>192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6" t="s">
        <v>22</v>
      </c>
      <c r="BK86" s="183">
        <f>ROUND(I86*H86,2)</f>
        <v>0</v>
      </c>
      <c r="BL86" s="16" t="s">
        <v>191</v>
      </c>
      <c r="BM86" s="16" t="s">
        <v>792</v>
      </c>
    </row>
    <row r="87" spans="2:65" s="10" customFormat="1" ht="27" x14ac:dyDescent="0.3">
      <c r="B87" s="184"/>
      <c r="C87" s="185"/>
      <c r="D87" s="186" t="s">
        <v>199</v>
      </c>
      <c r="E87" s="187" t="s">
        <v>87</v>
      </c>
      <c r="F87" s="188" t="s">
        <v>793</v>
      </c>
      <c r="G87" s="185"/>
      <c r="H87" s="189">
        <v>4</v>
      </c>
      <c r="I87" s="190"/>
      <c r="J87" s="185"/>
      <c r="K87" s="185"/>
      <c r="L87" s="191"/>
      <c r="M87" s="192"/>
      <c r="N87" s="193"/>
      <c r="O87" s="193"/>
      <c r="P87" s="193"/>
      <c r="Q87" s="193"/>
      <c r="R87" s="193"/>
      <c r="S87" s="193"/>
      <c r="T87" s="194"/>
      <c r="AT87" s="195" t="s">
        <v>199</v>
      </c>
      <c r="AU87" s="195" t="s">
        <v>22</v>
      </c>
      <c r="AV87" s="10" t="s">
        <v>89</v>
      </c>
      <c r="AW87" s="10" t="s">
        <v>35</v>
      </c>
      <c r="AX87" s="10" t="s">
        <v>22</v>
      </c>
      <c r="AY87" s="195" t="s">
        <v>192</v>
      </c>
    </row>
    <row r="88" spans="2:65" s="1" customFormat="1" ht="22.5" customHeight="1" x14ac:dyDescent="0.3">
      <c r="B88" s="33"/>
      <c r="C88" s="172" t="s">
        <v>191</v>
      </c>
      <c r="D88" s="172" t="s">
        <v>193</v>
      </c>
      <c r="E88" s="173" t="s">
        <v>794</v>
      </c>
      <c r="F88" s="174" t="s">
        <v>795</v>
      </c>
      <c r="G88" s="175" t="s">
        <v>205</v>
      </c>
      <c r="H88" s="176">
        <v>7</v>
      </c>
      <c r="I88" s="177"/>
      <c r="J88" s="178">
        <f>ROUND(I88*H88,2)</f>
        <v>0</v>
      </c>
      <c r="K88" s="174" t="s">
        <v>20</v>
      </c>
      <c r="L88" s="53"/>
      <c r="M88" s="179" t="s">
        <v>20</v>
      </c>
      <c r="N88" s="180" t="s">
        <v>42</v>
      </c>
      <c r="O88" s="3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AR88" s="16" t="s">
        <v>191</v>
      </c>
      <c r="AT88" s="16" t="s">
        <v>193</v>
      </c>
      <c r="AU88" s="16" t="s">
        <v>22</v>
      </c>
      <c r="AY88" s="16" t="s">
        <v>192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6" t="s">
        <v>22</v>
      </c>
      <c r="BK88" s="183">
        <f>ROUND(I88*H88,2)</f>
        <v>0</v>
      </c>
      <c r="BL88" s="16" t="s">
        <v>191</v>
      </c>
      <c r="BM88" s="16" t="s">
        <v>796</v>
      </c>
    </row>
    <row r="89" spans="2:65" s="10" customFormat="1" x14ac:dyDescent="0.3">
      <c r="B89" s="184"/>
      <c r="C89" s="185"/>
      <c r="D89" s="186" t="s">
        <v>199</v>
      </c>
      <c r="E89" s="187" t="s">
        <v>770</v>
      </c>
      <c r="F89" s="188" t="s">
        <v>797</v>
      </c>
      <c r="G89" s="185"/>
      <c r="H89" s="189">
        <v>7</v>
      </c>
      <c r="I89" s="190"/>
      <c r="J89" s="185"/>
      <c r="K89" s="185"/>
      <c r="L89" s="191"/>
      <c r="M89" s="192"/>
      <c r="N89" s="193"/>
      <c r="O89" s="193"/>
      <c r="P89" s="193"/>
      <c r="Q89" s="193"/>
      <c r="R89" s="193"/>
      <c r="S89" s="193"/>
      <c r="T89" s="194"/>
      <c r="AT89" s="195" t="s">
        <v>199</v>
      </c>
      <c r="AU89" s="195" t="s">
        <v>22</v>
      </c>
      <c r="AV89" s="10" t="s">
        <v>89</v>
      </c>
      <c r="AW89" s="10" t="s">
        <v>35</v>
      </c>
      <c r="AX89" s="10" t="s">
        <v>22</v>
      </c>
      <c r="AY89" s="195" t="s">
        <v>192</v>
      </c>
    </row>
    <row r="90" spans="2:65" s="1" customFormat="1" ht="22.5" customHeight="1" x14ac:dyDescent="0.3">
      <c r="B90" s="33"/>
      <c r="C90" s="172" t="s">
        <v>148</v>
      </c>
      <c r="D90" s="172" t="s">
        <v>193</v>
      </c>
      <c r="E90" s="173" t="s">
        <v>798</v>
      </c>
      <c r="F90" s="174" t="s">
        <v>799</v>
      </c>
      <c r="G90" s="175" t="s">
        <v>205</v>
      </c>
      <c r="H90" s="176">
        <v>5</v>
      </c>
      <c r="I90" s="177"/>
      <c r="J90" s="178">
        <f>ROUND(I90*H90,2)</f>
        <v>0</v>
      </c>
      <c r="K90" s="174" t="s">
        <v>20</v>
      </c>
      <c r="L90" s="53"/>
      <c r="M90" s="179" t="s">
        <v>20</v>
      </c>
      <c r="N90" s="180" t="s">
        <v>42</v>
      </c>
      <c r="O90" s="34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AR90" s="16" t="s">
        <v>191</v>
      </c>
      <c r="AT90" s="16" t="s">
        <v>193</v>
      </c>
      <c r="AU90" s="16" t="s">
        <v>22</v>
      </c>
      <c r="AY90" s="16" t="s">
        <v>192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16" t="s">
        <v>22</v>
      </c>
      <c r="BK90" s="183">
        <f>ROUND(I90*H90,2)</f>
        <v>0</v>
      </c>
      <c r="BL90" s="16" t="s">
        <v>191</v>
      </c>
      <c r="BM90" s="16" t="s">
        <v>800</v>
      </c>
    </row>
    <row r="91" spans="2:65" s="10" customFormat="1" x14ac:dyDescent="0.3">
      <c r="B91" s="184"/>
      <c r="C91" s="185"/>
      <c r="D91" s="186" t="s">
        <v>199</v>
      </c>
      <c r="E91" s="187" t="s">
        <v>200</v>
      </c>
      <c r="F91" s="188" t="s">
        <v>148</v>
      </c>
      <c r="G91" s="185"/>
      <c r="H91" s="189">
        <v>5</v>
      </c>
      <c r="I91" s="190"/>
      <c r="J91" s="185"/>
      <c r="K91" s="185"/>
      <c r="L91" s="191"/>
      <c r="M91" s="192"/>
      <c r="N91" s="193"/>
      <c r="O91" s="193"/>
      <c r="P91" s="193"/>
      <c r="Q91" s="193"/>
      <c r="R91" s="193"/>
      <c r="S91" s="193"/>
      <c r="T91" s="194"/>
      <c r="AT91" s="195" t="s">
        <v>199</v>
      </c>
      <c r="AU91" s="195" t="s">
        <v>22</v>
      </c>
      <c r="AV91" s="10" t="s">
        <v>89</v>
      </c>
      <c r="AW91" s="10" t="s">
        <v>35</v>
      </c>
      <c r="AX91" s="10" t="s">
        <v>22</v>
      </c>
      <c r="AY91" s="195" t="s">
        <v>192</v>
      </c>
    </row>
    <row r="92" spans="2:65" s="1" customFormat="1" ht="22.5" customHeight="1" x14ac:dyDescent="0.3">
      <c r="B92" s="33"/>
      <c r="C92" s="172" t="s">
        <v>8</v>
      </c>
      <c r="D92" s="172" t="s">
        <v>193</v>
      </c>
      <c r="E92" s="173" t="s">
        <v>752</v>
      </c>
      <c r="F92" s="174" t="s">
        <v>753</v>
      </c>
      <c r="G92" s="175" t="s">
        <v>801</v>
      </c>
      <c r="H92" s="176">
        <v>2.75</v>
      </c>
      <c r="I92" s="177"/>
      <c r="J92" s="178">
        <f>ROUND(I92*H92,2)</f>
        <v>0</v>
      </c>
      <c r="K92" s="174" t="s">
        <v>802</v>
      </c>
      <c r="L92" s="53"/>
      <c r="M92" s="179" t="s">
        <v>20</v>
      </c>
      <c r="N92" s="180" t="s">
        <v>42</v>
      </c>
      <c r="O92" s="3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AR92" s="16" t="s">
        <v>191</v>
      </c>
      <c r="AT92" s="16" t="s">
        <v>193</v>
      </c>
      <c r="AU92" s="16" t="s">
        <v>22</v>
      </c>
      <c r="AY92" s="16" t="s">
        <v>192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6" t="s">
        <v>22</v>
      </c>
      <c r="BK92" s="183">
        <f>ROUND(I92*H92,2)</f>
        <v>0</v>
      </c>
      <c r="BL92" s="16" t="s">
        <v>191</v>
      </c>
      <c r="BM92" s="16" t="s">
        <v>803</v>
      </c>
    </row>
    <row r="93" spans="2:65" s="10" customFormat="1" x14ac:dyDescent="0.3">
      <c r="B93" s="184"/>
      <c r="C93" s="185"/>
      <c r="D93" s="198" t="s">
        <v>199</v>
      </c>
      <c r="E93" s="208" t="s">
        <v>20</v>
      </c>
      <c r="F93" s="209" t="s">
        <v>804</v>
      </c>
      <c r="G93" s="185"/>
      <c r="H93" s="210">
        <v>2.75</v>
      </c>
      <c r="I93" s="190"/>
      <c r="J93" s="185"/>
      <c r="K93" s="185"/>
      <c r="L93" s="191"/>
      <c r="M93" s="192"/>
      <c r="N93" s="193"/>
      <c r="O93" s="193"/>
      <c r="P93" s="193"/>
      <c r="Q93" s="193"/>
      <c r="R93" s="193"/>
      <c r="S93" s="193"/>
      <c r="T93" s="194"/>
      <c r="AT93" s="195" t="s">
        <v>199</v>
      </c>
      <c r="AU93" s="195" t="s">
        <v>22</v>
      </c>
      <c r="AV93" s="10" t="s">
        <v>89</v>
      </c>
      <c r="AW93" s="10" t="s">
        <v>35</v>
      </c>
      <c r="AX93" s="10" t="s">
        <v>71</v>
      </c>
      <c r="AY93" s="195" t="s">
        <v>192</v>
      </c>
    </row>
    <row r="94" spans="2:65" s="12" customFormat="1" x14ac:dyDescent="0.3">
      <c r="B94" s="221"/>
      <c r="C94" s="222"/>
      <c r="D94" s="186" t="s">
        <v>199</v>
      </c>
      <c r="E94" s="223" t="s">
        <v>20</v>
      </c>
      <c r="F94" s="224" t="s">
        <v>659</v>
      </c>
      <c r="G94" s="222"/>
      <c r="H94" s="225">
        <v>2.75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AT94" s="231" t="s">
        <v>199</v>
      </c>
      <c r="AU94" s="231" t="s">
        <v>22</v>
      </c>
      <c r="AV94" s="12" t="s">
        <v>191</v>
      </c>
      <c r="AW94" s="12" t="s">
        <v>35</v>
      </c>
      <c r="AX94" s="12" t="s">
        <v>22</v>
      </c>
      <c r="AY94" s="231" t="s">
        <v>192</v>
      </c>
    </row>
    <row r="95" spans="2:65" s="1" customFormat="1" ht="22.5" customHeight="1" x14ac:dyDescent="0.3">
      <c r="B95" s="33"/>
      <c r="C95" s="172" t="s">
        <v>253</v>
      </c>
      <c r="D95" s="172" t="s">
        <v>193</v>
      </c>
      <c r="E95" s="173" t="s">
        <v>758</v>
      </c>
      <c r="F95" s="174" t="s">
        <v>759</v>
      </c>
      <c r="G95" s="175" t="s">
        <v>801</v>
      </c>
      <c r="H95" s="176">
        <v>2.75</v>
      </c>
      <c r="I95" s="177"/>
      <c r="J95" s="178">
        <f>ROUND(I95*H95,2)</f>
        <v>0</v>
      </c>
      <c r="K95" s="174" t="s">
        <v>802</v>
      </c>
      <c r="L95" s="53"/>
      <c r="M95" s="179" t="s">
        <v>20</v>
      </c>
      <c r="N95" s="180" t="s">
        <v>42</v>
      </c>
      <c r="O95" s="34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AR95" s="16" t="s">
        <v>805</v>
      </c>
      <c r="AT95" s="16" t="s">
        <v>193</v>
      </c>
      <c r="AU95" s="16" t="s">
        <v>22</v>
      </c>
      <c r="AY95" s="16" t="s">
        <v>192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16" t="s">
        <v>22</v>
      </c>
      <c r="BK95" s="183">
        <f>ROUND(I95*H95,2)</f>
        <v>0</v>
      </c>
      <c r="BL95" s="16" t="s">
        <v>805</v>
      </c>
      <c r="BM95" s="16" t="s">
        <v>806</v>
      </c>
    </row>
    <row r="96" spans="2:65" s="10" customFormat="1" x14ac:dyDescent="0.3">
      <c r="B96" s="184"/>
      <c r="C96" s="185"/>
      <c r="D96" s="198" t="s">
        <v>199</v>
      </c>
      <c r="E96" s="208" t="s">
        <v>20</v>
      </c>
      <c r="F96" s="209" t="s">
        <v>804</v>
      </c>
      <c r="G96" s="185"/>
      <c r="H96" s="210">
        <v>2.75</v>
      </c>
      <c r="I96" s="190"/>
      <c r="J96" s="185"/>
      <c r="K96" s="185"/>
      <c r="L96" s="191"/>
      <c r="M96" s="192"/>
      <c r="N96" s="193"/>
      <c r="O96" s="193"/>
      <c r="P96" s="193"/>
      <c r="Q96" s="193"/>
      <c r="R96" s="193"/>
      <c r="S96" s="193"/>
      <c r="T96" s="194"/>
      <c r="AT96" s="195" t="s">
        <v>199</v>
      </c>
      <c r="AU96" s="195" t="s">
        <v>22</v>
      </c>
      <c r="AV96" s="10" t="s">
        <v>89</v>
      </c>
      <c r="AW96" s="10" t="s">
        <v>35</v>
      </c>
      <c r="AX96" s="10" t="s">
        <v>71</v>
      </c>
      <c r="AY96" s="195" t="s">
        <v>192</v>
      </c>
    </row>
    <row r="97" spans="2:65" s="12" customFormat="1" x14ac:dyDescent="0.3">
      <c r="B97" s="221"/>
      <c r="C97" s="222"/>
      <c r="D97" s="186" t="s">
        <v>199</v>
      </c>
      <c r="E97" s="223" t="s">
        <v>20</v>
      </c>
      <c r="F97" s="224" t="s">
        <v>659</v>
      </c>
      <c r="G97" s="222"/>
      <c r="H97" s="225">
        <v>2.75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199</v>
      </c>
      <c r="AU97" s="231" t="s">
        <v>22</v>
      </c>
      <c r="AV97" s="12" t="s">
        <v>191</v>
      </c>
      <c r="AW97" s="12" t="s">
        <v>35</v>
      </c>
      <c r="AX97" s="12" t="s">
        <v>22</v>
      </c>
      <c r="AY97" s="231" t="s">
        <v>192</v>
      </c>
    </row>
    <row r="98" spans="2:65" s="1" customFormat="1" ht="22.5" customHeight="1" x14ac:dyDescent="0.3">
      <c r="B98" s="33"/>
      <c r="C98" s="172" t="s">
        <v>274</v>
      </c>
      <c r="D98" s="172" t="s">
        <v>193</v>
      </c>
      <c r="E98" s="173" t="s">
        <v>767</v>
      </c>
      <c r="F98" s="174" t="s">
        <v>768</v>
      </c>
      <c r="G98" s="175" t="s">
        <v>801</v>
      </c>
      <c r="H98" s="176">
        <v>66</v>
      </c>
      <c r="I98" s="177"/>
      <c r="J98" s="178">
        <f>ROUND(I98*H98,2)</f>
        <v>0</v>
      </c>
      <c r="K98" s="174" t="s">
        <v>802</v>
      </c>
      <c r="L98" s="53"/>
      <c r="M98" s="179" t="s">
        <v>20</v>
      </c>
      <c r="N98" s="180" t="s">
        <v>42</v>
      </c>
      <c r="O98" s="34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AR98" s="16" t="s">
        <v>191</v>
      </c>
      <c r="AT98" s="16" t="s">
        <v>193</v>
      </c>
      <c r="AU98" s="16" t="s">
        <v>22</v>
      </c>
      <c r="AY98" s="16" t="s">
        <v>192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6" t="s">
        <v>22</v>
      </c>
      <c r="BK98" s="183">
        <f>ROUND(I98*H98,2)</f>
        <v>0</v>
      </c>
      <c r="BL98" s="16" t="s">
        <v>191</v>
      </c>
      <c r="BM98" s="16" t="s">
        <v>807</v>
      </c>
    </row>
    <row r="99" spans="2:65" s="11" customFormat="1" x14ac:dyDescent="0.3">
      <c r="B99" s="196"/>
      <c r="C99" s="197"/>
      <c r="D99" s="198" t="s">
        <v>199</v>
      </c>
      <c r="E99" s="199" t="s">
        <v>20</v>
      </c>
      <c r="F99" s="200" t="s">
        <v>808</v>
      </c>
      <c r="G99" s="197"/>
      <c r="H99" s="201" t="s">
        <v>20</v>
      </c>
      <c r="I99" s="202"/>
      <c r="J99" s="197"/>
      <c r="K99" s="197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199</v>
      </c>
      <c r="AU99" s="207" t="s">
        <v>22</v>
      </c>
      <c r="AV99" s="11" t="s">
        <v>22</v>
      </c>
      <c r="AW99" s="11" t="s">
        <v>35</v>
      </c>
      <c r="AX99" s="11" t="s">
        <v>71</v>
      </c>
      <c r="AY99" s="207" t="s">
        <v>192</v>
      </c>
    </row>
    <row r="100" spans="2:65" s="10" customFormat="1" x14ac:dyDescent="0.3">
      <c r="B100" s="184"/>
      <c r="C100" s="185"/>
      <c r="D100" s="198" t="s">
        <v>199</v>
      </c>
      <c r="E100" s="208" t="s">
        <v>20</v>
      </c>
      <c r="F100" s="209" t="s">
        <v>809</v>
      </c>
      <c r="G100" s="185"/>
      <c r="H100" s="210">
        <v>66</v>
      </c>
      <c r="I100" s="190"/>
      <c r="J100" s="185"/>
      <c r="K100" s="185"/>
      <c r="L100" s="191"/>
      <c r="M100" s="192"/>
      <c r="N100" s="193"/>
      <c r="O100" s="193"/>
      <c r="P100" s="193"/>
      <c r="Q100" s="193"/>
      <c r="R100" s="193"/>
      <c r="S100" s="193"/>
      <c r="T100" s="194"/>
      <c r="AT100" s="195" t="s">
        <v>199</v>
      </c>
      <c r="AU100" s="195" t="s">
        <v>22</v>
      </c>
      <c r="AV100" s="10" t="s">
        <v>89</v>
      </c>
      <c r="AW100" s="10" t="s">
        <v>35</v>
      </c>
      <c r="AX100" s="10" t="s">
        <v>71</v>
      </c>
      <c r="AY100" s="195" t="s">
        <v>192</v>
      </c>
    </row>
    <row r="101" spans="2:65" s="12" customFormat="1" x14ac:dyDescent="0.3">
      <c r="B101" s="221"/>
      <c r="C101" s="222"/>
      <c r="D101" s="186" t="s">
        <v>199</v>
      </c>
      <c r="E101" s="223" t="s">
        <v>20</v>
      </c>
      <c r="F101" s="224" t="s">
        <v>659</v>
      </c>
      <c r="G101" s="222"/>
      <c r="H101" s="225">
        <v>66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199</v>
      </c>
      <c r="AU101" s="231" t="s">
        <v>22</v>
      </c>
      <c r="AV101" s="12" t="s">
        <v>191</v>
      </c>
      <c r="AW101" s="12" t="s">
        <v>35</v>
      </c>
      <c r="AX101" s="12" t="s">
        <v>22</v>
      </c>
      <c r="AY101" s="231" t="s">
        <v>192</v>
      </c>
    </row>
    <row r="102" spans="2:65" s="1" customFormat="1" ht="22.5" customHeight="1" x14ac:dyDescent="0.3">
      <c r="B102" s="33"/>
      <c r="C102" s="172" t="s">
        <v>264</v>
      </c>
      <c r="D102" s="172" t="s">
        <v>193</v>
      </c>
      <c r="E102" s="173" t="s">
        <v>810</v>
      </c>
      <c r="F102" s="174" t="s">
        <v>811</v>
      </c>
      <c r="G102" s="175" t="s">
        <v>801</v>
      </c>
      <c r="H102" s="176">
        <v>2.75</v>
      </c>
      <c r="I102" s="177"/>
      <c r="J102" s="178">
        <f>ROUND(I102*H102,2)</f>
        <v>0</v>
      </c>
      <c r="K102" s="174" t="s">
        <v>802</v>
      </c>
      <c r="L102" s="53"/>
      <c r="M102" s="179" t="s">
        <v>20</v>
      </c>
      <c r="N102" s="180" t="s">
        <v>42</v>
      </c>
      <c r="O102" s="34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16" t="s">
        <v>191</v>
      </c>
      <c r="AT102" s="16" t="s">
        <v>193</v>
      </c>
      <c r="AU102" s="16" t="s">
        <v>22</v>
      </c>
      <c r="AY102" s="16" t="s">
        <v>192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6" t="s">
        <v>22</v>
      </c>
      <c r="BK102" s="183">
        <f>ROUND(I102*H102,2)</f>
        <v>0</v>
      </c>
      <c r="BL102" s="16" t="s">
        <v>191</v>
      </c>
      <c r="BM102" s="16" t="s">
        <v>812</v>
      </c>
    </row>
    <row r="103" spans="2:65" s="10" customFormat="1" x14ac:dyDescent="0.3">
      <c r="B103" s="184"/>
      <c r="C103" s="185"/>
      <c r="D103" s="198" t="s">
        <v>199</v>
      </c>
      <c r="E103" s="208" t="s">
        <v>20</v>
      </c>
      <c r="F103" s="209" t="s">
        <v>813</v>
      </c>
      <c r="G103" s="185"/>
      <c r="H103" s="210">
        <v>2.75</v>
      </c>
      <c r="I103" s="190"/>
      <c r="J103" s="185"/>
      <c r="K103" s="185"/>
      <c r="L103" s="191"/>
      <c r="M103" s="192"/>
      <c r="N103" s="193"/>
      <c r="O103" s="193"/>
      <c r="P103" s="193"/>
      <c r="Q103" s="193"/>
      <c r="R103" s="193"/>
      <c r="S103" s="193"/>
      <c r="T103" s="194"/>
      <c r="AT103" s="195" t="s">
        <v>199</v>
      </c>
      <c r="AU103" s="195" t="s">
        <v>22</v>
      </c>
      <c r="AV103" s="10" t="s">
        <v>89</v>
      </c>
      <c r="AW103" s="10" t="s">
        <v>35</v>
      </c>
      <c r="AX103" s="10" t="s">
        <v>71</v>
      </c>
      <c r="AY103" s="195" t="s">
        <v>192</v>
      </c>
    </row>
    <row r="104" spans="2:65" s="12" customFormat="1" x14ac:dyDescent="0.3">
      <c r="B104" s="221"/>
      <c r="C104" s="222"/>
      <c r="D104" s="198" t="s">
        <v>199</v>
      </c>
      <c r="E104" s="235" t="s">
        <v>20</v>
      </c>
      <c r="F104" s="236" t="s">
        <v>659</v>
      </c>
      <c r="G104" s="222"/>
      <c r="H104" s="237">
        <v>2.75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199</v>
      </c>
      <c r="AU104" s="231" t="s">
        <v>22</v>
      </c>
      <c r="AV104" s="12" t="s">
        <v>191</v>
      </c>
      <c r="AW104" s="12" t="s">
        <v>35</v>
      </c>
      <c r="AX104" s="12" t="s">
        <v>22</v>
      </c>
      <c r="AY104" s="231" t="s">
        <v>192</v>
      </c>
    </row>
    <row r="105" spans="2:65" s="9" customFormat="1" ht="37.35" customHeight="1" x14ac:dyDescent="0.35">
      <c r="B105" s="158"/>
      <c r="C105" s="159"/>
      <c r="D105" s="160" t="s">
        <v>70</v>
      </c>
      <c r="E105" s="161" t="s">
        <v>814</v>
      </c>
      <c r="F105" s="161" t="s">
        <v>815</v>
      </c>
      <c r="G105" s="159"/>
      <c r="H105" s="159"/>
      <c r="I105" s="162"/>
      <c r="J105" s="163">
        <f>BK105</f>
        <v>0</v>
      </c>
      <c r="K105" s="159"/>
      <c r="L105" s="164"/>
      <c r="M105" s="165"/>
      <c r="N105" s="166"/>
      <c r="O105" s="166"/>
      <c r="P105" s="167">
        <f>SUM(P106:P108)</f>
        <v>0</v>
      </c>
      <c r="Q105" s="166"/>
      <c r="R105" s="167">
        <f>SUM(R106:R108)</f>
        <v>0</v>
      </c>
      <c r="S105" s="166"/>
      <c r="T105" s="168">
        <f>SUM(T106:T108)</f>
        <v>0</v>
      </c>
      <c r="AR105" s="169" t="s">
        <v>191</v>
      </c>
      <c r="AT105" s="170" t="s">
        <v>70</v>
      </c>
      <c r="AU105" s="170" t="s">
        <v>71</v>
      </c>
      <c r="AY105" s="169" t="s">
        <v>192</v>
      </c>
      <c r="BK105" s="171">
        <f>SUM(BK106:BK108)</f>
        <v>0</v>
      </c>
    </row>
    <row r="106" spans="2:65" s="1" customFormat="1" ht="31.5" customHeight="1" x14ac:dyDescent="0.3">
      <c r="B106" s="33"/>
      <c r="C106" s="172" t="s">
        <v>202</v>
      </c>
      <c r="D106" s="172" t="s">
        <v>193</v>
      </c>
      <c r="E106" s="173" t="s">
        <v>816</v>
      </c>
      <c r="F106" s="174" t="s">
        <v>817</v>
      </c>
      <c r="G106" s="175" t="s">
        <v>583</v>
      </c>
      <c r="H106" s="176">
        <v>1</v>
      </c>
      <c r="I106" s="177"/>
      <c r="J106" s="178">
        <f>ROUND(I106*H106,2)</f>
        <v>0</v>
      </c>
      <c r="K106" s="174" t="s">
        <v>197</v>
      </c>
      <c r="L106" s="53"/>
      <c r="M106" s="179" t="s">
        <v>20</v>
      </c>
      <c r="N106" s="180" t="s">
        <v>42</v>
      </c>
      <c r="O106" s="34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16" t="s">
        <v>191</v>
      </c>
      <c r="AT106" s="16" t="s">
        <v>193</v>
      </c>
      <c r="AU106" s="16" t="s">
        <v>22</v>
      </c>
      <c r="AY106" s="16" t="s">
        <v>192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6" t="s">
        <v>22</v>
      </c>
      <c r="BK106" s="183">
        <f>ROUND(I106*H106,2)</f>
        <v>0</v>
      </c>
      <c r="BL106" s="16" t="s">
        <v>191</v>
      </c>
      <c r="BM106" s="16" t="s">
        <v>818</v>
      </c>
    </row>
    <row r="107" spans="2:65" s="1" customFormat="1" ht="22.5" customHeight="1" x14ac:dyDescent="0.3">
      <c r="B107" s="33"/>
      <c r="C107" s="172" t="s">
        <v>209</v>
      </c>
      <c r="D107" s="172" t="s">
        <v>193</v>
      </c>
      <c r="E107" s="173" t="s">
        <v>819</v>
      </c>
      <c r="F107" s="174" t="s">
        <v>820</v>
      </c>
      <c r="G107" s="175" t="s">
        <v>583</v>
      </c>
      <c r="H107" s="176">
        <v>1</v>
      </c>
      <c r="I107" s="177"/>
      <c r="J107" s="178">
        <f>ROUND(I107*H107,2)</f>
        <v>0</v>
      </c>
      <c r="K107" s="174" t="s">
        <v>20</v>
      </c>
      <c r="L107" s="53"/>
      <c r="M107" s="179" t="s">
        <v>20</v>
      </c>
      <c r="N107" s="180" t="s">
        <v>42</v>
      </c>
      <c r="O107" s="34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16" t="s">
        <v>191</v>
      </c>
      <c r="AT107" s="16" t="s">
        <v>193</v>
      </c>
      <c r="AU107" s="16" t="s">
        <v>22</v>
      </c>
      <c r="AY107" s="16" t="s">
        <v>192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6" t="s">
        <v>22</v>
      </c>
      <c r="BK107" s="183">
        <f>ROUND(I107*H107,2)</f>
        <v>0</v>
      </c>
      <c r="BL107" s="16" t="s">
        <v>191</v>
      </c>
      <c r="BM107" s="16" t="s">
        <v>821</v>
      </c>
    </row>
    <row r="108" spans="2:65" s="1" customFormat="1" ht="22.5" customHeight="1" x14ac:dyDescent="0.3">
      <c r="B108" s="33"/>
      <c r="C108" s="172" t="s">
        <v>134</v>
      </c>
      <c r="D108" s="172" t="s">
        <v>193</v>
      </c>
      <c r="E108" s="173" t="s">
        <v>822</v>
      </c>
      <c r="F108" s="174" t="s">
        <v>823</v>
      </c>
      <c r="G108" s="175" t="s">
        <v>583</v>
      </c>
      <c r="H108" s="176">
        <v>1</v>
      </c>
      <c r="I108" s="177"/>
      <c r="J108" s="178">
        <f>ROUND(I108*H108,2)</f>
        <v>0</v>
      </c>
      <c r="K108" s="174" t="s">
        <v>197</v>
      </c>
      <c r="L108" s="53"/>
      <c r="M108" s="179" t="s">
        <v>20</v>
      </c>
      <c r="N108" s="180" t="s">
        <v>42</v>
      </c>
      <c r="O108" s="34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AR108" s="16" t="s">
        <v>191</v>
      </c>
      <c r="AT108" s="16" t="s">
        <v>193</v>
      </c>
      <c r="AU108" s="16" t="s">
        <v>22</v>
      </c>
      <c r="AY108" s="16" t="s">
        <v>192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6" t="s">
        <v>22</v>
      </c>
      <c r="BK108" s="183">
        <f>ROUND(I108*H108,2)</f>
        <v>0</v>
      </c>
      <c r="BL108" s="16" t="s">
        <v>191</v>
      </c>
      <c r="BM108" s="16" t="s">
        <v>824</v>
      </c>
    </row>
    <row r="109" spans="2:65" s="9" customFormat="1" ht="37.35" customHeight="1" x14ac:dyDescent="0.35">
      <c r="B109" s="158"/>
      <c r="C109" s="159"/>
      <c r="D109" s="160" t="s">
        <v>70</v>
      </c>
      <c r="E109" s="161" t="s">
        <v>825</v>
      </c>
      <c r="F109" s="161" t="s">
        <v>826</v>
      </c>
      <c r="G109" s="159"/>
      <c r="H109" s="159"/>
      <c r="I109" s="162"/>
      <c r="J109" s="163">
        <f>BK109</f>
        <v>0</v>
      </c>
      <c r="K109" s="159"/>
      <c r="L109" s="164"/>
      <c r="M109" s="165"/>
      <c r="N109" s="166"/>
      <c r="O109" s="166"/>
      <c r="P109" s="167">
        <f>SUM(P110:P111)</f>
        <v>0</v>
      </c>
      <c r="Q109" s="166"/>
      <c r="R109" s="167">
        <f>SUM(R110:R111)</f>
        <v>0</v>
      </c>
      <c r="S109" s="166"/>
      <c r="T109" s="168">
        <f>SUM(T110:T111)</f>
        <v>0</v>
      </c>
      <c r="AR109" s="169" t="s">
        <v>191</v>
      </c>
      <c r="AT109" s="170" t="s">
        <v>70</v>
      </c>
      <c r="AU109" s="170" t="s">
        <v>71</v>
      </c>
      <c r="AY109" s="169" t="s">
        <v>192</v>
      </c>
      <c r="BK109" s="171">
        <f>SUM(BK110:BK111)</f>
        <v>0</v>
      </c>
    </row>
    <row r="110" spans="2:65" s="1" customFormat="1" ht="31.5" customHeight="1" x14ac:dyDescent="0.3">
      <c r="B110" s="33"/>
      <c r="C110" s="172" t="s">
        <v>98</v>
      </c>
      <c r="D110" s="172" t="s">
        <v>193</v>
      </c>
      <c r="E110" s="173" t="s">
        <v>827</v>
      </c>
      <c r="F110" s="174" t="s">
        <v>828</v>
      </c>
      <c r="G110" s="175" t="s">
        <v>583</v>
      </c>
      <c r="H110" s="176">
        <v>1</v>
      </c>
      <c r="I110" s="177"/>
      <c r="J110" s="178">
        <f>ROUND(I110*H110,2)</f>
        <v>0</v>
      </c>
      <c r="K110" s="174" t="s">
        <v>197</v>
      </c>
      <c r="L110" s="53"/>
      <c r="M110" s="179" t="s">
        <v>20</v>
      </c>
      <c r="N110" s="180" t="s">
        <v>42</v>
      </c>
      <c r="O110" s="34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AR110" s="16" t="s">
        <v>191</v>
      </c>
      <c r="AT110" s="16" t="s">
        <v>193</v>
      </c>
      <c r="AU110" s="16" t="s">
        <v>22</v>
      </c>
      <c r="AY110" s="16" t="s">
        <v>192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6" t="s">
        <v>22</v>
      </c>
      <c r="BK110" s="183">
        <f>ROUND(I110*H110,2)</f>
        <v>0</v>
      </c>
      <c r="BL110" s="16" t="s">
        <v>191</v>
      </c>
      <c r="BM110" s="16" t="s">
        <v>829</v>
      </c>
    </row>
    <row r="111" spans="2:65" s="1" customFormat="1" ht="31.5" customHeight="1" x14ac:dyDescent="0.3">
      <c r="B111" s="33"/>
      <c r="C111" s="172" t="s">
        <v>27</v>
      </c>
      <c r="D111" s="172" t="s">
        <v>193</v>
      </c>
      <c r="E111" s="173" t="s">
        <v>830</v>
      </c>
      <c r="F111" s="174" t="s">
        <v>831</v>
      </c>
      <c r="G111" s="175" t="s">
        <v>583</v>
      </c>
      <c r="H111" s="176">
        <v>1</v>
      </c>
      <c r="I111" s="177"/>
      <c r="J111" s="178">
        <f>ROUND(I111*H111,2)</f>
        <v>0</v>
      </c>
      <c r="K111" s="174" t="s">
        <v>20</v>
      </c>
      <c r="L111" s="53"/>
      <c r="M111" s="179" t="s">
        <v>20</v>
      </c>
      <c r="N111" s="180" t="s">
        <v>42</v>
      </c>
      <c r="O111" s="34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AR111" s="16" t="s">
        <v>191</v>
      </c>
      <c r="AT111" s="16" t="s">
        <v>193</v>
      </c>
      <c r="AU111" s="16" t="s">
        <v>22</v>
      </c>
      <c r="AY111" s="16" t="s">
        <v>192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6" t="s">
        <v>22</v>
      </c>
      <c r="BK111" s="183">
        <f>ROUND(I111*H111,2)</f>
        <v>0</v>
      </c>
      <c r="BL111" s="16" t="s">
        <v>191</v>
      </c>
      <c r="BM111" s="16" t="s">
        <v>832</v>
      </c>
    </row>
    <row r="112" spans="2:65" s="9" customFormat="1" ht="37.35" customHeight="1" x14ac:dyDescent="0.35">
      <c r="B112" s="158"/>
      <c r="C112" s="159"/>
      <c r="D112" s="160" t="s">
        <v>70</v>
      </c>
      <c r="E112" s="161" t="s">
        <v>833</v>
      </c>
      <c r="F112" s="161" t="s">
        <v>834</v>
      </c>
      <c r="G112" s="159"/>
      <c r="H112" s="159"/>
      <c r="I112" s="162"/>
      <c r="J112" s="163">
        <f>BK112</f>
        <v>0</v>
      </c>
      <c r="K112" s="159"/>
      <c r="L112" s="164"/>
      <c r="M112" s="165"/>
      <c r="N112" s="166"/>
      <c r="O112" s="166"/>
      <c r="P112" s="167">
        <f>SUM(P113:P115)</f>
        <v>0</v>
      </c>
      <c r="Q112" s="166"/>
      <c r="R112" s="167">
        <f>SUM(R113:R115)</f>
        <v>0</v>
      </c>
      <c r="S112" s="166"/>
      <c r="T112" s="168">
        <f>SUM(T113:T115)</f>
        <v>0</v>
      </c>
      <c r="AR112" s="169" t="s">
        <v>191</v>
      </c>
      <c r="AT112" s="170" t="s">
        <v>70</v>
      </c>
      <c r="AU112" s="170" t="s">
        <v>71</v>
      </c>
      <c r="AY112" s="169" t="s">
        <v>192</v>
      </c>
      <c r="BK112" s="171">
        <f>SUM(BK113:BK115)</f>
        <v>0</v>
      </c>
    </row>
    <row r="113" spans="2:65" s="1" customFormat="1" ht="22.5" customHeight="1" x14ac:dyDescent="0.3">
      <c r="B113" s="33"/>
      <c r="C113" s="172" t="s">
        <v>236</v>
      </c>
      <c r="D113" s="172" t="s">
        <v>193</v>
      </c>
      <c r="E113" s="173" t="s">
        <v>835</v>
      </c>
      <c r="F113" s="174" t="s">
        <v>836</v>
      </c>
      <c r="G113" s="175" t="s">
        <v>583</v>
      </c>
      <c r="H113" s="176">
        <v>1</v>
      </c>
      <c r="I113" s="177"/>
      <c r="J113" s="178">
        <f>ROUND(I113*H113,2)</f>
        <v>0</v>
      </c>
      <c r="K113" s="174" t="s">
        <v>197</v>
      </c>
      <c r="L113" s="53"/>
      <c r="M113" s="179" t="s">
        <v>20</v>
      </c>
      <c r="N113" s="180" t="s">
        <v>42</v>
      </c>
      <c r="O113" s="34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6" t="s">
        <v>191</v>
      </c>
      <c r="AT113" s="16" t="s">
        <v>193</v>
      </c>
      <c r="AU113" s="16" t="s">
        <v>22</v>
      </c>
      <c r="AY113" s="16" t="s">
        <v>192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6" t="s">
        <v>22</v>
      </c>
      <c r="BK113" s="183">
        <f>ROUND(I113*H113,2)</f>
        <v>0</v>
      </c>
      <c r="BL113" s="16" t="s">
        <v>191</v>
      </c>
      <c r="BM113" s="16" t="s">
        <v>837</v>
      </c>
    </row>
    <row r="114" spans="2:65" s="1" customFormat="1" ht="22.5" customHeight="1" x14ac:dyDescent="0.3">
      <c r="B114" s="33"/>
      <c r="C114" s="172" t="s">
        <v>154</v>
      </c>
      <c r="D114" s="172" t="s">
        <v>193</v>
      </c>
      <c r="E114" s="173" t="s">
        <v>838</v>
      </c>
      <c r="F114" s="174" t="s">
        <v>839</v>
      </c>
      <c r="G114" s="175" t="s">
        <v>583</v>
      </c>
      <c r="H114" s="176">
        <v>1</v>
      </c>
      <c r="I114" s="177"/>
      <c r="J114" s="178">
        <f>ROUND(I114*H114,2)</f>
        <v>0</v>
      </c>
      <c r="K114" s="174" t="s">
        <v>197</v>
      </c>
      <c r="L114" s="53"/>
      <c r="M114" s="179" t="s">
        <v>20</v>
      </c>
      <c r="N114" s="180" t="s">
        <v>42</v>
      </c>
      <c r="O114" s="34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AR114" s="16" t="s">
        <v>191</v>
      </c>
      <c r="AT114" s="16" t="s">
        <v>193</v>
      </c>
      <c r="AU114" s="16" t="s">
        <v>22</v>
      </c>
      <c r="AY114" s="16" t="s">
        <v>192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6" t="s">
        <v>22</v>
      </c>
      <c r="BK114" s="183">
        <f>ROUND(I114*H114,2)</f>
        <v>0</v>
      </c>
      <c r="BL114" s="16" t="s">
        <v>191</v>
      </c>
      <c r="BM114" s="16" t="s">
        <v>840</v>
      </c>
    </row>
    <row r="115" spans="2:65" s="1" customFormat="1" ht="31.5" customHeight="1" x14ac:dyDescent="0.3">
      <c r="B115" s="33"/>
      <c r="C115" s="172" t="s">
        <v>247</v>
      </c>
      <c r="D115" s="172" t="s">
        <v>193</v>
      </c>
      <c r="E115" s="173" t="s">
        <v>841</v>
      </c>
      <c r="F115" s="174" t="s">
        <v>842</v>
      </c>
      <c r="G115" s="175" t="s">
        <v>583</v>
      </c>
      <c r="H115" s="176">
        <v>1</v>
      </c>
      <c r="I115" s="177"/>
      <c r="J115" s="178">
        <f>ROUND(I115*H115,2)</f>
        <v>0</v>
      </c>
      <c r="K115" s="174" t="s">
        <v>197</v>
      </c>
      <c r="L115" s="53"/>
      <c r="M115" s="179" t="s">
        <v>20</v>
      </c>
      <c r="N115" s="238" t="s">
        <v>42</v>
      </c>
      <c r="O115" s="239"/>
      <c r="P115" s="240">
        <f>O115*H115</f>
        <v>0</v>
      </c>
      <c r="Q115" s="240">
        <v>0</v>
      </c>
      <c r="R115" s="240">
        <f>Q115*H115</f>
        <v>0</v>
      </c>
      <c r="S115" s="240">
        <v>0</v>
      </c>
      <c r="T115" s="241">
        <f>S115*H115</f>
        <v>0</v>
      </c>
      <c r="AR115" s="16" t="s">
        <v>191</v>
      </c>
      <c r="AT115" s="16" t="s">
        <v>193</v>
      </c>
      <c r="AU115" s="16" t="s">
        <v>22</v>
      </c>
      <c r="AY115" s="16" t="s">
        <v>192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6" t="s">
        <v>22</v>
      </c>
      <c r="BK115" s="183">
        <f>ROUND(I115*H115,2)</f>
        <v>0</v>
      </c>
      <c r="BL115" s="16" t="s">
        <v>191</v>
      </c>
      <c r="BM115" s="16" t="s">
        <v>843</v>
      </c>
    </row>
    <row r="116" spans="2:65" s="1" customFormat="1" ht="6.95" customHeight="1" x14ac:dyDescent="0.3">
      <c r="B116" s="48"/>
      <c r="C116" s="49"/>
      <c r="D116" s="49"/>
      <c r="E116" s="49"/>
      <c r="F116" s="49"/>
      <c r="G116" s="49"/>
      <c r="H116" s="49"/>
      <c r="I116" s="128"/>
      <c r="J116" s="49"/>
      <c r="K116" s="49"/>
      <c r="L116" s="53"/>
    </row>
  </sheetData>
  <sheetProtection algorithmName="SHA-512" hashValue="Uh/+1sQWT/OoQWjcBdiaDnVlwiwYrCfrn8f+HT5wJ6WraJY4Vt5WvawBFve4TeG3MI18JAF2yYaSBR3Y/qj8UQ==" saltValue="wwXJnQdT0OIVLoI5KWIEYA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45"/>
      <c r="C1" s="245"/>
      <c r="D1" s="244" t="s">
        <v>1</v>
      </c>
      <c r="E1" s="245"/>
      <c r="F1" s="246" t="s">
        <v>867</v>
      </c>
      <c r="G1" s="371" t="s">
        <v>868</v>
      </c>
      <c r="H1" s="371"/>
      <c r="I1" s="251"/>
      <c r="J1" s="246" t="s">
        <v>869</v>
      </c>
      <c r="K1" s="244" t="s">
        <v>86</v>
      </c>
      <c r="L1" s="246" t="s">
        <v>870</v>
      </c>
      <c r="M1" s="246"/>
      <c r="N1" s="246"/>
      <c r="O1" s="246"/>
      <c r="P1" s="246"/>
      <c r="Q1" s="246"/>
      <c r="R1" s="246"/>
      <c r="S1" s="246"/>
      <c r="T1" s="246"/>
      <c r="U1" s="242"/>
      <c r="V1" s="24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6" t="s">
        <v>85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4"/>
      <c r="J3" s="18"/>
      <c r="K3" s="19"/>
      <c r="AT3" s="16" t="s">
        <v>71</v>
      </c>
    </row>
    <row r="4" spans="1:70" ht="36.950000000000003" customHeight="1" x14ac:dyDescent="0.3">
      <c r="B4" s="20"/>
      <c r="C4" s="21"/>
      <c r="D4" s="22" t="s">
        <v>92</v>
      </c>
      <c r="E4" s="21"/>
      <c r="F4" s="21"/>
      <c r="G4" s="21"/>
      <c r="H4" s="21"/>
      <c r="I4" s="105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5"/>
      <c r="J5" s="21"/>
      <c r="K5" s="23"/>
    </row>
    <row r="6" spans="1:70" ht="15" x14ac:dyDescent="0.3">
      <c r="B6" s="20"/>
      <c r="C6" s="21"/>
      <c r="D6" s="29" t="s">
        <v>16</v>
      </c>
      <c r="E6" s="21"/>
      <c r="F6" s="21"/>
      <c r="G6" s="21"/>
      <c r="H6" s="21"/>
      <c r="I6" s="105"/>
      <c r="J6" s="21"/>
      <c r="K6" s="23"/>
    </row>
    <row r="7" spans="1:70" ht="22.5" customHeight="1" x14ac:dyDescent="0.3">
      <c r="B7" s="20"/>
      <c r="C7" s="21"/>
      <c r="D7" s="21"/>
      <c r="E7" s="372" t="str">
        <f>'Rekapitulace stavby'!K6</f>
        <v>Smíšená stezka pro pěší a cyklisty Nám.Denisovo - Zoologická zahrada, Dvúr Králové I.etapa - Nábřeží Benešovo</v>
      </c>
      <c r="F7" s="363"/>
      <c r="G7" s="363"/>
      <c r="H7" s="363"/>
      <c r="I7" s="105"/>
      <c r="J7" s="21"/>
      <c r="K7" s="23"/>
    </row>
    <row r="8" spans="1:70" s="1" customFormat="1" ht="15" x14ac:dyDescent="0.3">
      <c r="B8" s="33"/>
      <c r="C8" s="34"/>
      <c r="D8" s="29" t="s">
        <v>101</v>
      </c>
      <c r="E8" s="34"/>
      <c r="F8" s="34"/>
      <c r="G8" s="34"/>
      <c r="H8" s="34"/>
      <c r="I8" s="106"/>
      <c r="J8" s="34"/>
      <c r="K8" s="37"/>
    </row>
    <row r="9" spans="1:70" s="1" customFormat="1" ht="36.950000000000003" customHeight="1" x14ac:dyDescent="0.3">
      <c r="B9" s="33"/>
      <c r="C9" s="34"/>
      <c r="D9" s="34"/>
      <c r="E9" s="373" t="s">
        <v>844</v>
      </c>
      <c r="F9" s="347"/>
      <c r="G9" s="347"/>
      <c r="H9" s="347"/>
      <c r="I9" s="106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106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7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7" t="s">
        <v>25</v>
      </c>
      <c r="J12" s="108" t="str">
        <f>'Rekapitulace stavby'!AN8</f>
        <v>3.3.2017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6"/>
      <c r="J13" s="34"/>
      <c r="K13" s="37"/>
    </row>
    <row r="14" spans="1:70" s="1" customFormat="1" ht="14.45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7" t="s">
        <v>30</v>
      </c>
      <c r="J14" s="27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107" t="s">
        <v>31</v>
      </c>
      <c r="J15" s="27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6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7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7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6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7" t="s">
        <v>30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7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6"/>
      <c r="J22" s="34"/>
      <c r="K22" s="37"/>
    </row>
    <row r="23" spans="2:11" s="1" customFormat="1" ht="14.45" customHeight="1" x14ac:dyDescent="0.3">
      <c r="B23" s="33"/>
      <c r="C23" s="34"/>
      <c r="D23" s="29" t="s">
        <v>36</v>
      </c>
      <c r="E23" s="34"/>
      <c r="F23" s="34"/>
      <c r="G23" s="34"/>
      <c r="H23" s="34"/>
      <c r="I23" s="106"/>
      <c r="J23" s="34"/>
      <c r="K23" s="37"/>
    </row>
    <row r="24" spans="2:11" s="6" customFormat="1" ht="22.5" customHeight="1" x14ac:dyDescent="0.3">
      <c r="B24" s="109"/>
      <c r="C24" s="110"/>
      <c r="D24" s="110"/>
      <c r="E24" s="366" t="s">
        <v>20</v>
      </c>
      <c r="F24" s="374"/>
      <c r="G24" s="374"/>
      <c r="H24" s="374"/>
      <c r="I24" s="111"/>
      <c r="J24" s="110"/>
      <c r="K24" s="112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6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4"/>
      <c r="J26" s="77"/>
      <c r="K26" s="115"/>
    </row>
    <row r="27" spans="2:11" s="1" customFormat="1" ht="25.35" customHeight="1" x14ac:dyDescent="0.3">
      <c r="B27" s="33"/>
      <c r="C27" s="34"/>
      <c r="D27" s="116" t="s">
        <v>37</v>
      </c>
      <c r="E27" s="34"/>
      <c r="F27" s="34"/>
      <c r="G27" s="34"/>
      <c r="H27" s="34"/>
      <c r="I27" s="106"/>
      <c r="J27" s="117">
        <f>ROUND(J79,2)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4"/>
      <c r="J28" s="77"/>
      <c r="K28" s="115"/>
    </row>
    <row r="29" spans="2:11" s="1" customFormat="1" ht="14.45" customHeight="1" x14ac:dyDescent="0.3">
      <c r="B29" s="33"/>
      <c r="C29" s="34"/>
      <c r="D29" s="34"/>
      <c r="E29" s="34"/>
      <c r="F29" s="38" t="s">
        <v>39</v>
      </c>
      <c r="G29" s="34"/>
      <c r="H29" s="34"/>
      <c r="I29" s="118" t="s">
        <v>38</v>
      </c>
      <c r="J29" s="38" t="s">
        <v>40</v>
      </c>
      <c r="K29" s="37"/>
    </row>
    <row r="30" spans="2:11" s="1" customFormat="1" ht="14.45" customHeight="1" x14ac:dyDescent="0.3">
      <c r="B30" s="33"/>
      <c r="C30" s="34"/>
      <c r="D30" s="41" t="s">
        <v>41</v>
      </c>
      <c r="E30" s="41" t="s">
        <v>42</v>
      </c>
      <c r="F30" s="119">
        <f>ROUND(SUM(BE79:BE87), 2)</f>
        <v>0</v>
      </c>
      <c r="G30" s="34"/>
      <c r="H30" s="34"/>
      <c r="I30" s="120">
        <v>0.21</v>
      </c>
      <c r="J30" s="119">
        <f>ROUND(ROUND((SUM(BE79:BE87)),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43</v>
      </c>
      <c r="F31" s="119">
        <f>ROUND(SUM(BF79:BF87), 2)</f>
        <v>0</v>
      </c>
      <c r="G31" s="34"/>
      <c r="H31" s="34"/>
      <c r="I31" s="120">
        <v>0.15</v>
      </c>
      <c r="J31" s="119">
        <f>ROUND(ROUND((SUM(BF79:BF87)),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44</v>
      </c>
      <c r="F32" s="119">
        <f>ROUND(SUM(BG79:BG87), 2)</f>
        <v>0</v>
      </c>
      <c r="G32" s="34"/>
      <c r="H32" s="34"/>
      <c r="I32" s="120">
        <v>0.21</v>
      </c>
      <c r="J32" s="119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45</v>
      </c>
      <c r="F33" s="119">
        <f>ROUND(SUM(BH79:BH87), 2)</f>
        <v>0</v>
      </c>
      <c r="G33" s="34"/>
      <c r="H33" s="34"/>
      <c r="I33" s="120">
        <v>0.15</v>
      </c>
      <c r="J33" s="119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19">
        <f>ROUND(SUM(BI79:BI87), 2)</f>
        <v>0</v>
      </c>
      <c r="G34" s="34"/>
      <c r="H34" s="34"/>
      <c r="I34" s="120">
        <v>0</v>
      </c>
      <c r="J34" s="119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6"/>
      <c r="J35" s="34"/>
      <c r="K35" s="37"/>
    </row>
    <row r="36" spans="2:11" s="1" customFormat="1" ht="25.35" customHeight="1" x14ac:dyDescent="0.3">
      <c r="B36" s="33"/>
      <c r="C36" s="121"/>
      <c r="D36" s="122" t="s">
        <v>47</v>
      </c>
      <c r="E36" s="71"/>
      <c r="F36" s="71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8"/>
      <c r="J37" s="49"/>
      <c r="K37" s="50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3"/>
      <c r="C42" s="22" t="s">
        <v>165</v>
      </c>
      <c r="D42" s="34"/>
      <c r="E42" s="34"/>
      <c r="F42" s="34"/>
      <c r="G42" s="34"/>
      <c r="H42" s="34"/>
      <c r="I42" s="106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6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6"/>
      <c r="J44" s="34"/>
      <c r="K44" s="37"/>
    </row>
    <row r="45" spans="2:11" s="1" customFormat="1" ht="22.5" customHeight="1" x14ac:dyDescent="0.3">
      <c r="B45" s="33"/>
      <c r="C45" s="34"/>
      <c r="D45" s="34"/>
      <c r="E45" s="372" t="str">
        <f>E7</f>
        <v>Smíšená stezka pro pěší a cyklisty Nám.Denisovo - Zoologická zahrada, Dvúr Králové I.etapa - Nábřeží Benešovo</v>
      </c>
      <c r="F45" s="347"/>
      <c r="G45" s="347"/>
      <c r="H45" s="347"/>
      <c r="I45" s="106"/>
      <c r="J45" s="34"/>
      <c r="K45" s="37"/>
    </row>
    <row r="46" spans="2:11" s="1" customFormat="1" ht="14.45" customHeight="1" x14ac:dyDescent="0.3">
      <c r="B46" s="33"/>
      <c r="C46" s="29" t="s">
        <v>101</v>
      </c>
      <c r="D46" s="34"/>
      <c r="E46" s="34"/>
      <c r="F46" s="34"/>
      <c r="G46" s="34"/>
      <c r="H46" s="34"/>
      <c r="I46" s="106"/>
      <c r="J46" s="34"/>
      <c r="K46" s="37"/>
    </row>
    <row r="47" spans="2:11" s="1" customFormat="1" ht="23.25" customHeight="1" x14ac:dyDescent="0.3">
      <c r="B47" s="33"/>
      <c r="C47" s="34"/>
      <c r="D47" s="34"/>
      <c r="E47" s="373" t="str">
        <f>E9</f>
        <v>SO002 - Vedlejší a ostatní náklady - nezpůsobilé výdaje</v>
      </c>
      <c r="F47" s="347"/>
      <c r="G47" s="347"/>
      <c r="H47" s="347"/>
      <c r="I47" s="106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6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 xml:space="preserve"> </v>
      </c>
      <c r="G49" s="34"/>
      <c r="H49" s="34"/>
      <c r="I49" s="107" t="s">
        <v>25</v>
      </c>
      <c r="J49" s="108" t="str">
        <f>IF(J12="","",J12)</f>
        <v>3.3.2017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6"/>
      <c r="J50" s="34"/>
      <c r="K50" s="37"/>
    </row>
    <row r="51" spans="2:47" s="1" customFormat="1" ht="15" x14ac:dyDescent="0.3">
      <c r="B51" s="33"/>
      <c r="C51" s="29" t="s">
        <v>29</v>
      </c>
      <c r="D51" s="34"/>
      <c r="E51" s="34"/>
      <c r="F51" s="27" t="str">
        <f>E15</f>
        <v xml:space="preserve"> </v>
      </c>
      <c r="G51" s="34"/>
      <c r="H51" s="34"/>
      <c r="I51" s="107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6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6"/>
      <c r="J53" s="34"/>
      <c r="K53" s="37"/>
    </row>
    <row r="54" spans="2:47" s="1" customFormat="1" ht="29.25" customHeight="1" x14ac:dyDescent="0.3">
      <c r="B54" s="33"/>
      <c r="C54" s="133" t="s">
        <v>166</v>
      </c>
      <c r="D54" s="121"/>
      <c r="E54" s="121"/>
      <c r="F54" s="121"/>
      <c r="G54" s="121"/>
      <c r="H54" s="121"/>
      <c r="I54" s="134"/>
      <c r="J54" s="135" t="s">
        <v>167</v>
      </c>
      <c r="K54" s="136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6"/>
      <c r="J55" s="34"/>
      <c r="K55" s="37"/>
    </row>
    <row r="56" spans="2:47" s="1" customFormat="1" ht="29.25" customHeight="1" x14ac:dyDescent="0.3">
      <c r="B56" s="33"/>
      <c r="C56" s="137" t="s">
        <v>168</v>
      </c>
      <c r="D56" s="34"/>
      <c r="E56" s="34"/>
      <c r="F56" s="34"/>
      <c r="G56" s="34"/>
      <c r="H56" s="34"/>
      <c r="I56" s="106"/>
      <c r="J56" s="117">
        <f>J79</f>
        <v>0</v>
      </c>
      <c r="K56" s="37"/>
      <c r="AU56" s="16" t="s">
        <v>79</v>
      </c>
    </row>
    <row r="57" spans="2:47" s="7" customFormat="1" ht="24.95" customHeight="1" x14ac:dyDescent="0.3">
      <c r="B57" s="138"/>
      <c r="C57" s="139"/>
      <c r="D57" s="140" t="s">
        <v>778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7" customFormat="1" ht="24.95" customHeight="1" x14ac:dyDescent="0.3">
      <c r="B58" s="138"/>
      <c r="C58" s="139"/>
      <c r="D58" s="140" t="s">
        <v>845</v>
      </c>
      <c r="E58" s="141"/>
      <c r="F58" s="141"/>
      <c r="G58" s="141"/>
      <c r="H58" s="141"/>
      <c r="I58" s="142"/>
      <c r="J58" s="143">
        <f>J82</f>
        <v>0</v>
      </c>
      <c r="K58" s="144"/>
    </row>
    <row r="59" spans="2:47" s="7" customFormat="1" ht="24.95" customHeight="1" x14ac:dyDescent="0.3">
      <c r="B59" s="138"/>
      <c r="C59" s="139"/>
      <c r="D59" s="140" t="s">
        <v>846</v>
      </c>
      <c r="E59" s="141"/>
      <c r="F59" s="141"/>
      <c r="G59" s="141"/>
      <c r="H59" s="141"/>
      <c r="I59" s="142"/>
      <c r="J59" s="143">
        <f>J86</f>
        <v>0</v>
      </c>
      <c r="K59" s="144"/>
    </row>
    <row r="60" spans="2:47" s="1" customFormat="1" ht="21.75" customHeight="1" x14ac:dyDescent="0.3">
      <c r="B60" s="33"/>
      <c r="C60" s="34"/>
      <c r="D60" s="34"/>
      <c r="E60" s="34"/>
      <c r="F60" s="34"/>
      <c r="G60" s="34"/>
      <c r="H60" s="34"/>
      <c r="I60" s="106"/>
      <c r="J60" s="34"/>
      <c r="K60" s="37"/>
    </row>
    <row r="61" spans="2:47" s="1" customFormat="1" ht="6.95" customHeight="1" x14ac:dyDescent="0.3">
      <c r="B61" s="48"/>
      <c r="C61" s="49"/>
      <c r="D61" s="49"/>
      <c r="E61" s="49"/>
      <c r="F61" s="49"/>
      <c r="G61" s="49"/>
      <c r="H61" s="49"/>
      <c r="I61" s="128"/>
      <c r="J61" s="49"/>
      <c r="K61" s="50"/>
    </row>
    <row r="65" spans="2:63" s="1" customFormat="1" ht="6.95" customHeight="1" x14ac:dyDescent="0.3">
      <c r="B65" s="51"/>
      <c r="C65" s="52"/>
      <c r="D65" s="52"/>
      <c r="E65" s="52"/>
      <c r="F65" s="52"/>
      <c r="G65" s="52"/>
      <c r="H65" s="52"/>
      <c r="I65" s="131"/>
      <c r="J65" s="52"/>
      <c r="K65" s="52"/>
      <c r="L65" s="53"/>
    </row>
    <row r="66" spans="2:63" s="1" customFormat="1" ht="36.950000000000003" customHeight="1" x14ac:dyDescent="0.3">
      <c r="B66" s="33"/>
      <c r="C66" s="54" t="s">
        <v>176</v>
      </c>
      <c r="D66" s="55"/>
      <c r="E66" s="55"/>
      <c r="F66" s="55"/>
      <c r="G66" s="55"/>
      <c r="H66" s="55"/>
      <c r="I66" s="145"/>
      <c r="J66" s="55"/>
      <c r="K66" s="55"/>
      <c r="L66" s="53"/>
    </row>
    <row r="67" spans="2:63" s="1" customFormat="1" ht="6.95" customHeight="1" x14ac:dyDescent="0.3">
      <c r="B67" s="33"/>
      <c r="C67" s="55"/>
      <c r="D67" s="55"/>
      <c r="E67" s="55"/>
      <c r="F67" s="55"/>
      <c r="G67" s="55"/>
      <c r="H67" s="55"/>
      <c r="I67" s="145"/>
      <c r="J67" s="55"/>
      <c r="K67" s="55"/>
      <c r="L67" s="53"/>
    </row>
    <row r="68" spans="2:63" s="1" customFormat="1" ht="14.45" customHeight="1" x14ac:dyDescent="0.3">
      <c r="B68" s="33"/>
      <c r="C68" s="57" t="s">
        <v>16</v>
      </c>
      <c r="D68" s="55"/>
      <c r="E68" s="55"/>
      <c r="F68" s="55"/>
      <c r="G68" s="55"/>
      <c r="H68" s="55"/>
      <c r="I68" s="145"/>
      <c r="J68" s="55"/>
      <c r="K68" s="55"/>
      <c r="L68" s="53"/>
    </row>
    <row r="69" spans="2:63" s="1" customFormat="1" ht="22.5" customHeight="1" x14ac:dyDescent="0.3">
      <c r="B69" s="33"/>
      <c r="C69" s="55"/>
      <c r="D69" s="55"/>
      <c r="E69" s="370" t="str">
        <f>E7</f>
        <v>Smíšená stezka pro pěší a cyklisty Nám.Denisovo - Zoologická zahrada, Dvúr Králové I.etapa - Nábřeží Benešovo</v>
      </c>
      <c r="F69" s="340"/>
      <c r="G69" s="340"/>
      <c r="H69" s="340"/>
      <c r="I69" s="145"/>
      <c r="J69" s="55"/>
      <c r="K69" s="55"/>
      <c r="L69" s="53"/>
    </row>
    <row r="70" spans="2:63" s="1" customFormat="1" ht="14.45" customHeight="1" x14ac:dyDescent="0.3">
      <c r="B70" s="33"/>
      <c r="C70" s="57" t="s">
        <v>101</v>
      </c>
      <c r="D70" s="55"/>
      <c r="E70" s="55"/>
      <c r="F70" s="55"/>
      <c r="G70" s="55"/>
      <c r="H70" s="55"/>
      <c r="I70" s="145"/>
      <c r="J70" s="55"/>
      <c r="K70" s="55"/>
      <c r="L70" s="53"/>
    </row>
    <row r="71" spans="2:63" s="1" customFormat="1" ht="23.25" customHeight="1" x14ac:dyDescent="0.3">
      <c r="B71" s="33"/>
      <c r="C71" s="55"/>
      <c r="D71" s="55"/>
      <c r="E71" s="337" t="str">
        <f>E9</f>
        <v>SO002 - Vedlejší a ostatní náklady - nezpůsobilé výdaje</v>
      </c>
      <c r="F71" s="340"/>
      <c r="G71" s="340"/>
      <c r="H71" s="340"/>
      <c r="I71" s="145"/>
      <c r="J71" s="55"/>
      <c r="K71" s="55"/>
      <c r="L71" s="53"/>
    </row>
    <row r="72" spans="2:63" s="1" customFormat="1" ht="6.95" customHeight="1" x14ac:dyDescent="0.3">
      <c r="B72" s="33"/>
      <c r="C72" s="55"/>
      <c r="D72" s="55"/>
      <c r="E72" s="55"/>
      <c r="F72" s="55"/>
      <c r="G72" s="55"/>
      <c r="H72" s="55"/>
      <c r="I72" s="145"/>
      <c r="J72" s="55"/>
      <c r="K72" s="55"/>
      <c r="L72" s="53"/>
    </row>
    <row r="73" spans="2:63" s="1" customFormat="1" ht="18" customHeight="1" x14ac:dyDescent="0.3">
      <c r="B73" s="33"/>
      <c r="C73" s="57" t="s">
        <v>23</v>
      </c>
      <c r="D73" s="55"/>
      <c r="E73" s="55"/>
      <c r="F73" s="146" t="str">
        <f>F12</f>
        <v xml:space="preserve"> </v>
      </c>
      <c r="G73" s="55"/>
      <c r="H73" s="55"/>
      <c r="I73" s="147" t="s">
        <v>25</v>
      </c>
      <c r="J73" s="65" t="str">
        <f>IF(J12="","",J12)</f>
        <v>3.3.2017</v>
      </c>
      <c r="K73" s="55"/>
      <c r="L73" s="53"/>
    </row>
    <row r="74" spans="2:63" s="1" customFormat="1" ht="6.95" customHeight="1" x14ac:dyDescent="0.3">
      <c r="B74" s="33"/>
      <c r="C74" s="55"/>
      <c r="D74" s="55"/>
      <c r="E74" s="55"/>
      <c r="F74" s="55"/>
      <c r="G74" s="55"/>
      <c r="H74" s="55"/>
      <c r="I74" s="145"/>
      <c r="J74" s="55"/>
      <c r="K74" s="55"/>
      <c r="L74" s="53"/>
    </row>
    <row r="75" spans="2:63" s="1" customFormat="1" ht="15" x14ac:dyDescent="0.3">
      <c r="B75" s="33"/>
      <c r="C75" s="57" t="s">
        <v>29</v>
      </c>
      <c r="D75" s="55"/>
      <c r="E75" s="55"/>
      <c r="F75" s="146" t="str">
        <f>E15</f>
        <v xml:space="preserve"> </v>
      </c>
      <c r="G75" s="55"/>
      <c r="H75" s="55"/>
      <c r="I75" s="147" t="s">
        <v>34</v>
      </c>
      <c r="J75" s="146" t="str">
        <f>E21</f>
        <v xml:space="preserve"> </v>
      </c>
      <c r="K75" s="55"/>
      <c r="L75" s="53"/>
    </row>
    <row r="76" spans="2:63" s="1" customFormat="1" ht="14.45" customHeight="1" x14ac:dyDescent="0.3">
      <c r="B76" s="33"/>
      <c r="C76" s="57" t="s">
        <v>32</v>
      </c>
      <c r="D76" s="55"/>
      <c r="E76" s="55"/>
      <c r="F76" s="146" t="str">
        <f>IF(E18="","",E18)</f>
        <v/>
      </c>
      <c r="G76" s="55"/>
      <c r="H76" s="55"/>
      <c r="I76" s="145"/>
      <c r="J76" s="55"/>
      <c r="K76" s="55"/>
      <c r="L76" s="53"/>
    </row>
    <row r="77" spans="2:63" s="1" customFormat="1" ht="10.35" customHeight="1" x14ac:dyDescent="0.3">
      <c r="B77" s="33"/>
      <c r="C77" s="55"/>
      <c r="D77" s="55"/>
      <c r="E77" s="55"/>
      <c r="F77" s="55"/>
      <c r="G77" s="55"/>
      <c r="H77" s="55"/>
      <c r="I77" s="145"/>
      <c r="J77" s="55"/>
      <c r="K77" s="55"/>
      <c r="L77" s="53"/>
    </row>
    <row r="78" spans="2:63" s="8" customFormat="1" ht="29.25" customHeight="1" x14ac:dyDescent="0.3">
      <c r="B78" s="148"/>
      <c r="C78" s="149" t="s">
        <v>177</v>
      </c>
      <c r="D78" s="150" t="s">
        <v>56</v>
      </c>
      <c r="E78" s="150" t="s">
        <v>52</v>
      </c>
      <c r="F78" s="150" t="s">
        <v>178</v>
      </c>
      <c r="G78" s="150" t="s">
        <v>179</v>
      </c>
      <c r="H78" s="150" t="s">
        <v>180</v>
      </c>
      <c r="I78" s="151" t="s">
        <v>181</v>
      </c>
      <c r="J78" s="150" t="s">
        <v>167</v>
      </c>
      <c r="K78" s="152" t="s">
        <v>182</v>
      </c>
      <c r="L78" s="153"/>
      <c r="M78" s="73" t="s">
        <v>183</v>
      </c>
      <c r="N78" s="74" t="s">
        <v>41</v>
      </c>
      <c r="O78" s="74" t="s">
        <v>184</v>
      </c>
      <c r="P78" s="74" t="s">
        <v>185</v>
      </c>
      <c r="Q78" s="74" t="s">
        <v>186</v>
      </c>
      <c r="R78" s="74" t="s">
        <v>187</v>
      </c>
      <c r="S78" s="74" t="s">
        <v>188</v>
      </c>
      <c r="T78" s="75" t="s">
        <v>189</v>
      </c>
    </row>
    <row r="79" spans="2:63" s="1" customFormat="1" ht="29.25" customHeight="1" x14ac:dyDescent="0.35">
      <c r="B79" s="33"/>
      <c r="C79" s="79" t="s">
        <v>168</v>
      </c>
      <c r="D79" s="55"/>
      <c r="E79" s="55"/>
      <c r="F79" s="55"/>
      <c r="G79" s="55"/>
      <c r="H79" s="55"/>
      <c r="I79" s="145"/>
      <c r="J79" s="154">
        <f>BK79</f>
        <v>0</v>
      </c>
      <c r="K79" s="55"/>
      <c r="L79" s="53"/>
      <c r="M79" s="76"/>
      <c r="N79" s="77"/>
      <c r="O79" s="77"/>
      <c r="P79" s="155">
        <f>P80+P82+P86</f>
        <v>0</v>
      </c>
      <c r="Q79" s="77"/>
      <c r="R79" s="155">
        <f>R80+R82+R86</f>
        <v>0</v>
      </c>
      <c r="S79" s="77"/>
      <c r="T79" s="156">
        <f>T80+T82+T86</f>
        <v>0</v>
      </c>
      <c r="AT79" s="16" t="s">
        <v>70</v>
      </c>
      <c r="AU79" s="16" t="s">
        <v>79</v>
      </c>
      <c r="BK79" s="157">
        <f>BK80+BK82+BK86</f>
        <v>0</v>
      </c>
    </row>
    <row r="80" spans="2:63" s="9" customFormat="1" ht="37.35" customHeight="1" x14ac:dyDescent="0.35">
      <c r="B80" s="158"/>
      <c r="C80" s="159"/>
      <c r="D80" s="160" t="s">
        <v>70</v>
      </c>
      <c r="E80" s="161" t="s">
        <v>814</v>
      </c>
      <c r="F80" s="161" t="s">
        <v>815</v>
      </c>
      <c r="G80" s="159"/>
      <c r="H80" s="159"/>
      <c r="I80" s="162"/>
      <c r="J80" s="163">
        <f>BK80</f>
        <v>0</v>
      </c>
      <c r="K80" s="159"/>
      <c r="L80" s="164"/>
      <c r="M80" s="165"/>
      <c r="N80" s="166"/>
      <c r="O80" s="166"/>
      <c r="P80" s="167">
        <f>P81</f>
        <v>0</v>
      </c>
      <c r="Q80" s="166"/>
      <c r="R80" s="167">
        <f>R81</f>
        <v>0</v>
      </c>
      <c r="S80" s="166"/>
      <c r="T80" s="168">
        <f>T81</f>
        <v>0</v>
      </c>
      <c r="AR80" s="169" t="s">
        <v>191</v>
      </c>
      <c r="AT80" s="170" t="s">
        <v>70</v>
      </c>
      <c r="AU80" s="170" t="s">
        <v>71</v>
      </c>
      <c r="AY80" s="169" t="s">
        <v>192</v>
      </c>
      <c r="BK80" s="171">
        <f>BK81</f>
        <v>0</v>
      </c>
    </row>
    <row r="81" spans="2:65" s="1" customFormat="1" ht="22.5" customHeight="1" x14ac:dyDescent="0.3">
      <c r="B81" s="33"/>
      <c r="C81" s="172" t="s">
        <v>22</v>
      </c>
      <c r="D81" s="172" t="s">
        <v>193</v>
      </c>
      <c r="E81" s="173" t="s">
        <v>847</v>
      </c>
      <c r="F81" s="174" t="s">
        <v>848</v>
      </c>
      <c r="G81" s="175" t="s">
        <v>583</v>
      </c>
      <c r="H81" s="176">
        <v>1</v>
      </c>
      <c r="I81" s="177"/>
      <c r="J81" s="178">
        <f>ROUND(I81*H81,2)</f>
        <v>0</v>
      </c>
      <c r="K81" s="174" t="s">
        <v>197</v>
      </c>
      <c r="L81" s="53"/>
      <c r="M81" s="179" t="s">
        <v>20</v>
      </c>
      <c r="N81" s="180" t="s">
        <v>42</v>
      </c>
      <c r="O81" s="34"/>
      <c r="P81" s="181">
        <f>O81*H81</f>
        <v>0</v>
      </c>
      <c r="Q81" s="181">
        <v>0</v>
      </c>
      <c r="R81" s="181">
        <f>Q81*H81</f>
        <v>0</v>
      </c>
      <c r="S81" s="181">
        <v>0</v>
      </c>
      <c r="T81" s="182">
        <f>S81*H81</f>
        <v>0</v>
      </c>
      <c r="AR81" s="16" t="s">
        <v>191</v>
      </c>
      <c r="AT81" s="16" t="s">
        <v>193</v>
      </c>
      <c r="AU81" s="16" t="s">
        <v>22</v>
      </c>
      <c r="AY81" s="16" t="s">
        <v>192</v>
      </c>
      <c r="BE81" s="183">
        <f>IF(N81="základní",J81,0)</f>
        <v>0</v>
      </c>
      <c r="BF81" s="183">
        <f>IF(N81="snížená",J81,0)</f>
        <v>0</v>
      </c>
      <c r="BG81" s="183">
        <f>IF(N81="zákl. přenesená",J81,0)</f>
        <v>0</v>
      </c>
      <c r="BH81" s="183">
        <f>IF(N81="sníž. přenesená",J81,0)</f>
        <v>0</v>
      </c>
      <c r="BI81" s="183">
        <f>IF(N81="nulová",J81,0)</f>
        <v>0</v>
      </c>
      <c r="BJ81" s="16" t="s">
        <v>22</v>
      </c>
      <c r="BK81" s="183">
        <f>ROUND(I81*H81,2)</f>
        <v>0</v>
      </c>
      <c r="BL81" s="16" t="s">
        <v>191</v>
      </c>
      <c r="BM81" s="16" t="s">
        <v>849</v>
      </c>
    </row>
    <row r="82" spans="2:65" s="9" customFormat="1" ht="37.35" customHeight="1" x14ac:dyDescent="0.35">
      <c r="B82" s="158"/>
      <c r="C82" s="159"/>
      <c r="D82" s="160" t="s">
        <v>70</v>
      </c>
      <c r="E82" s="161" t="s">
        <v>825</v>
      </c>
      <c r="F82" s="161" t="s">
        <v>850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SUM(P83:P85)</f>
        <v>0</v>
      </c>
      <c r="Q82" s="166"/>
      <c r="R82" s="167">
        <f>SUM(R83:R85)</f>
        <v>0</v>
      </c>
      <c r="S82" s="166"/>
      <c r="T82" s="168">
        <f>SUM(T83:T85)</f>
        <v>0</v>
      </c>
      <c r="AR82" s="169" t="s">
        <v>191</v>
      </c>
      <c r="AT82" s="170" t="s">
        <v>70</v>
      </c>
      <c r="AU82" s="170" t="s">
        <v>71</v>
      </c>
      <c r="AY82" s="169" t="s">
        <v>192</v>
      </c>
      <c r="BK82" s="171">
        <f>SUM(BK83:BK85)</f>
        <v>0</v>
      </c>
    </row>
    <row r="83" spans="2:65" s="1" customFormat="1" ht="22.5" customHeight="1" x14ac:dyDescent="0.3">
      <c r="B83" s="33"/>
      <c r="C83" s="172" t="s">
        <v>89</v>
      </c>
      <c r="D83" s="172" t="s">
        <v>193</v>
      </c>
      <c r="E83" s="173" t="s">
        <v>851</v>
      </c>
      <c r="F83" s="174" t="s">
        <v>850</v>
      </c>
      <c r="G83" s="175" t="s">
        <v>583</v>
      </c>
      <c r="H83" s="176">
        <v>1</v>
      </c>
      <c r="I83" s="177"/>
      <c r="J83" s="178">
        <f>ROUND(I83*H83,2)</f>
        <v>0</v>
      </c>
      <c r="K83" s="174" t="s">
        <v>197</v>
      </c>
      <c r="L83" s="53"/>
      <c r="M83" s="179" t="s">
        <v>20</v>
      </c>
      <c r="N83" s="180" t="s">
        <v>42</v>
      </c>
      <c r="O83" s="34"/>
      <c r="P83" s="181">
        <f>O83*H83</f>
        <v>0</v>
      </c>
      <c r="Q83" s="181">
        <v>0</v>
      </c>
      <c r="R83" s="181">
        <f>Q83*H83</f>
        <v>0</v>
      </c>
      <c r="S83" s="181">
        <v>0</v>
      </c>
      <c r="T83" s="182">
        <f>S83*H83</f>
        <v>0</v>
      </c>
      <c r="AR83" s="16" t="s">
        <v>191</v>
      </c>
      <c r="AT83" s="16" t="s">
        <v>193</v>
      </c>
      <c r="AU83" s="16" t="s">
        <v>22</v>
      </c>
      <c r="AY83" s="16" t="s">
        <v>192</v>
      </c>
      <c r="BE83" s="183">
        <f>IF(N83="základní",J83,0)</f>
        <v>0</v>
      </c>
      <c r="BF83" s="183">
        <f>IF(N83="snížená",J83,0)</f>
        <v>0</v>
      </c>
      <c r="BG83" s="183">
        <f>IF(N83="zákl. přenesená",J83,0)</f>
        <v>0</v>
      </c>
      <c r="BH83" s="183">
        <f>IF(N83="sníž. přenesená",J83,0)</f>
        <v>0</v>
      </c>
      <c r="BI83" s="183">
        <f>IF(N83="nulová",J83,0)</f>
        <v>0</v>
      </c>
      <c r="BJ83" s="16" t="s">
        <v>22</v>
      </c>
      <c r="BK83" s="183">
        <f>ROUND(I83*H83,2)</f>
        <v>0</v>
      </c>
      <c r="BL83" s="16" t="s">
        <v>191</v>
      </c>
      <c r="BM83" s="16" t="s">
        <v>852</v>
      </c>
    </row>
    <row r="84" spans="2:65" s="1" customFormat="1" ht="22.5" customHeight="1" x14ac:dyDescent="0.3">
      <c r="B84" s="33"/>
      <c r="C84" s="172" t="s">
        <v>757</v>
      </c>
      <c r="D84" s="172" t="s">
        <v>193</v>
      </c>
      <c r="E84" s="173" t="s">
        <v>853</v>
      </c>
      <c r="F84" s="174" t="s">
        <v>854</v>
      </c>
      <c r="G84" s="175" t="s">
        <v>583</v>
      </c>
      <c r="H84" s="176">
        <v>1</v>
      </c>
      <c r="I84" s="177"/>
      <c r="J84" s="178">
        <f>ROUND(I84*H84,2)</f>
        <v>0</v>
      </c>
      <c r="K84" s="174" t="s">
        <v>197</v>
      </c>
      <c r="L84" s="53"/>
      <c r="M84" s="179" t="s">
        <v>20</v>
      </c>
      <c r="N84" s="180" t="s">
        <v>42</v>
      </c>
      <c r="O84" s="3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AR84" s="16" t="s">
        <v>191</v>
      </c>
      <c r="AT84" s="16" t="s">
        <v>193</v>
      </c>
      <c r="AU84" s="16" t="s">
        <v>22</v>
      </c>
      <c r="AY84" s="16" t="s">
        <v>192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6" t="s">
        <v>22</v>
      </c>
      <c r="BK84" s="183">
        <f>ROUND(I84*H84,2)</f>
        <v>0</v>
      </c>
      <c r="BL84" s="16" t="s">
        <v>191</v>
      </c>
      <c r="BM84" s="16" t="s">
        <v>855</v>
      </c>
    </row>
    <row r="85" spans="2:65" s="1" customFormat="1" ht="22.5" customHeight="1" x14ac:dyDescent="0.3">
      <c r="B85" s="33"/>
      <c r="C85" s="172" t="s">
        <v>191</v>
      </c>
      <c r="D85" s="172" t="s">
        <v>193</v>
      </c>
      <c r="E85" s="173" t="s">
        <v>856</v>
      </c>
      <c r="F85" s="174" t="s">
        <v>857</v>
      </c>
      <c r="G85" s="175" t="s">
        <v>583</v>
      </c>
      <c r="H85" s="176">
        <v>1</v>
      </c>
      <c r="I85" s="177"/>
      <c r="J85" s="178">
        <f>ROUND(I85*H85,2)</f>
        <v>0</v>
      </c>
      <c r="K85" s="174" t="s">
        <v>197</v>
      </c>
      <c r="L85" s="53"/>
      <c r="M85" s="179" t="s">
        <v>20</v>
      </c>
      <c r="N85" s="180" t="s">
        <v>42</v>
      </c>
      <c r="O85" s="34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AR85" s="16" t="s">
        <v>191</v>
      </c>
      <c r="AT85" s="16" t="s">
        <v>193</v>
      </c>
      <c r="AU85" s="16" t="s">
        <v>22</v>
      </c>
      <c r="AY85" s="16" t="s">
        <v>192</v>
      </c>
      <c r="BE85" s="183">
        <f>IF(N85="základní",J85,0)</f>
        <v>0</v>
      </c>
      <c r="BF85" s="183">
        <f>IF(N85="snížená",J85,0)</f>
        <v>0</v>
      </c>
      <c r="BG85" s="183">
        <f>IF(N85="zákl. přenesená",J85,0)</f>
        <v>0</v>
      </c>
      <c r="BH85" s="183">
        <f>IF(N85="sníž. přenesená",J85,0)</f>
        <v>0</v>
      </c>
      <c r="BI85" s="183">
        <f>IF(N85="nulová",J85,0)</f>
        <v>0</v>
      </c>
      <c r="BJ85" s="16" t="s">
        <v>22</v>
      </c>
      <c r="BK85" s="183">
        <f>ROUND(I85*H85,2)</f>
        <v>0</v>
      </c>
      <c r="BL85" s="16" t="s">
        <v>191</v>
      </c>
      <c r="BM85" s="16" t="s">
        <v>858</v>
      </c>
    </row>
    <row r="86" spans="2:65" s="9" customFormat="1" ht="37.35" customHeight="1" x14ac:dyDescent="0.35">
      <c r="B86" s="158"/>
      <c r="C86" s="159"/>
      <c r="D86" s="160" t="s">
        <v>70</v>
      </c>
      <c r="E86" s="161" t="s">
        <v>859</v>
      </c>
      <c r="F86" s="161" t="s">
        <v>860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</f>
        <v>0</v>
      </c>
      <c r="Q86" s="166"/>
      <c r="R86" s="167">
        <f>R87</f>
        <v>0</v>
      </c>
      <c r="S86" s="166"/>
      <c r="T86" s="168">
        <f>T87</f>
        <v>0</v>
      </c>
      <c r="AR86" s="169" t="s">
        <v>191</v>
      </c>
      <c r="AT86" s="170" t="s">
        <v>70</v>
      </c>
      <c r="AU86" s="170" t="s">
        <v>71</v>
      </c>
      <c r="AY86" s="169" t="s">
        <v>192</v>
      </c>
      <c r="BK86" s="171">
        <f>BK87</f>
        <v>0</v>
      </c>
    </row>
    <row r="87" spans="2:65" s="1" customFormat="1" ht="22.5" customHeight="1" x14ac:dyDescent="0.3">
      <c r="B87" s="33"/>
      <c r="C87" s="172" t="s">
        <v>148</v>
      </c>
      <c r="D87" s="172" t="s">
        <v>193</v>
      </c>
      <c r="E87" s="173" t="s">
        <v>861</v>
      </c>
      <c r="F87" s="174" t="s">
        <v>862</v>
      </c>
      <c r="G87" s="175" t="s">
        <v>583</v>
      </c>
      <c r="H87" s="176">
        <v>1</v>
      </c>
      <c r="I87" s="177"/>
      <c r="J87" s="178">
        <f>ROUND(I87*H87,2)</f>
        <v>0</v>
      </c>
      <c r="K87" s="174" t="s">
        <v>197</v>
      </c>
      <c r="L87" s="53"/>
      <c r="M87" s="179" t="s">
        <v>20</v>
      </c>
      <c r="N87" s="238" t="s">
        <v>42</v>
      </c>
      <c r="O87" s="239"/>
      <c r="P87" s="240">
        <f>O87*H87</f>
        <v>0</v>
      </c>
      <c r="Q87" s="240">
        <v>0</v>
      </c>
      <c r="R87" s="240">
        <f>Q87*H87</f>
        <v>0</v>
      </c>
      <c r="S87" s="240">
        <v>0</v>
      </c>
      <c r="T87" s="241">
        <f>S87*H87</f>
        <v>0</v>
      </c>
      <c r="AR87" s="16" t="s">
        <v>191</v>
      </c>
      <c r="AT87" s="16" t="s">
        <v>193</v>
      </c>
      <c r="AU87" s="16" t="s">
        <v>22</v>
      </c>
      <c r="AY87" s="16" t="s">
        <v>192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6" t="s">
        <v>22</v>
      </c>
      <c r="BK87" s="183">
        <f>ROUND(I87*H87,2)</f>
        <v>0</v>
      </c>
      <c r="BL87" s="16" t="s">
        <v>191</v>
      </c>
      <c r="BM87" s="16" t="s">
        <v>863</v>
      </c>
    </row>
    <row r="88" spans="2:65" s="1" customFormat="1" ht="6.95" customHeight="1" x14ac:dyDescent="0.3">
      <c r="B88" s="48"/>
      <c r="C88" s="49"/>
      <c r="D88" s="49"/>
      <c r="E88" s="49"/>
      <c r="F88" s="49"/>
      <c r="G88" s="49"/>
      <c r="H88" s="49"/>
      <c r="I88" s="128"/>
      <c r="J88" s="49"/>
      <c r="K88" s="49"/>
      <c r="L88" s="53"/>
    </row>
  </sheetData>
  <sheetProtection algorithmName="SHA-512" hashValue="0Bi0Md8EQ3QmUqOXIqei6Tkya3mBf4FlqWM5mFWE0k++Gm4szlDNuLCPFKT2CQRk32WPkPcv2XOM18NPW7fEAw==" saltValue="x8z8P7W8nUlZPlSIdVzohg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  <col min="12" max="256" width="9.33203125" style="252"/>
    <col min="257" max="257" width="8.33203125" style="252" customWidth="1"/>
    <col min="258" max="258" width="1.6640625" style="252" customWidth="1"/>
    <col min="259" max="260" width="5" style="252" customWidth="1"/>
    <col min="261" max="261" width="11.6640625" style="252" customWidth="1"/>
    <col min="262" max="262" width="9.1640625" style="252" customWidth="1"/>
    <col min="263" max="263" width="5" style="252" customWidth="1"/>
    <col min="264" max="264" width="77.83203125" style="252" customWidth="1"/>
    <col min="265" max="266" width="20" style="252" customWidth="1"/>
    <col min="267" max="267" width="1.6640625" style="252" customWidth="1"/>
    <col min="268" max="512" width="9.33203125" style="252"/>
    <col min="513" max="513" width="8.33203125" style="252" customWidth="1"/>
    <col min="514" max="514" width="1.6640625" style="252" customWidth="1"/>
    <col min="515" max="516" width="5" style="252" customWidth="1"/>
    <col min="517" max="517" width="11.6640625" style="252" customWidth="1"/>
    <col min="518" max="518" width="9.1640625" style="252" customWidth="1"/>
    <col min="519" max="519" width="5" style="252" customWidth="1"/>
    <col min="520" max="520" width="77.83203125" style="252" customWidth="1"/>
    <col min="521" max="522" width="20" style="252" customWidth="1"/>
    <col min="523" max="523" width="1.6640625" style="252" customWidth="1"/>
    <col min="524" max="768" width="9.33203125" style="252"/>
    <col min="769" max="769" width="8.33203125" style="252" customWidth="1"/>
    <col min="770" max="770" width="1.6640625" style="252" customWidth="1"/>
    <col min="771" max="772" width="5" style="252" customWidth="1"/>
    <col min="773" max="773" width="11.6640625" style="252" customWidth="1"/>
    <col min="774" max="774" width="9.1640625" style="252" customWidth="1"/>
    <col min="775" max="775" width="5" style="252" customWidth="1"/>
    <col min="776" max="776" width="77.83203125" style="252" customWidth="1"/>
    <col min="777" max="778" width="20" style="252" customWidth="1"/>
    <col min="779" max="779" width="1.6640625" style="252" customWidth="1"/>
    <col min="780" max="1024" width="9.33203125" style="252"/>
    <col min="1025" max="1025" width="8.33203125" style="252" customWidth="1"/>
    <col min="1026" max="1026" width="1.6640625" style="252" customWidth="1"/>
    <col min="1027" max="1028" width="5" style="252" customWidth="1"/>
    <col min="1029" max="1029" width="11.6640625" style="252" customWidth="1"/>
    <col min="1030" max="1030" width="9.1640625" style="252" customWidth="1"/>
    <col min="1031" max="1031" width="5" style="252" customWidth="1"/>
    <col min="1032" max="1032" width="77.83203125" style="252" customWidth="1"/>
    <col min="1033" max="1034" width="20" style="252" customWidth="1"/>
    <col min="1035" max="1035" width="1.6640625" style="252" customWidth="1"/>
    <col min="1036" max="1280" width="9.33203125" style="252"/>
    <col min="1281" max="1281" width="8.33203125" style="252" customWidth="1"/>
    <col min="1282" max="1282" width="1.6640625" style="252" customWidth="1"/>
    <col min="1283" max="1284" width="5" style="252" customWidth="1"/>
    <col min="1285" max="1285" width="11.6640625" style="252" customWidth="1"/>
    <col min="1286" max="1286" width="9.1640625" style="252" customWidth="1"/>
    <col min="1287" max="1287" width="5" style="252" customWidth="1"/>
    <col min="1288" max="1288" width="77.83203125" style="252" customWidth="1"/>
    <col min="1289" max="1290" width="20" style="252" customWidth="1"/>
    <col min="1291" max="1291" width="1.6640625" style="252" customWidth="1"/>
    <col min="1292" max="1536" width="9.33203125" style="252"/>
    <col min="1537" max="1537" width="8.33203125" style="252" customWidth="1"/>
    <col min="1538" max="1538" width="1.6640625" style="252" customWidth="1"/>
    <col min="1539" max="1540" width="5" style="252" customWidth="1"/>
    <col min="1541" max="1541" width="11.6640625" style="252" customWidth="1"/>
    <col min="1542" max="1542" width="9.1640625" style="252" customWidth="1"/>
    <col min="1543" max="1543" width="5" style="252" customWidth="1"/>
    <col min="1544" max="1544" width="77.83203125" style="252" customWidth="1"/>
    <col min="1545" max="1546" width="20" style="252" customWidth="1"/>
    <col min="1547" max="1547" width="1.6640625" style="252" customWidth="1"/>
    <col min="1548" max="1792" width="9.33203125" style="252"/>
    <col min="1793" max="1793" width="8.33203125" style="252" customWidth="1"/>
    <col min="1794" max="1794" width="1.6640625" style="252" customWidth="1"/>
    <col min="1795" max="1796" width="5" style="252" customWidth="1"/>
    <col min="1797" max="1797" width="11.6640625" style="252" customWidth="1"/>
    <col min="1798" max="1798" width="9.1640625" style="252" customWidth="1"/>
    <col min="1799" max="1799" width="5" style="252" customWidth="1"/>
    <col min="1800" max="1800" width="77.83203125" style="252" customWidth="1"/>
    <col min="1801" max="1802" width="20" style="252" customWidth="1"/>
    <col min="1803" max="1803" width="1.6640625" style="252" customWidth="1"/>
    <col min="1804" max="2048" width="9.33203125" style="252"/>
    <col min="2049" max="2049" width="8.33203125" style="252" customWidth="1"/>
    <col min="2050" max="2050" width="1.6640625" style="252" customWidth="1"/>
    <col min="2051" max="2052" width="5" style="252" customWidth="1"/>
    <col min="2053" max="2053" width="11.6640625" style="252" customWidth="1"/>
    <col min="2054" max="2054" width="9.1640625" style="252" customWidth="1"/>
    <col min="2055" max="2055" width="5" style="252" customWidth="1"/>
    <col min="2056" max="2056" width="77.83203125" style="252" customWidth="1"/>
    <col min="2057" max="2058" width="20" style="252" customWidth="1"/>
    <col min="2059" max="2059" width="1.6640625" style="252" customWidth="1"/>
    <col min="2060" max="2304" width="9.33203125" style="252"/>
    <col min="2305" max="2305" width="8.33203125" style="252" customWidth="1"/>
    <col min="2306" max="2306" width="1.6640625" style="252" customWidth="1"/>
    <col min="2307" max="2308" width="5" style="252" customWidth="1"/>
    <col min="2309" max="2309" width="11.6640625" style="252" customWidth="1"/>
    <col min="2310" max="2310" width="9.1640625" style="252" customWidth="1"/>
    <col min="2311" max="2311" width="5" style="252" customWidth="1"/>
    <col min="2312" max="2312" width="77.83203125" style="252" customWidth="1"/>
    <col min="2313" max="2314" width="20" style="252" customWidth="1"/>
    <col min="2315" max="2315" width="1.6640625" style="252" customWidth="1"/>
    <col min="2316" max="2560" width="9.33203125" style="252"/>
    <col min="2561" max="2561" width="8.33203125" style="252" customWidth="1"/>
    <col min="2562" max="2562" width="1.6640625" style="252" customWidth="1"/>
    <col min="2563" max="2564" width="5" style="252" customWidth="1"/>
    <col min="2565" max="2565" width="11.6640625" style="252" customWidth="1"/>
    <col min="2566" max="2566" width="9.1640625" style="252" customWidth="1"/>
    <col min="2567" max="2567" width="5" style="252" customWidth="1"/>
    <col min="2568" max="2568" width="77.83203125" style="252" customWidth="1"/>
    <col min="2569" max="2570" width="20" style="252" customWidth="1"/>
    <col min="2571" max="2571" width="1.6640625" style="252" customWidth="1"/>
    <col min="2572" max="2816" width="9.33203125" style="252"/>
    <col min="2817" max="2817" width="8.33203125" style="252" customWidth="1"/>
    <col min="2818" max="2818" width="1.6640625" style="252" customWidth="1"/>
    <col min="2819" max="2820" width="5" style="252" customWidth="1"/>
    <col min="2821" max="2821" width="11.6640625" style="252" customWidth="1"/>
    <col min="2822" max="2822" width="9.1640625" style="252" customWidth="1"/>
    <col min="2823" max="2823" width="5" style="252" customWidth="1"/>
    <col min="2824" max="2824" width="77.83203125" style="252" customWidth="1"/>
    <col min="2825" max="2826" width="20" style="252" customWidth="1"/>
    <col min="2827" max="2827" width="1.6640625" style="252" customWidth="1"/>
    <col min="2828" max="3072" width="9.33203125" style="252"/>
    <col min="3073" max="3073" width="8.33203125" style="252" customWidth="1"/>
    <col min="3074" max="3074" width="1.6640625" style="252" customWidth="1"/>
    <col min="3075" max="3076" width="5" style="252" customWidth="1"/>
    <col min="3077" max="3077" width="11.6640625" style="252" customWidth="1"/>
    <col min="3078" max="3078" width="9.1640625" style="252" customWidth="1"/>
    <col min="3079" max="3079" width="5" style="252" customWidth="1"/>
    <col min="3080" max="3080" width="77.83203125" style="252" customWidth="1"/>
    <col min="3081" max="3082" width="20" style="252" customWidth="1"/>
    <col min="3083" max="3083" width="1.6640625" style="252" customWidth="1"/>
    <col min="3084" max="3328" width="9.33203125" style="252"/>
    <col min="3329" max="3329" width="8.33203125" style="252" customWidth="1"/>
    <col min="3330" max="3330" width="1.6640625" style="252" customWidth="1"/>
    <col min="3331" max="3332" width="5" style="252" customWidth="1"/>
    <col min="3333" max="3333" width="11.6640625" style="252" customWidth="1"/>
    <col min="3334" max="3334" width="9.1640625" style="252" customWidth="1"/>
    <col min="3335" max="3335" width="5" style="252" customWidth="1"/>
    <col min="3336" max="3336" width="77.83203125" style="252" customWidth="1"/>
    <col min="3337" max="3338" width="20" style="252" customWidth="1"/>
    <col min="3339" max="3339" width="1.6640625" style="252" customWidth="1"/>
    <col min="3340" max="3584" width="9.33203125" style="252"/>
    <col min="3585" max="3585" width="8.33203125" style="252" customWidth="1"/>
    <col min="3586" max="3586" width="1.6640625" style="252" customWidth="1"/>
    <col min="3587" max="3588" width="5" style="252" customWidth="1"/>
    <col min="3589" max="3589" width="11.6640625" style="252" customWidth="1"/>
    <col min="3590" max="3590" width="9.1640625" style="252" customWidth="1"/>
    <col min="3591" max="3591" width="5" style="252" customWidth="1"/>
    <col min="3592" max="3592" width="77.83203125" style="252" customWidth="1"/>
    <col min="3593" max="3594" width="20" style="252" customWidth="1"/>
    <col min="3595" max="3595" width="1.6640625" style="252" customWidth="1"/>
    <col min="3596" max="3840" width="9.33203125" style="252"/>
    <col min="3841" max="3841" width="8.33203125" style="252" customWidth="1"/>
    <col min="3842" max="3842" width="1.6640625" style="252" customWidth="1"/>
    <col min="3843" max="3844" width="5" style="252" customWidth="1"/>
    <col min="3845" max="3845" width="11.6640625" style="252" customWidth="1"/>
    <col min="3846" max="3846" width="9.1640625" style="252" customWidth="1"/>
    <col min="3847" max="3847" width="5" style="252" customWidth="1"/>
    <col min="3848" max="3848" width="77.83203125" style="252" customWidth="1"/>
    <col min="3849" max="3850" width="20" style="252" customWidth="1"/>
    <col min="3851" max="3851" width="1.6640625" style="252" customWidth="1"/>
    <col min="3852" max="4096" width="9.33203125" style="252"/>
    <col min="4097" max="4097" width="8.33203125" style="252" customWidth="1"/>
    <col min="4098" max="4098" width="1.6640625" style="252" customWidth="1"/>
    <col min="4099" max="4100" width="5" style="252" customWidth="1"/>
    <col min="4101" max="4101" width="11.6640625" style="252" customWidth="1"/>
    <col min="4102" max="4102" width="9.1640625" style="252" customWidth="1"/>
    <col min="4103" max="4103" width="5" style="252" customWidth="1"/>
    <col min="4104" max="4104" width="77.83203125" style="252" customWidth="1"/>
    <col min="4105" max="4106" width="20" style="252" customWidth="1"/>
    <col min="4107" max="4107" width="1.6640625" style="252" customWidth="1"/>
    <col min="4108" max="4352" width="9.33203125" style="252"/>
    <col min="4353" max="4353" width="8.33203125" style="252" customWidth="1"/>
    <col min="4354" max="4354" width="1.6640625" style="252" customWidth="1"/>
    <col min="4355" max="4356" width="5" style="252" customWidth="1"/>
    <col min="4357" max="4357" width="11.6640625" style="252" customWidth="1"/>
    <col min="4358" max="4358" width="9.1640625" style="252" customWidth="1"/>
    <col min="4359" max="4359" width="5" style="252" customWidth="1"/>
    <col min="4360" max="4360" width="77.83203125" style="252" customWidth="1"/>
    <col min="4361" max="4362" width="20" style="252" customWidth="1"/>
    <col min="4363" max="4363" width="1.6640625" style="252" customWidth="1"/>
    <col min="4364" max="4608" width="9.33203125" style="252"/>
    <col min="4609" max="4609" width="8.33203125" style="252" customWidth="1"/>
    <col min="4610" max="4610" width="1.6640625" style="252" customWidth="1"/>
    <col min="4611" max="4612" width="5" style="252" customWidth="1"/>
    <col min="4613" max="4613" width="11.6640625" style="252" customWidth="1"/>
    <col min="4614" max="4614" width="9.1640625" style="252" customWidth="1"/>
    <col min="4615" max="4615" width="5" style="252" customWidth="1"/>
    <col min="4616" max="4616" width="77.83203125" style="252" customWidth="1"/>
    <col min="4617" max="4618" width="20" style="252" customWidth="1"/>
    <col min="4619" max="4619" width="1.6640625" style="252" customWidth="1"/>
    <col min="4620" max="4864" width="9.33203125" style="252"/>
    <col min="4865" max="4865" width="8.33203125" style="252" customWidth="1"/>
    <col min="4866" max="4866" width="1.6640625" style="252" customWidth="1"/>
    <col min="4867" max="4868" width="5" style="252" customWidth="1"/>
    <col min="4869" max="4869" width="11.6640625" style="252" customWidth="1"/>
    <col min="4870" max="4870" width="9.1640625" style="252" customWidth="1"/>
    <col min="4871" max="4871" width="5" style="252" customWidth="1"/>
    <col min="4872" max="4872" width="77.83203125" style="252" customWidth="1"/>
    <col min="4873" max="4874" width="20" style="252" customWidth="1"/>
    <col min="4875" max="4875" width="1.6640625" style="252" customWidth="1"/>
    <col min="4876" max="5120" width="9.33203125" style="252"/>
    <col min="5121" max="5121" width="8.33203125" style="252" customWidth="1"/>
    <col min="5122" max="5122" width="1.6640625" style="252" customWidth="1"/>
    <col min="5123" max="5124" width="5" style="252" customWidth="1"/>
    <col min="5125" max="5125" width="11.6640625" style="252" customWidth="1"/>
    <col min="5126" max="5126" width="9.1640625" style="252" customWidth="1"/>
    <col min="5127" max="5127" width="5" style="252" customWidth="1"/>
    <col min="5128" max="5128" width="77.83203125" style="252" customWidth="1"/>
    <col min="5129" max="5130" width="20" style="252" customWidth="1"/>
    <col min="5131" max="5131" width="1.6640625" style="252" customWidth="1"/>
    <col min="5132" max="5376" width="9.33203125" style="252"/>
    <col min="5377" max="5377" width="8.33203125" style="252" customWidth="1"/>
    <col min="5378" max="5378" width="1.6640625" style="252" customWidth="1"/>
    <col min="5379" max="5380" width="5" style="252" customWidth="1"/>
    <col min="5381" max="5381" width="11.6640625" style="252" customWidth="1"/>
    <col min="5382" max="5382" width="9.1640625" style="252" customWidth="1"/>
    <col min="5383" max="5383" width="5" style="252" customWidth="1"/>
    <col min="5384" max="5384" width="77.83203125" style="252" customWidth="1"/>
    <col min="5385" max="5386" width="20" style="252" customWidth="1"/>
    <col min="5387" max="5387" width="1.6640625" style="252" customWidth="1"/>
    <col min="5388" max="5632" width="9.33203125" style="252"/>
    <col min="5633" max="5633" width="8.33203125" style="252" customWidth="1"/>
    <col min="5634" max="5634" width="1.6640625" style="252" customWidth="1"/>
    <col min="5635" max="5636" width="5" style="252" customWidth="1"/>
    <col min="5637" max="5637" width="11.6640625" style="252" customWidth="1"/>
    <col min="5638" max="5638" width="9.1640625" style="252" customWidth="1"/>
    <col min="5639" max="5639" width="5" style="252" customWidth="1"/>
    <col min="5640" max="5640" width="77.83203125" style="252" customWidth="1"/>
    <col min="5641" max="5642" width="20" style="252" customWidth="1"/>
    <col min="5643" max="5643" width="1.6640625" style="252" customWidth="1"/>
    <col min="5644" max="5888" width="9.33203125" style="252"/>
    <col min="5889" max="5889" width="8.33203125" style="252" customWidth="1"/>
    <col min="5890" max="5890" width="1.6640625" style="252" customWidth="1"/>
    <col min="5891" max="5892" width="5" style="252" customWidth="1"/>
    <col min="5893" max="5893" width="11.6640625" style="252" customWidth="1"/>
    <col min="5894" max="5894" width="9.1640625" style="252" customWidth="1"/>
    <col min="5895" max="5895" width="5" style="252" customWidth="1"/>
    <col min="5896" max="5896" width="77.83203125" style="252" customWidth="1"/>
    <col min="5897" max="5898" width="20" style="252" customWidth="1"/>
    <col min="5899" max="5899" width="1.6640625" style="252" customWidth="1"/>
    <col min="5900" max="6144" width="9.33203125" style="252"/>
    <col min="6145" max="6145" width="8.33203125" style="252" customWidth="1"/>
    <col min="6146" max="6146" width="1.6640625" style="252" customWidth="1"/>
    <col min="6147" max="6148" width="5" style="252" customWidth="1"/>
    <col min="6149" max="6149" width="11.6640625" style="252" customWidth="1"/>
    <col min="6150" max="6150" width="9.1640625" style="252" customWidth="1"/>
    <col min="6151" max="6151" width="5" style="252" customWidth="1"/>
    <col min="6152" max="6152" width="77.83203125" style="252" customWidth="1"/>
    <col min="6153" max="6154" width="20" style="252" customWidth="1"/>
    <col min="6155" max="6155" width="1.6640625" style="252" customWidth="1"/>
    <col min="6156" max="6400" width="9.33203125" style="252"/>
    <col min="6401" max="6401" width="8.33203125" style="252" customWidth="1"/>
    <col min="6402" max="6402" width="1.6640625" style="252" customWidth="1"/>
    <col min="6403" max="6404" width="5" style="252" customWidth="1"/>
    <col min="6405" max="6405" width="11.6640625" style="252" customWidth="1"/>
    <col min="6406" max="6406" width="9.1640625" style="252" customWidth="1"/>
    <col min="6407" max="6407" width="5" style="252" customWidth="1"/>
    <col min="6408" max="6408" width="77.83203125" style="252" customWidth="1"/>
    <col min="6409" max="6410" width="20" style="252" customWidth="1"/>
    <col min="6411" max="6411" width="1.6640625" style="252" customWidth="1"/>
    <col min="6412" max="6656" width="9.33203125" style="252"/>
    <col min="6657" max="6657" width="8.33203125" style="252" customWidth="1"/>
    <col min="6658" max="6658" width="1.6640625" style="252" customWidth="1"/>
    <col min="6659" max="6660" width="5" style="252" customWidth="1"/>
    <col min="6661" max="6661" width="11.6640625" style="252" customWidth="1"/>
    <col min="6662" max="6662" width="9.1640625" style="252" customWidth="1"/>
    <col min="6663" max="6663" width="5" style="252" customWidth="1"/>
    <col min="6664" max="6664" width="77.83203125" style="252" customWidth="1"/>
    <col min="6665" max="6666" width="20" style="252" customWidth="1"/>
    <col min="6667" max="6667" width="1.6640625" style="252" customWidth="1"/>
    <col min="6668" max="6912" width="9.33203125" style="252"/>
    <col min="6913" max="6913" width="8.33203125" style="252" customWidth="1"/>
    <col min="6914" max="6914" width="1.6640625" style="252" customWidth="1"/>
    <col min="6915" max="6916" width="5" style="252" customWidth="1"/>
    <col min="6917" max="6917" width="11.6640625" style="252" customWidth="1"/>
    <col min="6918" max="6918" width="9.1640625" style="252" customWidth="1"/>
    <col min="6919" max="6919" width="5" style="252" customWidth="1"/>
    <col min="6920" max="6920" width="77.83203125" style="252" customWidth="1"/>
    <col min="6921" max="6922" width="20" style="252" customWidth="1"/>
    <col min="6923" max="6923" width="1.6640625" style="252" customWidth="1"/>
    <col min="6924" max="7168" width="9.33203125" style="252"/>
    <col min="7169" max="7169" width="8.33203125" style="252" customWidth="1"/>
    <col min="7170" max="7170" width="1.6640625" style="252" customWidth="1"/>
    <col min="7171" max="7172" width="5" style="252" customWidth="1"/>
    <col min="7173" max="7173" width="11.6640625" style="252" customWidth="1"/>
    <col min="7174" max="7174" width="9.1640625" style="252" customWidth="1"/>
    <col min="7175" max="7175" width="5" style="252" customWidth="1"/>
    <col min="7176" max="7176" width="77.83203125" style="252" customWidth="1"/>
    <col min="7177" max="7178" width="20" style="252" customWidth="1"/>
    <col min="7179" max="7179" width="1.6640625" style="252" customWidth="1"/>
    <col min="7180" max="7424" width="9.33203125" style="252"/>
    <col min="7425" max="7425" width="8.33203125" style="252" customWidth="1"/>
    <col min="7426" max="7426" width="1.6640625" style="252" customWidth="1"/>
    <col min="7427" max="7428" width="5" style="252" customWidth="1"/>
    <col min="7429" max="7429" width="11.6640625" style="252" customWidth="1"/>
    <col min="7430" max="7430" width="9.1640625" style="252" customWidth="1"/>
    <col min="7431" max="7431" width="5" style="252" customWidth="1"/>
    <col min="7432" max="7432" width="77.83203125" style="252" customWidth="1"/>
    <col min="7433" max="7434" width="20" style="252" customWidth="1"/>
    <col min="7435" max="7435" width="1.6640625" style="252" customWidth="1"/>
    <col min="7436" max="7680" width="9.33203125" style="252"/>
    <col min="7681" max="7681" width="8.33203125" style="252" customWidth="1"/>
    <col min="7682" max="7682" width="1.6640625" style="252" customWidth="1"/>
    <col min="7683" max="7684" width="5" style="252" customWidth="1"/>
    <col min="7685" max="7685" width="11.6640625" style="252" customWidth="1"/>
    <col min="7686" max="7686" width="9.1640625" style="252" customWidth="1"/>
    <col min="7687" max="7687" width="5" style="252" customWidth="1"/>
    <col min="7688" max="7688" width="77.83203125" style="252" customWidth="1"/>
    <col min="7689" max="7690" width="20" style="252" customWidth="1"/>
    <col min="7691" max="7691" width="1.6640625" style="252" customWidth="1"/>
    <col min="7692" max="7936" width="9.33203125" style="252"/>
    <col min="7937" max="7937" width="8.33203125" style="252" customWidth="1"/>
    <col min="7938" max="7938" width="1.6640625" style="252" customWidth="1"/>
    <col min="7939" max="7940" width="5" style="252" customWidth="1"/>
    <col min="7941" max="7941" width="11.6640625" style="252" customWidth="1"/>
    <col min="7942" max="7942" width="9.1640625" style="252" customWidth="1"/>
    <col min="7943" max="7943" width="5" style="252" customWidth="1"/>
    <col min="7944" max="7944" width="77.83203125" style="252" customWidth="1"/>
    <col min="7945" max="7946" width="20" style="252" customWidth="1"/>
    <col min="7947" max="7947" width="1.6640625" style="252" customWidth="1"/>
    <col min="7948" max="8192" width="9.33203125" style="252"/>
    <col min="8193" max="8193" width="8.33203125" style="252" customWidth="1"/>
    <col min="8194" max="8194" width="1.6640625" style="252" customWidth="1"/>
    <col min="8195" max="8196" width="5" style="252" customWidth="1"/>
    <col min="8197" max="8197" width="11.6640625" style="252" customWidth="1"/>
    <col min="8198" max="8198" width="9.1640625" style="252" customWidth="1"/>
    <col min="8199" max="8199" width="5" style="252" customWidth="1"/>
    <col min="8200" max="8200" width="77.83203125" style="252" customWidth="1"/>
    <col min="8201" max="8202" width="20" style="252" customWidth="1"/>
    <col min="8203" max="8203" width="1.6640625" style="252" customWidth="1"/>
    <col min="8204" max="8448" width="9.33203125" style="252"/>
    <col min="8449" max="8449" width="8.33203125" style="252" customWidth="1"/>
    <col min="8450" max="8450" width="1.6640625" style="252" customWidth="1"/>
    <col min="8451" max="8452" width="5" style="252" customWidth="1"/>
    <col min="8453" max="8453" width="11.6640625" style="252" customWidth="1"/>
    <col min="8454" max="8454" width="9.1640625" style="252" customWidth="1"/>
    <col min="8455" max="8455" width="5" style="252" customWidth="1"/>
    <col min="8456" max="8456" width="77.83203125" style="252" customWidth="1"/>
    <col min="8457" max="8458" width="20" style="252" customWidth="1"/>
    <col min="8459" max="8459" width="1.6640625" style="252" customWidth="1"/>
    <col min="8460" max="8704" width="9.33203125" style="252"/>
    <col min="8705" max="8705" width="8.33203125" style="252" customWidth="1"/>
    <col min="8706" max="8706" width="1.6640625" style="252" customWidth="1"/>
    <col min="8707" max="8708" width="5" style="252" customWidth="1"/>
    <col min="8709" max="8709" width="11.6640625" style="252" customWidth="1"/>
    <col min="8710" max="8710" width="9.1640625" style="252" customWidth="1"/>
    <col min="8711" max="8711" width="5" style="252" customWidth="1"/>
    <col min="8712" max="8712" width="77.83203125" style="252" customWidth="1"/>
    <col min="8713" max="8714" width="20" style="252" customWidth="1"/>
    <col min="8715" max="8715" width="1.6640625" style="252" customWidth="1"/>
    <col min="8716" max="8960" width="9.33203125" style="252"/>
    <col min="8961" max="8961" width="8.33203125" style="252" customWidth="1"/>
    <col min="8962" max="8962" width="1.6640625" style="252" customWidth="1"/>
    <col min="8963" max="8964" width="5" style="252" customWidth="1"/>
    <col min="8965" max="8965" width="11.6640625" style="252" customWidth="1"/>
    <col min="8966" max="8966" width="9.1640625" style="252" customWidth="1"/>
    <col min="8967" max="8967" width="5" style="252" customWidth="1"/>
    <col min="8968" max="8968" width="77.83203125" style="252" customWidth="1"/>
    <col min="8969" max="8970" width="20" style="252" customWidth="1"/>
    <col min="8971" max="8971" width="1.6640625" style="252" customWidth="1"/>
    <col min="8972" max="9216" width="9.33203125" style="252"/>
    <col min="9217" max="9217" width="8.33203125" style="252" customWidth="1"/>
    <col min="9218" max="9218" width="1.6640625" style="252" customWidth="1"/>
    <col min="9219" max="9220" width="5" style="252" customWidth="1"/>
    <col min="9221" max="9221" width="11.6640625" style="252" customWidth="1"/>
    <col min="9222" max="9222" width="9.1640625" style="252" customWidth="1"/>
    <col min="9223" max="9223" width="5" style="252" customWidth="1"/>
    <col min="9224" max="9224" width="77.83203125" style="252" customWidth="1"/>
    <col min="9225" max="9226" width="20" style="252" customWidth="1"/>
    <col min="9227" max="9227" width="1.6640625" style="252" customWidth="1"/>
    <col min="9228" max="9472" width="9.33203125" style="252"/>
    <col min="9473" max="9473" width="8.33203125" style="252" customWidth="1"/>
    <col min="9474" max="9474" width="1.6640625" style="252" customWidth="1"/>
    <col min="9475" max="9476" width="5" style="252" customWidth="1"/>
    <col min="9477" max="9477" width="11.6640625" style="252" customWidth="1"/>
    <col min="9478" max="9478" width="9.1640625" style="252" customWidth="1"/>
    <col min="9479" max="9479" width="5" style="252" customWidth="1"/>
    <col min="9480" max="9480" width="77.83203125" style="252" customWidth="1"/>
    <col min="9481" max="9482" width="20" style="252" customWidth="1"/>
    <col min="9483" max="9483" width="1.6640625" style="252" customWidth="1"/>
    <col min="9484" max="9728" width="9.33203125" style="252"/>
    <col min="9729" max="9729" width="8.33203125" style="252" customWidth="1"/>
    <col min="9730" max="9730" width="1.6640625" style="252" customWidth="1"/>
    <col min="9731" max="9732" width="5" style="252" customWidth="1"/>
    <col min="9733" max="9733" width="11.6640625" style="252" customWidth="1"/>
    <col min="9734" max="9734" width="9.1640625" style="252" customWidth="1"/>
    <col min="9735" max="9735" width="5" style="252" customWidth="1"/>
    <col min="9736" max="9736" width="77.83203125" style="252" customWidth="1"/>
    <col min="9737" max="9738" width="20" style="252" customWidth="1"/>
    <col min="9739" max="9739" width="1.6640625" style="252" customWidth="1"/>
    <col min="9740" max="9984" width="9.33203125" style="252"/>
    <col min="9985" max="9985" width="8.33203125" style="252" customWidth="1"/>
    <col min="9986" max="9986" width="1.6640625" style="252" customWidth="1"/>
    <col min="9987" max="9988" width="5" style="252" customWidth="1"/>
    <col min="9989" max="9989" width="11.6640625" style="252" customWidth="1"/>
    <col min="9990" max="9990" width="9.1640625" style="252" customWidth="1"/>
    <col min="9991" max="9991" width="5" style="252" customWidth="1"/>
    <col min="9992" max="9992" width="77.83203125" style="252" customWidth="1"/>
    <col min="9993" max="9994" width="20" style="252" customWidth="1"/>
    <col min="9995" max="9995" width="1.6640625" style="252" customWidth="1"/>
    <col min="9996" max="10240" width="9.33203125" style="252"/>
    <col min="10241" max="10241" width="8.33203125" style="252" customWidth="1"/>
    <col min="10242" max="10242" width="1.6640625" style="252" customWidth="1"/>
    <col min="10243" max="10244" width="5" style="252" customWidth="1"/>
    <col min="10245" max="10245" width="11.6640625" style="252" customWidth="1"/>
    <col min="10246" max="10246" width="9.1640625" style="252" customWidth="1"/>
    <col min="10247" max="10247" width="5" style="252" customWidth="1"/>
    <col min="10248" max="10248" width="77.83203125" style="252" customWidth="1"/>
    <col min="10249" max="10250" width="20" style="252" customWidth="1"/>
    <col min="10251" max="10251" width="1.6640625" style="252" customWidth="1"/>
    <col min="10252" max="10496" width="9.33203125" style="252"/>
    <col min="10497" max="10497" width="8.33203125" style="252" customWidth="1"/>
    <col min="10498" max="10498" width="1.6640625" style="252" customWidth="1"/>
    <col min="10499" max="10500" width="5" style="252" customWidth="1"/>
    <col min="10501" max="10501" width="11.6640625" style="252" customWidth="1"/>
    <col min="10502" max="10502" width="9.1640625" style="252" customWidth="1"/>
    <col min="10503" max="10503" width="5" style="252" customWidth="1"/>
    <col min="10504" max="10504" width="77.83203125" style="252" customWidth="1"/>
    <col min="10505" max="10506" width="20" style="252" customWidth="1"/>
    <col min="10507" max="10507" width="1.6640625" style="252" customWidth="1"/>
    <col min="10508" max="10752" width="9.33203125" style="252"/>
    <col min="10753" max="10753" width="8.33203125" style="252" customWidth="1"/>
    <col min="10754" max="10754" width="1.6640625" style="252" customWidth="1"/>
    <col min="10755" max="10756" width="5" style="252" customWidth="1"/>
    <col min="10757" max="10757" width="11.6640625" style="252" customWidth="1"/>
    <col min="10758" max="10758" width="9.1640625" style="252" customWidth="1"/>
    <col min="10759" max="10759" width="5" style="252" customWidth="1"/>
    <col min="10760" max="10760" width="77.83203125" style="252" customWidth="1"/>
    <col min="10761" max="10762" width="20" style="252" customWidth="1"/>
    <col min="10763" max="10763" width="1.6640625" style="252" customWidth="1"/>
    <col min="10764" max="11008" width="9.33203125" style="252"/>
    <col min="11009" max="11009" width="8.33203125" style="252" customWidth="1"/>
    <col min="11010" max="11010" width="1.6640625" style="252" customWidth="1"/>
    <col min="11011" max="11012" width="5" style="252" customWidth="1"/>
    <col min="11013" max="11013" width="11.6640625" style="252" customWidth="1"/>
    <col min="11014" max="11014" width="9.1640625" style="252" customWidth="1"/>
    <col min="11015" max="11015" width="5" style="252" customWidth="1"/>
    <col min="11016" max="11016" width="77.83203125" style="252" customWidth="1"/>
    <col min="11017" max="11018" width="20" style="252" customWidth="1"/>
    <col min="11019" max="11019" width="1.6640625" style="252" customWidth="1"/>
    <col min="11020" max="11264" width="9.33203125" style="252"/>
    <col min="11265" max="11265" width="8.33203125" style="252" customWidth="1"/>
    <col min="11266" max="11266" width="1.6640625" style="252" customWidth="1"/>
    <col min="11267" max="11268" width="5" style="252" customWidth="1"/>
    <col min="11269" max="11269" width="11.6640625" style="252" customWidth="1"/>
    <col min="11270" max="11270" width="9.1640625" style="252" customWidth="1"/>
    <col min="11271" max="11271" width="5" style="252" customWidth="1"/>
    <col min="11272" max="11272" width="77.83203125" style="252" customWidth="1"/>
    <col min="11273" max="11274" width="20" style="252" customWidth="1"/>
    <col min="11275" max="11275" width="1.6640625" style="252" customWidth="1"/>
    <col min="11276" max="11520" width="9.33203125" style="252"/>
    <col min="11521" max="11521" width="8.33203125" style="252" customWidth="1"/>
    <col min="11522" max="11522" width="1.6640625" style="252" customWidth="1"/>
    <col min="11523" max="11524" width="5" style="252" customWidth="1"/>
    <col min="11525" max="11525" width="11.6640625" style="252" customWidth="1"/>
    <col min="11526" max="11526" width="9.1640625" style="252" customWidth="1"/>
    <col min="11527" max="11527" width="5" style="252" customWidth="1"/>
    <col min="11528" max="11528" width="77.83203125" style="252" customWidth="1"/>
    <col min="11529" max="11530" width="20" style="252" customWidth="1"/>
    <col min="11531" max="11531" width="1.6640625" style="252" customWidth="1"/>
    <col min="11532" max="11776" width="9.33203125" style="252"/>
    <col min="11777" max="11777" width="8.33203125" style="252" customWidth="1"/>
    <col min="11778" max="11778" width="1.6640625" style="252" customWidth="1"/>
    <col min="11779" max="11780" width="5" style="252" customWidth="1"/>
    <col min="11781" max="11781" width="11.6640625" style="252" customWidth="1"/>
    <col min="11782" max="11782" width="9.1640625" style="252" customWidth="1"/>
    <col min="11783" max="11783" width="5" style="252" customWidth="1"/>
    <col min="11784" max="11784" width="77.83203125" style="252" customWidth="1"/>
    <col min="11785" max="11786" width="20" style="252" customWidth="1"/>
    <col min="11787" max="11787" width="1.6640625" style="252" customWidth="1"/>
    <col min="11788" max="12032" width="9.33203125" style="252"/>
    <col min="12033" max="12033" width="8.33203125" style="252" customWidth="1"/>
    <col min="12034" max="12034" width="1.6640625" style="252" customWidth="1"/>
    <col min="12035" max="12036" width="5" style="252" customWidth="1"/>
    <col min="12037" max="12037" width="11.6640625" style="252" customWidth="1"/>
    <col min="12038" max="12038" width="9.1640625" style="252" customWidth="1"/>
    <col min="12039" max="12039" width="5" style="252" customWidth="1"/>
    <col min="12040" max="12040" width="77.83203125" style="252" customWidth="1"/>
    <col min="12041" max="12042" width="20" style="252" customWidth="1"/>
    <col min="12043" max="12043" width="1.6640625" style="252" customWidth="1"/>
    <col min="12044" max="12288" width="9.33203125" style="252"/>
    <col min="12289" max="12289" width="8.33203125" style="252" customWidth="1"/>
    <col min="12290" max="12290" width="1.6640625" style="252" customWidth="1"/>
    <col min="12291" max="12292" width="5" style="252" customWidth="1"/>
    <col min="12293" max="12293" width="11.6640625" style="252" customWidth="1"/>
    <col min="12294" max="12294" width="9.1640625" style="252" customWidth="1"/>
    <col min="12295" max="12295" width="5" style="252" customWidth="1"/>
    <col min="12296" max="12296" width="77.83203125" style="252" customWidth="1"/>
    <col min="12297" max="12298" width="20" style="252" customWidth="1"/>
    <col min="12299" max="12299" width="1.6640625" style="252" customWidth="1"/>
    <col min="12300" max="12544" width="9.33203125" style="252"/>
    <col min="12545" max="12545" width="8.33203125" style="252" customWidth="1"/>
    <col min="12546" max="12546" width="1.6640625" style="252" customWidth="1"/>
    <col min="12547" max="12548" width="5" style="252" customWidth="1"/>
    <col min="12549" max="12549" width="11.6640625" style="252" customWidth="1"/>
    <col min="12550" max="12550" width="9.1640625" style="252" customWidth="1"/>
    <col min="12551" max="12551" width="5" style="252" customWidth="1"/>
    <col min="12552" max="12552" width="77.83203125" style="252" customWidth="1"/>
    <col min="12553" max="12554" width="20" style="252" customWidth="1"/>
    <col min="12555" max="12555" width="1.6640625" style="252" customWidth="1"/>
    <col min="12556" max="12800" width="9.33203125" style="252"/>
    <col min="12801" max="12801" width="8.33203125" style="252" customWidth="1"/>
    <col min="12802" max="12802" width="1.6640625" style="252" customWidth="1"/>
    <col min="12803" max="12804" width="5" style="252" customWidth="1"/>
    <col min="12805" max="12805" width="11.6640625" style="252" customWidth="1"/>
    <col min="12806" max="12806" width="9.1640625" style="252" customWidth="1"/>
    <col min="12807" max="12807" width="5" style="252" customWidth="1"/>
    <col min="12808" max="12808" width="77.83203125" style="252" customWidth="1"/>
    <col min="12809" max="12810" width="20" style="252" customWidth="1"/>
    <col min="12811" max="12811" width="1.6640625" style="252" customWidth="1"/>
    <col min="12812" max="13056" width="9.33203125" style="252"/>
    <col min="13057" max="13057" width="8.33203125" style="252" customWidth="1"/>
    <col min="13058" max="13058" width="1.6640625" style="252" customWidth="1"/>
    <col min="13059" max="13060" width="5" style="252" customWidth="1"/>
    <col min="13061" max="13061" width="11.6640625" style="252" customWidth="1"/>
    <col min="13062" max="13062" width="9.1640625" style="252" customWidth="1"/>
    <col min="13063" max="13063" width="5" style="252" customWidth="1"/>
    <col min="13064" max="13064" width="77.83203125" style="252" customWidth="1"/>
    <col min="13065" max="13066" width="20" style="252" customWidth="1"/>
    <col min="13067" max="13067" width="1.6640625" style="252" customWidth="1"/>
    <col min="13068" max="13312" width="9.33203125" style="252"/>
    <col min="13313" max="13313" width="8.33203125" style="252" customWidth="1"/>
    <col min="13314" max="13314" width="1.6640625" style="252" customWidth="1"/>
    <col min="13315" max="13316" width="5" style="252" customWidth="1"/>
    <col min="13317" max="13317" width="11.6640625" style="252" customWidth="1"/>
    <col min="13318" max="13318" width="9.1640625" style="252" customWidth="1"/>
    <col min="13319" max="13319" width="5" style="252" customWidth="1"/>
    <col min="13320" max="13320" width="77.83203125" style="252" customWidth="1"/>
    <col min="13321" max="13322" width="20" style="252" customWidth="1"/>
    <col min="13323" max="13323" width="1.6640625" style="252" customWidth="1"/>
    <col min="13324" max="13568" width="9.33203125" style="252"/>
    <col min="13569" max="13569" width="8.33203125" style="252" customWidth="1"/>
    <col min="13570" max="13570" width="1.6640625" style="252" customWidth="1"/>
    <col min="13571" max="13572" width="5" style="252" customWidth="1"/>
    <col min="13573" max="13573" width="11.6640625" style="252" customWidth="1"/>
    <col min="13574" max="13574" width="9.1640625" style="252" customWidth="1"/>
    <col min="13575" max="13575" width="5" style="252" customWidth="1"/>
    <col min="13576" max="13576" width="77.83203125" style="252" customWidth="1"/>
    <col min="13577" max="13578" width="20" style="252" customWidth="1"/>
    <col min="13579" max="13579" width="1.6640625" style="252" customWidth="1"/>
    <col min="13580" max="13824" width="9.33203125" style="252"/>
    <col min="13825" max="13825" width="8.33203125" style="252" customWidth="1"/>
    <col min="13826" max="13826" width="1.6640625" style="252" customWidth="1"/>
    <col min="13827" max="13828" width="5" style="252" customWidth="1"/>
    <col min="13829" max="13829" width="11.6640625" style="252" customWidth="1"/>
    <col min="13830" max="13830" width="9.1640625" style="252" customWidth="1"/>
    <col min="13831" max="13831" width="5" style="252" customWidth="1"/>
    <col min="13832" max="13832" width="77.83203125" style="252" customWidth="1"/>
    <col min="13833" max="13834" width="20" style="252" customWidth="1"/>
    <col min="13835" max="13835" width="1.6640625" style="252" customWidth="1"/>
    <col min="13836" max="14080" width="9.33203125" style="252"/>
    <col min="14081" max="14081" width="8.33203125" style="252" customWidth="1"/>
    <col min="14082" max="14082" width="1.6640625" style="252" customWidth="1"/>
    <col min="14083" max="14084" width="5" style="252" customWidth="1"/>
    <col min="14085" max="14085" width="11.6640625" style="252" customWidth="1"/>
    <col min="14086" max="14086" width="9.1640625" style="252" customWidth="1"/>
    <col min="14087" max="14087" width="5" style="252" customWidth="1"/>
    <col min="14088" max="14088" width="77.83203125" style="252" customWidth="1"/>
    <col min="14089" max="14090" width="20" style="252" customWidth="1"/>
    <col min="14091" max="14091" width="1.6640625" style="252" customWidth="1"/>
    <col min="14092" max="14336" width="9.33203125" style="252"/>
    <col min="14337" max="14337" width="8.33203125" style="252" customWidth="1"/>
    <col min="14338" max="14338" width="1.6640625" style="252" customWidth="1"/>
    <col min="14339" max="14340" width="5" style="252" customWidth="1"/>
    <col min="14341" max="14341" width="11.6640625" style="252" customWidth="1"/>
    <col min="14342" max="14342" width="9.1640625" style="252" customWidth="1"/>
    <col min="14343" max="14343" width="5" style="252" customWidth="1"/>
    <col min="14344" max="14344" width="77.83203125" style="252" customWidth="1"/>
    <col min="14345" max="14346" width="20" style="252" customWidth="1"/>
    <col min="14347" max="14347" width="1.6640625" style="252" customWidth="1"/>
    <col min="14348" max="14592" width="9.33203125" style="252"/>
    <col min="14593" max="14593" width="8.33203125" style="252" customWidth="1"/>
    <col min="14594" max="14594" width="1.6640625" style="252" customWidth="1"/>
    <col min="14595" max="14596" width="5" style="252" customWidth="1"/>
    <col min="14597" max="14597" width="11.6640625" style="252" customWidth="1"/>
    <col min="14598" max="14598" width="9.1640625" style="252" customWidth="1"/>
    <col min="14599" max="14599" width="5" style="252" customWidth="1"/>
    <col min="14600" max="14600" width="77.83203125" style="252" customWidth="1"/>
    <col min="14601" max="14602" width="20" style="252" customWidth="1"/>
    <col min="14603" max="14603" width="1.6640625" style="252" customWidth="1"/>
    <col min="14604" max="14848" width="9.33203125" style="252"/>
    <col min="14849" max="14849" width="8.33203125" style="252" customWidth="1"/>
    <col min="14850" max="14850" width="1.6640625" style="252" customWidth="1"/>
    <col min="14851" max="14852" width="5" style="252" customWidth="1"/>
    <col min="14853" max="14853" width="11.6640625" style="252" customWidth="1"/>
    <col min="14854" max="14854" width="9.1640625" style="252" customWidth="1"/>
    <col min="14855" max="14855" width="5" style="252" customWidth="1"/>
    <col min="14856" max="14856" width="77.83203125" style="252" customWidth="1"/>
    <col min="14857" max="14858" width="20" style="252" customWidth="1"/>
    <col min="14859" max="14859" width="1.6640625" style="252" customWidth="1"/>
    <col min="14860" max="15104" width="9.33203125" style="252"/>
    <col min="15105" max="15105" width="8.33203125" style="252" customWidth="1"/>
    <col min="15106" max="15106" width="1.6640625" style="252" customWidth="1"/>
    <col min="15107" max="15108" width="5" style="252" customWidth="1"/>
    <col min="15109" max="15109" width="11.6640625" style="252" customWidth="1"/>
    <col min="15110" max="15110" width="9.1640625" style="252" customWidth="1"/>
    <col min="15111" max="15111" width="5" style="252" customWidth="1"/>
    <col min="15112" max="15112" width="77.83203125" style="252" customWidth="1"/>
    <col min="15113" max="15114" width="20" style="252" customWidth="1"/>
    <col min="15115" max="15115" width="1.6640625" style="252" customWidth="1"/>
    <col min="15116" max="15360" width="9.33203125" style="252"/>
    <col min="15361" max="15361" width="8.33203125" style="252" customWidth="1"/>
    <col min="15362" max="15362" width="1.6640625" style="252" customWidth="1"/>
    <col min="15363" max="15364" width="5" style="252" customWidth="1"/>
    <col min="15365" max="15365" width="11.6640625" style="252" customWidth="1"/>
    <col min="15366" max="15366" width="9.1640625" style="252" customWidth="1"/>
    <col min="15367" max="15367" width="5" style="252" customWidth="1"/>
    <col min="15368" max="15368" width="77.83203125" style="252" customWidth="1"/>
    <col min="15369" max="15370" width="20" style="252" customWidth="1"/>
    <col min="15371" max="15371" width="1.6640625" style="252" customWidth="1"/>
    <col min="15372" max="15616" width="9.33203125" style="252"/>
    <col min="15617" max="15617" width="8.33203125" style="252" customWidth="1"/>
    <col min="15618" max="15618" width="1.6640625" style="252" customWidth="1"/>
    <col min="15619" max="15620" width="5" style="252" customWidth="1"/>
    <col min="15621" max="15621" width="11.6640625" style="252" customWidth="1"/>
    <col min="15622" max="15622" width="9.1640625" style="252" customWidth="1"/>
    <col min="15623" max="15623" width="5" style="252" customWidth="1"/>
    <col min="15624" max="15624" width="77.83203125" style="252" customWidth="1"/>
    <col min="15625" max="15626" width="20" style="252" customWidth="1"/>
    <col min="15627" max="15627" width="1.6640625" style="252" customWidth="1"/>
    <col min="15628" max="15872" width="9.33203125" style="252"/>
    <col min="15873" max="15873" width="8.33203125" style="252" customWidth="1"/>
    <col min="15874" max="15874" width="1.6640625" style="252" customWidth="1"/>
    <col min="15875" max="15876" width="5" style="252" customWidth="1"/>
    <col min="15877" max="15877" width="11.6640625" style="252" customWidth="1"/>
    <col min="15878" max="15878" width="9.1640625" style="252" customWidth="1"/>
    <col min="15879" max="15879" width="5" style="252" customWidth="1"/>
    <col min="15880" max="15880" width="77.83203125" style="252" customWidth="1"/>
    <col min="15881" max="15882" width="20" style="252" customWidth="1"/>
    <col min="15883" max="15883" width="1.6640625" style="252" customWidth="1"/>
    <col min="15884" max="16128" width="9.33203125" style="252"/>
    <col min="16129" max="16129" width="8.33203125" style="252" customWidth="1"/>
    <col min="16130" max="16130" width="1.6640625" style="252" customWidth="1"/>
    <col min="16131" max="16132" width="5" style="252" customWidth="1"/>
    <col min="16133" max="16133" width="11.6640625" style="252" customWidth="1"/>
    <col min="16134" max="16134" width="9.1640625" style="252" customWidth="1"/>
    <col min="16135" max="16135" width="5" style="252" customWidth="1"/>
    <col min="16136" max="16136" width="77.83203125" style="252" customWidth="1"/>
    <col min="16137" max="16138" width="20" style="252" customWidth="1"/>
    <col min="16139" max="16139" width="1.6640625" style="252" customWidth="1"/>
    <col min="16140" max="16384" width="9.33203125" style="252"/>
  </cols>
  <sheetData>
    <row r="1" spans="2:11" ht="37.5" customHeight="1" x14ac:dyDescent="0.3"/>
    <row r="2" spans="2:11" ht="7.5" customHeight="1" x14ac:dyDescent="0.3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258" customFormat="1" ht="45" customHeight="1" x14ac:dyDescent="0.3">
      <c r="B3" s="256"/>
      <c r="C3" s="377" t="s">
        <v>871</v>
      </c>
      <c r="D3" s="377"/>
      <c r="E3" s="377"/>
      <c r="F3" s="377"/>
      <c r="G3" s="377"/>
      <c r="H3" s="377"/>
      <c r="I3" s="377"/>
      <c r="J3" s="377"/>
      <c r="K3" s="257"/>
    </row>
    <row r="4" spans="2:11" ht="25.5" customHeight="1" x14ac:dyDescent="0.3">
      <c r="B4" s="259"/>
      <c r="C4" s="382" t="s">
        <v>872</v>
      </c>
      <c r="D4" s="382"/>
      <c r="E4" s="382"/>
      <c r="F4" s="382"/>
      <c r="G4" s="382"/>
      <c r="H4" s="382"/>
      <c r="I4" s="382"/>
      <c r="J4" s="382"/>
      <c r="K4" s="260"/>
    </row>
    <row r="5" spans="2:11" ht="5.25" customHeight="1" x14ac:dyDescent="0.3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ht="15" customHeight="1" x14ac:dyDescent="0.3">
      <c r="B6" s="259"/>
      <c r="C6" s="379" t="s">
        <v>873</v>
      </c>
      <c r="D6" s="379"/>
      <c r="E6" s="379"/>
      <c r="F6" s="379"/>
      <c r="G6" s="379"/>
      <c r="H6" s="379"/>
      <c r="I6" s="379"/>
      <c r="J6" s="379"/>
      <c r="K6" s="260"/>
    </row>
    <row r="7" spans="2:11" ht="15" customHeight="1" x14ac:dyDescent="0.3">
      <c r="B7" s="262"/>
      <c r="C7" s="379" t="s">
        <v>874</v>
      </c>
      <c r="D7" s="379"/>
      <c r="E7" s="379"/>
      <c r="F7" s="379"/>
      <c r="G7" s="379"/>
      <c r="H7" s="379"/>
      <c r="I7" s="379"/>
      <c r="J7" s="379"/>
      <c r="K7" s="260"/>
    </row>
    <row r="8" spans="2:11" ht="12.75" customHeight="1" x14ac:dyDescent="0.3">
      <c r="B8" s="262"/>
      <c r="C8" s="263"/>
      <c r="D8" s="263"/>
      <c r="E8" s="263"/>
      <c r="F8" s="263"/>
      <c r="G8" s="263"/>
      <c r="H8" s="263"/>
      <c r="I8" s="263"/>
      <c r="J8" s="263"/>
      <c r="K8" s="260"/>
    </row>
    <row r="9" spans="2:11" ht="15" customHeight="1" x14ac:dyDescent="0.3">
      <c r="B9" s="262"/>
      <c r="C9" s="379" t="s">
        <v>875</v>
      </c>
      <c r="D9" s="379"/>
      <c r="E9" s="379"/>
      <c r="F9" s="379"/>
      <c r="G9" s="379"/>
      <c r="H9" s="379"/>
      <c r="I9" s="379"/>
      <c r="J9" s="379"/>
      <c r="K9" s="260"/>
    </row>
    <row r="10" spans="2:11" ht="15" customHeight="1" x14ac:dyDescent="0.3">
      <c r="B10" s="262"/>
      <c r="C10" s="263"/>
      <c r="D10" s="379" t="s">
        <v>876</v>
      </c>
      <c r="E10" s="379"/>
      <c r="F10" s="379"/>
      <c r="G10" s="379"/>
      <c r="H10" s="379"/>
      <c r="I10" s="379"/>
      <c r="J10" s="379"/>
      <c r="K10" s="260"/>
    </row>
    <row r="11" spans="2:11" ht="15" customHeight="1" x14ac:dyDescent="0.3">
      <c r="B11" s="262"/>
      <c r="C11" s="264"/>
      <c r="D11" s="379" t="s">
        <v>877</v>
      </c>
      <c r="E11" s="379"/>
      <c r="F11" s="379"/>
      <c r="G11" s="379"/>
      <c r="H11" s="379"/>
      <c r="I11" s="379"/>
      <c r="J11" s="379"/>
      <c r="K11" s="260"/>
    </row>
    <row r="12" spans="2:11" ht="12.75" customHeight="1" x14ac:dyDescent="0.3">
      <c r="B12" s="262"/>
      <c r="C12" s="264"/>
      <c r="D12" s="264"/>
      <c r="E12" s="264"/>
      <c r="F12" s="264"/>
      <c r="G12" s="264"/>
      <c r="H12" s="264"/>
      <c r="I12" s="264"/>
      <c r="J12" s="264"/>
      <c r="K12" s="260"/>
    </row>
    <row r="13" spans="2:11" ht="15" customHeight="1" x14ac:dyDescent="0.3">
      <c r="B13" s="262"/>
      <c r="C13" s="264"/>
      <c r="D13" s="379" t="s">
        <v>878</v>
      </c>
      <c r="E13" s="379"/>
      <c r="F13" s="379"/>
      <c r="G13" s="379"/>
      <c r="H13" s="379"/>
      <c r="I13" s="379"/>
      <c r="J13" s="379"/>
      <c r="K13" s="260"/>
    </row>
    <row r="14" spans="2:11" ht="15" customHeight="1" x14ac:dyDescent="0.3">
      <c r="B14" s="262"/>
      <c r="C14" s="264"/>
      <c r="D14" s="379" t="s">
        <v>879</v>
      </c>
      <c r="E14" s="379"/>
      <c r="F14" s="379"/>
      <c r="G14" s="379"/>
      <c r="H14" s="379"/>
      <c r="I14" s="379"/>
      <c r="J14" s="379"/>
      <c r="K14" s="260"/>
    </row>
    <row r="15" spans="2:11" ht="15" customHeight="1" x14ac:dyDescent="0.3">
      <c r="B15" s="262"/>
      <c r="C15" s="264"/>
      <c r="D15" s="379" t="s">
        <v>880</v>
      </c>
      <c r="E15" s="379"/>
      <c r="F15" s="379"/>
      <c r="G15" s="379"/>
      <c r="H15" s="379"/>
      <c r="I15" s="379"/>
      <c r="J15" s="379"/>
      <c r="K15" s="260"/>
    </row>
    <row r="16" spans="2:11" ht="15" customHeight="1" x14ac:dyDescent="0.3">
      <c r="B16" s="262"/>
      <c r="C16" s="264"/>
      <c r="D16" s="264"/>
      <c r="E16" s="265" t="s">
        <v>77</v>
      </c>
      <c r="F16" s="379" t="s">
        <v>881</v>
      </c>
      <c r="G16" s="379"/>
      <c r="H16" s="379"/>
      <c r="I16" s="379"/>
      <c r="J16" s="379"/>
      <c r="K16" s="260"/>
    </row>
    <row r="17" spans="2:11" ht="15" customHeight="1" x14ac:dyDescent="0.3">
      <c r="B17" s="262"/>
      <c r="C17" s="264"/>
      <c r="D17" s="264"/>
      <c r="E17" s="265" t="s">
        <v>882</v>
      </c>
      <c r="F17" s="379" t="s">
        <v>883</v>
      </c>
      <c r="G17" s="379"/>
      <c r="H17" s="379"/>
      <c r="I17" s="379"/>
      <c r="J17" s="379"/>
      <c r="K17" s="260"/>
    </row>
    <row r="18" spans="2:11" ht="15" customHeight="1" x14ac:dyDescent="0.3">
      <c r="B18" s="262"/>
      <c r="C18" s="264"/>
      <c r="D18" s="264"/>
      <c r="E18" s="265" t="s">
        <v>884</v>
      </c>
      <c r="F18" s="379" t="s">
        <v>885</v>
      </c>
      <c r="G18" s="379"/>
      <c r="H18" s="379"/>
      <c r="I18" s="379"/>
      <c r="J18" s="379"/>
      <c r="K18" s="260"/>
    </row>
    <row r="19" spans="2:11" ht="15" customHeight="1" x14ac:dyDescent="0.3">
      <c r="B19" s="262"/>
      <c r="C19" s="264"/>
      <c r="D19" s="264"/>
      <c r="E19" s="265" t="s">
        <v>886</v>
      </c>
      <c r="F19" s="379" t="s">
        <v>887</v>
      </c>
      <c r="G19" s="379"/>
      <c r="H19" s="379"/>
      <c r="I19" s="379"/>
      <c r="J19" s="379"/>
      <c r="K19" s="260"/>
    </row>
    <row r="20" spans="2:11" ht="15" customHeight="1" x14ac:dyDescent="0.3">
      <c r="B20" s="262"/>
      <c r="C20" s="264"/>
      <c r="D20" s="264"/>
      <c r="E20" s="265" t="s">
        <v>888</v>
      </c>
      <c r="F20" s="379" t="s">
        <v>889</v>
      </c>
      <c r="G20" s="379"/>
      <c r="H20" s="379"/>
      <c r="I20" s="379"/>
      <c r="J20" s="379"/>
      <c r="K20" s="260"/>
    </row>
    <row r="21" spans="2:11" ht="15" customHeight="1" x14ac:dyDescent="0.3">
      <c r="B21" s="262"/>
      <c r="C21" s="264"/>
      <c r="D21" s="264"/>
      <c r="E21" s="265" t="s">
        <v>890</v>
      </c>
      <c r="F21" s="379" t="s">
        <v>891</v>
      </c>
      <c r="G21" s="379"/>
      <c r="H21" s="379"/>
      <c r="I21" s="379"/>
      <c r="J21" s="379"/>
      <c r="K21" s="260"/>
    </row>
    <row r="22" spans="2:11" ht="12.75" customHeight="1" x14ac:dyDescent="0.3">
      <c r="B22" s="262"/>
      <c r="C22" s="264"/>
      <c r="D22" s="264"/>
      <c r="E22" s="264"/>
      <c r="F22" s="264"/>
      <c r="G22" s="264"/>
      <c r="H22" s="264"/>
      <c r="I22" s="264"/>
      <c r="J22" s="264"/>
      <c r="K22" s="260"/>
    </row>
    <row r="23" spans="2:11" ht="15" customHeight="1" x14ac:dyDescent="0.3">
      <c r="B23" s="262"/>
      <c r="C23" s="379" t="s">
        <v>892</v>
      </c>
      <c r="D23" s="379"/>
      <c r="E23" s="379"/>
      <c r="F23" s="379"/>
      <c r="G23" s="379"/>
      <c r="H23" s="379"/>
      <c r="I23" s="379"/>
      <c r="J23" s="379"/>
      <c r="K23" s="260"/>
    </row>
    <row r="24" spans="2:11" ht="15" customHeight="1" x14ac:dyDescent="0.3">
      <c r="B24" s="262"/>
      <c r="C24" s="379" t="s">
        <v>893</v>
      </c>
      <c r="D24" s="379"/>
      <c r="E24" s="379"/>
      <c r="F24" s="379"/>
      <c r="G24" s="379"/>
      <c r="H24" s="379"/>
      <c r="I24" s="379"/>
      <c r="J24" s="379"/>
      <c r="K24" s="260"/>
    </row>
    <row r="25" spans="2:11" ht="15" customHeight="1" x14ac:dyDescent="0.3">
      <c r="B25" s="262"/>
      <c r="C25" s="263"/>
      <c r="D25" s="379" t="s">
        <v>894</v>
      </c>
      <c r="E25" s="379"/>
      <c r="F25" s="379"/>
      <c r="G25" s="379"/>
      <c r="H25" s="379"/>
      <c r="I25" s="379"/>
      <c r="J25" s="379"/>
      <c r="K25" s="260"/>
    </row>
    <row r="26" spans="2:11" ht="15" customHeight="1" x14ac:dyDescent="0.3">
      <c r="B26" s="262"/>
      <c r="C26" s="264"/>
      <c r="D26" s="379" t="s">
        <v>895</v>
      </c>
      <c r="E26" s="379"/>
      <c r="F26" s="379"/>
      <c r="G26" s="379"/>
      <c r="H26" s="379"/>
      <c r="I26" s="379"/>
      <c r="J26" s="379"/>
      <c r="K26" s="260"/>
    </row>
    <row r="27" spans="2:11" ht="12.75" customHeight="1" x14ac:dyDescent="0.3">
      <c r="B27" s="262"/>
      <c r="C27" s="264"/>
      <c r="D27" s="264"/>
      <c r="E27" s="264"/>
      <c r="F27" s="264"/>
      <c r="G27" s="264"/>
      <c r="H27" s="264"/>
      <c r="I27" s="264"/>
      <c r="J27" s="264"/>
      <c r="K27" s="260"/>
    </row>
    <row r="28" spans="2:11" ht="15" customHeight="1" x14ac:dyDescent="0.3">
      <c r="B28" s="262"/>
      <c r="C28" s="264"/>
      <c r="D28" s="379" t="s">
        <v>896</v>
      </c>
      <c r="E28" s="379"/>
      <c r="F28" s="379"/>
      <c r="G28" s="379"/>
      <c r="H28" s="379"/>
      <c r="I28" s="379"/>
      <c r="J28" s="379"/>
      <c r="K28" s="260"/>
    </row>
    <row r="29" spans="2:11" ht="15" customHeight="1" x14ac:dyDescent="0.3">
      <c r="B29" s="262"/>
      <c r="C29" s="264"/>
      <c r="D29" s="379" t="s">
        <v>897</v>
      </c>
      <c r="E29" s="379"/>
      <c r="F29" s="379"/>
      <c r="G29" s="379"/>
      <c r="H29" s="379"/>
      <c r="I29" s="379"/>
      <c r="J29" s="379"/>
      <c r="K29" s="260"/>
    </row>
    <row r="30" spans="2:11" ht="12.75" customHeight="1" x14ac:dyDescent="0.3">
      <c r="B30" s="262"/>
      <c r="C30" s="264"/>
      <c r="D30" s="264"/>
      <c r="E30" s="264"/>
      <c r="F30" s="264"/>
      <c r="G30" s="264"/>
      <c r="H30" s="264"/>
      <c r="I30" s="264"/>
      <c r="J30" s="264"/>
      <c r="K30" s="260"/>
    </row>
    <row r="31" spans="2:11" ht="15" customHeight="1" x14ac:dyDescent="0.3">
      <c r="B31" s="262"/>
      <c r="C31" s="264"/>
      <c r="D31" s="379" t="s">
        <v>898</v>
      </c>
      <c r="E31" s="379"/>
      <c r="F31" s="379"/>
      <c r="G31" s="379"/>
      <c r="H31" s="379"/>
      <c r="I31" s="379"/>
      <c r="J31" s="379"/>
      <c r="K31" s="260"/>
    </row>
    <row r="32" spans="2:11" ht="15" customHeight="1" x14ac:dyDescent="0.3">
      <c r="B32" s="262"/>
      <c r="C32" s="264"/>
      <c r="D32" s="379" t="s">
        <v>899</v>
      </c>
      <c r="E32" s="379"/>
      <c r="F32" s="379"/>
      <c r="G32" s="379"/>
      <c r="H32" s="379"/>
      <c r="I32" s="379"/>
      <c r="J32" s="379"/>
      <c r="K32" s="260"/>
    </row>
    <row r="33" spans="2:11" ht="15" customHeight="1" x14ac:dyDescent="0.3">
      <c r="B33" s="262"/>
      <c r="C33" s="264"/>
      <c r="D33" s="379" t="s">
        <v>900</v>
      </c>
      <c r="E33" s="379"/>
      <c r="F33" s="379"/>
      <c r="G33" s="379"/>
      <c r="H33" s="379"/>
      <c r="I33" s="379"/>
      <c r="J33" s="379"/>
      <c r="K33" s="260"/>
    </row>
    <row r="34" spans="2:11" ht="15" customHeight="1" x14ac:dyDescent="0.3">
      <c r="B34" s="262"/>
      <c r="C34" s="264"/>
      <c r="D34" s="263"/>
      <c r="E34" s="266" t="s">
        <v>177</v>
      </c>
      <c r="F34" s="263"/>
      <c r="G34" s="379" t="s">
        <v>901</v>
      </c>
      <c r="H34" s="379"/>
      <c r="I34" s="379"/>
      <c r="J34" s="379"/>
      <c r="K34" s="260"/>
    </row>
    <row r="35" spans="2:11" ht="30.75" customHeight="1" x14ac:dyDescent="0.3">
      <c r="B35" s="262"/>
      <c r="C35" s="264"/>
      <c r="D35" s="263"/>
      <c r="E35" s="266" t="s">
        <v>902</v>
      </c>
      <c r="F35" s="263"/>
      <c r="G35" s="379" t="s">
        <v>903</v>
      </c>
      <c r="H35" s="379"/>
      <c r="I35" s="379"/>
      <c r="J35" s="379"/>
      <c r="K35" s="260"/>
    </row>
    <row r="36" spans="2:11" ht="15" customHeight="1" x14ac:dyDescent="0.3">
      <c r="B36" s="262"/>
      <c r="C36" s="264"/>
      <c r="D36" s="263"/>
      <c r="E36" s="266" t="s">
        <v>52</v>
      </c>
      <c r="F36" s="263"/>
      <c r="G36" s="379" t="s">
        <v>904</v>
      </c>
      <c r="H36" s="379"/>
      <c r="I36" s="379"/>
      <c r="J36" s="379"/>
      <c r="K36" s="260"/>
    </row>
    <row r="37" spans="2:11" ht="15" customHeight="1" x14ac:dyDescent="0.3">
      <c r="B37" s="262"/>
      <c r="C37" s="264"/>
      <c r="D37" s="263"/>
      <c r="E37" s="266" t="s">
        <v>178</v>
      </c>
      <c r="F37" s="263"/>
      <c r="G37" s="379" t="s">
        <v>905</v>
      </c>
      <c r="H37" s="379"/>
      <c r="I37" s="379"/>
      <c r="J37" s="379"/>
      <c r="K37" s="260"/>
    </row>
    <row r="38" spans="2:11" ht="15" customHeight="1" x14ac:dyDescent="0.3">
      <c r="B38" s="262"/>
      <c r="C38" s="264"/>
      <c r="D38" s="263"/>
      <c r="E38" s="266" t="s">
        <v>179</v>
      </c>
      <c r="F38" s="263"/>
      <c r="G38" s="379" t="s">
        <v>906</v>
      </c>
      <c r="H38" s="379"/>
      <c r="I38" s="379"/>
      <c r="J38" s="379"/>
      <c r="K38" s="260"/>
    </row>
    <row r="39" spans="2:11" ht="15" customHeight="1" x14ac:dyDescent="0.3">
      <c r="B39" s="262"/>
      <c r="C39" s="264"/>
      <c r="D39" s="263"/>
      <c r="E39" s="266" t="s">
        <v>180</v>
      </c>
      <c r="F39" s="263"/>
      <c r="G39" s="379" t="s">
        <v>907</v>
      </c>
      <c r="H39" s="379"/>
      <c r="I39" s="379"/>
      <c r="J39" s="379"/>
      <c r="K39" s="260"/>
    </row>
    <row r="40" spans="2:11" ht="15" customHeight="1" x14ac:dyDescent="0.3">
      <c r="B40" s="262"/>
      <c r="C40" s="264"/>
      <c r="D40" s="263"/>
      <c r="E40" s="266" t="s">
        <v>908</v>
      </c>
      <c r="F40" s="263"/>
      <c r="G40" s="379" t="s">
        <v>909</v>
      </c>
      <c r="H40" s="379"/>
      <c r="I40" s="379"/>
      <c r="J40" s="379"/>
      <c r="K40" s="260"/>
    </row>
    <row r="41" spans="2:11" ht="15" customHeight="1" x14ac:dyDescent="0.3">
      <c r="B41" s="262"/>
      <c r="C41" s="264"/>
      <c r="D41" s="263"/>
      <c r="E41" s="266"/>
      <c r="F41" s="263"/>
      <c r="G41" s="379" t="s">
        <v>910</v>
      </c>
      <c r="H41" s="379"/>
      <c r="I41" s="379"/>
      <c r="J41" s="379"/>
      <c r="K41" s="260"/>
    </row>
    <row r="42" spans="2:11" ht="15" customHeight="1" x14ac:dyDescent="0.3">
      <c r="B42" s="262"/>
      <c r="C42" s="264"/>
      <c r="D42" s="263"/>
      <c r="E42" s="266" t="s">
        <v>911</v>
      </c>
      <c r="F42" s="263"/>
      <c r="G42" s="379" t="s">
        <v>912</v>
      </c>
      <c r="H42" s="379"/>
      <c r="I42" s="379"/>
      <c r="J42" s="379"/>
      <c r="K42" s="260"/>
    </row>
    <row r="43" spans="2:11" ht="15" customHeight="1" x14ac:dyDescent="0.3">
      <c r="B43" s="262"/>
      <c r="C43" s="264"/>
      <c r="D43" s="263"/>
      <c r="E43" s="266" t="s">
        <v>182</v>
      </c>
      <c r="F43" s="263"/>
      <c r="G43" s="379" t="s">
        <v>913</v>
      </c>
      <c r="H43" s="379"/>
      <c r="I43" s="379"/>
      <c r="J43" s="379"/>
      <c r="K43" s="260"/>
    </row>
    <row r="44" spans="2:11" ht="12.75" customHeight="1" x14ac:dyDescent="0.3">
      <c r="B44" s="262"/>
      <c r="C44" s="264"/>
      <c r="D44" s="263"/>
      <c r="E44" s="263"/>
      <c r="F44" s="263"/>
      <c r="G44" s="263"/>
      <c r="H44" s="263"/>
      <c r="I44" s="263"/>
      <c r="J44" s="263"/>
      <c r="K44" s="260"/>
    </row>
    <row r="45" spans="2:11" ht="15" customHeight="1" x14ac:dyDescent="0.3">
      <c r="B45" s="262"/>
      <c r="C45" s="264"/>
      <c r="D45" s="379" t="s">
        <v>914</v>
      </c>
      <c r="E45" s="379"/>
      <c r="F45" s="379"/>
      <c r="G45" s="379"/>
      <c r="H45" s="379"/>
      <c r="I45" s="379"/>
      <c r="J45" s="379"/>
      <c r="K45" s="260"/>
    </row>
    <row r="46" spans="2:11" ht="15" customHeight="1" x14ac:dyDescent="0.3">
      <c r="B46" s="262"/>
      <c r="C46" s="264"/>
      <c r="D46" s="264"/>
      <c r="E46" s="379" t="s">
        <v>915</v>
      </c>
      <c r="F46" s="379"/>
      <c r="G46" s="379"/>
      <c r="H46" s="379"/>
      <c r="I46" s="379"/>
      <c r="J46" s="379"/>
      <c r="K46" s="260"/>
    </row>
    <row r="47" spans="2:11" ht="15" customHeight="1" x14ac:dyDescent="0.3">
      <c r="B47" s="262"/>
      <c r="C47" s="264"/>
      <c r="D47" s="264"/>
      <c r="E47" s="379" t="s">
        <v>916</v>
      </c>
      <c r="F47" s="379"/>
      <c r="G47" s="379"/>
      <c r="H47" s="379"/>
      <c r="I47" s="379"/>
      <c r="J47" s="379"/>
      <c r="K47" s="260"/>
    </row>
    <row r="48" spans="2:11" ht="15" customHeight="1" x14ac:dyDescent="0.3">
      <c r="B48" s="262"/>
      <c r="C48" s="264"/>
      <c r="D48" s="264"/>
      <c r="E48" s="379" t="s">
        <v>917</v>
      </c>
      <c r="F48" s="379"/>
      <c r="G48" s="379"/>
      <c r="H48" s="379"/>
      <c r="I48" s="379"/>
      <c r="J48" s="379"/>
      <c r="K48" s="260"/>
    </row>
    <row r="49" spans="2:11" ht="15" customHeight="1" x14ac:dyDescent="0.3">
      <c r="B49" s="262"/>
      <c r="C49" s="264"/>
      <c r="D49" s="379" t="s">
        <v>918</v>
      </c>
      <c r="E49" s="379"/>
      <c r="F49" s="379"/>
      <c r="G49" s="379"/>
      <c r="H49" s="379"/>
      <c r="I49" s="379"/>
      <c r="J49" s="379"/>
      <c r="K49" s="260"/>
    </row>
    <row r="50" spans="2:11" ht="25.5" customHeight="1" x14ac:dyDescent="0.3">
      <c r="B50" s="259"/>
      <c r="C50" s="382" t="s">
        <v>919</v>
      </c>
      <c r="D50" s="382"/>
      <c r="E50" s="382"/>
      <c r="F50" s="382"/>
      <c r="G50" s="382"/>
      <c r="H50" s="382"/>
      <c r="I50" s="382"/>
      <c r="J50" s="382"/>
      <c r="K50" s="260"/>
    </row>
    <row r="51" spans="2:11" ht="5.25" customHeight="1" x14ac:dyDescent="0.3">
      <c r="B51" s="259"/>
      <c r="C51" s="261"/>
      <c r="D51" s="261"/>
      <c r="E51" s="261"/>
      <c r="F51" s="261"/>
      <c r="G51" s="261"/>
      <c r="H51" s="261"/>
      <c r="I51" s="261"/>
      <c r="J51" s="261"/>
      <c r="K51" s="260"/>
    </row>
    <row r="52" spans="2:11" ht="15" customHeight="1" x14ac:dyDescent="0.3">
      <c r="B52" s="259"/>
      <c r="C52" s="379" t="s">
        <v>920</v>
      </c>
      <c r="D52" s="379"/>
      <c r="E52" s="379"/>
      <c r="F52" s="379"/>
      <c r="G52" s="379"/>
      <c r="H52" s="379"/>
      <c r="I52" s="379"/>
      <c r="J52" s="379"/>
      <c r="K52" s="260"/>
    </row>
    <row r="53" spans="2:11" ht="15" customHeight="1" x14ac:dyDescent="0.3">
      <c r="B53" s="259"/>
      <c r="C53" s="379" t="s">
        <v>921</v>
      </c>
      <c r="D53" s="379"/>
      <c r="E53" s="379"/>
      <c r="F53" s="379"/>
      <c r="G53" s="379"/>
      <c r="H53" s="379"/>
      <c r="I53" s="379"/>
      <c r="J53" s="379"/>
      <c r="K53" s="260"/>
    </row>
    <row r="54" spans="2:11" ht="12.75" customHeight="1" x14ac:dyDescent="0.3">
      <c r="B54" s="259"/>
      <c r="C54" s="263"/>
      <c r="D54" s="263"/>
      <c r="E54" s="263"/>
      <c r="F54" s="263"/>
      <c r="G54" s="263"/>
      <c r="H54" s="263"/>
      <c r="I54" s="263"/>
      <c r="J54" s="263"/>
      <c r="K54" s="260"/>
    </row>
    <row r="55" spans="2:11" ht="15" customHeight="1" x14ac:dyDescent="0.3">
      <c r="B55" s="259"/>
      <c r="C55" s="379" t="s">
        <v>922</v>
      </c>
      <c r="D55" s="379"/>
      <c r="E55" s="379"/>
      <c r="F55" s="379"/>
      <c r="G55" s="379"/>
      <c r="H55" s="379"/>
      <c r="I55" s="379"/>
      <c r="J55" s="379"/>
      <c r="K55" s="260"/>
    </row>
    <row r="56" spans="2:11" ht="15" customHeight="1" x14ac:dyDescent="0.3">
      <c r="B56" s="259"/>
      <c r="C56" s="264"/>
      <c r="D56" s="379" t="s">
        <v>923</v>
      </c>
      <c r="E56" s="379"/>
      <c r="F56" s="379"/>
      <c r="G56" s="379"/>
      <c r="H56" s="379"/>
      <c r="I56" s="379"/>
      <c r="J56" s="379"/>
      <c r="K56" s="260"/>
    </row>
    <row r="57" spans="2:11" ht="15" customHeight="1" x14ac:dyDescent="0.3">
      <c r="B57" s="259"/>
      <c r="C57" s="264"/>
      <c r="D57" s="379" t="s">
        <v>924</v>
      </c>
      <c r="E57" s="379"/>
      <c r="F57" s="379"/>
      <c r="G57" s="379"/>
      <c r="H57" s="379"/>
      <c r="I57" s="379"/>
      <c r="J57" s="379"/>
      <c r="K57" s="260"/>
    </row>
    <row r="58" spans="2:11" ht="15" customHeight="1" x14ac:dyDescent="0.3">
      <c r="B58" s="259"/>
      <c r="C58" s="264"/>
      <c r="D58" s="379" t="s">
        <v>925</v>
      </c>
      <c r="E58" s="379"/>
      <c r="F58" s="379"/>
      <c r="G58" s="379"/>
      <c r="H58" s="379"/>
      <c r="I58" s="379"/>
      <c r="J58" s="379"/>
      <c r="K58" s="260"/>
    </row>
    <row r="59" spans="2:11" ht="15" customHeight="1" x14ac:dyDescent="0.3">
      <c r="B59" s="259"/>
      <c r="C59" s="264"/>
      <c r="D59" s="379" t="s">
        <v>926</v>
      </c>
      <c r="E59" s="379"/>
      <c r="F59" s="379"/>
      <c r="G59" s="379"/>
      <c r="H59" s="379"/>
      <c r="I59" s="379"/>
      <c r="J59" s="379"/>
      <c r="K59" s="260"/>
    </row>
    <row r="60" spans="2:11" ht="15" customHeight="1" x14ac:dyDescent="0.3">
      <c r="B60" s="259"/>
      <c r="C60" s="264"/>
      <c r="D60" s="381" t="s">
        <v>927</v>
      </c>
      <c r="E60" s="381"/>
      <c r="F60" s="381"/>
      <c r="G60" s="381"/>
      <c r="H60" s="381"/>
      <c r="I60" s="381"/>
      <c r="J60" s="381"/>
      <c r="K60" s="260"/>
    </row>
    <row r="61" spans="2:11" ht="15" customHeight="1" x14ac:dyDescent="0.3">
      <c r="B61" s="259"/>
      <c r="C61" s="264"/>
      <c r="D61" s="379" t="s">
        <v>928</v>
      </c>
      <c r="E61" s="379"/>
      <c r="F61" s="379"/>
      <c r="G61" s="379"/>
      <c r="H61" s="379"/>
      <c r="I61" s="379"/>
      <c r="J61" s="379"/>
      <c r="K61" s="260"/>
    </row>
    <row r="62" spans="2:11" ht="12.75" customHeight="1" x14ac:dyDescent="0.3">
      <c r="B62" s="259"/>
      <c r="C62" s="264"/>
      <c r="D62" s="264"/>
      <c r="E62" s="267"/>
      <c r="F62" s="264"/>
      <c r="G62" s="264"/>
      <c r="H62" s="264"/>
      <c r="I62" s="264"/>
      <c r="J62" s="264"/>
      <c r="K62" s="260"/>
    </row>
    <row r="63" spans="2:11" ht="15" customHeight="1" x14ac:dyDescent="0.3">
      <c r="B63" s="259"/>
      <c r="C63" s="264"/>
      <c r="D63" s="379" t="s">
        <v>929</v>
      </c>
      <c r="E63" s="379"/>
      <c r="F63" s="379"/>
      <c r="G63" s="379"/>
      <c r="H63" s="379"/>
      <c r="I63" s="379"/>
      <c r="J63" s="379"/>
      <c r="K63" s="260"/>
    </row>
    <row r="64" spans="2:11" ht="15" customHeight="1" x14ac:dyDescent="0.3">
      <c r="B64" s="259"/>
      <c r="C64" s="264"/>
      <c r="D64" s="381" t="s">
        <v>930</v>
      </c>
      <c r="E64" s="381"/>
      <c r="F64" s="381"/>
      <c r="G64" s="381"/>
      <c r="H64" s="381"/>
      <c r="I64" s="381"/>
      <c r="J64" s="381"/>
      <c r="K64" s="260"/>
    </row>
    <row r="65" spans="2:11" ht="15" customHeight="1" x14ac:dyDescent="0.3">
      <c r="B65" s="259"/>
      <c r="C65" s="264"/>
      <c r="D65" s="379" t="s">
        <v>931</v>
      </c>
      <c r="E65" s="379"/>
      <c r="F65" s="379"/>
      <c r="G65" s="379"/>
      <c r="H65" s="379"/>
      <c r="I65" s="379"/>
      <c r="J65" s="379"/>
      <c r="K65" s="260"/>
    </row>
    <row r="66" spans="2:11" ht="15" customHeight="1" x14ac:dyDescent="0.3">
      <c r="B66" s="259"/>
      <c r="C66" s="264"/>
      <c r="D66" s="379" t="s">
        <v>932</v>
      </c>
      <c r="E66" s="379"/>
      <c r="F66" s="379"/>
      <c r="G66" s="379"/>
      <c r="H66" s="379"/>
      <c r="I66" s="379"/>
      <c r="J66" s="379"/>
      <c r="K66" s="260"/>
    </row>
    <row r="67" spans="2:11" ht="15" customHeight="1" x14ac:dyDescent="0.3">
      <c r="B67" s="259"/>
      <c r="C67" s="264"/>
      <c r="D67" s="379" t="s">
        <v>933</v>
      </c>
      <c r="E67" s="379"/>
      <c r="F67" s="379"/>
      <c r="G67" s="379"/>
      <c r="H67" s="379"/>
      <c r="I67" s="379"/>
      <c r="J67" s="379"/>
      <c r="K67" s="260"/>
    </row>
    <row r="68" spans="2:11" ht="15" customHeight="1" x14ac:dyDescent="0.3">
      <c r="B68" s="259"/>
      <c r="C68" s="264"/>
      <c r="D68" s="379" t="s">
        <v>934</v>
      </c>
      <c r="E68" s="379"/>
      <c r="F68" s="379"/>
      <c r="G68" s="379"/>
      <c r="H68" s="379"/>
      <c r="I68" s="379"/>
      <c r="J68" s="379"/>
      <c r="K68" s="260"/>
    </row>
    <row r="69" spans="2:11" ht="12.75" customHeight="1" x14ac:dyDescent="0.3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spans="2:11" ht="18.75" customHeight="1" x14ac:dyDescent="0.3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spans="2:11" ht="18.75" customHeight="1" x14ac:dyDescent="0.3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spans="2:11" ht="7.5" customHeight="1" x14ac:dyDescent="0.3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ht="45" customHeight="1" x14ac:dyDescent="0.3">
      <c r="B73" s="276"/>
      <c r="C73" s="380" t="s">
        <v>870</v>
      </c>
      <c r="D73" s="380"/>
      <c r="E73" s="380"/>
      <c r="F73" s="380"/>
      <c r="G73" s="380"/>
      <c r="H73" s="380"/>
      <c r="I73" s="380"/>
      <c r="J73" s="380"/>
      <c r="K73" s="277"/>
    </row>
    <row r="74" spans="2:11" ht="17.25" customHeight="1" x14ac:dyDescent="0.3">
      <c r="B74" s="276"/>
      <c r="C74" s="278" t="s">
        <v>935</v>
      </c>
      <c r="D74" s="278"/>
      <c r="E74" s="278"/>
      <c r="F74" s="278" t="s">
        <v>936</v>
      </c>
      <c r="G74" s="279"/>
      <c r="H74" s="278" t="s">
        <v>178</v>
      </c>
      <c r="I74" s="278" t="s">
        <v>56</v>
      </c>
      <c r="J74" s="278" t="s">
        <v>937</v>
      </c>
      <c r="K74" s="277"/>
    </row>
    <row r="75" spans="2:11" ht="17.25" customHeight="1" x14ac:dyDescent="0.3">
      <c r="B75" s="276"/>
      <c r="C75" s="280" t="s">
        <v>938</v>
      </c>
      <c r="D75" s="280"/>
      <c r="E75" s="280"/>
      <c r="F75" s="281" t="s">
        <v>939</v>
      </c>
      <c r="G75" s="282"/>
      <c r="H75" s="280"/>
      <c r="I75" s="280"/>
      <c r="J75" s="280" t="s">
        <v>940</v>
      </c>
      <c r="K75" s="277"/>
    </row>
    <row r="76" spans="2:11" ht="5.25" customHeight="1" x14ac:dyDescent="0.3">
      <c r="B76" s="276"/>
      <c r="C76" s="283"/>
      <c r="D76" s="283"/>
      <c r="E76" s="283"/>
      <c r="F76" s="283"/>
      <c r="G76" s="284"/>
      <c r="H76" s="283"/>
      <c r="I76" s="283"/>
      <c r="J76" s="283"/>
      <c r="K76" s="277"/>
    </row>
    <row r="77" spans="2:11" ht="15" customHeight="1" x14ac:dyDescent="0.3">
      <c r="B77" s="276"/>
      <c r="C77" s="266" t="s">
        <v>52</v>
      </c>
      <c r="D77" s="283"/>
      <c r="E77" s="283"/>
      <c r="F77" s="285" t="s">
        <v>941</v>
      </c>
      <c r="G77" s="284"/>
      <c r="H77" s="266" t="s">
        <v>942</v>
      </c>
      <c r="I77" s="266" t="s">
        <v>943</v>
      </c>
      <c r="J77" s="266">
        <v>20</v>
      </c>
      <c r="K77" s="277"/>
    </row>
    <row r="78" spans="2:11" ht="15" customHeight="1" x14ac:dyDescent="0.3">
      <c r="B78" s="276"/>
      <c r="C78" s="266" t="s">
        <v>944</v>
      </c>
      <c r="D78" s="266"/>
      <c r="E78" s="266"/>
      <c r="F78" s="285" t="s">
        <v>941</v>
      </c>
      <c r="G78" s="284"/>
      <c r="H78" s="266" t="s">
        <v>945</v>
      </c>
      <c r="I78" s="266" t="s">
        <v>943</v>
      </c>
      <c r="J78" s="266">
        <v>120</v>
      </c>
      <c r="K78" s="277"/>
    </row>
    <row r="79" spans="2:11" ht="15" customHeight="1" x14ac:dyDescent="0.3">
      <c r="B79" s="286"/>
      <c r="C79" s="266" t="s">
        <v>946</v>
      </c>
      <c r="D79" s="266"/>
      <c r="E79" s="266"/>
      <c r="F79" s="285" t="s">
        <v>947</v>
      </c>
      <c r="G79" s="284"/>
      <c r="H79" s="266" t="s">
        <v>948</v>
      </c>
      <c r="I79" s="266" t="s">
        <v>943</v>
      </c>
      <c r="J79" s="266">
        <v>50</v>
      </c>
      <c r="K79" s="277"/>
    </row>
    <row r="80" spans="2:11" ht="15" customHeight="1" x14ac:dyDescent="0.3">
      <c r="B80" s="286"/>
      <c r="C80" s="266" t="s">
        <v>949</v>
      </c>
      <c r="D80" s="266"/>
      <c r="E80" s="266"/>
      <c r="F80" s="285" t="s">
        <v>941</v>
      </c>
      <c r="G80" s="284"/>
      <c r="H80" s="266" t="s">
        <v>950</v>
      </c>
      <c r="I80" s="266" t="s">
        <v>951</v>
      </c>
      <c r="J80" s="266"/>
      <c r="K80" s="277"/>
    </row>
    <row r="81" spans="2:11" ht="15" customHeight="1" x14ac:dyDescent="0.3">
      <c r="B81" s="286"/>
      <c r="C81" s="287" t="s">
        <v>952</v>
      </c>
      <c r="D81" s="287"/>
      <c r="E81" s="287"/>
      <c r="F81" s="288" t="s">
        <v>947</v>
      </c>
      <c r="G81" s="287"/>
      <c r="H81" s="287" t="s">
        <v>953</v>
      </c>
      <c r="I81" s="287" t="s">
        <v>943</v>
      </c>
      <c r="J81" s="287">
        <v>15</v>
      </c>
      <c r="K81" s="277"/>
    </row>
    <row r="82" spans="2:11" ht="15" customHeight="1" x14ac:dyDescent="0.3">
      <c r="B82" s="286"/>
      <c r="C82" s="287" t="s">
        <v>954</v>
      </c>
      <c r="D82" s="287"/>
      <c r="E82" s="287"/>
      <c r="F82" s="288" t="s">
        <v>947</v>
      </c>
      <c r="G82" s="287"/>
      <c r="H82" s="287" t="s">
        <v>955</v>
      </c>
      <c r="I82" s="287" t="s">
        <v>943</v>
      </c>
      <c r="J82" s="287">
        <v>15</v>
      </c>
      <c r="K82" s="277"/>
    </row>
    <row r="83" spans="2:11" ht="15" customHeight="1" x14ac:dyDescent="0.3">
      <c r="B83" s="286"/>
      <c r="C83" s="287" t="s">
        <v>956</v>
      </c>
      <c r="D83" s="287"/>
      <c r="E83" s="287"/>
      <c r="F83" s="288" t="s">
        <v>947</v>
      </c>
      <c r="G83" s="287"/>
      <c r="H83" s="287" t="s">
        <v>957</v>
      </c>
      <c r="I83" s="287" t="s">
        <v>943</v>
      </c>
      <c r="J83" s="287">
        <v>20</v>
      </c>
      <c r="K83" s="277"/>
    </row>
    <row r="84" spans="2:11" ht="15" customHeight="1" x14ac:dyDescent="0.3">
      <c r="B84" s="286"/>
      <c r="C84" s="287" t="s">
        <v>958</v>
      </c>
      <c r="D84" s="287"/>
      <c r="E84" s="287"/>
      <c r="F84" s="288" t="s">
        <v>947</v>
      </c>
      <c r="G84" s="287"/>
      <c r="H84" s="287" t="s">
        <v>959</v>
      </c>
      <c r="I84" s="287" t="s">
        <v>943</v>
      </c>
      <c r="J84" s="287">
        <v>20</v>
      </c>
      <c r="K84" s="277"/>
    </row>
    <row r="85" spans="2:11" ht="15" customHeight="1" x14ac:dyDescent="0.3">
      <c r="B85" s="286"/>
      <c r="C85" s="266" t="s">
        <v>960</v>
      </c>
      <c r="D85" s="266"/>
      <c r="E85" s="266"/>
      <c r="F85" s="285" t="s">
        <v>947</v>
      </c>
      <c r="G85" s="284"/>
      <c r="H85" s="266" t="s">
        <v>961</v>
      </c>
      <c r="I85" s="266" t="s">
        <v>943</v>
      </c>
      <c r="J85" s="266">
        <v>50</v>
      </c>
      <c r="K85" s="277"/>
    </row>
    <row r="86" spans="2:11" ht="15" customHeight="1" x14ac:dyDescent="0.3">
      <c r="B86" s="286"/>
      <c r="C86" s="266" t="s">
        <v>962</v>
      </c>
      <c r="D86" s="266"/>
      <c r="E86" s="266"/>
      <c r="F86" s="285" t="s">
        <v>947</v>
      </c>
      <c r="G86" s="284"/>
      <c r="H86" s="266" t="s">
        <v>963</v>
      </c>
      <c r="I86" s="266" t="s">
        <v>943</v>
      </c>
      <c r="J86" s="266">
        <v>20</v>
      </c>
      <c r="K86" s="277"/>
    </row>
    <row r="87" spans="2:11" ht="15" customHeight="1" x14ac:dyDescent="0.3">
      <c r="B87" s="286"/>
      <c r="C87" s="266" t="s">
        <v>964</v>
      </c>
      <c r="D87" s="266"/>
      <c r="E87" s="266"/>
      <c r="F87" s="285" t="s">
        <v>947</v>
      </c>
      <c r="G87" s="284"/>
      <c r="H87" s="266" t="s">
        <v>965</v>
      </c>
      <c r="I87" s="266" t="s">
        <v>943</v>
      </c>
      <c r="J87" s="266">
        <v>20</v>
      </c>
      <c r="K87" s="277"/>
    </row>
    <row r="88" spans="2:11" ht="15" customHeight="1" x14ac:dyDescent="0.3">
      <c r="B88" s="286"/>
      <c r="C88" s="266" t="s">
        <v>966</v>
      </c>
      <c r="D88" s="266"/>
      <c r="E88" s="266"/>
      <c r="F88" s="285" t="s">
        <v>947</v>
      </c>
      <c r="G88" s="284"/>
      <c r="H88" s="266" t="s">
        <v>967</v>
      </c>
      <c r="I88" s="266" t="s">
        <v>943</v>
      </c>
      <c r="J88" s="266">
        <v>50</v>
      </c>
      <c r="K88" s="277"/>
    </row>
    <row r="89" spans="2:11" ht="15" customHeight="1" x14ac:dyDescent="0.3">
      <c r="B89" s="286"/>
      <c r="C89" s="266" t="s">
        <v>968</v>
      </c>
      <c r="D89" s="266"/>
      <c r="E89" s="266"/>
      <c r="F89" s="285" t="s">
        <v>947</v>
      </c>
      <c r="G89" s="284"/>
      <c r="H89" s="266" t="s">
        <v>968</v>
      </c>
      <c r="I89" s="266" t="s">
        <v>943</v>
      </c>
      <c r="J89" s="266">
        <v>50</v>
      </c>
      <c r="K89" s="277"/>
    </row>
    <row r="90" spans="2:11" ht="15" customHeight="1" x14ac:dyDescent="0.3">
      <c r="B90" s="286"/>
      <c r="C90" s="266" t="s">
        <v>183</v>
      </c>
      <c r="D90" s="266"/>
      <c r="E90" s="266"/>
      <c r="F90" s="285" t="s">
        <v>947</v>
      </c>
      <c r="G90" s="284"/>
      <c r="H90" s="266" t="s">
        <v>969</v>
      </c>
      <c r="I90" s="266" t="s">
        <v>943</v>
      </c>
      <c r="J90" s="266">
        <v>255</v>
      </c>
      <c r="K90" s="277"/>
    </row>
    <row r="91" spans="2:11" ht="15" customHeight="1" x14ac:dyDescent="0.3">
      <c r="B91" s="286"/>
      <c r="C91" s="266" t="s">
        <v>970</v>
      </c>
      <c r="D91" s="266"/>
      <c r="E91" s="266"/>
      <c r="F91" s="285" t="s">
        <v>941</v>
      </c>
      <c r="G91" s="284"/>
      <c r="H91" s="266" t="s">
        <v>971</v>
      </c>
      <c r="I91" s="266" t="s">
        <v>972</v>
      </c>
      <c r="J91" s="266"/>
      <c r="K91" s="277"/>
    </row>
    <row r="92" spans="2:11" ht="15" customHeight="1" x14ac:dyDescent="0.3">
      <c r="B92" s="286"/>
      <c r="C92" s="266" t="s">
        <v>973</v>
      </c>
      <c r="D92" s="266"/>
      <c r="E92" s="266"/>
      <c r="F92" s="285" t="s">
        <v>941</v>
      </c>
      <c r="G92" s="284"/>
      <c r="H92" s="266" t="s">
        <v>974</v>
      </c>
      <c r="I92" s="266" t="s">
        <v>975</v>
      </c>
      <c r="J92" s="266"/>
      <c r="K92" s="277"/>
    </row>
    <row r="93" spans="2:11" ht="15" customHeight="1" x14ac:dyDescent="0.3">
      <c r="B93" s="286"/>
      <c r="C93" s="266" t="s">
        <v>976</v>
      </c>
      <c r="D93" s="266"/>
      <c r="E93" s="266"/>
      <c r="F93" s="285" t="s">
        <v>941</v>
      </c>
      <c r="G93" s="284"/>
      <c r="H93" s="266" t="s">
        <v>976</v>
      </c>
      <c r="I93" s="266" t="s">
        <v>975</v>
      </c>
      <c r="J93" s="266"/>
      <c r="K93" s="277"/>
    </row>
    <row r="94" spans="2:11" ht="15" customHeight="1" x14ac:dyDescent="0.3">
      <c r="B94" s="286"/>
      <c r="C94" s="266" t="s">
        <v>37</v>
      </c>
      <c r="D94" s="266"/>
      <c r="E94" s="266"/>
      <c r="F94" s="285" t="s">
        <v>941</v>
      </c>
      <c r="G94" s="284"/>
      <c r="H94" s="266" t="s">
        <v>977</v>
      </c>
      <c r="I94" s="266" t="s">
        <v>975</v>
      </c>
      <c r="J94" s="266"/>
      <c r="K94" s="277"/>
    </row>
    <row r="95" spans="2:11" ht="15" customHeight="1" x14ac:dyDescent="0.3">
      <c r="B95" s="286"/>
      <c r="C95" s="266" t="s">
        <v>47</v>
      </c>
      <c r="D95" s="266"/>
      <c r="E95" s="266"/>
      <c r="F95" s="285" t="s">
        <v>941</v>
      </c>
      <c r="G95" s="284"/>
      <c r="H95" s="266" t="s">
        <v>978</v>
      </c>
      <c r="I95" s="266" t="s">
        <v>975</v>
      </c>
      <c r="J95" s="266"/>
      <c r="K95" s="277"/>
    </row>
    <row r="96" spans="2:11" ht="15" customHeight="1" x14ac:dyDescent="0.3">
      <c r="B96" s="289"/>
      <c r="C96" s="290"/>
      <c r="D96" s="290"/>
      <c r="E96" s="290"/>
      <c r="F96" s="290"/>
      <c r="G96" s="290"/>
      <c r="H96" s="290"/>
      <c r="I96" s="290"/>
      <c r="J96" s="290"/>
      <c r="K96" s="291"/>
    </row>
    <row r="97" spans="2:11" ht="18.75" customHeight="1" x14ac:dyDescent="0.3">
      <c r="B97" s="292"/>
      <c r="C97" s="293"/>
      <c r="D97" s="293"/>
      <c r="E97" s="293"/>
      <c r="F97" s="293"/>
      <c r="G97" s="293"/>
      <c r="H97" s="293"/>
      <c r="I97" s="293"/>
      <c r="J97" s="293"/>
      <c r="K97" s="292"/>
    </row>
    <row r="98" spans="2:11" ht="18.75" customHeight="1" x14ac:dyDescent="0.3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spans="2:11" ht="7.5" customHeight="1" x14ac:dyDescent="0.3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spans="2:11" ht="45" customHeight="1" x14ac:dyDescent="0.3">
      <c r="B100" s="276"/>
      <c r="C100" s="380" t="s">
        <v>979</v>
      </c>
      <c r="D100" s="380"/>
      <c r="E100" s="380"/>
      <c r="F100" s="380"/>
      <c r="G100" s="380"/>
      <c r="H100" s="380"/>
      <c r="I100" s="380"/>
      <c r="J100" s="380"/>
      <c r="K100" s="277"/>
    </row>
    <row r="101" spans="2:11" ht="17.25" customHeight="1" x14ac:dyDescent="0.3">
      <c r="B101" s="276"/>
      <c r="C101" s="278" t="s">
        <v>935</v>
      </c>
      <c r="D101" s="278"/>
      <c r="E101" s="278"/>
      <c r="F101" s="278" t="s">
        <v>936</v>
      </c>
      <c r="G101" s="279"/>
      <c r="H101" s="278" t="s">
        <v>178</v>
      </c>
      <c r="I101" s="278" t="s">
        <v>56</v>
      </c>
      <c r="J101" s="278" t="s">
        <v>937</v>
      </c>
      <c r="K101" s="277"/>
    </row>
    <row r="102" spans="2:11" ht="17.25" customHeight="1" x14ac:dyDescent="0.3">
      <c r="B102" s="276"/>
      <c r="C102" s="280" t="s">
        <v>938</v>
      </c>
      <c r="D102" s="280"/>
      <c r="E102" s="280"/>
      <c r="F102" s="281" t="s">
        <v>939</v>
      </c>
      <c r="G102" s="282"/>
      <c r="H102" s="280"/>
      <c r="I102" s="280"/>
      <c r="J102" s="280" t="s">
        <v>940</v>
      </c>
      <c r="K102" s="277"/>
    </row>
    <row r="103" spans="2:11" ht="5.25" customHeight="1" x14ac:dyDescent="0.3">
      <c r="B103" s="276"/>
      <c r="C103" s="278"/>
      <c r="D103" s="278"/>
      <c r="E103" s="278"/>
      <c r="F103" s="278"/>
      <c r="G103" s="294"/>
      <c r="H103" s="278"/>
      <c r="I103" s="278"/>
      <c r="J103" s="278"/>
      <c r="K103" s="277"/>
    </row>
    <row r="104" spans="2:11" ht="15" customHeight="1" x14ac:dyDescent="0.3">
      <c r="B104" s="276"/>
      <c r="C104" s="266" t="s">
        <v>52</v>
      </c>
      <c r="D104" s="283"/>
      <c r="E104" s="283"/>
      <c r="F104" s="285" t="s">
        <v>941</v>
      </c>
      <c r="G104" s="294"/>
      <c r="H104" s="266" t="s">
        <v>980</v>
      </c>
      <c r="I104" s="266" t="s">
        <v>943</v>
      </c>
      <c r="J104" s="266">
        <v>20</v>
      </c>
      <c r="K104" s="277"/>
    </row>
    <row r="105" spans="2:11" ht="15" customHeight="1" x14ac:dyDescent="0.3">
      <c r="B105" s="276"/>
      <c r="C105" s="266" t="s">
        <v>944</v>
      </c>
      <c r="D105" s="266"/>
      <c r="E105" s="266"/>
      <c r="F105" s="285" t="s">
        <v>941</v>
      </c>
      <c r="G105" s="266"/>
      <c r="H105" s="266" t="s">
        <v>980</v>
      </c>
      <c r="I105" s="266" t="s">
        <v>943</v>
      </c>
      <c r="J105" s="266">
        <v>120</v>
      </c>
      <c r="K105" s="277"/>
    </row>
    <row r="106" spans="2:11" ht="15" customHeight="1" x14ac:dyDescent="0.3">
      <c r="B106" s="286"/>
      <c r="C106" s="266" t="s">
        <v>946</v>
      </c>
      <c r="D106" s="266"/>
      <c r="E106" s="266"/>
      <c r="F106" s="285" t="s">
        <v>947</v>
      </c>
      <c r="G106" s="266"/>
      <c r="H106" s="266" t="s">
        <v>980</v>
      </c>
      <c r="I106" s="266" t="s">
        <v>943</v>
      </c>
      <c r="J106" s="266">
        <v>50</v>
      </c>
      <c r="K106" s="277"/>
    </row>
    <row r="107" spans="2:11" ht="15" customHeight="1" x14ac:dyDescent="0.3">
      <c r="B107" s="286"/>
      <c r="C107" s="266" t="s">
        <v>949</v>
      </c>
      <c r="D107" s="266"/>
      <c r="E107" s="266"/>
      <c r="F107" s="285" t="s">
        <v>941</v>
      </c>
      <c r="G107" s="266"/>
      <c r="H107" s="266" t="s">
        <v>980</v>
      </c>
      <c r="I107" s="266" t="s">
        <v>951</v>
      </c>
      <c r="J107" s="266"/>
      <c r="K107" s="277"/>
    </row>
    <row r="108" spans="2:11" ht="15" customHeight="1" x14ac:dyDescent="0.3">
      <c r="B108" s="286"/>
      <c r="C108" s="266" t="s">
        <v>960</v>
      </c>
      <c r="D108" s="266"/>
      <c r="E108" s="266"/>
      <c r="F108" s="285" t="s">
        <v>947</v>
      </c>
      <c r="G108" s="266"/>
      <c r="H108" s="266" t="s">
        <v>980</v>
      </c>
      <c r="I108" s="266" t="s">
        <v>943</v>
      </c>
      <c r="J108" s="266">
        <v>50</v>
      </c>
      <c r="K108" s="277"/>
    </row>
    <row r="109" spans="2:11" ht="15" customHeight="1" x14ac:dyDescent="0.3">
      <c r="B109" s="286"/>
      <c r="C109" s="266" t="s">
        <v>968</v>
      </c>
      <c r="D109" s="266"/>
      <c r="E109" s="266"/>
      <c r="F109" s="285" t="s">
        <v>947</v>
      </c>
      <c r="G109" s="266"/>
      <c r="H109" s="266" t="s">
        <v>980</v>
      </c>
      <c r="I109" s="266" t="s">
        <v>943</v>
      </c>
      <c r="J109" s="266">
        <v>50</v>
      </c>
      <c r="K109" s="277"/>
    </row>
    <row r="110" spans="2:11" ht="15" customHeight="1" x14ac:dyDescent="0.3">
      <c r="B110" s="286"/>
      <c r="C110" s="266" t="s">
        <v>966</v>
      </c>
      <c r="D110" s="266"/>
      <c r="E110" s="266"/>
      <c r="F110" s="285" t="s">
        <v>947</v>
      </c>
      <c r="G110" s="266"/>
      <c r="H110" s="266" t="s">
        <v>980</v>
      </c>
      <c r="I110" s="266" t="s">
        <v>943</v>
      </c>
      <c r="J110" s="266">
        <v>50</v>
      </c>
      <c r="K110" s="277"/>
    </row>
    <row r="111" spans="2:11" ht="15" customHeight="1" x14ac:dyDescent="0.3">
      <c r="B111" s="286"/>
      <c r="C111" s="266" t="s">
        <v>52</v>
      </c>
      <c r="D111" s="266"/>
      <c r="E111" s="266"/>
      <c r="F111" s="285" t="s">
        <v>941</v>
      </c>
      <c r="G111" s="266"/>
      <c r="H111" s="266" t="s">
        <v>981</v>
      </c>
      <c r="I111" s="266" t="s">
        <v>943</v>
      </c>
      <c r="J111" s="266">
        <v>20</v>
      </c>
      <c r="K111" s="277"/>
    </row>
    <row r="112" spans="2:11" ht="15" customHeight="1" x14ac:dyDescent="0.3">
      <c r="B112" s="286"/>
      <c r="C112" s="266" t="s">
        <v>982</v>
      </c>
      <c r="D112" s="266"/>
      <c r="E112" s="266"/>
      <c r="F112" s="285" t="s">
        <v>941</v>
      </c>
      <c r="G112" s="266"/>
      <c r="H112" s="266" t="s">
        <v>983</v>
      </c>
      <c r="I112" s="266" t="s">
        <v>943</v>
      </c>
      <c r="J112" s="266">
        <v>120</v>
      </c>
      <c r="K112" s="277"/>
    </row>
    <row r="113" spans="2:11" ht="15" customHeight="1" x14ac:dyDescent="0.3">
      <c r="B113" s="286"/>
      <c r="C113" s="266" t="s">
        <v>37</v>
      </c>
      <c r="D113" s="266"/>
      <c r="E113" s="266"/>
      <c r="F113" s="285" t="s">
        <v>941</v>
      </c>
      <c r="G113" s="266"/>
      <c r="H113" s="266" t="s">
        <v>984</v>
      </c>
      <c r="I113" s="266" t="s">
        <v>975</v>
      </c>
      <c r="J113" s="266"/>
      <c r="K113" s="277"/>
    </row>
    <row r="114" spans="2:11" ht="15" customHeight="1" x14ac:dyDescent="0.3">
      <c r="B114" s="286"/>
      <c r="C114" s="266" t="s">
        <v>47</v>
      </c>
      <c r="D114" s="266"/>
      <c r="E114" s="266"/>
      <c r="F114" s="285" t="s">
        <v>941</v>
      </c>
      <c r="G114" s="266"/>
      <c r="H114" s="266" t="s">
        <v>985</v>
      </c>
      <c r="I114" s="266" t="s">
        <v>975</v>
      </c>
      <c r="J114" s="266"/>
      <c r="K114" s="277"/>
    </row>
    <row r="115" spans="2:11" ht="15" customHeight="1" x14ac:dyDescent="0.3">
      <c r="B115" s="286"/>
      <c r="C115" s="266" t="s">
        <v>56</v>
      </c>
      <c r="D115" s="266"/>
      <c r="E115" s="266"/>
      <c r="F115" s="285" t="s">
        <v>941</v>
      </c>
      <c r="G115" s="266"/>
      <c r="H115" s="266" t="s">
        <v>986</v>
      </c>
      <c r="I115" s="266" t="s">
        <v>987</v>
      </c>
      <c r="J115" s="266"/>
      <c r="K115" s="277"/>
    </row>
    <row r="116" spans="2:11" ht="15" customHeight="1" x14ac:dyDescent="0.3">
      <c r="B116" s="289"/>
      <c r="C116" s="295"/>
      <c r="D116" s="295"/>
      <c r="E116" s="295"/>
      <c r="F116" s="295"/>
      <c r="G116" s="295"/>
      <c r="H116" s="295"/>
      <c r="I116" s="295"/>
      <c r="J116" s="295"/>
      <c r="K116" s="291"/>
    </row>
    <row r="117" spans="2:11" ht="18.75" customHeight="1" x14ac:dyDescent="0.3">
      <c r="B117" s="296"/>
      <c r="C117" s="263"/>
      <c r="D117" s="263"/>
      <c r="E117" s="263"/>
      <c r="F117" s="297"/>
      <c r="G117" s="263"/>
      <c r="H117" s="263"/>
      <c r="I117" s="263"/>
      <c r="J117" s="263"/>
      <c r="K117" s="296"/>
    </row>
    <row r="118" spans="2:11" ht="18.75" customHeight="1" x14ac:dyDescent="0.3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spans="2:11" ht="7.5" customHeight="1" x14ac:dyDescent="0.3">
      <c r="B119" s="298"/>
      <c r="C119" s="299"/>
      <c r="D119" s="299"/>
      <c r="E119" s="299"/>
      <c r="F119" s="299"/>
      <c r="G119" s="299"/>
      <c r="H119" s="299"/>
      <c r="I119" s="299"/>
      <c r="J119" s="299"/>
      <c r="K119" s="300"/>
    </row>
    <row r="120" spans="2:11" ht="45" customHeight="1" x14ac:dyDescent="0.3">
      <c r="B120" s="301"/>
      <c r="C120" s="377" t="s">
        <v>988</v>
      </c>
      <c r="D120" s="377"/>
      <c r="E120" s="377"/>
      <c r="F120" s="377"/>
      <c r="G120" s="377"/>
      <c r="H120" s="377"/>
      <c r="I120" s="377"/>
      <c r="J120" s="377"/>
      <c r="K120" s="302"/>
    </row>
    <row r="121" spans="2:11" ht="17.25" customHeight="1" x14ac:dyDescent="0.3">
      <c r="B121" s="303"/>
      <c r="C121" s="278" t="s">
        <v>935</v>
      </c>
      <c r="D121" s="278"/>
      <c r="E121" s="278"/>
      <c r="F121" s="278" t="s">
        <v>936</v>
      </c>
      <c r="G121" s="279"/>
      <c r="H121" s="278" t="s">
        <v>178</v>
      </c>
      <c r="I121" s="278" t="s">
        <v>56</v>
      </c>
      <c r="J121" s="278" t="s">
        <v>937</v>
      </c>
      <c r="K121" s="304"/>
    </row>
    <row r="122" spans="2:11" ht="17.25" customHeight="1" x14ac:dyDescent="0.3">
      <c r="B122" s="303"/>
      <c r="C122" s="280" t="s">
        <v>938</v>
      </c>
      <c r="D122" s="280"/>
      <c r="E122" s="280"/>
      <c r="F122" s="281" t="s">
        <v>939</v>
      </c>
      <c r="G122" s="282"/>
      <c r="H122" s="280"/>
      <c r="I122" s="280"/>
      <c r="J122" s="280" t="s">
        <v>940</v>
      </c>
      <c r="K122" s="304"/>
    </row>
    <row r="123" spans="2:11" ht="5.25" customHeight="1" x14ac:dyDescent="0.3">
      <c r="B123" s="305"/>
      <c r="C123" s="283"/>
      <c r="D123" s="283"/>
      <c r="E123" s="283"/>
      <c r="F123" s="283"/>
      <c r="G123" s="266"/>
      <c r="H123" s="283"/>
      <c r="I123" s="283"/>
      <c r="J123" s="283"/>
      <c r="K123" s="306"/>
    </row>
    <row r="124" spans="2:11" ht="15" customHeight="1" x14ac:dyDescent="0.3">
      <c r="B124" s="305"/>
      <c r="C124" s="266" t="s">
        <v>944</v>
      </c>
      <c r="D124" s="283"/>
      <c r="E124" s="283"/>
      <c r="F124" s="285" t="s">
        <v>941</v>
      </c>
      <c r="G124" s="266"/>
      <c r="H124" s="266" t="s">
        <v>980</v>
      </c>
      <c r="I124" s="266" t="s">
        <v>943</v>
      </c>
      <c r="J124" s="266">
        <v>120</v>
      </c>
      <c r="K124" s="307"/>
    </row>
    <row r="125" spans="2:11" ht="15" customHeight="1" x14ac:dyDescent="0.3">
      <c r="B125" s="305"/>
      <c r="C125" s="266" t="s">
        <v>989</v>
      </c>
      <c r="D125" s="266"/>
      <c r="E125" s="266"/>
      <c r="F125" s="285" t="s">
        <v>941</v>
      </c>
      <c r="G125" s="266"/>
      <c r="H125" s="266" t="s">
        <v>990</v>
      </c>
      <c r="I125" s="266" t="s">
        <v>943</v>
      </c>
      <c r="J125" s="266" t="s">
        <v>991</v>
      </c>
      <c r="K125" s="307"/>
    </row>
    <row r="126" spans="2:11" ht="15" customHeight="1" x14ac:dyDescent="0.3">
      <c r="B126" s="305"/>
      <c r="C126" s="266" t="s">
        <v>890</v>
      </c>
      <c r="D126" s="266"/>
      <c r="E126" s="266"/>
      <c r="F126" s="285" t="s">
        <v>941</v>
      </c>
      <c r="G126" s="266"/>
      <c r="H126" s="266" t="s">
        <v>992</v>
      </c>
      <c r="I126" s="266" t="s">
        <v>943</v>
      </c>
      <c r="J126" s="266" t="s">
        <v>991</v>
      </c>
      <c r="K126" s="307"/>
    </row>
    <row r="127" spans="2:11" ht="15" customHeight="1" x14ac:dyDescent="0.3">
      <c r="B127" s="305"/>
      <c r="C127" s="266" t="s">
        <v>952</v>
      </c>
      <c r="D127" s="266"/>
      <c r="E127" s="266"/>
      <c r="F127" s="285" t="s">
        <v>947</v>
      </c>
      <c r="G127" s="266"/>
      <c r="H127" s="266" t="s">
        <v>953</v>
      </c>
      <c r="I127" s="266" t="s">
        <v>943</v>
      </c>
      <c r="J127" s="266">
        <v>15</v>
      </c>
      <c r="K127" s="307"/>
    </row>
    <row r="128" spans="2:11" ht="15" customHeight="1" x14ac:dyDescent="0.3">
      <c r="B128" s="305"/>
      <c r="C128" s="287" t="s">
        <v>954</v>
      </c>
      <c r="D128" s="287"/>
      <c r="E128" s="287"/>
      <c r="F128" s="288" t="s">
        <v>947</v>
      </c>
      <c r="G128" s="287"/>
      <c r="H128" s="287" t="s">
        <v>955</v>
      </c>
      <c r="I128" s="287" t="s">
        <v>943</v>
      </c>
      <c r="J128" s="287">
        <v>15</v>
      </c>
      <c r="K128" s="307"/>
    </row>
    <row r="129" spans="2:11" ht="15" customHeight="1" x14ac:dyDescent="0.3">
      <c r="B129" s="305"/>
      <c r="C129" s="287" t="s">
        <v>956</v>
      </c>
      <c r="D129" s="287"/>
      <c r="E129" s="287"/>
      <c r="F129" s="288" t="s">
        <v>947</v>
      </c>
      <c r="G129" s="287"/>
      <c r="H129" s="287" t="s">
        <v>957</v>
      </c>
      <c r="I129" s="287" t="s">
        <v>943</v>
      </c>
      <c r="J129" s="287">
        <v>20</v>
      </c>
      <c r="K129" s="307"/>
    </row>
    <row r="130" spans="2:11" ht="15" customHeight="1" x14ac:dyDescent="0.3">
      <c r="B130" s="305"/>
      <c r="C130" s="287" t="s">
        <v>958</v>
      </c>
      <c r="D130" s="287"/>
      <c r="E130" s="287"/>
      <c r="F130" s="288" t="s">
        <v>947</v>
      </c>
      <c r="G130" s="287"/>
      <c r="H130" s="287" t="s">
        <v>959</v>
      </c>
      <c r="I130" s="287" t="s">
        <v>943</v>
      </c>
      <c r="J130" s="287">
        <v>20</v>
      </c>
      <c r="K130" s="307"/>
    </row>
    <row r="131" spans="2:11" ht="15" customHeight="1" x14ac:dyDescent="0.3">
      <c r="B131" s="305"/>
      <c r="C131" s="266" t="s">
        <v>946</v>
      </c>
      <c r="D131" s="266"/>
      <c r="E131" s="266"/>
      <c r="F131" s="285" t="s">
        <v>947</v>
      </c>
      <c r="G131" s="266"/>
      <c r="H131" s="266" t="s">
        <v>980</v>
      </c>
      <c r="I131" s="266" t="s">
        <v>943</v>
      </c>
      <c r="J131" s="266">
        <v>50</v>
      </c>
      <c r="K131" s="307"/>
    </row>
    <row r="132" spans="2:11" ht="15" customHeight="1" x14ac:dyDescent="0.3">
      <c r="B132" s="305"/>
      <c r="C132" s="266" t="s">
        <v>960</v>
      </c>
      <c r="D132" s="266"/>
      <c r="E132" s="266"/>
      <c r="F132" s="285" t="s">
        <v>947</v>
      </c>
      <c r="G132" s="266"/>
      <c r="H132" s="266" t="s">
        <v>980</v>
      </c>
      <c r="I132" s="266" t="s">
        <v>943</v>
      </c>
      <c r="J132" s="266">
        <v>50</v>
      </c>
      <c r="K132" s="307"/>
    </row>
    <row r="133" spans="2:11" ht="15" customHeight="1" x14ac:dyDescent="0.3">
      <c r="B133" s="305"/>
      <c r="C133" s="266" t="s">
        <v>966</v>
      </c>
      <c r="D133" s="266"/>
      <c r="E133" s="266"/>
      <c r="F133" s="285" t="s">
        <v>947</v>
      </c>
      <c r="G133" s="266"/>
      <c r="H133" s="266" t="s">
        <v>980</v>
      </c>
      <c r="I133" s="266" t="s">
        <v>943</v>
      </c>
      <c r="J133" s="266">
        <v>50</v>
      </c>
      <c r="K133" s="307"/>
    </row>
    <row r="134" spans="2:11" ht="15" customHeight="1" x14ac:dyDescent="0.3">
      <c r="B134" s="305"/>
      <c r="C134" s="266" t="s">
        <v>968</v>
      </c>
      <c r="D134" s="266"/>
      <c r="E134" s="266"/>
      <c r="F134" s="285" t="s">
        <v>947</v>
      </c>
      <c r="G134" s="266"/>
      <c r="H134" s="266" t="s">
        <v>980</v>
      </c>
      <c r="I134" s="266" t="s">
        <v>943</v>
      </c>
      <c r="J134" s="266">
        <v>50</v>
      </c>
      <c r="K134" s="307"/>
    </row>
    <row r="135" spans="2:11" ht="15" customHeight="1" x14ac:dyDescent="0.3">
      <c r="B135" s="305"/>
      <c r="C135" s="266" t="s">
        <v>183</v>
      </c>
      <c r="D135" s="266"/>
      <c r="E135" s="266"/>
      <c r="F135" s="285" t="s">
        <v>947</v>
      </c>
      <c r="G135" s="266"/>
      <c r="H135" s="266" t="s">
        <v>993</v>
      </c>
      <c r="I135" s="266" t="s">
        <v>943</v>
      </c>
      <c r="J135" s="266">
        <v>255</v>
      </c>
      <c r="K135" s="307"/>
    </row>
    <row r="136" spans="2:11" ht="15" customHeight="1" x14ac:dyDescent="0.3">
      <c r="B136" s="305"/>
      <c r="C136" s="266" t="s">
        <v>970</v>
      </c>
      <c r="D136" s="266"/>
      <c r="E136" s="266"/>
      <c r="F136" s="285" t="s">
        <v>941</v>
      </c>
      <c r="G136" s="266"/>
      <c r="H136" s="266" t="s">
        <v>994</v>
      </c>
      <c r="I136" s="266" t="s">
        <v>972</v>
      </c>
      <c r="J136" s="266"/>
      <c r="K136" s="307"/>
    </row>
    <row r="137" spans="2:11" ht="15" customHeight="1" x14ac:dyDescent="0.3">
      <c r="B137" s="305"/>
      <c r="C137" s="266" t="s">
        <v>973</v>
      </c>
      <c r="D137" s="266"/>
      <c r="E137" s="266"/>
      <c r="F137" s="285" t="s">
        <v>941</v>
      </c>
      <c r="G137" s="266"/>
      <c r="H137" s="266" t="s">
        <v>995</v>
      </c>
      <c r="I137" s="266" t="s">
        <v>975</v>
      </c>
      <c r="J137" s="266"/>
      <c r="K137" s="307"/>
    </row>
    <row r="138" spans="2:11" ht="15" customHeight="1" x14ac:dyDescent="0.3">
      <c r="B138" s="305"/>
      <c r="C138" s="266" t="s">
        <v>976</v>
      </c>
      <c r="D138" s="266"/>
      <c r="E138" s="266"/>
      <c r="F138" s="285" t="s">
        <v>941</v>
      </c>
      <c r="G138" s="266"/>
      <c r="H138" s="266" t="s">
        <v>976</v>
      </c>
      <c r="I138" s="266" t="s">
        <v>975</v>
      </c>
      <c r="J138" s="266"/>
      <c r="K138" s="307"/>
    </row>
    <row r="139" spans="2:11" ht="15" customHeight="1" x14ac:dyDescent="0.3">
      <c r="B139" s="305"/>
      <c r="C139" s="266" t="s">
        <v>37</v>
      </c>
      <c r="D139" s="266"/>
      <c r="E139" s="266"/>
      <c r="F139" s="285" t="s">
        <v>941</v>
      </c>
      <c r="G139" s="266"/>
      <c r="H139" s="266" t="s">
        <v>996</v>
      </c>
      <c r="I139" s="266" t="s">
        <v>975</v>
      </c>
      <c r="J139" s="266"/>
      <c r="K139" s="307"/>
    </row>
    <row r="140" spans="2:11" ht="15" customHeight="1" x14ac:dyDescent="0.3">
      <c r="B140" s="305"/>
      <c r="C140" s="266" t="s">
        <v>997</v>
      </c>
      <c r="D140" s="266"/>
      <c r="E140" s="266"/>
      <c r="F140" s="285" t="s">
        <v>941</v>
      </c>
      <c r="G140" s="266"/>
      <c r="H140" s="266" t="s">
        <v>998</v>
      </c>
      <c r="I140" s="266" t="s">
        <v>975</v>
      </c>
      <c r="J140" s="266"/>
      <c r="K140" s="307"/>
    </row>
    <row r="141" spans="2:11" ht="15" customHeight="1" x14ac:dyDescent="0.3">
      <c r="B141" s="308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spans="2:11" ht="18.75" customHeight="1" x14ac:dyDescent="0.3">
      <c r="B142" s="263"/>
      <c r="C142" s="263"/>
      <c r="D142" s="263"/>
      <c r="E142" s="263"/>
      <c r="F142" s="297"/>
      <c r="G142" s="263"/>
      <c r="H142" s="263"/>
      <c r="I142" s="263"/>
      <c r="J142" s="263"/>
      <c r="K142" s="263"/>
    </row>
    <row r="143" spans="2:11" ht="18.75" customHeight="1" x14ac:dyDescent="0.3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spans="2:11" ht="7.5" customHeight="1" x14ac:dyDescent="0.3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spans="2:11" ht="45" customHeight="1" x14ac:dyDescent="0.3">
      <c r="B145" s="276"/>
      <c r="C145" s="380" t="s">
        <v>999</v>
      </c>
      <c r="D145" s="380"/>
      <c r="E145" s="380"/>
      <c r="F145" s="380"/>
      <c r="G145" s="380"/>
      <c r="H145" s="380"/>
      <c r="I145" s="380"/>
      <c r="J145" s="380"/>
      <c r="K145" s="277"/>
    </row>
    <row r="146" spans="2:11" ht="17.25" customHeight="1" x14ac:dyDescent="0.3">
      <c r="B146" s="276"/>
      <c r="C146" s="278" t="s">
        <v>935</v>
      </c>
      <c r="D146" s="278"/>
      <c r="E146" s="278"/>
      <c r="F146" s="278" t="s">
        <v>936</v>
      </c>
      <c r="G146" s="279"/>
      <c r="H146" s="278" t="s">
        <v>178</v>
      </c>
      <c r="I146" s="278" t="s">
        <v>56</v>
      </c>
      <c r="J146" s="278" t="s">
        <v>937</v>
      </c>
      <c r="K146" s="277"/>
    </row>
    <row r="147" spans="2:11" ht="17.25" customHeight="1" x14ac:dyDescent="0.3">
      <c r="B147" s="276"/>
      <c r="C147" s="280" t="s">
        <v>938</v>
      </c>
      <c r="D147" s="280"/>
      <c r="E147" s="280"/>
      <c r="F147" s="281" t="s">
        <v>939</v>
      </c>
      <c r="G147" s="282"/>
      <c r="H147" s="280"/>
      <c r="I147" s="280"/>
      <c r="J147" s="280" t="s">
        <v>940</v>
      </c>
      <c r="K147" s="277"/>
    </row>
    <row r="148" spans="2:11" ht="5.25" customHeight="1" x14ac:dyDescent="0.3">
      <c r="B148" s="286"/>
      <c r="C148" s="283"/>
      <c r="D148" s="283"/>
      <c r="E148" s="283"/>
      <c r="F148" s="283"/>
      <c r="G148" s="284"/>
      <c r="H148" s="283"/>
      <c r="I148" s="283"/>
      <c r="J148" s="283"/>
      <c r="K148" s="307"/>
    </row>
    <row r="149" spans="2:11" ht="15" customHeight="1" x14ac:dyDescent="0.3">
      <c r="B149" s="286"/>
      <c r="C149" s="311" t="s">
        <v>944</v>
      </c>
      <c r="D149" s="266"/>
      <c r="E149" s="266"/>
      <c r="F149" s="312" t="s">
        <v>941</v>
      </c>
      <c r="G149" s="266"/>
      <c r="H149" s="311" t="s">
        <v>980</v>
      </c>
      <c r="I149" s="311" t="s">
        <v>943</v>
      </c>
      <c r="J149" s="311">
        <v>120</v>
      </c>
      <c r="K149" s="307"/>
    </row>
    <row r="150" spans="2:11" ht="15" customHeight="1" x14ac:dyDescent="0.3">
      <c r="B150" s="286"/>
      <c r="C150" s="311" t="s">
        <v>989</v>
      </c>
      <c r="D150" s="266"/>
      <c r="E150" s="266"/>
      <c r="F150" s="312" t="s">
        <v>941</v>
      </c>
      <c r="G150" s="266"/>
      <c r="H150" s="311" t="s">
        <v>1000</v>
      </c>
      <c r="I150" s="311" t="s">
        <v>943</v>
      </c>
      <c r="J150" s="311" t="s">
        <v>991</v>
      </c>
      <c r="K150" s="307"/>
    </row>
    <row r="151" spans="2:11" ht="15" customHeight="1" x14ac:dyDescent="0.3">
      <c r="B151" s="286"/>
      <c r="C151" s="311" t="s">
        <v>890</v>
      </c>
      <c r="D151" s="266"/>
      <c r="E151" s="266"/>
      <c r="F151" s="312" t="s">
        <v>941</v>
      </c>
      <c r="G151" s="266"/>
      <c r="H151" s="311" t="s">
        <v>1001</v>
      </c>
      <c r="I151" s="311" t="s">
        <v>943</v>
      </c>
      <c r="J151" s="311" t="s">
        <v>991</v>
      </c>
      <c r="K151" s="307"/>
    </row>
    <row r="152" spans="2:11" ht="15" customHeight="1" x14ac:dyDescent="0.3">
      <c r="B152" s="286"/>
      <c r="C152" s="311" t="s">
        <v>946</v>
      </c>
      <c r="D152" s="266"/>
      <c r="E152" s="266"/>
      <c r="F152" s="312" t="s">
        <v>947</v>
      </c>
      <c r="G152" s="266"/>
      <c r="H152" s="311" t="s">
        <v>980</v>
      </c>
      <c r="I152" s="311" t="s">
        <v>943</v>
      </c>
      <c r="J152" s="311">
        <v>50</v>
      </c>
      <c r="K152" s="307"/>
    </row>
    <row r="153" spans="2:11" ht="15" customHeight="1" x14ac:dyDescent="0.3">
      <c r="B153" s="286"/>
      <c r="C153" s="311" t="s">
        <v>949</v>
      </c>
      <c r="D153" s="266"/>
      <c r="E153" s="266"/>
      <c r="F153" s="312" t="s">
        <v>941</v>
      </c>
      <c r="G153" s="266"/>
      <c r="H153" s="311" t="s">
        <v>980</v>
      </c>
      <c r="I153" s="311" t="s">
        <v>951</v>
      </c>
      <c r="J153" s="311"/>
      <c r="K153" s="307"/>
    </row>
    <row r="154" spans="2:11" ht="15" customHeight="1" x14ac:dyDescent="0.3">
      <c r="B154" s="286"/>
      <c r="C154" s="311" t="s">
        <v>960</v>
      </c>
      <c r="D154" s="266"/>
      <c r="E154" s="266"/>
      <c r="F154" s="312" t="s">
        <v>947</v>
      </c>
      <c r="G154" s="266"/>
      <c r="H154" s="311" t="s">
        <v>980</v>
      </c>
      <c r="I154" s="311" t="s">
        <v>943</v>
      </c>
      <c r="J154" s="311">
        <v>50</v>
      </c>
      <c r="K154" s="307"/>
    </row>
    <row r="155" spans="2:11" ht="15" customHeight="1" x14ac:dyDescent="0.3">
      <c r="B155" s="286"/>
      <c r="C155" s="311" t="s">
        <v>968</v>
      </c>
      <c r="D155" s="266"/>
      <c r="E155" s="266"/>
      <c r="F155" s="312" t="s">
        <v>947</v>
      </c>
      <c r="G155" s="266"/>
      <c r="H155" s="311" t="s">
        <v>980</v>
      </c>
      <c r="I155" s="311" t="s">
        <v>943</v>
      </c>
      <c r="J155" s="311">
        <v>50</v>
      </c>
      <c r="K155" s="307"/>
    </row>
    <row r="156" spans="2:11" ht="15" customHeight="1" x14ac:dyDescent="0.3">
      <c r="B156" s="286"/>
      <c r="C156" s="311" t="s">
        <v>966</v>
      </c>
      <c r="D156" s="266"/>
      <c r="E156" s="266"/>
      <c r="F156" s="312" t="s">
        <v>947</v>
      </c>
      <c r="G156" s="266"/>
      <c r="H156" s="311" t="s">
        <v>980</v>
      </c>
      <c r="I156" s="311" t="s">
        <v>943</v>
      </c>
      <c r="J156" s="311">
        <v>50</v>
      </c>
      <c r="K156" s="307"/>
    </row>
    <row r="157" spans="2:11" ht="15" customHeight="1" x14ac:dyDescent="0.3">
      <c r="B157" s="286"/>
      <c r="C157" s="311" t="s">
        <v>166</v>
      </c>
      <c r="D157" s="266"/>
      <c r="E157" s="266"/>
      <c r="F157" s="312" t="s">
        <v>941</v>
      </c>
      <c r="G157" s="266"/>
      <c r="H157" s="311" t="s">
        <v>1002</v>
      </c>
      <c r="I157" s="311" t="s">
        <v>943</v>
      </c>
      <c r="J157" s="311" t="s">
        <v>1003</v>
      </c>
      <c r="K157" s="307"/>
    </row>
    <row r="158" spans="2:11" ht="15" customHeight="1" x14ac:dyDescent="0.3">
      <c r="B158" s="286"/>
      <c r="C158" s="311" t="s">
        <v>1004</v>
      </c>
      <c r="D158" s="266"/>
      <c r="E158" s="266"/>
      <c r="F158" s="312" t="s">
        <v>941</v>
      </c>
      <c r="G158" s="266"/>
      <c r="H158" s="311" t="s">
        <v>1005</v>
      </c>
      <c r="I158" s="311" t="s">
        <v>975</v>
      </c>
      <c r="J158" s="311"/>
      <c r="K158" s="307"/>
    </row>
    <row r="159" spans="2:11" ht="15" customHeight="1" x14ac:dyDescent="0.3">
      <c r="B159" s="313"/>
      <c r="C159" s="295"/>
      <c r="D159" s="295"/>
      <c r="E159" s="295"/>
      <c r="F159" s="295"/>
      <c r="G159" s="295"/>
      <c r="H159" s="295"/>
      <c r="I159" s="295"/>
      <c r="J159" s="295"/>
      <c r="K159" s="314"/>
    </row>
    <row r="160" spans="2:11" ht="18.75" customHeight="1" x14ac:dyDescent="0.3">
      <c r="B160" s="263"/>
      <c r="C160" s="266"/>
      <c r="D160" s="266"/>
      <c r="E160" s="266"/>
      <c r="F160" s="285"/>
      <c r="G160" s="266"/>
      <c r="H160" s="266"/>
      <c r="I160" s="266"/>
      <c r="J160" s="266"/>
      <c r="K160" s="263"/>
    </row>
    <row r="161" spans="2:11" ht="18.75" customHeight="1" x14ac:dyDescent="0.3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spans="2:11" ht="7.5" customHeight="1" x14ac:dyDescent="0.3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spans="2:11" ht="45" customHeight="1" x14ac:dyDescent="0.3">
      <c r="B163" s="256"/>
      <c r="C163" s="377" t="s">
        <v>1006</v>
      </c>
      <c r="D163" s="377"/>
      <c r="E163" s="377"/>
      <c r="F163" s="377"/>
      <c r="G163" s="377"/>
      <c r="H163" s="377"/>
      <c r="I163" s="377"/>
      <c r="J163" s="377"/>
      <c r="K163" s="257"/>
    </row>
    <row r="164" spans="2:11" ht="17.25" customHeight="1" x14ac:dyDescent="0.3">
      <c r="B164" s="256"/>
      <c r="C164" s="278" t="s">
        <v>935</v>
      </c>
      <c r="D164" s="278"/>
      <c r="E164" s="278"/>
      <c r="F164" s="278" t="s">
        <v>936</v>
      </c>
      <c r="G164" s="315"/>
      <c r="H164" s="316" t="s">
        <v>178</v>
      </c>
      <c r="I164" s="316" t="s">
        <v>56</v>
      </c>
      <c r="J164" s="278" t="s">
        <v>937</v>
      </c>
      <c r="K164" s="257"/>
    </row>
    <row r="165" spans="2:11" ht="17.25" customHeight="1" x14ac:dyDescent="0.3">
      <c r="B165" s="259"/>
      <c r="C165" s="280" t="s">
        <v>938</v>
      </c>
      <c r="D165" s="280"/>
      <c r="E165" s="280"/>
      <c r="F165" s="281" t="s">
        <v>939</v>
      </c>
      <c r="G165" s="317"/>
      <c r="H165" s="318"/>
      <c r="I165" s="318"/>
      <c r="J165" s="280" t="s">
        <v>940</v>
      </c>
      <c r="K165" s="260"/>
    </row>
    <row r="166" spans="2:11" ht="5.25" customHeight="1" x14ac:dyDescent="0.3">
      <c r="B166" s="286"/>
      <c r="C166" s="283"/>
      <c r="D166" s="283"/>
      <c r="E166" s="283"/>
      <c r="F166" s="283"/>
      <c r="G166" s="284"/>
      <c r="H166" s="283"/>
      <c r="I166" s="283"/>
      <c r="J166" s="283"/>
      <c r="K166" s="307"/>
    </row>
    <row r="167" spans="2:11" ht="15" customHeight="1" x14ac:dyDescent="0.3">
      <c r="B167" s="286"/>
      <c r="C167" s="266" t="s">
        <v>944</v>
      </c>
      <c r="D167" s="266"/>
      <c r="E167" s="266"/>
      <c r="F167" s="285" t="s">
        <v>941</v>
      </c>
      <c r="G167" s="266"/>
      <c r="H167" s="266" t="s">
        <v>980</v>
      </c>
      <c r="I167" s="266" t="s">
        <v>943</v>
      </c>
      <c r="J167" s="266">
        <v>120</v>
      </c>
      <c r="K167" s="307"/>
    </row>
    <row r="168" spans="2:11" ht="15" customHeight="1" x14ac:dyDescent="0.3">
      <c r="B168" s="286"/>
      <c r="C168" s="266" t="s">
        <v>989</v>
      </c>
      <c r="D168" s="266"/>
      <c r="E168" s="266"/>
      <c r="F168" s="285" t="s">
        <v>941</v>
      </c>
      <c r="G168" s="266"/>
      <c r="H168" s="266" t="s">
        <v>990</v>
      </c>
      <c r="I168" s="266" t="s">
        <v>943</v>
      </c>
      <c r="J168" s="266" t="s">
        <v>991</v>
      </c>
      <c r="K168" s="307"/>
    </row>
    <row r="169" spans="2:11" ht="15" customHeight="1" x14ac:dyDescent="0.3">
      <c r="B169" s="286"/>
      <c r="C169" s="266" t="s">
        <v>890</v>
      </c>
      <c r="D169" s="266"/>
      <c r="E169" s="266"/>
      <c r="F169" s="285" t="s">
        <v>941</v>
      </c>
      <c r="G169" s="266"/>
      <c r="H169" s="266" t="s">
        <v>1007</v>
      </c>
      <c r="I169" s="266" t="s">
        <v>943</v>
      </c>
      <c r="J169" s="266" t="s">
        <v>991</v>
      </c>
      <c r="K169" s="307"/>
    </row>
    <row r="170" spans="2:11" ht="15" customHeight="1" x14ac:dyDescent="0.3">
      <c r="B170" s="286"/>
      <c r="C170" s="266" t="s">
        <v>946</v>
      </c>
      <c r="D170" s="266"/>
      <c r="E170" s="266"/>
      <c r="F170" s="285" t="s">
        <v>947</v>
      </c>
      <c r="G170" s="266"/>
      <c r="H170" s="266" t="s">
        <v>1007</v>
      </c>
      <c r="I170" s="266" t="s">
        <v>943</v>
      </c>
      <c r="J170" s="266">
        <v>50</v>
      </c>
      <c r="K170" s="307"/>
    </row>
    <row r="171" spans="2:11" ht="15" customHeight="1" x14ac:dyDescent="0.3">
      <c r="B171" s="286"/>
      <c r="C171" s="266" t="s">
        <v>949</v>
      </c>
      <c r="D171" s="266"/>
      <c r="E171" s="266"/>
      <c r="F171" s="285" t="s">
        <v>941</v>
      </c>
      <c r="G171" s="266"/>
      <c r="H171" s="266" t="s">
        <v>1007</v>
      </c>
      <c r="I171" s="266" t="s">
        <v>951</v>
      </c>
      <c r="J171" s="266"/>
      <c r="K171" s="307"/>
    </row>
    <row r="172" spans="2:11" ht="15" customHeight="1" x14ac:dyDescent="0.3">
      <c r="B172" s="286"/>
      <c r="C172" s="266" t="s">
        <v>960</v>
      </c>
      <c r="D172" s="266"/>
      <c r="E172" s="266"/>
      <c r="F172" s="285" t="s">
        <v>947</v>
      </c>
      <c r="G172" s="266"/>
      <c r="H172" s="266" t="s">
        <v>1007</v>
      </c>
      <c r="I172" s="266" t="s">
        <v>943</v>
      </c>
      <c r="J172" s="266">
        <v>50</v>
      </c>
      <c r="K172" s="307"/>
    </row>
    <row r="173" spans="2:11" ht="15" customHeight="1" x14ac:dyDescent="0.3">
      <c r="B173" s="286"/>
      <c r="C173" s="266" t="s">
        <v>968</v>
      </c>
      <c r="D173" s="266"/>
      <c r="E173" s="266"/>
      <c r="F173" s="285" t="s">
        <v>947</v>
      </c>
      <c r="G173" s="266"/>
      <c r="H173" s="266" t="s">
        <v>1007</v>
      </c>
      <c r="I173" s="266" t="s">
        <v>943</v>
      </c>
      <c r="J173" s="266">
        <v>50</v>
      </c>
      <c r="K173" s="307"/>
    </row>
    <row r="174" spans="2:11" ht="15" customHeight="1" x14ac:dyDescent="0.3">
      <c r="B174" s="286"/>
      <c r="C174" s="266" t="s">
        <v>966</v>
      </c>
      <c r="D174" s="266"/>
      <c r="E174" s="266"/>
      <c r="F174" s="285" t="s">
        <v>947</v>
      </c>
      <c r="G174" s="266"/>
      <c r="H174" s="266" t="s">
        <v>1007</v>
      </c>
      <c r="I174" s="266" t="s">
        <v>943</v>
      </c>
      <c r="J174" s="266">
        <v>50</v>
      </c>
      <c r="K174" s="307"/>
    </row>
    <row r="175" spans="2:11" ht="15" customHeight="1" x14ac:dyDescent="0.3">
      <c r="B175" s="286"/>
      <c r="C175" s="266" t="s">
        <v>177</v>
      </c>
      <c r="D175" s="266"/>
      <c r="E175" s="266"/>
      <c r="F175" s="285" t="s">
        <v>941</v>
      </c>
      <c r="G175" s="266"/>
      <c r="H175" s="266" t="s">
        <v>1008</v>
      </c>
      <c r="I175" s="266" t="s">
        <v>1009</v>
      </c>
      <c r="J175" s="266"/>
      <c r="K175" s="307"/>
    </row>
    <row r="176" spans="2:11" ht="15" customHeight="1" x14ac:dyDescent="0.3">
      <c r="B176" s="286"/>
      <c r="C176" s="266" t="s">
        <v>56</v>
      </c>
      <c r="D176" s="266"/>
      <c r="E176" s="266"/>
      <c r="F176" s="285" t="s">
        <v>941</v>
      </c>
      <c r="G176" s="266"/>
      <c r="H176" s="266" t="s">
        <v>1010</v>
      </c>
      <c r="I176" s="266" t="s">
        <v>1011</v>
      </c>
      <c r="J176" s="266">
        <v>1</v>
      </c>
      <c r="K176" s="307"/>
    </row>
    <row r="177" spans="2:11" ht="15" customHeight="1" x14ac:dyDescent="0.3">
      <c r="B177" s="286"/>
      <c r="C177" s="266" t="s">
        <v>52</v>
      </c>
      <c r="D177" s="266"/>
      <c r="E177" s="266"/>
      <c r="F177" s="285" t="s">
        <v>941</v>
      </c>
      <c r="G177" s="266"/>
      <c r="H177" s="266" t="s">
        <v>1012</v>
      </c>
      <c r="I177" s="266" t="s">
        <v>943</v>
      </c>
      <c r="J177" s="266">
        <v>20</v>
      </c>
      <c r="K177" s="307"/>
    </row>
    <row r="178" spans="2:11" ht="15" customHeight="1" x14ac:dyDescent="0.3">
      <c r="B178" s="286"/>
      <c r="C178" s="266" t="s">
        <v>178</v>
      </c>
      <c r="D178" s="266"/>
      <c r="E178" s="266"/>
      <c r="F178" s="285" t="s">
        <v>941</v>
      </c>
      <c r="G178" s="266"/>
      <c r="H178" s="266" t="s">
        <v>1013</v>
      </c>
      <c r="I178" s="266" t="s">
        <v>943</v>
      </c>
      <c r="J178" s="266">
        <v>255</v>
      </c>
      <c r="K178" s="307"/>
    </row>
    <row r="179" spans="2:11" ht="15" customHeight="1" x14ac:dyDescent="0.3">
      <c r="B179" s="286"/>
      <c r="C179" s="266" t="s">
        <v>179</v>
      </c>
      <c r="D179" s="266"/>
      <c r="E179" s="266"/>
      <c r="F179" s="285" t="s">
        <v>941</v>
      </c>
      <c r="G179" s="266"/>
      <c r="H179" s="266" t="s">
        <v>906</v>
      </c>
      <c r="I179" s="266" t="s">
        <v>943</v>
      </c>
      <c r="J179" s="266">
        <v>10</v>
      </c>
      <c r="K179" s="307"/>
    </row>
    <row r="180" spans="2:11" ht="15" customHeight="1" x14ac:dyDescent="0.3">
      <c r="B180" s="286"/>
      <c r="C180" s="266" t="s">
        <v>180</v>
      </c>
      <c r="D180" s="266"/>
      <c r="E180" s="266"/>
      <c r="F180" s="285" t="s">
        <v>941</v>
      </c>
      <c r="G180" s="266"/>
      <c r="H180" s="266" t="s">
        <v>1014</v>
      </c>
      <c r="I180" s="266" t="s">
        <v>975</v>
      </c>
      <c r="J180" s="266"/>
      <c r="K180" s="307"/>
    </row>
    <row r="181" spans="2:11" ht="15" customHeight="1" x14ac:dyDescent="0.3">
      <c r="B181" s="286"/>
      <c r="C181" s="266" t="s">
        <v>1015</v>
      </c>
      <c r="D181" s="266"/>
      <c r="E181" s="266"/>
      <c r="F181" s="285" t="s">
        <v>941</v>
      </c>
      <c r="G181" s="266"/>
      <c r="H181" s="266" t="s">
        <v>1016</v>
      </c>
      <c r="I181" s="266" t="s">
        <v>975</v>
      </c>
      <c r="J181" s="266"/>
      <c r="K181" s="307"/>
    </row>
    <row r="182" spans="2:11" ht="15" customHeight="1" x14ac:dyDescent="0.3">
      <c r="B182" s="286"/>
      <c r="C182" s="266" t="s">
        <v>1004</v>
      </c>
      <c r="D182" s="266"/>
      <c r="E182" s="266"/>
      <c r="F182" s="285" t="s">
        <v>941</v>
      </c>
      <c r="G182" s="266"/>
      <c r="H182" s="266" t="s">
        <v>1017</v>
      </c>
      <c r="I182" s="266" t="s">
        <v>975</v>
      </c>
      <c r="J182" s="266"/>
      <c r="K182" s="307"/>
    </row>
    <row r="183" spans="2:11" ht="15" customHeight="1" x14ac:dyDescent="0.3">
      <c r="B183" s="286"/>
      <c r="C183" s="266" t="s">
        <v>182</v>
      </c>
      <c r="D183" s="266"/>
      <c r="E183" s="266"/>
      <c r="F183" s="285" t="s">
        <v>947</v>
      </c>
      <c r="G183" s="266"/>
      <c r="H183" s="266" t="s">
        <v>1018</v>
      </c>
      <c r="I183" s="266" t="s">
        <v>943</v>
      </c>
      <c r="J183" s="266">
        <v>50</v>
      </c>
      <c r="K183" s="307"/>
    </row>
    <row r="184" spans="2:11" ht="15" customHeight="1" x14ac:dyDescent="0.3">
      <c r="B184" s="286"/>
      <c r="C184" s="266" t="s">
        <v>1019</v>
      </c>
      <c r="D184" s="266"/>
      <c r="E184" s="266"/>
      <c r="F184" s="285" t="s">
        <v>947</v>
      </c>
      <c r="G184" s="266"/>
      <c r="H184" s="266" t="s">
        <v>1020</v>
      </c>
      <c r="I184" s="266" t="s">
        <v>1021</v>
      </c>
      <c r="J184" s="266"/>
      <c r="K184" s="307"/>
    </row>
    <row r="185" spans="2:11" ht="15" customHeight="1" x14ac:dyDescent="0.3">
      <c r="B185" s="286"/>
      <c r="C185" s="266" t="s">
        <v>1022</v>
      </c>
      <c r="D185" s="266"/>
      <c r="E185" s="266"/>
      <c r="F185" s="285" t="s">
        <v>947</v>
      </c>
      <c r="G185" s="266"/>
      <c r="H185" s="266" t="s">
        <v>1023</v>
      </c>
      <c r="I185" s="266" t="s">
        <v>1021</v>
      </c>
      <c r="J185" s="266"/>
      <c r="K185" s="307"/>
    </row>
    <row r="186" spans="2:11" ht="15" customHeight="1" x14ac:dyDescent="0.3">
      <c r="B186" s="286"/>
      <c r="C186" s="266" t="s">
        <v>1024</v>
      </c>
      <c r="D186" s="266"/>
      <c r="E186" s="266"/>
      <c r="F186" s="285" t="s">
        <v>947</v>
      </c>
      <c r="G186" s="266"/>
      <c r="H186" s="266" t="s">
        <v>1025</v>
      </c>
      <c r="I186" s="266" t="s">
        <v>1021</v>
      </c>
      <c r="J186" s="266"/>
      <c r="K186" s="307"/>
    </row>
    <row r="187" spans="2:11" ht="15" customHeight="1" x14ac:dyDescent="0.3">
      <c r="B187" s="286"/>
      <c r="C187" s="319" t="s">
        <v>1026</v>
      </c>
      <c r="D187" s="266"/>
      <c r="E187" s="266"/>
      <c r="F187" s="285" t="s">
        <v>947</v>
      </c>
      <c r="G187" s="266"/>
      <c r="H187" s="266" t="s">
        <v>1027</v>
      </c>
      <c r="I187" s="266" t="s">
        <v>1028</v>
      </c>
      <c r="J187" s="320" t="s">
        <v>1029</v>
      </c>
      <c r="K187" s="307"/>
    </row>
    <row r="188" spans="2:11" ht="15" customHeight="1" x14ac:dyDescent="0.3">
      <c r="B188" s="286"/>
      <c r="C188" s="271" t="s">
        <v>41</v>
      </c>
      <c r="D188" s="266"/>
      <c r="E188" s="266"/>
      <c r="F188" s="285" t="s">
        <v>941</v>
      </c>
      <c r="G188" s="266"/>
      <c r="H188" s="263" t="s">
        <v>1030</v>
      </c>
      <c r="I188" s="266" t="s">
        <v>1031</v>
      </c>
      <c r="J188" s="266"/>
      <c r="K188" s="307"/>
    </row>
    <row r="189" spans="2:11" ht="15" customHeight="1" x14ac:dyDescent="0.3">
      <c r="B189" s="286"/>
      <c r="C189" s="271" t="s">
        <v>1032</v>
      </c>
      <c r="D189" s="266"/>
      <c r="E189" s="266"/>
      <c r="F189" s="285" t="s">
        <v>941</v>
      </c>
      <c r="G189" s="266"/>
      <c r="H189" s="266" t="s">
        <v>1033</v>
      </c>
      <c r="I189" s="266" t="s">
        <v>975</v>
      </c>
      <c r="J189" s="266"/>
      <c r="K189" s="307"/>
    </row>
    <row r="190" spans="2:11" ht="15" customHeight="1" x14ac:dyDescent="0.3">
      <c r="B190" s="286"/>
      <c r="C190" s="271" t="s">
        <v>1034</v>
      </c>
      <c r="D190" s="266"/>
      <c r="E190" s="266"/>
      <c r="F190" s="285" t="s">
        <v>941</v>
      </c>
      <c r="G190" s="266"/>
      <c r="H190" s="266" t="s">
        <v>1035</v>
      </c>
      <c r="I190" s="266" t="s">
        <v>975</v>
      </c>
      <c r="J190" s="266"/>
      <c r="K190" s="307"/>
    </row>
    <row r="191" spans="2:11" ht="15" customHeight="1" x14ac:dyDescent="0.3">
      <c r="B191" s="286"/>
      <c r="C191" s="271" t="s">
        <v>1036</v>
      </c>
      <c r="D191" s="266"/>
      <c r="E191" s="266"/>
      <c r="F191" s="285" t="s">
        <v>947</v>
      </c>
      <c r="G191" s="266"/>
      <c r="H191" s="266" t="s">
        <v>1037</v>
      </c>
      <c r="I191" s="266" t="s">
        <v>975</v>
      </c>
      <c r="J191" s="266"/>
      <c r="K191" s="307"/>
    </row>
    <row r="192" spans="2:11" ht="15" customHeight="1" x14ac:dyDescent="0.3">
      <c r="B192" s="313"/>
      <c r="C192" s="321"/>
      <c r="D192" s="295"/>
      <c r="E192" s="295"/>
      <c r="F192" s="295"/>
      <c r="G192" s="295"/>
      <c r="H192" s="295"/>
      <c r="I192" s="295"/>
      <c r="J192" s="295"/>
      <c r="K192" s="314"/>
    </row>
    <row r="193" spans="2:11" ht="18.75" customHeight="1" x14ac:dyDescent="0.3">
      <c r="B193" s="263"/>
      <c r="C193" s="266"/>
      <c r="D193" s="266"/>
      <c r="E193" s="266"/>
      <c r="F193" s="285"/>
      <c r="G193" s="266"/>
      <c r="H193" s="266"/>
      <c r="I193" s="266"/>
      <c r="J193" s="266"/>
      <c r="K193" s="263"/>
    </row>
    <row r="194" spans="2:11" ht="18.75" customHeight="1" x14ac:dyDescent="0.3">
      <c r="B194" s="263"/>
      <c r="C194" s="266"/>
      <c r="D194" s="266"/>
      <c r="E194" s="266"/>
      <c r="F194" s="285"/>
      <c r="G194" s="266"/>
      <c r="H194" s="266"/>
      <c r="I194" s="266"/>
      <c r="J194" s="266"/>
      <c r="K194" s="263"/>
    </row>
    <row r="195" spans="2:11" ht="18.75" customHeight="1" x14ac:dyDescent="0.3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spans="2:11" x14ac:dyDescent="0.3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spans="2:11" ht="21" x14ac:dyDescent="0.3">
      <c r="B197" s="256"/>
      <c r="C197" s="377" t="s">
        <v>1038</v>
      </c>
      <c r="D197" s="377"/>
      <c r="E197" s="377"/>
      <c r="F197" s="377"/>
      <c r="G197" s="377"/>
      <c r="H197" s="377"/>
      <c r="I197" s="377"/>
      <c r="J197" s="377"/>
      <c r="K197" s="257"/>
    </row>
    <row r="198" spans="2:11" ht="25.5" customHeight="1" x14ac:dyDescent="0.3">
      <c r="B198" s="256"/>
      <c r="C198" s="322" t="s">
        <v>1039</v>
      </c>
      <c r="D198" s="322"/>
      <c r="E198" s="322"/>
      <c r="F198" s="322" t="s">
        <v>1040</v>
      </c>
      <c r="G198" s="323"/>
      <c r="H198" s="378" t="s">
        <v>1041</v>
      </c>
      <c r="I198" s="378"/>
      <c r="J198" s="378"/>
      <c r="K198" s="257"/>
    </row>
    <row r="199" spans="2:11" ht="5.25" customHeight="1" x14ac:dyDescent="0.3">
      <c r="B199" s="286"/>
      <c r="C199" s="283"/>
      <c r="D199" s="283"/>
      <c r="E199" s="283"/>
      <c r="F199" s="283"/>
      <c r="G199" s="266"/>
      <c r="H199" s="283"/>
      <c r="I199" s="283"/>
      <c r="J199" s="283"/>
      <c r="K199" s="307"/>
    </row>
    <row r="200" spans="2:11" ht="15" customHeight="1" x14ac:dyDescent="0.3">
      <c r="B200" s="286"/>
      <c r="C200" s="266" t="s">
        <v>1031</v>
      </c>
      <c r="D200" s="266"/>
      <c r="E200" s="266"/>
      <c r="F200" s="285" t="s">
        <v>42</v>
      </c>
      <c r="G200" s="266"/>
      <c r="H200" s="376" t="s">
        <v>1042</v>
      </c>
      <c r="I200" s="376"/>
      <c r="J200" s="376"/>
      <c r="K200" s="307"/>
    </row>
    <row r="201" spans="2:11" ht="15" customHeight="1" x14ac:dyDescent="0.3">
      <c r="B201" s="286"/>
      <c r="C201" s="292"/>
      <c r="D201" s="266"/>
      <c r="E201" s="266"/>
      <c r="F201" s="285" t="s">
        <v>43</v>
      </c>
      <c r="G201" s="266"/>
      <c r="H201" s="376" t="s">
        <v>1043</v>
      </c>
      <c r="I201" s="376"/>
      <c r="J201" s="376"/>
      <c r="K201" s="307"/>
    </row>
    <row r="202" spans="2:11" ht="15" customHeight="1" x14ac:dyDescent="0.3">
      <c r="B202" s="286"/>
      <c r="C202" s="292"/>
      <c r="D202" s="266"/>
      <c r="E202" s="266"/>
      <c r="F202" s="285" t="s">
        <v>46</v>
      </c>
      <c r="G202" s="266"/>
      <c r="H202" s="376" t="s">
        <v>1044</v>
      </c>
      <c r="I202" s="376"/>
      <c r="J202" s="376"/>
      <c r="K202" s="307"/>
    </row>
    <row r="203" spans="2:11" ht="15" customHeight="1" x14ac:dyDescent="0.3">
      <c r="B203" s="286"/>
      <c r="C203" s="266"/>
      <c r="D203" s="266"/>
      <c r="E203" s="266"/>
      <c r="F203" s="285" t="s">
        <v>44</v>
      </c>
      <c r="G203" s="266"/>
      <c r="H203" s="376" t="s">
        <v>1045</v>
      </c>
      <c r="I203" s="376"/>
      <c r="J203" s="376"/>
      <c r="K203" s="307"/>
    </row>
    <row r="204" spans="2:11" ht="15" customHeight="1" x14ac:dyDescent="0.3">
      <c r="B204" s="286"/>
      <c r="C204" s="266"/>
      <c r="D204" s="266"/>
      <c r="E204" s="266"/>
      <c r="F204" s="285" t="s">
        <v>45</v>
      </c>
      <c r="G204" s="266"/>
      <c r="H204" s="376" t="s">
        <v>1046</v>
      </c>
      <c r="I204" s="376"/>
      <c r="J204" s="376"/>
      <c r="K204" s="307"/>
    </row>
    <row r="205" spans="2:11" ht="15" customHeight="1" x14ac:dyDescent="0.3">
      <c r="B205" s="286"/>
      <c r="C205" s="266"/>
      <c r="D205" s="266"/>
      <c r="E205" s="266"/>
      <c r="F205" s="285"/>
      <c r="G205" s="266"/>
      <c r="H205" s="266"/>
      <c r="I205" s="266"/>
      <c r="J205" s="266"/>
      <c r="K205" s="307"/>
    </row>
    <row r="206" spans="2:11" ht="15" customHeight="1" x14ac:dyDescent="0.3">
      <c r="B206" s="286"/>
      <c r="C206" s="266" t="s">
        <v>987</v>
      </c>
      <c r="D206" s="266"/>
      <c r="E206" s="266"/>
      <c r="F206" s="285" t="s">
        <v>77</v>
      </c>
      <c r="G206" s="266"/>
      <c r="H206" s="376" t="s">
        <v>1047</v>
      </c>
      <c r="I206" s="376"/>
      <c r="J206" s="376"/>
      <c r="K206" s="307"/>
    </row>
    <row r="207" spans="2:11" ht="15" customHeight="1" x14ac:dyDescent="0.3">
      <c r="B207" s="286"/>
      <c r="C207" s="292"/>
      <c r="D207" s="266"/>
      <c r="E207" s="266"/>
      <c r="F207" s="285" t="s">
        <v>884</v>
      </c>
      <c r="G207" s="266"/>
      <c r="H207" s="376" t="s">
        <v>885</v>
      </c>
      <c r="I207" s="376"/>
      <c r="J207" s="376"/>
      <c r="K207" s="307"/>
    </row>
    <row r="208" spans="2:11" ht="15" customHeight="1" x14ac:dyDescent="0.3">
      <c r="B208" s="286"/>
      <c r="C208" s="266"/>
      <c r="D208" s="266"/>
      <c r="E208" s="266"/>
      <c r="F208" s="285" t="s">
        <v>882</v>
      </c>
      <c r="G208" s="266"/>
      <c r="H208" s="376" t="s">
        <v>1048</v>
      </c>
      <c r="I208" s="376"/>
      <c r="J208" s="376"/>
      <c r="K208" s="307"/>
    </row>
    <row r="209" spans="2:11" ht="15" customHeight="1" x14ac:dyDescent="0.3">
      <c r="B209" s="324"/>
      <c r="C209" s="292"/>
      <c r="D209" s="292"/>
      <c r="E209" s="292"/>
      <c r="F209" s="285" t="s">
        <v>886</v>
      </c>
      <c r="G209" s="271"/>
      <c r="H209" s="375" t="s">
        <v>887</v>
      </c>
      <c r="I209" s="375"/>
      <c r="J209" s="375"/>
      <c r="K209" s="325"/>
    </row>
    <row r="210" spans="2:11" ht="15" customHeight="1" x14ac:dyDescent="0.3">
      <c r="B210" s="324"/>
      <c r="C210" s="292"/>
      <c r="D210" s="292"/>
      <c r="E210" s="292"/>
      <c r="F210" s="285" t="s">
        <v>888</v>
      </c>
      <c r="G210" s="271"/>
      <c r="H210" s="375" t="s">
        <v>1049</v>
      </c>
      <c r="I210" s="375"/>
      <c r="J210" s="375"/>
      <c r="K210" s="325"/>
    </row>
    <row r="211" spans="2:11" ht="15" customHeight="1" x14ac:dyDescent="0.3">
      <c r="B211" s="324"/>
      <c r="C211" s="292"/>
      <c r="D211" s="292"/>
      <c r="E211" s="292"/>
      <c r="F211" s="326"/>
      <c r="G211" s="271"/>
      <c r="H211" s="327"/>
      <c r="I211" s="327"/>
      <c r="J211" s="327"/>
      <c r="K211" s="325"/>
    </row>
    <row r="212" spans="2:11" ht="15" customHeight="1" x14ac:dyDescent="0.3">
      <c r="B212" s="324"/>
      <c r="C212" s="266" t="s">
        <v>1011</v>
      </c>
      <c r="D212" s="292"/>
      <c r="E212" s="292"/>
      <c r="F212" s="285">
        <v>1</v>
      </c>
      <c r="G212" s="271"/>
      <c r="H212" s="375" t="s">
        <v>1050</v>
      </c>
      <c r="I212" s="375"/>
      <c r="J212" s="375"/>
      <c r="K212" s="325"/>
    </row>
    <row r="213" spans="2:11" ht="15" customHeight="1" x14ac:dyDescent="0.3">
      <c r="B213" s="324"/>
      <c r="C213" s="292"/>
      <c r="D213" s="292"/>
      <c r="E213" s="292"/>
      <c r="F213" s="285">
        <v>2</v>
      </c>
      <c r="G213" s="271"/>
      <c r="H213" s="375" t="s">
        <v>1051</v>
      </c>
      <c r="I213" s="375"/>
      <c r="J213" s="375"/>
      <c r="K213" s="325"/>
    </row>
    <row r="214" spans="2:11" ht="15" customHeight="1" x14ac:dyDescent="0.3">
      <c r="B214" s="324"/>
      <c r="C214" s="292"/>
      <c r="D214" s="292"/>
      <c r="E214" s="292"/>
      <c r="F214" s="285">
        <v>3</v>
      </c>
      <c r="G214" s="271"/>
      <c r="H214" s="375" t="s">
        <v>1052</v>
      </c>
      <c r="I214" s="375"/>
      <c r="J214" s="375"/>
      <c r="K214" s="325"/>
    </row>
    <row r="215" spans="2:11" ht="15" customHeight="1" x14ac:dyDescent="0.3">
      <c r="B215" s="324"/>
      <c r="C215" s="292"/>
      <c r="D215" s="292"/>
      <c r="E215" s="292"/>
      <c r="F215" s="285">
        <v>4</v>
      </c>
      <c r="G215" s="271"/>
      <c r="H215" s="375" t="s">
        <v>1053</v>
      </c>
      <c r="I215" s="375"/>
      <c r="J215" s="375"/>
      <c r="K215" s="325"/>
    </row>
    <row r="216" spans="2:11" ht="12.75" customHeight="1" x14ac:dyDescent="0.3">
      <c r="B216" s="328"/>
      <c r="C216" s="329"/>
      <c r="D216" s="329"/>
      <c r="E216" s="329"/>
      <c r="F216" s="329"/>
      <c r="G216" s="329"/>
      <c r="H216" s="329"/>
      <c r="I216" s="329"/>
      <c r="J216" s="329"/>
      <c r="K216" s="330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SO101 - Komunikace - hlav...</vt:lpstr>
      <vt:lpstr>SO001 - Vedlejší a ostatn...</vt:lpstr>
      <vt:lpstr>SO002 - Vedlejší a ostatn...</vt:lpstr>
      <vt:lpstr>Pokyny pro vyplnění</vt:lpstr>
      <vt:lpstr>'Rekapitulace stavby'!Názvy_tisku</vt:lpstr>
      <vt:lpstr>'SO001 - Vedlejší a ostatn...'!Názvy_tisku</vt:lpstr>
      <vt:lpstr>'SO002 - Vedlejší a ostatn...'!Názvy_tisku</vt:lpstr>
      <vt:lpstr>'SO101 - Komunikace - hlav...'!Názvy_tisku</vt:lpstr>
      <vt:lpstr>'Pokyny pro vyplnění'!Oblast_tisku</vt:lpstr>
      <vt:lpstr>'Rekapitulace stavby'!Oblast_tisku</vt:lpstr>
      <vt:lpstr>'SO001 - Vedlejší a ostatn...'!Oblast_tisku</vt:lpstr>
      <vt:lpstr>'SO002 - Vedlejší a ostatn...'!Oblast_tisku</vt:lpstr>
      <vt:lpstr>'SO101 - Komunikace - hlav...'!Oblast_tisku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Lahoda</dc:creator>
  <cp:lastModifiedBy>Haas Jan</cp:lastModifiedBy>
  <dcterms:created xsi:type="dcterms:W3CDTF">2017-06-23T10:16:45Z</dcterms:created>
  <dcterms:modified xsi:type="dcterms:W3CDTF">2017-06-26T13:01:18Z</dcterms:modified>
</cp:coreProperties>
</file>