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firstSheet="1" activeTab="2"/>
  </bookViews>
  <sheets>
    <sheet name="Rekapitulace stavby" sheetId="1" r:id="rId1"/>
    <sheet name="I. etapa - Výměna oken" sheetId="2" r:id="rId2"/>
    <sheet name="II.A etapa - Výměna oken" sheetId="3" r:id="rId3"/>
    <sheet name="II.B etapa - Výměna oken" sheetId="4" r:id="rId4"/>
    <sheet name="III. etapa - Výměna oken" sheetId="5" r:id="rId5"/>
    <sheet name="2 - Vedlejší náklady" sheetId="6" r:id="rId6"/>
    <sheet name="Pokyny pro vyplnění" sheetId="7" r:id="rId7"/>
  </sheets>
  <definedNames>
    <definedName name="_xlnm._FilterDatabase" localSheetId="5" hidden="1">'2 - Vedlejší náklady'!$C$85:$K$85</definedName>
    <definedName name="_xlnm._FilterDatabase" localSheetId="1" hidden="1">'I. etapa - Výměna oken'!$C$81:$K$81</definedName>
    <definedName name="_xlnm._FilterDatabase" localSheetId="2" hidden="1">'II.A etapa - Výměna oken'!$C$81:$K$81</definedName>
    <definedName name="_xlnm._FilterDatabase" localSheetId="3" hidden="1">'II.B etapa - Výměna oken'!$C$81:$K$81</definedName>
    <definedName name="_xlnm._FilterDatabase" localSheetId="4" hidden="1">'III. etapa - Výměna oken'!$C$82:$K$82</definedName>
    <definedName name="_xlnm.Print_Titles" localSheetId="5">'2 - Vedlejší náklady'!$85:$85</definedName>
    <definedName name="_xlnm.Print_Titles" localSheetId="1">'I. etapa - Výměna oken'!$81:$81</definedName>
    <definedName name="_xlnm.Print_Titles" localSheetId="2">'II.A etapa - Výměna oken'!$81:$81</definedName>
    <definedName name="_xlnm.Print_Titles" localSheetId="3">'II.B etapa - Výměna oken'!$81:$81</definedName>
    <definedName name="_xlnm.Print_Titles" localSheetId="4">'III. etapa - Výměna oken'!$82:$82</definedName>
    <definedName name="_xlnm.Print_Titles" localSheetId="0">'Rekapitulace stavby'!$49:$49</definedName>
    <definedName name="_xlnm.Print_Area" localSheetId="5">'2 - Vedlejší náklady'!$C$4:$J$36,'2 - Vedlejší náklady'!$C$42:$J$67,'2 - Vedlejší náklady'!$C$73:$K$116</definedName>
    <definedName name="_xlnm.Print_Area" localSheetId="1">'I. etapa - Výměna oken'!$C$4:$J$36,'I. etapa - Výměna oken'!$C$42:$J$63,'I. etapa - Výměna oken'!$C$69:$K$164</definedName>
    <definedName name="_xlnm.Print_Area" localSheetId="2">'II.A etapa - Výměna oken'!$C$4:$J$36,'II.A etapa - Výměna oken'!$C$42:$J$63,'II.A etapa - Výměna oken'!$C$69:$K$142</definedName>
    <definedName name="_xlnm.Print_Area" localSheetId="3">'II.B etapa - Výměna oken'!$C$4:$J$36,'II.B etapa - Výměna oken'!$C$42:$J$63,'II.B etapa - Výměna oken'!$C$69:$K$142</definedName>
    <definedName name="_xlnm.Print_Area" localSheetId="4">'III. etapa - Výměna oken'!$C$4:$J$36,'III. etapa - Výměna oken'!$C$42:$J$64,'III. etapa - Výměna oken'!$C$70:$K$202</definedName>
    <definedName name="_xlnm.Print_Area" localSheetId="6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<sst xmlns="http://schemas.openxmlformats.org/spreadsheetml/2006/main" count="4438" uniqueCount="760">
  <si>
    <t>Export VZ</t>
  </si>
  <si>
    <t>List obsahuje:</t>
  </si>
  <si>
    <t>3.0</t>
  </si>
  <si>
    <t>ZAMOK</t>
  </si>
  <si>
    <t>False</t>
  </si>
  <si>
    <t>{a6e99d29-0c80-4579-8d32-c88141ff87ca}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</si>
  <si>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</si>
  <si>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</si>
  <si>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</si>
  <si>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</si>
  <si>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</si>
  <si>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</si>
  <si>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</si>
  <si>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</si>
  <si>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2382G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</si>
  <si>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</si>
  <si>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</si>
  <si>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Pasportizace oken budovy čp. 400 Dvůr Králové n.L.</t>
  </si>
  <si>
    <t>0,1</t>
  </si>
  <si>
    <t>KSO:</t>
  </si>
  <si>
    <t/>
  </si>
  <si>
    <t>CC-CZ:</t>
  </si>
  <si>
    <t>1</t>
  </si>
  <si>
    <t>Místo:</t>
  </si>
  <si>
    <t>Dvůr Králové n,L..</t>
  </si>
  <si>
    <t>Datum:</t>
  </si>
  <si>
    <t>17.5.2018</t>
  </si>
  <si>
    <t>10</t>
  </si>
  <si>
    <t>100</t>
  </si>
  <si>
    <t>Zadavatel:</t>
  </si>
  <si>
    <t>IČ:</t>
  </si>
  <si>
    <t>Město Dvůr Králové n.L.</t>
  </si>
  <si>
    <t>DIČ:</t>
  </si>
  <si>
    <t>Uchazeč:</t>
  </si>
  <si>
    <t>Vyplň údaj</t>
  </si>
  <si>
    <t>Projektant:</t>
  </si>
  <si>
    <t>Projektis s.r.o. Dvůr Králové n.L.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</si>
  <si>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</si>
  <si>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</si>
  <si>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</si>
  <si>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</si>
  <si>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</si>
  <si>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</si>
  <si>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</si>
  <si>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</si>
  <si>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</si>
  <si>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</si>
  <si>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</si>
  <si>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</si>
  <si>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</si>
  <si>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</si>
  <si>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</si>
  <si>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</si>
  <si>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</si>
  <si>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</si>
  <si>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</si>
  <si>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</si>
  <si>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</si>
  <si>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</si>
  <si>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</si>
  <si>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</si>
  <si>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</si>
  <si>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</si>
  <si>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</si>
  <si>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</si>
  <si>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</si>
  <si>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</si>
  <si>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</si>
  <si>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</si>
  <si>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</si>
  <si>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</si>
  <si>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</si>
  <si>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</si>
  <si>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</si>
  <si>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</si>
  <si>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</si>
  <si>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</si>
  <si>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I. etapa</t>
  </si>
  <si>
    <t>Výměna oken</t>
  </si>
  <si>
    <t>STA</t>
  </si>
  <si>
    <t>{cfaffd3f-c840-4700-abb5-9b1bf7e90582}</t>
  </si>
  <si>
    <t>II.A etapa</t>
  </si>
  <si>
    <t>{40a859a5-2ad9-49cf-b48d-31fddc61fbe1}</t>
  </si>
  <si>
    <t>II.B etapa</t>
  </si>
  <si>
    <t>{9e54f087-7893-4226-8233-dc6cdad273e9}</t>
  </si>
  <si>
    <t>III. etapa</t>
  </si>
  <si>
    <t>{00e361eb-2b38-4261-a1a6-652f2a80cb52}</t>
  </si>
  <si>
    <t>2</t>
  </si>
  <si>
    <t>Vedlejší náklady</t>
  </si>
  <si>
    <t>{bc1995ae-7e28-4171-9623-4384abc6af6f}</t>
  </si>
  <si>
    <t>Zpět na list:</t>
  </si>
  <si>
    <t>KRYCÍ LIST SOUPISU</t>
  </si>
  <si>
    <t>Objekt:</t>
  </si>
  <si>
    <t>I. etapa - Výměna oken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</si>
  <si>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</si>
  <si>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</si>
  <si>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</si>
  <si>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</si>
  <si>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</si>
  <si>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</si>
  <si>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764 - Konstrukce klempířské</t>
  </si>
  <si>
    <t>766 - Konstrukce truhlářské</t>
  </si>
  <si>
    <t>783 - Dokončovací práce - nátěry</t>
  </si>
  <si>
    <t>784 - Dokončovací práce - malby a tapety</t>
  </si>
  <si>
    <t>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</si>
  <si>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</si>
  <si>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</si>
  <si>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</si>
  <si>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</si>
  <si>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</si>
  <si>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</si>
  <si>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</si>
  <si>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</si>
  <si>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</si>
  <si>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</si>
  <si>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</si>
  <si>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</si>
  <si>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</si>
  <si>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</si>
  <si>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</si>
  <si>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</si>
  <si>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</si>
  <si>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</si>
  <si>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612321141</t>
  </si>
  <si>
    <t>Vápenocementová omítka štuková dvouvrstvá vnitřních stěn nanášená ručně</t>
  </si>
  <si>
    <t>m2</t>
  </si>
  <si>
    <t>CS ÚRS 2016 01</t>
  </si>
  <si>
    <t>4</t>
  </si>
  <si>
    <t>-1514648747</t>
  </si>
  <si>
    <t>PP</t>
  </si>
  <si>
    <t>Omítka vápenocementová vnitřních ploch nanášená ručně dvouvrstvá, tloušťky jádrové omítky do 10 mm a tloušťky štuku do 3 mm štuková svislých konstrukcí stěn</t>
  </si>
  <si>
    <t>619995001</t>
  </si>
  <si>
    <t>Začištění omítek kolem oken, dveří, podlah nebo obkladů</t>
  </si>
  <si>
    <t>m</t>
  </si>
  <si>
    <t>-1350949717</t>
  </si>
  <si>
    <t>Začištění omítek (s dodáním hmot) kolem oken, dveří, podlah, obkladů apod.</t>
  </si>
  <si>
    <t>3</t>
  </si>
  <si>
    <t>949101111</t>
  </si>
  <si>
    <t>Lešení pomocné pro objekty pozemních staveb s lešeňovou podlahou v do 1,9 m zatížení do 150 kg/m2</t>
  </si>
  <si>
    <t>1147570179</t>
  </si>
  <si>
    <t>Lešení pomocné pracovní pro objekty pozemních staveb pro zatížení do 150 kg/m2, o výšce lešeňové podlahy do 1,9 m</t>
  </si>
  <si>
    <t>968062355</t>
  </si>
  <si>
    <t>Vybourání dřevěných rámů oken dvojitých včetně křídel pl do 2 m2</t>
  </si>
  <si>
    <t>1978640540</t>
  </si>
  <si>
    <t>Vybourání dřevěných rámů oken s křídly, dveřních zárubní, vrat, stěn, ostění nebo obkladů rámů oken s křídly dvojitých, plochy do 2 m2</t>
  </si>
  <si>
    <t>5</t>
  </si>
  <si>
    <t>998018003</t>
  </si>
  <si>
    <t>Přesun hmot ruční pro budovy v do 24 m</t>
  </si>
  <si>
    <t>t</t>
  </si>
  <si>
    <t>-1096635079</t>
  </si>
  <si>
    <t>Přesun hmot pro budovy občanské výstavby, bydlení, výrobu a služby ruční - bez užití mechanizace vodorovná dopravní vzdálenost do 100 m pro budovy s jakoukoliv nosnou konstrukcí výšky přes 12 do 24 m</t>
  </si>
  <si>
    <t>764</t>
  </si>
  <si>
    <t>Konstrukce klempířské</t>
  </si>
  <si>
    <t>6</t>
  </si>
  <si>
    <t>7642041050</t>
  </si>
  <si>
    <t>Montáž oplechování přes rámy oken půdy</t>
  </si>
  <si>
    <t>16</t>
  </si>
  <si>
    <t>1299006245</t>
  </si>
  <si>
    <t>Montáž oplechování horních ploch zdí a nadezdívek (atik) rozvinuté šířky do 400 mm</t>
  </si>
  <si>
    <t>7</t>
  </si>
  <si>
    <t>M</t>
  </si>
  <si>
    <t>138801030</t>
  </si>
  <si>
    <t>plech tabule 0,5 mm šířka 1250 mm povrch 25 µm Polyester mat</t>
  </si>
  <si>
    <t>32</t>
  </si>
  <si>
    <t>-859187915</t>
  </si>
  <si>
    <t>Plechy hladké potažené plasty ploché tabule pro výrobu klempířských prvků tl. plechu 0,5 mm šířka 1250 mm povrch 25 µm Polyester mat</t>
  </si>
  <si>
    <t>8</t>
  </si>
  <si>
    <t>764206105</t>
  </si>
  <si>
    <t>Montáž oplechování rovných parapetů rš do 400 mm</t>
  </si>
  <si>
    <t>905502135</t>
  </si>
  <si>
    <t>9</t>
  </si>
  <si>
    <t>-1993713077</t>
  </si>
  <si>
    <t>764206107</t>
  </si>
  <si>
    <t>Montáž oplechování rovných parapetů rš přes 400 mm</t>
  </si>
  <si>
    <t>-38019614</t>
  </si>
  <si>
    <t>11</t>
  </si>
  <si>
    <t>-1489599638</t>
  </si>
  <si>
    <t>12</t>
  </si>
  <si>
    <t>764206165</t>
  </si>
  <si>
    <t>Příplatek k montáži oplechování parapetů za zvýšenou pracnost rohů rovných parapetů rš do 400 mm</t>
  </si>
  <si>
    <t>kus</t>
  </si>
  <si>
    <t>1024311235</t>
  </si>
  <si>
    <t>13</t>
  </si>
  <si>
    <t>764206167</t>
  </si>
  <si>
    <t>Příplatek k montáži oplechování parapetů za zvýšenou pracnost rohů rovných parapetů rš přes 400 mm</t>
  </si>
  <si>
    <t>614509736</t>
  </si>
  <si>
    <t>14</t>
  </si>
  <si>
    <t>764410880</t>
  </si>
  <si>
    <t>demontáž oplechování parapetu do rš 600 mm</t>
  </si>
  <si>
    <t>-1609896576</t>
  </si>
  <si>
    <t>998764103</t>
  </si>
  <si>
    <t>Přesun hmot tonážní pro konstrukce klempířské v objektech v do 24 m</t>
  </si>
  <si>
    <t>-1075323857</t>
  </si>
  <si>
    <t>766</t>
  </si>
  <si>
    <t>Konstrukce truhlářské</t>
  </si>
  <si>
    <t>766441822</t>
  </si>
  <si>
    <t>Demontáž parapetních desek dřevěných nebo plastových šířky přes 30 cm délky přes 1,0 m</t>
  </si>
  <si>
    <t>-1931807964</t>
  </si>
  <si>
    <t>Demontáž parapetních desek dřevěných nebo plastových šířky přes 300 mm délky přes 1m</t>
  </si>
  <si>
    <t>17</t>
  </si>
  <si>
    <t>766621112</t>
  </si>
  <si>
    <t>Montáž dřevěných oken plochy přes 1 m2 špaletových výšky do 2,5 m s rámem do zdiva</t>
  </si>
  <si>
    <t>-660305689</t>
  </si>
  <si>
    <t>Montáž oken dřevěných včetně montáže rámu na polyuretanovou pěnu plochy přes 1 m2 špaletových do zdiva, výšky přes 1,5 do 2,5 m</t>
  </si>
  <si>
    <t>18</t>
  </si>
  <si>
    <t>611305913</t>
  </si>
  <si>
    <t>okno dřevěné špaletové 1300/1970 - T 20</t>
  </si>
  <si>
    <t>-842805946</t>
  </si>
  <si>
    <t>19</t>
  </si>
  <si>
    <t>611305914</t>
  </si>
  <si>
    <t xml:space="preserve">okno dřevěné špaletové 2470/1970 - T 21 </t>
  </si>
  <si>
    <t>613973323</t>
  </si>
  <si>
    <t>okno dřevěné špaletové 2470/1970 - T 21</t>
  </si>
  <si>
    <t>20</t>
  </si>
  <si>
    <t>611305956</t>
  </si>
  <si>
    <t>okno dřevěné špaletové 3660/1970 - T 22</t>
  </si>
  <si>
    <t>184360312</t>
  </si>
  <si>
    <t>611305957</t>
  </si>
  <si>
    <t>okno dřevěné špaletové 4900/1970 - T 23</t>
  </si>
  <si>
    <t>1017366891</t>
  </si>
  <si>
    <t>22</t>
  </si>
  <si>
    <t>611305961</t>
  </si>
  <si>
    <t>okno dřevěné špaletové 1250/2130 - T 26</t>
  </si>
  <si>
    <t>-1356083255</t>
  </si>
  <si>
    <t>23</t>
  </si>
  <si>
    <t>611305962</t>
  </si>
  <si>
    <t>okno dřevěné špaletové 1490/2130 - T 27</t>
  </si>
  <si>
    <t>1128730260</t>
  </si>
  <si>
    <t>24</t>
  </si>
  <si>
    <t>611305965</t>
  </si>
  <si>
    <t xml:space="preserve">okno dřevěné špaletové 2500/2130 - T 28 </t>
  </si>
  <si>
    <t>-1250979964</t>
  </si>
  <si>
    <t>okno dřevěné špaletové 2500/2130 - T 28</t>
  </si>
  <si>
    <t>25</t>
  </si>
  <si>
    <t>766621201</t>
  </si>
  <si>
    <t>Montáž dřevěných oken plochy přes 1 m2 otevíravých výšky do 1,5 m s rámem do dřevěné kce</t>
  </si>
  <si>
    <t>-1108880537</t>
  </si>
  <si>
    <t>Montáž oken dřevěných včetně montáže rámu na polyuretanovou pěnu plochy přes 1 m2 otevíravých nebo sklápěcích do dřevěné konstrukce, výšky do 1,5 m</t>
  </si>
  <si>
    <t>26</t>
  </si>
  <si>
    <t>6113067401</t>
  </si>
  <si>
    <t>okno jednokřídlové sklápěcí 850/600 - T 29</t>
  </si>
  <si>
    <t>-422978651</t>
  </si>
  <si>
    <t>Okna a dveře balkonové celodřevěné okna REVITEX zdvojená, masiv SM okna jednokřídlová sklápěcí  S1J - jazýčkový uzávěr šířka x výška 90 x 60 cm</t>
  </si>
  <si>
    <t>27</t>
  </si>
  <si>
    <t>766629314</t>
  </si>
  <si>
    <t>Příplatek k montáži oken zalomené ostění připojovací spára do 15 mm se spárou zalomení do 10 mm</t>
  </si>
  <si>
    <t>159339377</t>
  </si>
  <si>
    <t>28</t>
  </si>
  <si>
    <t>766694112</t>
  </si>
  <si>
    <t>Montáž parapetních desek dřevěných nebo plastových šířky do 30 cm délky do 1,6 m</t>
  </si>
  <si>
    <t>-8472886</t>
  </si>
  <si>
    <t>29</t>
  </si>
  <si>
    <t>766694114</t>
  </si>
  <si>
    <t>Montáž parapetních desek dřevěných nebo plastových šířky do 30 cm délky přes 2,6 m</t>
  </si>
  <si>
    <t>1339663627</t>
  </si>
  <si>
    <t>30</t>
  </si>
  <si>
    <t>607941091</t>
  </si>
  <si>
    <t>deska parapetní dřevěná vč. povrch. úpravy</t>
  </si>
  <si>
    <t>1369764230</t>
  </si>
  <si>
    <t>31</t>
  </si>
  <si>
    <t>998766103</t>
  </si>
  <si>
    <t>Přesun hmot tonážní pro konstrukce truhlářské v objektech v do 24 m</t>
  </si>
  <si>
    <t>791223970</t>
  </si>
  <si>
    <t>783</t>
  </si>
  <si>
    <t>Dokončovací práce - nátěry</t>
  </si>
  <si>
    <t>7836249300</t>
  </si>
  <si>
    <t>Oprava půlkulatého okna T 30 - očištění, přetmelení, nátěr</t>
  </si>
  <si>
    <t>114030366</t>
  </si>
  <si>
    <t>784</t>
  </si>
  <si>
    <t>Dokončovací práce - malby a tapety</t>
  </si>
  <si>
    <t>33</t>
  </si>
  <si>
    <t>784112013</t>
  </si>
  <si>
    <t>Rozmývání podkladu po oškrabání malby v místnostech výšky do 5,00 m</t>
  </si>
  <si>
    <t>-1362730224</t>
  </si>
  <si>
    <t>34</t>
  </si>
  <si>
    <t>784121003</t>
  </si>
  <si>
    <t>Oškrabání malby v mísnostech výšky do 5,00 m</t>
  </si>
  <si>
    <t>-2031702594</t>
  </si>
  <si>
    <t>35</t>
  </si>
  <si>
    <t>784181103</t>
  </si>
  <si>
    <t>Základní akrylátová jednonásobná penetrace podkladu v místnostech výšky do 5,00m</t>
  </si>
  <si>
    <t>-1614319823</t>
  </si>
  <si>
    <t>36</t>
  </si>
  <si>
    <t>784221103</t>
  </si>
  <si>
    <t>Dvojnásobné bílé malby  ze směsí za sucha dobře otěruvzdorných v místnostech do 5,00 m</t>
  </si>
  <si>
    <t>545877064</t>
  </si>
  <si>
    <t>786</t>
  </si>
  <si>
    <t>Dokončovací práce - čalounické úpravy</t>
  </si>
  <si>
    <t>37</t>
  </si>
  <si>
    <t>786624111</t>
  </si>
  <si>
    <t>Montáž lamelové žaluzie do oken zdvojených dřevěných otevíravých, sklápěcích a vyklápěcích</t>
  </si>
  <si>
    <t>1080454982</t>
  </si>
  <si>
    <t>38</t>
  </si>
  <si>
    <t>5534620000</t>
  </si>
  <si>
    <t>žaluzie horizontální interiérové - matné sv. krémové na jednotlivých křídlech</t>
  </si>
  <si>
    <t>-1345291465</t>
  </si>
  <si>
    <t>Příslušenství stavební kovové žaluzie horizontální interiérové</t>
  </si>
  <si>
    <t>II.A etapa - Výměna oken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</si>
  <si>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</si>
  <si>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</si>
  <si>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</si>
  <si>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</si>
  <si>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</si>
  <si>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1503386575</t>
  </si>
  <si>
    <t>-1105669391</t>
  </si>
  <si>
    <t>-209280453</t>
  </si>
  <si>
    <t>9680623551</t>
  </si>
  <si>
    <t xml:space="preserve">Vybourání dřevěných rámů oken dvojitých včetně křídel </t>
  </si>
  <si>
    <t>1203364115</t>
  </si>
  <si>
    <t>1945672512</t>
  </si>
  <si>
    <t>PSV</t>
  </si>
  <si>
    <t>Práce a dodávky PSV</t>
  </si>
  <si>
    <t>2144381163</t>
  </si>
  <si>
    <t>-1962472369</t>
  </si>
  <si>
    <t>-2105075381</t>
  </si>
  <si>
    <t>800522975</t>
  </si>
  <si>
    <t>392366939</t>
  </si>
  <si>
    <t>1169629779</t>
  </si>
  <si>
    <t>-715036592</t>
  </si>
  <si>
    <t>1580226805</t>
  </si>
  <si>
    <t>1421202348</t>
  </si>
  <si>
    <t>766621111</t>
  </si>
  <si>
    <t>Montáž dřevěných oken plochy přes 1 m2 špaletových výšky do 1,5 m s rámem do zdiva</t>
  </si>
  <si>
    <t>1258748967</t>
  </si>
  <si>
    <t>Montáž oken dřevěných včetně montáže rámu na polyuretanovou pěnu plochy přes 1 m2 špaletových do zdiva, výšky do 1,5 m</t>
  </si>
  <si>
    <t>611305916</t>
  </si>
  <si>
    <t>okno dřevěné špaletové 1280/1470 - T 16</t>
  </si>
  <si>
    <t>-808198711</t>
  </si>
  <si>
    <t>-1295616998</t>
  </si>
  <si>
    <t>611305958</t>
  </si>
  <si>
    <t>okno dřevěné špatelové 2080/1980 - T 24</t>
  </si>
  <si>
    <t>-629611729</t>
  </si>
  <si>
    <t>611305960</t>
  </si>
  <si>
    <t>okno dřevěné špaletové 2280/1880 - T 25</t>
  </si>
  <si>
    <t>-1012990326</t>
  </si>
  <si>
    <t>219839272</t>
  </si>
  <si>
    <t>42</t>
  </si>
  <si>
    <t>766694113</t>
  </si>
  <si>
    <t>Montáž parapetních desek dřevěných nebo plastových šířky do 30 cm délky do 2,6 m</t>
  </si>
  <si>
    <t>1866927220</t>
  </si>
  <si>
    <t>766694112.1</t>
  </si>
  <si>
    <t>Montáž parapetních dřevěných nebo plastových šířky přes 30 cm délky do 1,6 m</t>
  </si>
  <si>
    <t>178999161</t>
  </si>
  <si>
    <t>-219613861</t>
  </si>
  <si>
    <t>168917385</t>
  </si>
  <si>
    <t>-744095163</t>
  </si>
  <si>
    <t>641525567</t>
  </si>
  <si>
    <t>-1688157321</t>
  </si>
  <si>
    <t>784221003</t>
  </si>
  <si>
    <t>Jednonásobné bílé malby  ze směsí za sucha dobře otěruvzdorných v místnostech do 5,00 m</t>
  </si>
  <si>
    <t>523439262</t>
  </si>
  <si>
    <t>39</t>
  </si>
  <si>
    <t>-100311230</t>
  </si>
  <si>
    <t>40</t>
  </si>
  <si>
    <t>55346200000</t>
  </si>
  <si>
    <t>-1860656403</t>
  </si>
  <si>
    <t>II.B etapa - Výměna oken</t>
  </si>
  <si>
    <t>III. etapa - Výměna oken</t>
  </si>
  <si>
    <t xml:space="preserve">    781 - Dokončovací práce - obklady</t>
  </si>
  <si>
    <t>3112723230</t>
  </si>
  <si>
    <t>dozdění a zateplení otvoru pro okna T 14</t>
  </si>
  <si>
    <t>kpl</t>
  </si>
  <si>
    <t>1617034406</t>
  </si>
  <si>
    <t>Zdivo z pórobetonových přesných tvárnic (YTONG) nosné z tvárnic hladkých jakékoli pevnosti na tenké maltové lože, tloušťka zdiva 300 mm, objemová hmotnost 500 kg/m3</t>
  </si>
  <si>
    <t>-1345733069</t>
  </si>
  <si>
    <t>619995001.1</t>
  </si>
  <si>
    <t>-1159120124</t>
  </si>
  <si>
    <t>7836171170</t>
  </si>
  <si>
    <t>krycí dvojnásobný nátěr syntetický okenních mříží</t>
  </si>
  <si>
    <t>-943576938</t>
  </si>
  <si>
    <t>-1007027672</t>
  </si>
  <si>
    <t>9532711230</t>
  </si>
  <si>
    <t>kompletní vybourání zdiva tl. 250 mm pro okno T 11</t>
  </si>
  <si>
    <t>1917776866</t>
  </si>
  <si>
    <t>-1738063220</t>
  </si>
  <si>
    <t>-1860150495</t>
  </si>
  <si>
    <t>-480630823</t>
  </si>
  <si>
    <t>-1371982986</t>
  </si>
  <si>
    <t>2079460468</t>
  </si>
  <si>
    <t>1956733198</t>
  </si>
  <si>
    <t>2130748899</t>
  </si>
  <si>
    <t>-909803288</t>
  </si>
  <si>
    <t>764410880.1</t>
  </si>
  <si>
    <t>demontáž oplechování parapetů rš do 600 mm</t>
  </si>
  <si>
    <t>-1810632694</t>
  </si>
  <si>
    <t>-1452470151</t>
  </si>
  <si>
    <t>-1362713063</t>
  </si>
  <si>
    <t>121372028</t>
  </si>
  <si>
    <t>611305901</t>
  </si>
  <si>
    <t>okno dřevěné špaletové 640/1330 - T 12</t>
  </si>
  <si>
    <t>1817405633</t>
  </si>
  <si>
    <t>611305909.1</t>
  </si>
  <si>
    <t>okno dřevěné špaletové 1270/1160 - T 14</t>
  </si>
  <si>
    <t>1929269515</t>
  </si>
  <si>
    <t>611305915</t>
  </si>
  <si>
    <t xml:space="preserve">okno dřevěné špaletové 1270/1470 - T 15 </t>
  </si>
  <si>
    <t>1656926367</t>
  </si>
  <si>
    <t>okno dřevěné špaletové 1270/1470 - T 15</t>
  </si>
  <si>
    <t>-1498443938</t>
  </si>
  <si>
    <t>611305910</t>
  </si>
  <si>
    <t>okno dřevěné špaletové 1470/1880 - T 17</t>
  </si>
  <si>
    <t>2114750188</t>
  </si>
  <si>
    <t>611305911</t>
  </si>
  <si>
    <t>okno dřevěné špaletové 1470/1970 - T 18</t>
  </si>
  <si>
    <t>712237716</t>
  </si>
  <si>
    <t>611305912</t>
  </si>
  <si>
    <t>okno dřevěné špaletové 1470/2080 - T 19</t>
  </si>
  <si>
    <t>282483248</t>
  </si>
  <si>
    <t>okno dřevěné špaletové 1300/1970 - T 19</t>
  </si>
  <si>
    <t>766621211</t>
  </si>
  <si>
    <t>Montáž dřevěných oken plochy přes 1 m2 otevíravých výšky do 1,5 m s rámem do zdiva</t>
  </si>
  <si>
    <t>-10784826</t>
  </si>
  <si>
    <t>Montáž oken dřevěných včetně montáže rámu na polyuretanovou pěnu plochy přes 1 m2 otevíravých nebo sklápěcích do zdiva, výšky do 1,5 m</t>
  </si>
  <si>
    <t>611101210</t>
  </si>
  <si>
    <t>okno dřevěné dvoukřídlové otvíravé a sklápěcí EUROSAT SOFT LINE - "S"tandard 90 x 90 cm - T1 a T2</t>
  </si>
  <si>
    <t>2067005673</t>
  </si>
  <si>
    <t>Okna a dveře balkonové celodřevěné EUROOKNA typ EUROSAT SOFT LINE - "S"tandard okno dvoukřídlové otvíravé a sklápěcí šířka x  výška 90 x  90 cm</t>
  </si>
  <si>
    <t>611101211</t>
  </si>
  <si>
    <t>okno dřevěné jednoduché dvoukřídlé otevíravé 720/1490 - T 3</t>
  </si>
  <si>
    <t>1826244439</t>
  </si>
  <si>
    <t>611101212</t>
  </si>
  <si>
    <t>okno dřevěné jednoduché dvoukřídlé otevíravé 380/580 - T 4</t>
  </si>
  <si>
    <t>1304659877</t>
  </si>
  <si>
    <t>766621212</t>
  </si>
  <si>
    <t>Montáž dřevěných oken plochy přes 1 m2 otevíravých výšky do 2,5 m s rámem do zdiva</t>
  </si>
  <si>
    <t>1761996383</t>
  </si>
  <si>
    <t>Montáž oken dřevěných včetně montáže rámu na polyuretanovou pěnu plochy přes 1 m2 otevíravých nebo sklápěcích do zdiva, výšky přes 1,5 do 2,5 m</t>
  </si>
  <si>
    <t>611101213</t>
  </si>
  <si>
    <t>okno dřevěné jednoduché tříkřídlé otevíravé 1170/1550 - T 5</t>
  </si>
  <si>
    <t>1791295779</t>
  </si>
  <si>
    <t>611101214</t>
  </si>
  <si>
    <t>okno dřevěné jednoduché tříkřídlé otevíravé 1160/1850 - T6</t>
  </si>
  <si>
    <t>940373410</t>
  </si>
  <si>
    <t>okno dřevěné jednoduché tříkřídlé otevíravé 1160/1850 - T</t>
  </si>
  <si>
    <t>611101215</t>
  </si>
  <si>
    <t>okno dřevěné jednoduché šesti-křídlové otevíravé 2150/1770 - T 7</t>
  </si>
  <si>
    <t>993106769</t>
  </si>
  <si>
    <t>611101216</t>
  </si>
  <si>
    <t>okno dřevěné jednoduché šesti-křídlové otevíravé 2560/2340 - T 8</t>
  </si>
  <si>
    <t>-1867680407</t>
  </si>
  <si>
    <t>611101217</t>
  </si>
  <si>
    <t>okno dřevěné jednoduché šesti-křídlové 2750/1750 - T 9.1,2</t>
  </si>
  <si>
    <t>1703888739</t>
  </si>
  <si>
    <t>611101218</t>
  </si>
  <si>
    <t>okno dřevěné jednoduché dvoukřídlové otevíravé 1050/2270 - T 10</t>
  </si>
  <si>
    <t>-1116859786</t>
  </si>
  <si>
    <t>766621213</t>
  </si>
  <si>
    <t>Montáž dřevěných oken plochy přes 1 m2 otevíravých výšky přes 2,5 m s rámem do zdiva</t>
  </si>
  <si>
    <t>777631626</t>
  </si>
  <si>
    <t>Montáž oken dřevěných včetně montáže rámu na polyuretanovou pěnu plochy přes 1 m2 otevíravých nebo sklápěcích do zdiva, výšky přes 2,5 m</t>
  </si>
  <si>
    <t>611101219</t>
  </si>
  <si>
    <t>okno dřevěné jednoduché dvoukřídlové otevíravé 1050/2840 - T 11</t>
  </si>
  <si>
    <t>1697565305</t>
  </si>
  <si>
    <t>okno dřevěné jednoduché dvoukřídlové otevíravé 1050/2840</t>
  </si>
  <si>
    <t>405449941</t>
  </si>
  <si>
    <t>41</t>
  </si>
  <si>
    <t>535954234</t>
  </si>
  <si>
    <t>607941091.1</t>
  </si>
  <si>
    <t>dřevěný parapet včetně povfrchové úpravy</t>
  </si>
  <si>
    <t>2039899274</t>
  </si>
  <si>
    <t>43</t>
  </si>
  <si>
    <t>1136985327</t>
  </si>
  <si>
    <t>781</t>
  </si>
  <si>
    <t>Dokončovací práce - obklady</t>
  </si>
  <si>
    <t>44</t>
  </si>
  <si>
    <t>781444122</t>
  </si>
  <si>
    <t>Montáž obkladů vnitřních z obkladaček hutných do 22 ks/m2 lepených flexibilním lepidlem</t>
  </si>
  <si>
    <t>-621875206</t>
  </si>
  <si>
    <t>45</t>
  </si>
  <si>
    <t>597610390</t>
  </si>
  <si>
    <t>obkládačky keramické RAKO - koupelny NEO (bílé i barevné) 20 x 25 x 0,68 cm I. j.</t>
  </si>
  <si>
    <t>-1432158259</t>
  </si>
  <si>
    <t>Obkládačky a dlaždice keramické koupelny - RAKO obkládačky formát 20 x 25 x  0,68 cm (bílé i barevné) NEO              I.j.  (cen.skup. 58)</t>
  </si>
  <si>
    <t>46</t>
  </si>
  <si>
    <t>781449191</t>
  </si>
  <si>
    <t>Příplatek k montáži obkladů vnitřních z obkladaček hutných za plochu do 10 m2</t>
  </si>
  <si>
    <t>-1363263561</t>
  </si>
  <si>
    <t>47</t>
  </si>
  <si>
    <t>781473810</t>
  </si>
  <si>
    <t>Demontáž obkladů z obkladaček keramických lepených</t>
  </si>
  <si>
    <t>1779549954</t>
  </si>
  <si>
    <t>Demontáž obkladů z dlaždic keramických lepených</t>
  </si>
  <si>
    <t>48</t>
  </si>
  <si>
    <t>781495111</t>
  </si>
  <si>
    <t>Penetrace podkladu vnitřních obkladů</t>
  </si>
  <si>
    <t>-1076690271</t>
  </si>
  <si>
    <t>Ostatní prvky ostatní práce penetrace podkladu</t>
  </si>
  <si>
    <t>49</t>
  </si>
  <si>
    <t>781674114</t>
  </si>
  <si>
    <t>montáž obkladů poarapetů šířky do 400 mm z dlaždic keramických lepených flefibil. lepidlem</t>
  </si>
  <si>
    <t>-1940555972</t>
  </si>
  <si>
    <t>50</t>
  </si>
  <si>
    <t>597614080</t>
  </si>
  <si>
    <t>dlaždice keramické slinuté neglazované mrazuvzdorné TAURUS Color Light Grey S 29,8 x 29,8 x 0,9 cm</t>
  </si>
  <si>
    <t>1634276453</t>
  </si>
  <si>
    <t>Obkládačky a dlaždice keramické TAURUS dlaždice keramické vysoce slinuté neglazované mrazuvzdorné S-hladké  SL- zdrsněné Color - hladké rozměr  29,8 x 29,8 x 0,9 Light Grey  S      (cen.skup. 78)</t>
  </si>
  <si>
    <t>51</t>
  </si>
  <si>
    <t>998781103</t>
  </si>
  <si>
    <t>Přesun hmot tonážní pro obklady keramické v objektech v do 24 m</t>
  </si>
  <si>
    <t>2037256321</t>
  </si>
  <si>
    <t>52</t>
  </si>
  <si>
    <t>563648513</t>
  </si>
  <si>
    <t>53</t>
  </si>
  <si>
    <t>-561006523</t>
  </si>
  <si>
    <t>54</t>
  </si>
  <si>
    <t>-1012955928</t>
  </si>
  <si>
    <t>55</t>
  </si>
  <si>
    <t>1610836243</t>
  </si>
  <si>
    <t>56</t>
  </si>
  <si>
    <t>156676893</t>
  </si>
  <si>
    <t>57</t>
  </si>
  <si>
    <t>-840078968</t>
  </si>
  <si>
    <t>2 - Vedlejší náklady</t>
  </si>
  <si>
    <t>Dvůr Králové nad Labem</t>
  </si>
  <si>
    <t>Město Dvůr Králové n. L.</t>
  </si>
  <si>
    <t>Projektis s.r.o., Dvůr Králové nad Labem</t>
  </si>
  <si>
    <t>VRN -  Vedlejší rozpočtové náklady</t>
  </si>
  <si>
    <t xml:space="preserve">    VRN1 -  Průzkumné, geodetické a projektové práce</t>
  </si>
  <si>
    <t xml:space="preserve">    VRN2 -  Příprava staveniště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</si>
  <si>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</si>
  <si>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</si>
  <si>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</si>
  <si>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VRN6 -  Územní vlivy</t>
  </si>
  <si>
    <t xml:space="preserve">    VRN7 -  Provozní vlivy</t>
  </si>
  <si>
    <t xml:space="preserve">    VRN8 -  Přesun stavebních kapacit</t>
  </si>
  <si>
    <t xml:space="preserve">    VRN9 -  Ostatní náklady</t>
  </si>
  <si>
    <t>VRN</t>
  </si>
  <si>
    <t xml:space="preserve"> Vedlejší rozpočtové náklady</t>
  </si>
  <si>
    <t>VRN1</t>
  </si>
  <si>
    <t xml:space="preserve"> Průzkumné, geodetické a projektové práce</t>
  </si>
  <si>
    <t>010001000</t>
  </si>
  <si>
    <t>Průzkumné, geodetické a projektové práce</t>
  </si>
  <si>
    <t>Kč</t>
  </si>
  <si>
    <t>1024</t>
  </si>
  <si>
    <t>173915432</t>
  </si>
  <si>
    <t>010001001</t>
  </si>
  <si>
    <t>Zkoušky soudržnosti podkladů pro zateplení</t>
  </si>
  <si>
    <t>476991132</t>
  </si>
  <si>
    <t>VRN2</t>
  </si>
  <si>
    <t xml:space="preserve"> Příprava staveniště</t>
  </si>
  <si>
    <t>020001000</t>
  </si>
  <si>
    <t>Příprava staveniště</t>
  </si>
  <si>
    <t>380489618</t>
  </si>
  <si>
    <t>VRN3</t>
  </si>
  <si>
    <t xml:space="preserve"> Zařízení staveniště</t>
  </si>
  <si>
    <t>030001000</t>
  </si>
  <si>
    <t>Zařízení staveniště</t>
  </si>
  <si>
    <t>-1825826996</t>
  </si>
  <si>
    <t>VRN4</t>
  </si>
  <si>
    <t xml:space="preserve"> Inženýrská činnost</t>
  </si>
  <si>
    <t>040001000</t>
  </si>
  <si>
    <t>Inženýrská činnost</t>
  </si>
  <si>
    <t>-1252881436</t>
  </si>
  <si>
    <t>VRN5</t>
  </si>
  <si>
    <t xml:space="preserve"> Finanční náklady</t>
  </si>
  <si>
    <t>050001000</t>
  </si>
  <si>
    <t>Finanční náklady</t>
  </si>
  <si>
    <t>-1969521420</t>
  </si>
  <si>
    <t>VRN6</t>
  </si>
  <si>
    <t xml:space="preserve"> Územní vlivy</t>
  </si>
  <si>
    <t>060001000</t>
  </si>
  <si>
    <t>Územní vlivy</t>
  </si>
  <si>
    <t>2115598041</t>
  </si>
  <si>
    <t>VRN7</t>
  </si>
  <si>
    <t xml:space="preserve"> Provozní vlivy</t>
  </si>
  <si>
    <t>070001000</t>
  </si>
  <si>
    <t>Provozní vlivy</t>
  </si>
  <si>
    <t>1329339889</t>
  </si>
  <si>
    <t>VRN8</t>
  </si>
  <si>
    <t xml:space="preserve"> Přesun stavebních kapacit</t>
  </si>
  <si>
    <t>080001000</t>
  </si>
  <si>
    <t>Další náklady na pracovníky</t>
  </si>
  <si>
    <t>-2122622811</t>
  </si>
  <si>
    <t>VRN9</t>
  </si>
  <si>
    <t xml:space="preserve"> Ostatní náklady</t>
  </si>
  <si>
    <t>090001000</t>
  </si>
  <si>
    <t>Ostatní náklady</t>
  </si>
  <si>
    <t>-821913473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</si>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</sst>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79" fillId="0" borderId="0" xfId="0" applyFont="1" applyAlignment="1" applyProtection="1">
      <alignment/>
      <protection locked="0"/>
    </xf>
    <xf numFmtId="4" fontId="78" fillId="0" borderId="0" xfId="0" applyNumberFormat="1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5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61" fillId="33" borderId="0" xfId="36" applyFill="1" applyAlignment="1">
      <alignment/>
    </xf>
    <xf numFmtId="0" fontId="95" fillId="0" borderId="0" xfId="36" applyFont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97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97" fillId="33" borderId="0" xfId="36" applyFont="1" applyFill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904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91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F1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330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F37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FB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F904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91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26F1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2330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4F3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B8FB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1">
      <pane ySplit="1" topLeftCell="A37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199" t="s">
        <v>0</v>
      </c>
      <c r="B1" s="200"/>
      <c r="C1" s="200"/>
      <c r="D1" s="201" t="s">
        <v>1</v>
      </c>
      <c r="E1" s="200"/>
      <c r="F1" s="200"/>
      <c r="G1" s="200"/>
      <c r="H1" s="200"/>
      <c r="I1" s="200"/>
      <c r="J1" s="200"/>
      <c r="K1" s="202" t="s">
        <v>578</v>
      </c>
      <c r="L1" s="202"/>
      <c r="M1" s="202"/>
      <c r="N1" s="202"/>
      <c r="O1" s="202"/>
      <c r="P1" s="202"/>
      <c r="Q1" s="202"/>
      <c r="R1" s="202"/>
      <c r="S1" s="202"/>
      <c r="T1" s="200"/>
      <c r="U1" s="200"/>
      <c r="V1" s="200"/>
      <c r="W1" s="202" t="s">
        <v>579</v>
      </c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194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19"/>
      <c r="AQ5" s="21"/>
      <c r="BE5" s="286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19"/>
      <c r="AQ6" s="21"/>
      <c r="BE6" s="287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287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87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87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287"/>
      <c r="BS10" s="14" t="s">
        <v>18</v>
      </c>
    </row>
    <row r="11" spans="2:71" ht="18" customHeight="1">
      <c r="B11" s="18"/>
      <c r="C11" s="19"/>
      <c r="D11" s="19"/>
      <c r="E11" s="25" t="s">
        <v>31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32</v>
      </c>
      <c r="AL11" s="19"/>
      <c r="AM11" s="19"/>
      <c r="AN11" s="25" t="s">
        <v>20</v>
      </c>
      <c r="AO11" s="19"/>
      <c r="AP11" s="19"/>
      <c r="AQ11" s="21"/>
      <c r="BE11" s="287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87"/>
      <c r="BS12" s="14" t="s">
        <v>18</v>
      </c>
    </row>
    <row r="13" spans="2:71" ht="14.25" customHeight="1">
      <c r="B13" s="18"/>
      <c r="C13" s="19"/>
      <c r="D13" s="27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34</v>
      </c>
      <c r="AO13" s="19"/>
      <c r="AP13" s="19"/>
      <c r="AQ13" s="21"/>
      <c r="BE13" s="287"/>
      <c r="BS13" s="14" t="s">
        <v>18</v>
      </c>
    </row>
    <row r="14" spans="2:71" ht="15">
      <c r="B14" s="18"/>
      <c r="C14" s="19"/>
      <c r="D14" s="19"/>
      <c r="E14" s="293" t="s">
        <v>34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7" t="s">
        <v>32</v>
      </c>
      <c r="AL14" s="19"/>
      <c r="AM14" s="19"/>
      <c r="AN14" s="29" t="s">
        <v>34</v>
      </c>
      <c r="AO14" s="19"/>
      <c r="AP14" s="19"/>
      <c r="AQ14" s="21"/>
      <c r="BE14" s="287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87"/>
      <c r="BS15" s="14" t="s">
        <v>4</v>
      </c>
    </row>
    <row r="16" spans="2:71" ht="14.25" customHeight="1">
      <c r="B16" s="18"/>
      <c r="C16" s="19"/>
      <c r="D16" s="27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287"/>
      <c r="BS16" s="14" t="s">
        <v>4</v>
      </c>
    </row>
    <row r="17" spans="2:71" ht="18" customHeight="1">
      <c r="B17" s="18"/>
      <c r="C17" s="19"/>
      <c r="D17" s="19"/>
      <c r="E17" s="25" t="s">
        <v>36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32</v>
      </c>
      <c r="AL17" s="19"/>
      <c r="AM17" s="19"/>
      <c r="AN17" s="25" t="s">
        <v>20</v>
      </c>
      <c r="AO17" s="19"/>
      <c r="AP17" s="19"/>
      <c r="AQ17" s="21"/>
      <c r="BE17" s="287"/>
      <c r="BS17" s="14" t="s">
        <v>37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87"/>
      <c r="BS18" s="14" t="s">
        <v>6</v>
      </c>
    </row>
    <row r="19" spans="2:71" ht="14.25" customHeight="1">
      <c r="B19" s="18"/>
      <c r="C19" s="19"/>
      <c r="D19" s="27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87"/>
      <c r="BS19" s="14" t="s">
        <v>6</v>
      </c>
    </row>
    <row r="20" spans="2:71" ht="22.5" customHeight="1">
      <c r="B20" s="18"/>
      <c r="C20" s="19"/>
      <c r="D20" s="19"/>
      <c r="E20" s="294" t="s">
        <v>20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19"/>
      <c r="AP20" s="19"/>
      <c r="AQ20" s="21"/>
      <c r="BE20" s="287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87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87"/>
    </row>
    <row r="23" spans="2:57" s="1" customFormat="1" ht="25.5" customHeight="1">
      <c r="B23" s="31"/>
      <c r="C23" s="32"/>
      <c r="D23" s="33" t="s">
        <v>39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95">
        <f>ROUND(AG51,2)</f>
        <v>0</v>
      </c>
      <c r="AL23" s="296"/>
      <c r="AM23" s="296"/>
      <c r="AN23" s="296"/>
      <c r="AO23" s="296"/>
      <c r="AP23" s="32"/>
      <c r="AQ23" s="35"/>
      <c r="BE23" s="288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88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97" t="s">
        <v>40</v>
      </c>
      <c r="M25" s="298"/>
      <c r="N25" s="298"/>
      <c r="O25" s="298"/>
      <c r="P25" s="32"/>
      <c r="Q25" s="32"/>
      <c r="R25" s="32"/>
      <c r="S25" s="32"/>
      <c r="T25" s="32"/>
      <c r="U25" s="32"/>
      <c r="V25" s="32"/>
      <c r="W25" s="297" t="s">
        <v>41</v>
      </c>
      <c r="X25" s="298"/>
      <c r="Y25" s="298"/>
      <c r="Z25" s="298"/>
      <c r="AA25" s="298"/>
      <c r="AB25" s="298"/>
      <c r="AC25" s="298"/>
      <c r="AD25" s="298"/>
      <c r="AE25" s="298"/>
      <c r="AF25" s="32"/>
      <c r="AG25" s="32"/>
      <c r="AH25" s="32"/>
      <c r="AI25" s="32"/>
      <c r="AJ25" s="32"/>
      <c r="AK25" s="297" t="s">
        <v>42</v>
      </c>
      <c r="AL25" s="298"/>
      <c r="AM25" s="298"/>
      <c r="AN25" s="298"/>
      <c r="AO25" s="298"/>
      <c r="AP25" s="32"/>
      <c r="AQ25" s="35"/>
      <c r="BE25" s="288"/>
    </row>
    <row r="26" spans="2:57" s="2" customFormat="1" ht="14.25" customHeight="1">
      <c r="B26" s="37"/>
      <c r="C26" s="38"/>
      <c r="D26" s="39" t="s">
        <v>43</v>
      </c>
      <c r="E26" s="38"/>
      <c r="F26" s="39" t="s">
        <v>44</v>
      </c>
      <c r="G26" s="38"/>
      <c r="H26" s="38"/>
      <c r="I26" s="38"/>
      <c r="J26" s="38"/>
      <c r="K26" s="38"/>
      <c r="L26" s="299">
        <v>0.21</v>
      </c>
      <c r="M26" s="300"/>
      <c r="N26" s="300"/>
      <c r="O26" s="300"/>
      <c r="P26" s="38"/>
      <c r="Q26" s="38"/>
      <c r="R26" s="38"/>
      <c r="S26" s="38"/>
      <c r="T26" s="38"/>
      <c r="U26" s="38"/>
      <c r="V26" s="38"/>
      <c r="W26" s="301">
        <f>ROUND(AZ51,2)</f>
        <v>0</v>
      </c>
      <c r="X26" s="300"/>
      <c r="Y26" s="300"/>
      <c r="Z26" s="300"/>
      <c r="AA26" s="300"/>
      <c r="AB26" s="300"/>
      <c r="AC26" s="300"/>
      <c r="AD26" s="300"/>
      <c r="AE26" s="300"/>
      <c r="AF26" s="38"/>
      <c r="AG26" s="38"/>
      <c r="AH26" s="38"/>
      <c r="AI26" s="38"/>
      <c r="AJ26" s="38"/>
      <c r="AK26" s="301">
        <f>ROUND(AV51,2)</f>
        <v>0</v>
      </c>
      <c r="AL26" s="300"/>
      <c r="AM26" s="300"/>
      <c r="AN26" s="300"/>
      <c r="AO26" s="300"/>
      <c r="AP26" s="38"/>
      <c r="AQ26" s="40"/>
      <c r="BE26" s="289"/>
    </row>
    <row r="27" spans="2:57" s="2" customFormat="1" ht="14.25" customHeight="1">
      <c r="B27" s="37"/>
      <c r="C27" s="38"/>
      <c r="D27" s="38"/>
      <c r="E27" s="38"/>
      <c r="F27" s="39" t="s">
        <v>45</v>
      </c>
      <c r="G27" s="38"/>
      <c r="H27" s="38"/>
      <c r="I27" s="38"/>
      <c r="J27" s="38"/>
      <c r="K27" s="38"/>
      <c r="L27" s="299">
        <v>0.15</v>
      </c>
      <c r="M27" s="300"/>
      <c r="N27" s="300"/>
      <c r="O27" s="300"/>
      <c r="P27" s="38"/>
      <c r="Q27" s="38"/>
      <c r="R27" s="38"/>
      <c r="S27" s="38"/>
      <c r="T27" s="38"/>
      <c r="U27" s="38"/>
      <c r="V27" s="38"/>
      <c r="W27" s="301">
        <f>ROUND(BA51,2)</f>
        <v>0</v>
      </c>
      <c r="X27" s="300"/>
      <c r="Y27" s="300"/>
      <c r="Z27" s="300"/>
      <c r="AA27" s="300"/>
      <c r="AB27" s="300"/>
      <c r="AC27" s="300"/>
      <c r="AD27" s="300"/>
      <c r="AE27" s="300"/>
      <c r="AF27" s="38"/>
      <c r="AG27" s="38"/>
      <c r="AH27" s="38"/>
      <c r="AI27" s="38"/>
      <c r="AJ27" s="38"/>
      <c r="AK27" s="301">
        <f>ROUND(AW51,2)</f>
        <v>0</v>
      </c>
      <c r="AL27" s="300"/>
      <c r="AM27" s="300"/>
      <c r="AN27" s="300"/>
      <c r="AO27" s="300"/>
      <c r="AP27" s="38"/>
      <c r="AQ27" s="40"/>
      <c r="BE27" s="289"/>
    </row>
    <row r="28" spans="2:57" s="2" customFormat="1" ht="14.25" customHeight="1" hidden="1">
      <c r="B28" s="37"/>
      <c r="C28" s="38"/>
      <c r="D28" s="38"/>
      <c r="E28" s="38"/>
      <c r="F28" s="39" t="s">
        <v>46</v>
      </c>
      <c r="G28" s="38"/>
      <c r="H28" s="38"/>
      <c r="I28" s="38"/>
      <c r="J28" s="38"/>
      <c r="K28" s="38"/>
      <c r="L28" s="299">
        <v>0.21</v>
      </c>
      <c r="M28" s="300"/>
      <c r="N28" s="300"/>
      <c r="O28" s="300"/>
      <c r="P28" s="38"/>
      <c r="Q28" s="38"/>
      <c r="R28" s="38"/>
      <c r="S28" s="38"/>
      <c r="T28" s="38"/>
      <c r="U28" s="38"/>
      <c r="V28" s="38"/>
      <c r="W28" s="301">
        <f>ROUND(BB51,2)</f>
        <v>0</v>
      </c>
      <c r="X28" s="300"/>
      <c r="Y28" s="300"/>
      <c r="Z28" s="300"/>
      <c r="AA28" s="300"/>
      <c r="AB28" s="300"/>
      <c r="AC28" s="300"/>
      <c r="AD28" s="300"/>
      <c r="AE28" s="300"/>
      <c r="AF28" s="38"/>
      <c r="AG28" s="38"/>
      <c r="AH28" s="38"/>
      <c r="AI28" s="38"/>
      <c r="AJ28" s="38"/>
      <c r="AK28" s="301">
        <v>0</v>
      </c>
      <c r="AL28" s="300"/>
      <c r="AM28" s="300"/>
      <c r="AN28" s="300"/>
      <c r="AO28" s="300"/>
      <c r="AP28" s="38"/>
      <c r="AQ28" s="40"/>
      <c r="BE28" s="289"/>
    </row>
    <row r="29" spans="2:57" s="2" customFormat="1" ht="14.25" customHeight="1" hidden="1">
      <c r="B29" s="37"/>
      <c r="C29" s="38"/>
      <c r="D29" s="38"/>
      <c r="E29" s="38"/>
      <c r="F29" s="39" t="s">
        <v>47</v>
      </c>
      <c r="G29" s="38"/>
      <c r="H29" s="38"/>
      <c r="I29" s="38"/>
      <c r="J29" s="38"/>
      <c r="K29" s="38"/>
      <c r="L29" s="299">
        <v>0.15</v>
      </c>
      <c r="M29" s="300"/>
      <c r="N29" s="300"/>
      <c r="O29" s="300"/>
      <c r="P29" s="38"/>
      <c r="Q29" s="38"/>
      <c r="R29" s="38"/>
      <c r="S29" s="38"/>
      <c r="T29" s="38"/>
      <c r="U29" s="38"/>
      <c r="V29" s="38"/>
      <c r="W29" s="301">
        <f>ROUND(BC51,2)</f>
        <v>0</v>
      </c>
      <c r="X29" s="300"/>
      <c r="Y29" s="300"/>
      <c r="Z29" s="300"/>
      <c r="AA29" s="300"/>
      <c r="AB29" s="300"/>
      <c r="AC29" s="300"/>
      <c r="AD29" s="300"/>
      <c r="AE29" s="300"/>
      <c r="AF29" s="38"/>
      <c r="AG29" s="38"/>
      <c r="AH29" s="38"/>
      <c r="AI29" s="38"/>
      <c r="AJ29" s="38"/>
      <c r="AK29" s="301">
        <v>0</v>
      </c>
      <c r="AL29" s="300"/>
      <c r="AM29" s="300"/>
      <c r="AN29" s="300"/>
      <c r="AO29" s="300"/>
      <c r="AP29" s="38"/>
      <c r="AQ29" s="40"/>
      <c r="BE29" s="289"/>
    </row>
    <row r="30" spans="2:57" s="2" customFormat="1" ht="14.25" customHeight="1" hidden="1">
      <c r="B30" s="37"/>
      <c r="C30" s="38"/>
      <c r="D30" s="38"/>
      <c r="E30" s="38"/>
      <c r="F30" s="39" t="s">
        <v>48</v>
      </c>
      <c r="G30" s="38"/>
      <c r="H30" s="38"/>
      <c r="I30" s="38"/>
      <c r="J30" s="38"/>
      <c r="K30" s="38"/>
      <c r="L30" s="299">
        <v>0</v>
      </c>
      <c r="M30" s="300"/>
      <c r="N30" s="300"/>
      <c r="O30" s="300"/>
      <c r="P30" s="38"/>
      <c r="Q30" s="38"/>
      <c r="R30" s="38"/>
      <c r="S30" s="38"/>
      <c r="T30" s="38"/>
      <c r="U30" s="38"/>
      <c r="V30" s="38"/>
      <c r="W30" s="301">
        <f>ROUND(BD51,2)</f>
        <v>0</v>
      </c>
      <c r="X30" s="300"/>
      <c r="Y30" s="300"/>
      <c r="Z30" s="300"/>
      <c r="AA30" s="300"/>
      <c r="AB30" s="300"/>
      <c r="AC30" s="300"/>
      <c r="AD30" s="300"/>
      <c r="AE30" s="300"/>
      <c r="AF30" s="38"/>
      <c r="AG30" s="38"/>
      <c r="AH30" s="38"/>
      <c r="AI30" s="38"/>
      <c r="AJ30" s="38"/>
      <c r="AK30" s="301">
        <v>0</v>
      </c>
      <c r="AL30" s="300"/>
      <c r="AM30" s="300"/>
      <c r="AN30" s="300"/>
      <c r="AO30" s="300"/>
      <c r="AP30" s="38"/>
      <c r="AQ30" s="40"/>
      <c r="BE30" s="289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88"/>
    </row>
    <row r="32" spans="2:57" s="1" customFormat="1" ht="25.5" customHeight="1">
      <c r="B32" s="31"/>
      <c r="C32" s="41"/>
      <c r="D32" s="42" t="s">
        <v>49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50</v>
      </c>
      <c r="U32" s="43"/>
      <c r="V32" s="43"/>
      <c r="W32" s="43"/>
      <c r="X32" s="302" t="s">
        <v>51</v>
      </c>
      <c r="Y32" s="303"/>
      <c r="Z32" s="303"/>
      <c r="AA32" s="303"/>
      <c r="AB32" s="303"/>
      <c r="AC32" s="43"/>
      <c r="AD32" s="43"/>
      <c r="AE32" s="43"/>
      <c r="AF32" s="43"/>
      <c r="AG32" s="43"/>
      <c r="AH32" s="43"/>
      <c r="AI32" s="43"/>
      <c r="AJ32" s="43"/>
      <c r="AK32" s="304">
        <f>SUM(AK23:AK30)</f>
        <v>0</v>
      </c>
      <c r="AL32" s="303"/>
      <c r="AM32" s="303"/>
      <c r="AN32" s="303"/>
      <c r="AO32" s="305"/>
      <c r="AP32" s="41"/>
      <c r="AQ32" s="45"/>
      <c r="BE32" s="288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52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2382G</v>
      </c>
      <c r="AR41" s="52"/>
    </row>
    <row r="42" spans="2:44" s="4" customFormat="1" ht="36.75" customHeight="1">
      <c r="B42" s="54"/>
      <c r="C42" s="55" t="s">
        <v>16</v>
      </c>
      <c r="L42" s="306" t="str">
        <f>K6</f>
        <v>Pasportizace oken budovy čp. 400 Dvůr Králové n.L.</v>
      </c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Dvůr Králové n,L..</v>
      </c>
      <c r="AI44" s="53" t="s">
        <v>25</v>
      </c>
      <c r="AM44" s="308" t="str">
        <f>IF(AN8="","",AN8)</f>
        <v>17.5.2018</v>
      </c>
      <c r="AN44" s="288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Město Dvůr Králové n.L.</v>
      </c>
      <c r="AI46" s="53" t="s">
        <v>35</v>
      </c>
      <c r="AM46" s="309" t="str">
        <f>IF(E17="","",E17)</f>
        <v>Projektis s.r.o. Dvůr Králové n.L.</v>
      </c>
      <c r="AN46" s="288"/>
      <c r="AO46" s="288"/>
      <c r="AP46" s="288"/>
      <c r="AR46" s="31"/>
      <c r="AS46" s="310" t="s">
        <v>53</v>
      </c>
      <c r="AT46" s="311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33</v>
      </c>
      <c r="L47" s="3">
        <f>IF(E14="Vyplň údaj","",E14)</f>
      </c>
      <c r="AR47" s="31"/>
      <c r="AS47" s="312"/>
      <c r="AT47" s="298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312"/>
      <c r="AT48" s="298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313" t="s">
        <v>54</v>
      </c>
      <c r="D49" s="314"/>
      <c r="E49" s="314"/>
      <c r="F49" s="314"/>
      <c r="G49" s="314"/>
      <c r="H49" s="62"/>
      <c r="I49" s="315" t="s">
        <v>55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6" t="s">
        <v>56</v>
      </c>
      <c r="AH49" s="314"/>
      <c r="AI49" s="314"/>
      <c r="AJ49" s="314"/>
      <c r="AK49" s="314"/>
      <c r="AL49" s="314"/>
      <c r="AM49" s="314"/>
      <c r="AN49" s="315" t="s">
        <v>57</v>
      </c>
      <c r="AO49" s="314"/>
      <c r="AP49" s="314"/>
      <c r="AQ49" s="63" t="s">
        <v>58</v>
      </c>
      <c r="AR49" s="31"/>
      <c r="AS49" s="64" t="s">
        <v>59</v>
      </c>
      <c r="AT49" s="65" t="s">
        <v>60</v>
      </c>
      <c r="AU49" s="65" t="s">
        <v>61</v>
      </c>
      <c r="AV49" s="65" t="s">
        <v>62</v>
      </c>
      <c r="AW49" s="65" t="s">
        <v>63</v>
      </c>
      <c r="AX49" s="65" t="s">
        <v>64</v>
      </c>
      <c r="AY49" s="65" t="s">
        <v>65</v>
      </c>
      <c r="AZ49" s="65" t="s">
        <v>66</v>
      </c>
      <c r="BA49" s="65" t="s">
        <v>67</v>
      </c>
      <c r="BB49" s="65" t="s">
        <v>68</v>
      </c>
      <c r="BC49" s="65" t="s">
        <v>69</v>
      </c>
      <c r="BD49" s="66" t="s">
        <v>70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71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320">
        <f>ROUND(SUM(AG52:AG56),2)</f>
        <v>0</v>
      </c>
      <c r="AH51" s="320"/>
      <c r="AI51" s="320"/>
      <c r="AJ51" s="320"/>
      <c r="AK51" s="320"/>
      <c r="AL51" s="320"/>
      <c r="AM51" s="320"/>
      <c r="AN51" s="321">
        <f aca="true" t="shared" si="0" ref="AN51:AN56">SUM(AG51,AT51)</f>
        <v>0</v>
      </c>
      <c r="AO51" s="321"/>
      <c r="AP51" s="321"/>
      <c r="AQ51" s="70" t="s">
        <v>20</v>
      </c>
      <c r="AR51" s="54"/>
      <c r="AS51" s="71">
        <f>ROUND(SUM(AS52:AS56),2)</f>
        <v>0</v>
      </c>
      <c r="AT51" s="72">
        <f aca="true" t="shared" si="1" ref="AT51:AT56">ROUND(SUM(AV51:AW51),2)</f>
        <v>0</v>
      </c>
      <c r="AU51" s="73">
        <f>ROUND(SUM(AU52:AU56),5)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ROUND(SUM(AZ52:AZ56),2)</f>
        <v>0</v>
      </c>
      <c r="BA51" s="72">
        <f>ROUND(SUM(BA52:BA56),2)</f>
        <v>0</v>
      </c>
      <c r="BB51" s="72">
        <f>ROUND(SUM(BB52:BB56),2)</f>
        <v>0</v>
      </c>
      <c r="BC51" s="72">
        <f>ROUND(SUM(BC52:BC56),2)</f>
        <v>0</v>
      </c>
      <c r="BD51" s="74">
        <f>ROUND(SUM(BD52:BD56),2)</f>
        <v>0</v>
      </c>
      <c r="BS51" s="55" t="s">
        <v>72</v>
      </c>
      <c r="BT51" s="55" t="s">
        <v>73</v>
      </c>
      <c r="BU51" s="75" t="s">
        <v>74</v>
      </c>
      <c r="BV51" s="55" t="s">
        <v>75</v>
      </c>
      <c r="BW51" s="55" t="s">
        <v>5</v>
      </c>
      <c r="BX51" s="55" t="s">
        <v>76</v>
      </c>
      <c r="CL51" s="55" t="s">
        <v>20</v>
      </c>
    </row>
    <row r="52" spans="1:91" s="5" customFormat="1" ht="27" customHeight="1">
      <c r="A52" s="195" t="s">
        <v>580</v>
      </c>
      <c r="B52" s="76"/>
      <c r="C52" s="77"/>
      <c r="D52" s="319" t="s">
        <v>77</v>
      </c>
      <c r="E52" s="318"/>
      <c r="F52" s="318"/>
      <c r="G52" s="318"/>
      <c r="H52" s="318"/>
      <c r="I52" s="78"/>
      <c r="J52" s="319" t="s">
        <v>78</v>
      </c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7">
        <f>'I. etapa - Výměna oken'!J27</f>
        <v>0</v>
      </c>
      <c r="AH52" s="318"/>
      <c r="AI52" s="318"/>
      <c r="AJ52" s="318"/>
      <c r="AK52" s="318"/>
      <c r="AL52" s="318"/>
      <c r="AM52" s="318"/>
      <c r="AN52" s="317">
        <f t="shared" si="0"/>
        <v>0</v>
      </c>
      <c r="AO52" s="318"/>
      <c r="AP52" s="318"/>
      <c r="AQ52" s="79" t="s">
        <v>79</v>
      </c>
      <c r="AR52" s="76"/>
      <c r="AS52" s="80">
        <v>0</v>
      </c>
      <c r="AT52" s="81">
        <f t="shared" si="1"/>
        <v>0</v>
      </c>
      <c r="AU52" s="82">
        <f>'I. etapa - Výměna oken'!P82</f>
        <v>0</v>
      </c>
      <c r="AV52" s="81">
        <f>'I. etapa - Výměna oken'!J30</f>
        <v>0</v>
      </c>
      <c r="AW52" s="81">
        <f>'I. etapa - Výměna oken'!J31</f>
        <v>0</v>
      </c>
      <c r="AX52" s="81">
        <f>'I. etapa - Výměna oken'!J32</f>
        <v>0</v>
      </c>
      <c r="AY52" s="81">
        <f>'I. etapa - Výměna oken'!J33</f>
        <v>0</v>
      </c>
      <c r="AZ52" s="81">
        <f>'I. etapa - Výměna oken'!F30</f>
        <v>0</v>
      </c>
      <c r="BA52" s="81">
        <f>'I. etapa - Výměna oken'!F31</f>
        <v>0</v>
      </c>
      <c r="BB52" s="81">
        <f>'I. etapa - Výměna oken'!F32</f>
        <v>0</v>
      </c>
      <c r="BC52" s="81">
        <f>'I. etapa - Výměna oken'!F33</f>
        <v>0</v>
      </c>
      <c r="BD52" s="83">
        <f>'I. etapa - Výměna oken'!F34</f>
        <v>0</v>
      </c>
      <c r="BT52" s="84" t="s">
        <v>22</v>
      </c>
      <c r="BV52" s="84" t="s">
        <v>75</v>
      </c>
      <c r="BW52" s="84" t="s">
        <v>80</v>
      </c>
      <c r="BX52" s="84" t="s">
        <v>5</v>
      </c>
      <c r="CL52" s="84" t="s">
        <v>20</v>
      </c>
      <c r="CM52" s="84" t="s">
        <v>22</v>
      </c>
    </row>
    <row r="53" spans="1:91" s="5" customFormat="1" ht="27" customHeight="1">
      <c r="A53" s="195" t="s">
        <v>580</v>
      </c>
      <c r="B53" s="76"/>
      <c r="C53" s="77"/>
      <c r="D53" s="319" t="s">
        <v>81</v>
      </c>
      <c r="E53" s="318"/>
      <c r="F53" s="318"/>
      <c r="G53" s="318"/>
      <c r="H53" s="318"/>
      <c r="I53" s="78"/>
      <c r="J53" s="319" t="s">
        <v>78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7">
        <f>'II.A etapa - Výměna oken'!J27</f>
        <v>0</v>
      </c>
      <c r="AH53" s="318"/>
      <c r="AI53" s="318"/>
      <c r="AJ53" s="318"/>
      <c r="AK53" s="318"/>
      <c r="AL53" s="318"/>
      <c r="AM53" s="318"/>
      <c r="AN53" s="317">
        <f t="shared" si="0"/>
        <v>0</v>
      </c>
      <c r="AO53" s="318"/>
      <c r="AP53" s="318"/>
      <c r="AQ53" s="79" t="s">
        <v>79</v>
      </c>
      <c r="AR53" s="76"/>
      <c r="AS53" s="80">
        <v>0</v>
      </c>
      <c r="AT53" s="81">
        <f t="shared" si="1"/>
        <v>0</v>
      </c>
      <c r="AU53" s="82">
        <f>'II.A etapa - Výměna oken'!P82</f>
        <v>0</v>
      </c>
      <c r="AV53" s="81">
        <f>'II.A etapa - Výměna oken'!J30</f>
        <v>0</v>
      </c>
      <c r="AW53" s="81">
        <f>'II.A etapa - Výměna oken'!J31</f>
        <v>0</v>
      </c>
      <c r="AX53" s="81">
        <f>'II.A etapa - Výměna oken'!J32</f>
        <v>0</v>
      </c>
      <c r="AY53" s="81">
        <f>'II.A etapa - Výměna oken'!J33</f>
        <v>0</v>
      </c>
      <c r="AZ53" s="81">
        <f>'II.A etapa - Výměna oken'!F30</f>
        <v>0</v>
      </c>
      <c r="BA53" s="81">
        <f>'II.A etapa - Výměna oken'!F31</f>
        <v>0</v>
      </c>
      <c r="BB53" s="81">
        <f>'II.A etapa - Výměna oken'!F32</f>
        <v>0</v>
      </c>
      <c r="BC53" s="81">
        <f>'II.A etapa - Výměna oken'!F33</f>
        <v>0</v>
      </c>
      <c r="BD53" s="83">
        <f>'II.A etapa - Výměna oken'!F34</f>
        <v>0</v>
      </c>
      <c r="BT53" s="84" t="s">
        <v>22</v>
      </c>
      <c r="BV53" s="84" t="s">
        <v>75</v>
      </c>
      <c r="BW53" s="84" t="s">
        <v>82</v>
      </c>
      <c r="BX53" s="84" t="s">
        <v>5</v>
      </c>
      <c r="CL53" s="84" t="s">
        <v>20</v>
      </c>
      <c r="CM53" s="84" t="s">
        <v>22</v>
      </c>
    </row>
    <row r="54" spans="1:91" s="5" customFormat="1" ht="27" customHeight="1">
      <c r="A54" s="195" t="s">
        <v>580</v>
      </c>
      <c r="B54" s="76"/>
      <c r="C54" s="77"/>
      <c r="D54" s="319" t="s">
        <v>83</v>
      </c>
      <c r="E54" s="318"/>
      <c r="F54" s="318"/>
      <c r="G54" s="318"/>
      <c r="H54" s="318"/>
      <c r="I54" s="78"/>
      <c r="J54" s="319" t="s">
        <v>78</v>
      </c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7">
        <f>'II.B etapa - Výměna oken'!J27</f>
        <v>0</v>
      </c>
      <c r="AH54" s="318"/>
      <c r="AI54" s="318"/>
      <c r="AJ54" s="318"/>
      <c r="AK54" s="318"/>
      <c r="AL54" s="318"/>
      <c r="AM54" s="318"/>
      <c r="AN54" s="317">
        <f t="shared" si="0"/>
        <v>0</v>
      </c>
      <c r="AO54" s="318"/>
      <c r="AP54" s="318"/>
      <c r="AQ54" s="79" t="s">
        <v>79</v>
      </c>
      <c r="AR54" s="76"/>
      <c r="AS54" s="80">
        <v>0</v>
      </c>
      <c r="AT54" s="81">
        <f t="shared" si="1"/>
        <v>0</v>
      </c>
      <c r="AU54" s="82">
        <f>'II.B etapa - Výměna oken'!P82</f>
        <v>0</v>
      </c>
      <c r="AV54" s="81">
        <f>'II.B etapa - Výměna oken'!J30</f>
        <v>0</v>
      </c>
      <c r="AW54" s="81">
        <f>'II.B etapa - Výměna oken'!J31</f>
        <v>0</v>
      </c>
      <c r="AX54" s="81">
        <f>'II.B etapa - Výměna oken'!J32</f>
        <v>0</v>
      </c>
      <c r="AY54" s="81">
        <f>'II.B etapa - Výměna oken'!J33</f>
        <v>0</v>
      </c>
      <c r="AZ54" s="81">
        <f>'II.B etapa - Výměna oken'!F30</f>
        <v>0</v>
      </c>
      <c r="BA54" s="81">
        <f>'II.B etapa - Výměna oken'!F31</f>
        <v>0</v>
      </c>
      <c r="BB54" s="81">
        <f>'II.B etapa - Výměna oken'!F32</f>
        <v>0</v>
      </c>
      <c r="BC54" s="81">
        <f>'II.B etapa - Výměna oken'!F33</f>
        <v>0</v>
      </c>
      <c r="BD54" s="83">
        <f>'II.B etapa - Výměna oken'!F34</f>
        <v>0</v>
      </c>
      <c r="BT54" s="84" t="s">
        <v>22</v>
      </c>
      <c r="BV54" s="84" t="s">
        <v>75</v>
      </c>
      <c r="BW54" s="84" t="s">
        <v>84</v>
      </c>
      <c r="BX54" s="84" t="s">
        <v>5</v>
      </c>
      <c r="CL54" s="84" t="s">
        <v>20</v>
      </c>
      <c r="CM54" s="84" t="s">
        <v>22</v>
      </c>
    </row>
    <row r="55" spans="1:91" s="5" customFormat="1" ht="27" customHeight="1">
      <c r="A55" s="195" t="s">
        <v>580</v>
      </c>
      <c r="B55" s="76"/>
      <c r="C55" s="77"/>
      <c r="D55" s="319" t="s">
        <v>85</v>
      </c>
      <c r="E55" s="318"/>
      <c r="F55" s="318"/>
      <c r="G55" s="318"/>
      <c r="H55" s="318"/>
      <c r="I55" s="78"/>
      <c r="J55" s="319" t="s">
        <v>78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7">
        <f>'III. etapa - Výměna oken'!J27</f>
        <v>0</v>
      </c>
      <c r="AH55" s="318"/>
      <c r="AI55" s="318"/>
      <c r="AJ55" s="318"/>
      <c r="AK55" s="318"/>
      <c r="AL55" s="318"/>
      <c r="AM55" s="318"/>
      <c r="AN55" s="317">
        <f t="shared" si="0"/>
        <v>0</v>
      </c>
      <c r="AO55" s="318"/>
      <c r="AP55" s="318"/>
      <c r="AQ55" s="79" t="s">
        <v>79</v>
      </c>
      <c r="AR55" s="76"/>
      <c r="AS55" s="80">
        <v>0</v>
      </c>
      <c r="AT55" s="81">
        <f t="shared" si="1"/>
        <v>0</v>
      </c>
      <c r="AU55" s="82">
        <f>'III. etapa - Výměna oken'!P83</f>
        <v>0</v>
      </c>
      <c r="AV55" s="81">
        <f>'III. etapa - Výměna oken'!J30</f>
        <v>0</v>
      </c>
      <c r="AW55" s="81">
        <f>'III. etapa - Výměna oken'!J31</f>
        <v>0</v>
      </c>
      <c r="AX55" s="81">
        <f>'III. etapa - Výměna oken'!J32</f>
        <v>0</v>
      </c>
      <c r="AY55" s="81">
        <f>'III. etapa - Výměna oken'!J33</f>
        <v>0</v>
      </c>
      <c r="AZ55" s="81">
        <f>'III. etapa - Výměna oken'!F30</f>
        <v>0</v>
      </c>
      <c r="BA55" s="81">
        <f>'III. etapa - Výměna oken'!F31</f>
        <v>0</v>
      </c>
      <c r="BB55" s="81">
        <f>'III. etapa - Výměna oken'!F32</f>
        <v>0</v>
      </c>
      <c r="BC55" s="81">
        <f>'III. etapa - Výměna oken'!F33</f>
        <v>0</v>
      </c>
      <c r="BD55" s="83">
        <f>'III. etapa - Výměna oken'!F34</f>
        <v>0</v>
      </c>
      <c r="BT55" s="84" t="s">
        <v>22</v>
      </c>
      <c r="BV55" s="84" t="s">
        <v>75</v>
      </c>
      <c r="BW55" s="84" t="s">
        <v>86</v>
      </c>
      <c r="BX55" s="84" t="s">
        <v>5</v>
      </c>
      <c r="CL55" s="84" t="s">
        <v>20</v>
      </c>
      <c r="CM55" s="84" t="s">
        <v>22</v>
      </c>
    </row>
    <row r="56" spans="1:91" s="5" customFormat="1" ht="27" customHeight="1">
      <c r="A56" s="195" t="s">
        <v>580</v>
      </c>
      <c r="B56" s="76"/>
      <c r="C56" s="77"/>
      <c r="D56" s="319" t="s">
        <v>87</v>
      </c>
      <c r="E56" s="318"/>
      <c r="F56" s="318"/>
      <c r="G56" s="318"/>
      <c r="H56" s="318"/>
      <c r="I56" s="78"/>
      <c r="J56" s="319" t="s">
        <v>88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7">
        <f>'2 - Vedlejší náklady'!J27</f>
        <v>0</v>
      </c>
      <c r="AH56" s="318"/>
      <c r="AI56" s="318"/>
      <c r="AJ56" s="318"/>
      <c r="AK56" s="318"/>
      <c r="AL56" s="318"/>
      <c r="AM56" s="318"/>
      <c r="AN56" s="317">
        <f t="shared" si="0"/>
        <v>0</v>
      </c>
      <c r="AO56" s="318"/>
      <c r="AP56" s="318"/>
      <c r="AQ56" s="79" t="s">
        <v>79</v>
      </c>
      <c r="AR56" s="76"/>
      <c r="AS56" s="85">
        <v>0</v>
      </c>
      <c r="AT56" s="86">
        <f t="shared" si="1"/>
        <v>0</v>
      </c>
      <c r="AU56" s="87">
        <f>'2 - Vedlejší náklady'!P86</f>
        <v>0</v>
      </c>
      <c r="AV56" s="86">
        <f>'2 - Vedlejší náklady'!J30</f>
        <v>0</v>
      </c>
      <c r="AW56" s="86">
        <f>'2 - Vedlejší náklady'!J31</f>
        <v>0</v>
      </c>
      <c r="AX56" s="86">
        <f>'2 - Vedlejší náklady'!J32</f>
        <v>0</v>
      </c>
      <c r="AY56" s="86">
        <f>'2 - Vedlejší náklady'!J33</f>
        <v>0</v>
      </c>
      <c r="AZ56" s="86">
        <f>'2 - Vedlejší náklady'!F30</f>
        <v>0</v>
      </c>
      <c r="BA56" s="86">
        <f>'2 - Vedlejší náklady'!F31</f>
        <v>0</v>
      </c>
      <c r="BB56" s="86">
        <f>'2 - Vedlejší náklady'!F32</f>
        <v>0</v>
      </c>
      <c r="BC56" s="86">
        <f>'2 - Vedlejší náklady'!F33</f>
        <v>0</v>
      </c>
      <c r="BD56" s="88">
        <f>'2 - Vedlejší náklady'!F34</f>
        <v>0</v>
      </c>
      <c r="BT56" s="84" t="s">
        <v>22</v>
      </c>
      <c r="BV56" s="84" t="s">
        <v>75</v>
      </c>
      <c r="BW56" s="84" t="s">
        <v>89</v>
      </c>
      <c r="BX56" s="84" t="s">
        <v>5</v>
      </c>
      <c r="CL56" s="84" t="s">
        <v>20</v>
      </c>
      <c r="CM56" s="84" t="s">
        <v>22</v>
      </c>
    </row>
    <row r="57" spans="2:44" s="1" customFormat="1" ht="30" customHeight="1">
      <c r="B57" s="31"/>
      <c r="AR57" s="31"/>
    </row>
    <row r="58" spans="2:44" s="1" customFormat="1" ht="6.75" customHeight="1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1"/>
    </row>
  </sheetData>
  <sheetProtection password="CC35" sheet="1" objects="1" scenarios="1" formatColumns="0" formatRows="0" sort="0" autoFilter="0"/>
  <mergeCells count="57"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I. etapa - Výměna oken'!C2" tooltip="I. etapa - Výměna oken" display="/"/>
    <hyperlink ref="A53" location="'II.A etapa - Výměna oken'!C2" tooltip="II.A etapa - Výměna oken" display="/"/>
    <hyperlink ref="A54" location="'II.B etapa - Výměna oken'!C2" tooltip="II.B etapa - Výměna oken" display="/"/>
    <hyperlink ref="A55" location="'III. etapa - Výměna oken'!C2" tooltip="III. etapa - Výměna oken" display="/"/>
    <hyperlink ref="A56" location="'2 - Vedlejší náklady'!C2" tooltip="2 - Vedlejší náklad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581</v>
      </c>
      <c r="G1" s="322" t="s">
        <v>582</v>
      </c>
      <c r="H1" s="322"/>
      <c r="I1" s="203"/>
      <c r="J1" s="198" t="s">
        <v>583</v>
      </c>
      <c r="K1" s="196" t="s">
        <v>90</v>
      </c>
      <c r="L1" s="198" t="s">
        <v>584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80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91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92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93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ROUND(J82,2)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ROUND(SUM(BE82:BE164),2)</f>
        <v>0</v>
      </c>
      <c r="G30" s="32"/>
      <c r="H30" s="32"/>
      <c r="I30" s="105">
        <v>0.21</v>
      </c>
      <c r="J30" s="104">
        <f>ROUND(ROUND((SUM(BE82:BE164)),2)*I30,2)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ROUND(SUM(BF82:BF164),2)</f>
        <v>0</v>
      </c>
      <c r="G31" s="32"/>
      <c r="H31" s="32"/>
      <c r="I31" s="105">
        <v>0.15</v>
      </c>
      <c r="J31" s="104">
        <f>ROUND(ROUND((SUM(BF82:BF164)),2)*I31,2)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ROUND(SUM(BG82:BG164),2)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ROUND(SUM(BH82:BH164),2)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ROUND(SUM(BI82:BI164),2)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94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92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I. etapa - Výměna oken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n,L..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n.L.</v>
      </c>
      <c r="G51" s="32"/>
      <c r="H51" s="32"/>
      <c r="I51" s="93" t="s">
        <v>35</v>
      </c>
      <c r="J51" s="25" t="str">
        <f>E21</f>
        <v>Projektis s.r.o. Dvůr Králové n.L.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95</v>
      </c>
      <c r="D54" s="106"/>
      <c r="E54" s="106"/>
      <c r="F54" s="106"/>
      <c r="G54" s="106"/>
      <c r="H54" s="106"/>
      <c r="I54" s="117"/>
      <c r="J54" s="118" t="s">
        <v>96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97</v>
      </c>
      <c r="D56" s="32"/>
      <c r="E56" s="32"/>
      <c r="F56" s="32"/>
      <c r="G56" s="32"/>
      <c r="H56" s="32"/>
      <c r="I56" s="92"/>
      <c r="J56" s="102">
        <f>J82</f>
        <v>0</v>
      </c>
      <c r="K56" s="35"/>
      <c r="AU56" s="14" t="s">
        <v>98</v>
      </c>
    </row>
    <row r="57" spans="2:11" s="7" customFormat="1" ht="24.75" customHeight="1">
      <c r="B57" s="121"/>
      <c r="C57" s="122"/>
      <c r="D57" s="123" t="s">
        <v>99</v>
      </c>
      <c r="E57" s="124"/>
      <c r="F57" s="124"/>
      <c r="G57" s="124"/>
      <c r="H57" s="124"/>
      <c r="I57" s="125"/>
      <c r="J57" s="126">
        <f>J83</f>
        <v>0</v>
      </c>
      <c r="K57" s="127"/>
    </row>
    <row r="58" spans="2:11" s="7" customFormat="1" ht="24.75" customHeight="1">
      <c r="B58" s="121"/>
      <c r="C58" s="122"/>
      <c r="D58" s="123" t="s">
        <v>100</v>
      </c>
      <c r="E58" s="124"/>
      <c r="F58" s="124"/>
      <c r="G58" s="124"/>
      <c r="H58" s="124"/>
      <c r="I58" s="125"/>
      <c r="J58" s="126">
        <f>J94</f>
        <v>0</v>
      </c>
      <c r="K58" s="127"/>
    </row>
    <row r="59" spans="2:11" s="7" customFormat="1" ht="24.75" customHeight="1">
      <c r="B59" s="121"/>
      <c r="C59" s="122"/>
      <c r="D59" s="123" t="s">
        <v>101</v>
      </c>
      <c r="E59" s="124"/>
      <c r="F59" s="124"/>
      <c r="G59" s="124"/>
      <c r="H59" s="124"/>
      <c r="I59" s="125"/>
      <c r="J59" s="126">
        <f>J115</f>
        <v>0</v>
      </c>
      <c r="K59" s="127"/>
    </row>
    <row r="60" spans="2:11" s="7" customFormat="1" ht="24.75" customHeight="1">
      <c r="B60" s="121"/>
      <c r="C60" s="122"/>
      <c r="D60" s="123" t="s">
        <v>102</v>
      </c>
      <c r="E60" s="124"/>
      <c r="F60" s="124"/>
      <c r="G60" s="124"/>
      <c r="H60" s="124"/>
      <c r="I60" s="125"/>
      <c r="J60" s="126">
        <f>J148</f>
        <v>0</v>
      </c>
      <c r="K60" s="127"/>
    </row>
    <row r="61" spans="2:11" s="7" customFormat="1" ht="24.75" customHeight="1">
      <c r="B61" s="121"/>
      <c r="C61" s="122"/>
      <c r="D61" s="123" t="s">
        <v>103</v>
      </c>
      <c r="E61" s="124"/>
      <c r="F61" s="124"/>
      <c r="G61" s="124"/>
      <c r="H61" s="124"/>
      <c r="I61" s="125"/>
      <c r="J61" s="126">
        <f>J151</f>
        <v>0</v>
      </c>
      <c r="K61" s="127"/>
    </row>
    <row r="62" spans="2:11" s="7" customFormat="1" ht="24.75" customHeight="1">
      <c r="B62" s="121"/>
      <c r="C62" s="122"/>
      <c r="D62" s="123" t="s">
        <v>104</v>
      </c>
      <c r="E62" s="124"/>
      <c r="F62" s="124"/>
      <c r="G62" s="124"/>
      <c r="H62" s="124"/>
      <c r="I62" s="125"/>
      <c r="J62" s="126">
        <f>J160</f>
        <v>0</v>
      </c>
      <c r="K62" s="127"/>
    </row>
    <row r="63" spans="2:11" s="1" customFormat="1" ht="21.75" customHeight="1">
      <c r="B63" s="31"/>
      <c r="C63" s="32"/>
      <c r="D63" s="32"/>
      <c r="E63" s="32"/>
      <c r="F63" s="32"/>
      <c r="G63" s="32"/>
      <c r="H63" s="32"/>
      <c r="I63" s="92"/>
      <c r="J63" s="32"/>
      <c r="K63" s="35"/>
    </row>
    <row r="64" spans="2:11" s="1" customFormat="1" ht="6.75" customHeight="1">
      <c r="B64" s="46"/>
      <c r="C64" s="47"/>
      <c r="D64" s="47"/>
      <c r="E64" s="47"/>
      <c r="F64" s="47"/>
      <c r="G64" s="47"/>
      <c r="H64" s="47"/>
      <c r="I64" s="113"/>
      <c r="J64" s="47"/>
      <c r="K64" s="48"/>
    </row>
    <row r="68" spans="2:12" s="1" customFormat="1" ht="6.75" customHeight="1">
      <c r="B68" s="49"/>
      <c r="C68" s="50"/>
      <c r="D68" s="50"/>
      <c r="E68" s="50"/>
      <c r="F68" s="50"/>
      <c r="G68" s="50"/>
      <c r="H68" s="50"/>
      <c r="I68" s="114"/>
      <c r="J68" s="50"/>
      <c r="K68" s="50"/>
      <c r="L68" s="31"/>
    </row>
    <row r="69" spans="2:12" s="1" customFormat="1" ht="36.75" customHeight="1">
      <c r="B69" s="31"/>
      <c r="C69" s="51" t="s">
        <v>105</v>
      </c>
      <c r="I69" s="128"/>
      <c r="L69" s="31"/>
    </row>
    <row r="70" spans="2:12" s="1" customFormat="1" ht="6.75" customHeight="1">
      <c r="B70" s="31"/>
      <c r="I70" s="128"/>
      <c r="L70" s="31"/>
    </row>
    <row r="71" spans="2:12" s="1" customFormat="1" ht="14.25" customHeight="1">
      <c r="B71" s="31"/>
      <c r="C71" s="53" t="s">
        <v>16</v>
      </c>
      <c r="I71" s="128"/>
      <c r="L71" s="31"/>
    </row>
    <row r="72" spans="2:12" s="1" customFormat="1" ht="22.5" customHeight="1">
      <c r="B72" s="31"/>
      <c r="E72" s="326" t="str">
        <f>E7</f>
        <v>Pasportizace oken budovy čp. 400 Dvůr Králové n.L.</v>
      </c>
      <c r="F72" s="288"/>
      <c r="G72" s="288"/>
      <c r="H72" s="288"/>
      <c r="I72" s="128"/>
      <c r="L72" s="31"/>
    </row>
    <row r="73" spans="2:12" s="1" customFormat="1" ht="14.25" customHeight="1">
      <c r="B73" s="31"/>
      <c r="C73" s="53" t="s">
        <v>92</v>
      </c>
      <c r="I73" s="128"/>
      <c r="L73" s="31"/>
    </row>
    <row r="74" spans="2:12" s="1" customFormat="1" ht="23.25" customHeight="1">
      <c r="B74" s="31"/>
      <c r="E74" s="306" t="str">
        <f>E9</f>
        <v>I. etapa - Výměna oken</v>
      </c>
      <c r="F74" s="288"/>
      <c r="G74" s="288"/>
      <c r="H74" s="288"/>
      <c r="I74" s="128"/>
      <c r="L74" s="31"/>
    </row>
    <row r="75" spans="2:12" s="1" customFormat="1" ht="6.75" customHeight="1">
      <c r="B75" s="31"/>
      <c r="I75" s="128"/>
      <c r="L75" s="31"/>
    </row>
    <row r="76" spans="2:12" s="1" customFormat="1" ht="18" customHeight="1">
      <c r="B76" s="31"/>
      <c r="C76" s="53" t="s">
        <v>23</v>
      </c>
      <c r="F76" s="129" t="str">
        <f>F12</f>
        <v>Dvůr Králové n,L..</v>
      </c>
      <c r="I76" s="130" t="s">
        <v>25</v>
      </c>
      <c r="J76" s="57" t="str">
        <f>IF(J12="","",J12)</f>
        <v>17.5.2018</v>
      </c>
      <c r="L76" s="31"/>
    </row>
    <row r="77" spans="2:12" s="1" customFormat="1" ht="6.75" customHeight="1">
      <c r="B77" s="31"/>
      <c r="I77" s="128"/>
      <c r="L77" s="31"/>
    </row>
    <row r="78" spans="2:12" s="1" customFormat="1" ht="15">
      <c r="B78" s="31"/>
      <c r="C78" s="53" t="s">
        <v>29</v>
      </c>
      <c r="F78" s="129" t="str">
        <f>E15</f>
        <v>Město Dvůr Králové n.L.</v>
      </c>
      <c r="I78" s="130" t="s">
        <v>35</v>
      </c>
      <c r="J78" s="129" t="str">
        <f>E21</f>
        <v>Projektis s.r.o. Dvůr Králové n.L.</v>
      </c>
      <c r="L78" s="31"/>
    </row>
    <row r="79" spans="2:12" s="1" customFormat="1" ht="14.25" customHeight="1">
      <c r="B79" s="31"/>
      <c r="C79" s="53" t="s">
        <v>33</v>
      </c>
      <c r="F79" s="129">
        <f>IF(E18="","",E18)</f>
      </c>
      <c r="I79" s="128"/>
      <c r="L79" s="31"/>
    </row>
    <row r="80" spans="2:12" s="1" customFormat="1" ht="9.75" customHeight="1">
      <c r="B80" s="31"/>
      <c r="I80" s="128"/>
      <c r="L80" s="31"/>
    </row>
    <row r="81" spans="2:20" s="8" customFormat="1" ht="29.25" customHeight="1">
      <c r="B81" s="131"/>
      <c r="C81" s="132" t="s">
        <v>106</v>
      </c>
      <c r="D81" s="133" t="s">
        <v>58</v>
      </c>
      <c r="E81" s="133" t="s">
        <v>54</v>
      </c>
      <c r="F81" s="133" t="s">
        <v>107</v>
      </c>
      <c r="G81" s="133" t="s">
        <v>108</v>
      </c>
      <c r="H81" s="133" t="s">
        <v>109</v>
      </c>
      <c r="I81" s="134" t="s">
        <v>110</v>
      </c>
      <c r="J81" s="133" t="s">
        <v>96</v>
      </c>
      <c r="K81" s="135" t="s">
        <v>111</v>
      </c>
      <c r="L81" s="131"/>
      <c r="M81" s="64" t="s">
        <v>112</v>
      </c>
      <c r="N81" s="65" t="s">
        <v>43</v>
      </c>
      <c r="O81" s="65" t="s">
        <v>113</v>
      </c>
      <c r="P81" s="65" t="s">
        <v>114</v>
      </c>
      <c r="Q81" s="65" t="s">
        <v>115</v>
      </c>
      <c r="R81" s="65" t="s">
        <v>116</v>
      </c>
      <c r="S81" s="65" t="s">
        <v>117</v>
      </c>
      <c r="T81" s="66" t="s">
        <v>118</v>
      </c>
    </row>
    <row r="82" spans="2:63" s="1" customFormat="1" ht="29.25" customHeight="1">
      <c r="B82" s="31"/>
      <c r="C82" s="68" t="s">
        <v>97</v>
      </c>
      <c r="I82" s="128"/>
      <c r="J82" s="136">
        <f>BK82</f>
        <v>0</v>
      </c>
      <c r="L82" s="31"/>
      <c r="M82" s="67"/>
      <c r="N82" s="58"/>
      <c r="O82" s="58"/>
      <c r="P82" s="137">
        <f>P83+P94+P115+P148+P151+P160</f>
        <v>0</v>
      </c>
      <c r="Q82" s="58"/>
      <c r="R82" s="137">
        <f>R83+R94+R115+R148+R151+R160</f>
        <v>4.759726800000001</v>
      </c>
      <c r="S82" s="58"/>
      <c r="T82" s="138">
        <f>T83+T94+T115+T148+T151+T160</f>
        <v>6.015200000000001</v>
      </c>
      <c r="AT82" s="14" t="s">
        <v>72</v>
      </c>
      <c r="AU82" s="14" t="s">
        <v>98</v>
      </c>
      <c r="BK82" s="139">
        <f>BK83+BK94+BK115+BK148+BK151+BK160</f>
        <v>0</v>
      </c>
    </row>
    <row r="83" spans="2:63" s="9" customFormat="1" ht="36.75" customHeight="1">
      <c r="B83" s="140"/>
      <c r="D83" s="141" t="s">
        <v>72</v>
      </c>
      <c r="E83" s="142" t="s">
        <v>119</v>
      </c>
      <c r="F83" s="142" t="s">
        <v>120</v>
      </c>
      <c r="I83" s="143"/>
      <c r="J83" s="144">
        <f>BK83</f>
        <v>0</v>
      </c>
      <c r="L83" s="140"/>
      <c r="M83" s="145"/>
      <c r="N83" s="146"/>
      <c r="O83" s="146"/>
      <c r="P83" s="147">
        <f>SUM(P84:P93)</f>
        <v>0</v>
      </c>
      <c r="Q83" s="146"/>
      <c r="R83" s="147">
        <f>SUM(R84:R93)</f>
        <v>1.93662</v>
      </c>
      <c r="S83" s="146"/>
      <c r="T83" s="148">
        <f>SUM(T84:T93)</f>
        <v>5.828</v>
      </c>
      <c r="AR83" s="149" t="s">
        <v>22</v>
      </c>
      <c r="AT83" s="150" t="s">
        <v>72</v>
      </c>
      <c r="AU83" s="150" t="s">
        <v>73</v>
      </c>
      <c r="AY83" s="149" t="s">
        <v>121</v>
      </c>
      <c r="BK83" s="151">
        <f>SUM(BK84:BK93)</f>
        <v>0</v>
      </c>
    </row>
    <row r="84" spans="2:65" s="1" customFormat="1" ht="22.5" customHeight="1">
      <c r="B84" s="152"/>
      <c r="C84" s="153" t="s">
        <v>22</v>
      </c>
      <c r="D84" s="153" t="s">
        <v>122</v>
      </c>
      <c r="E84" s="154" t="s">
        <v>123</v>
      </c>
      <c r="F84" s="155" t="s">
        <v>124</v>
      </c>
      <c r="G84" s="156" t="s">
        <v>125</v>
      </c>
      <c r="H84" s="157">
        <v>84</v>
      </c>
      <c r="I84" s="158"/>
      <c r="J84" s="159">
        <f>ROUND(I84*H84,2)</f>
        <v>0</v>
      </c>
      <c r="K84" s="155" t="s">
        <v>126</v>
      </c>
      <c r="L84" s="31"/>
      <c r="M84" s="160" t="s">
        <v>20</v>
      </c>
      <c r="N84" s="161" t="s">
        <v>45</v>
      </c>
      <c r="O84" s="32"/>
      <c r="P84" s="162">
        <f>O84*H84</f>
        <v>0</v>
      </c>
      <c r="Q84" s="162">
        <v>0.01838</v>
      </c>
      <c r="R84" s="162">
        <f>Q84*H84</f>
        <v>1.54392</v>
      </c>
      <c r="S84" s="162">
        <v>0</v>
      </c>
      <c r="T84" s="163">
        <f>S84*H84</f>
        <v>0</v>
      </c>
      <c r="AR84" s="14" t="s">
        <v>127</v>
      </c>
      <c r="AT84" s="14" t="s">
        <v>122</v>
      </c>
      <c r="AU84" s="14" t="s">
        <v>22</v>
      </c>
      <c r="AY84" s="14" t="s">
        <v>121</v>
      </c>
      <c r="BE84" s="164">
        <f>IF(N84="základní",J84,0)</f>
        <v>0</v>
      </c>
      <c r="BF84" s="164">
        <f>IF(N84="snížená",J84,0)</f>
        <v>0</v>
      </c>
      <c r="BG84" s="164">
        <f>IF(N84="zákl. přenesená",J84,0)</f>
        <v>0</v>
      </c>
      <c r="BH84" s="164">
        <f>IF(N84="sníž. přenesená",J84,0)</f>
        <v>0</v>
      </c>
      <c r="BI84" s="164">
        <f>IF(N84="nulová",J84,0)</f>
        <v>0</v>
      </c>
      <c r="BJ84" s="14" t="s">
        <v>87</v>
      </c>
      <c r="BK84" s="164">
        <f>ROUND(I84*H84,2)</f>
        <v>0</v>
      </c>
      <c r="BL84" s="14" t="s">
        <v>127</v>
      </c>
      <c r="BM84" s="14" t="s">
        <v>128</v>
      </c>
    </row>
    <row r="85" spans="2:47" s="1" customFormat="1" ht="30" customHeight="1">
      <c r="B85" s="31"/>
      <c r="D85" s="165" t="s">
        <v>129</v>
      </c>
      <c r="F85" s="166" t="s">
        <v>130</v>
      </c>
      <c r="I85" s="128"/>
      <c r="L85" s="31"/>
      <c r="M85" s="60"/>
      <c r="N85" s="32"/>
      <c r="O85" s="32"/>
      <c r="P85" s="32"/>
      <c r="Q85" s="32"/>
      <c r="R85" s="32"/>
      <c r="S85" s="32"/>
      <c r="T85" s="61"/>
      <c r="AT85" s="14" t="s">
        <v>129</v>
      </c>
      <c r="AU85" s="14" t="s">
        <v>22</v>
      </c>
    </row>
    <row r="86" spans="2:65" s="1" customFormat="1" ht="22.5" customHeight="1">
      <c r="B86" s="152"/>
      <c r="C86" s="153" t="s">
        <v>87</v>
      </c>
      <c r="D86" s="153" t="s">
        <v>122</v>
      </c>
      <c r="E86" s="154" t="s">
        <v>131</v>
      </c>
      <c r="F86" s="155" t="s">
        <v>132</v>
      </c>
      <c r="G86" s="156" t="s">
        <v>133</v>
      </c>
      <c r="H86" s="157">
        <v>254</v>
      </c>
      <c r="I86" s="158"/>
      <c r="J86" s="159">
        <f>ROUND(I86*H86,2)</f>
        <v>0</v>
      </c>
      <c r="K86" s="155" t="s">
        <v>126</v>
      </c>
      <c r="L86" s="31"/>
      <c r="M86" s="160" t="s">
        <v>20</v>
      </c>
      <c r="N86" s="161" t="s">
        <v>45</v>
      </c>
      <c r="O86" s="32"/>
      <c r="P86" s="162">
        <f>O86*H86</f>
        <v>0</v>
      </c>
      <c r="Q86" s="162">
        <v>0.0015</v>
      </c>
      <c r="R86" s="162">
        <f>Q86*H86</f>
        <v>0.381</v>
      </c>
      <c r="S86" s="162">
        <v>0</v>
      </c>
      <c r="T86" s="163">
        <f>S86*H86</f>
        <v>0</v>
      </c>
      <c r="AR86" s="14" t="s">
        <v>127</v>
      </c>
      <c r="AT86" s="14" t="s">
        <v>122</v>
      </c>
      <c r="AU86" s="14" t="s">
        <v>22</v>
      </c>
      <c r="AY86" s="14" t="s">
        <v>121</v>
      </c>
      <c r="BE86" s="164">
        <f>IF(N86="základní",J86,0)</f>
        <v>0</v>
      </c>
      <c r="BF86" s="164">
        <f>IF(N86="snížená",J86,0)</f>
        <v>0</v>
      </c>
      <c r="BG86" s="164">
        <f>IF(N86="zákl. přenesená",J86,0)</f>
        <v>0</v>
      </c>
      <c r="BH86" s="164">
        <f>IF(N86="sníž. přenesená",J86,0)</f>
        <v>0</v>
      </c>
      <c r="BI86" s="164">
        <f>IF(N86="nulová",J86,0)</f>
        <v>0</v>
      </c>
      <c r="BJ86" s="14" t="s">
        <v>87</v>
      </c>
      <c r="BK86" s="164">
        <f>ROUND(I86*H86,2)</f>
        <v>0</v>
      </c>
      <c r="BL86" s="14" t="s">
        <v>127</v>
      </c>
      <c r="BM86" s="14" t="s">
        <v>134</v>
      </c>
    </row>
    <row r="87" spans="2:47" s="1" customFormat="1" ht="22.5" customHeight="1">
      <c r="B87" s="31"/>
      <c r="D87" s="165" t="s">
        <v>129</v>
      </c>
      <c r="F87" s="166" t="s">
        <v>135</v>
      </c>
      <c r="I87" s="128"/>
      <c r="L87" s="31"/>
      <c r="M87" s="60"/>
      <c r="N87" s="32"/>
      <c r="O87" s="32"/>
      <c r="P87" s="32"/>
      <c r="Q87" s="32"/>
      <c r="R87" s="32"/>
      <c r="S87" s="32"/>
      <c r="T87" s="61"/>
      <c r="AT87" s="14" t="s">
        <v>129</v>
      </c>
      <c r="AU87" s="14" t="s">
        <v>22</v>
      </c>
    </row>
    <row r="88" spans="2:65" s="1" customFormat="1" ht="31.5" customHeight="1">
      <c r="B88" s="152"/>
      <c r="C88" s="153" t="s">
        <v>136</v>
      </c>
      <c r="D88" s="153" t="s">
        <v>122</v>
      </c>
      <c r="E88" s="154" t="s">
        <v>137</v>
      </c>
      <c r="F88" s="155" t="s">
        <v>138</v>
      </c>
      <c r="G88" s="156" t="s">
        <v>125</v>
      </c>
      <c r="H88" s="157">
        <v>90</v>
      </c>
      <c r="I88" s="158"/>
      <c r="J88" s="159">
        <f>ROUND(I88*H88,2)</f>
        <v>0</v>
      </c>
      <c r="K88" s="155" t="s">
        <v>126</v>
      </c>
      <c r="L88" s="31"/>
      <c r="M88" s="160" t="s">
        <v>20</v>
      </c>
      <c r="N88" s="161" t="s">
        <v>45</v>
      </c>
      <c r="O88" s="32"/>
      <c r="P88" s="162">
        <f>O88*H88</f>
        <v>0</v>
      </c>
      <c r="Q88" s="162">
        <v>0.00013</v>
      </c>
      <c r="R88" s="162">
        <f>Q88*H88</f>
        <v>0.011699999999999999</v>
      </c>
      <c r="S88" s="162">
        <v>0</v>
      </c>
      <c r="T88" s="163">
        <f>S88*H88</f>
        <v>0</v>
      </c>
      <c r="AR88" s="14" t="s">
        <v>127</v>
      </c>
      <c r="AT88" s="14" t="s">
        <v>122</v>
      </c>
      <c r="AU88" s="14" t="s">
        <v>22</v>
      </c>
      <c r="AY88" s="14" t="s">
        <v>121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14" t="s">
        <v>87</v>
      </c>
      <c r="BK88" s="164">
        <f>ROUND(I88*H88,2)</f>
        <v>0</v>
      </c>
      <c r="BL88" s="14" t="s">
        <v>127</v>
      </c>
      <c r="BM88" s="14" t="s">
        <v>139</v>
      </c>
    </row>
    <row r="89" spans="2:47" s="1" customFormat="1" ht="30" customHeight="1">
      <c r="B89" s="31"/>
      <c r="D89" s="165" t="s">
        <v>129</v>
      </c>
      <c r="F89" s="166" t="s">
        <v>140</v>
      </c>
      <c r="I89" s="128"/>
      <c r="L89" s="31"/>
      <c r="M89" s="60"/>
      <c r="N89" s="32"/>
      <c r="O89" s="32"/>
      <c r="P89" s="32"/>
      <c r="Q89" s="32"/>
      <c r="R89" s="32"/>
      <c r="S89" s="32"/>
      <c r="T89" s="61"/>
      <c r="AT89" s="14" t="s">
        <v>129</v>
      </c>
      <c r="AU89" s="14" t="s">
        <v>22</v>
      </c>
    </row>
    <row r="90" spans="2:65" s="1" customFormat="1" ht="22.5" customHeight="1">
      <c r="B90" s="152"/>
      <c r="C90" s="153" t="s">
        <v>127</v>
      </c>
      <c r="D90" s="153" t="s">
        <v>122</v>
      </c>
      <c r="E90" s="154" t="s">
        <v>141</v>
      </c>
      <c r="F90" s="155" t="s">
        <v>142</v>
      </c>
      <c r="G90" s="156" t="s">
        <v>125</v>
      </c>
      <c r="H90" s="157">
        <v>94</v>
      </c>
      <c r="I90" s="158"/>
      <c r="J90" s="159">
        <f>ROUND(I90*H90,2)</f>
        <v>0</v>
      </c>
      <c r="K90" s="155" t="s">
        <v>126</v>
      </c>
      <c r="L90" s="31"/>
      <c r="M90" s="160" t="s">
        <v>20</v>
      </c>
      <c r="N90" s="161" t="s">
        <v>45</v>
      </c>
      <c r="O90" s="32"/>
      <c r="P90" s="162">
        <f>O90*H90</f>
        <v>0</v>
      </c>
      <c r="Q90" s="162">
        <v>0</v>
      </c>
      <c r="R90" s="162">
        <f>Q90*H90</f>
        <v>0</v>
      </c>
      <c r="S90" s="162">
        <v>0.062</v>
      </c>
      <c r="T90" s="163">
        <f>S90*H90</f>
        <v>5.828</v>
      </c>
      <c r="AR90" s="14" t="s">
        <v>127</v>
      </c>
      <c r="AT90" s="14" t="s">
        <v>122</v>
      </c>
      <c r="AU90" s="14" t="s">
        <v>22</v>
      </c>
      <c r="AY90" s="14" t="s">
        <v>121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14" t="s">
        <v>87</v>
      </c>
      <c r="BK90" s="164">
        <f>ROUND(I90*H90,2)</f>
        <v>0</v>
      </c>
      <c r="BL90" s="14" t="s">
        <v>127</v>
      </c>
      <c r="BM90" s="14" t="s">
        <v>143</v>
      </c>
    </row>
    <row r="91" spans="2:47" s="1" customFormat="1" ht="30" customHeight="1">
      <c r="B91" s="31"/>
      <c r="D91" s="165" t="s">
        <v>129</v>
      </c>
      <c r="F91" s="166" t="s">
        <v>144</v>
      </c>
      <c r="I91" s="128"/>
      <c r="L91" s="31"/>
      <c r="M91" s="60"/>
      <c r="N91" s="32"/>
      <c r="O91" s="32"/>
      <c r="P91" s="32"/>
      <c r="Q91" s="32"/>
      <c r="R91" s="32"/>
      <c r="S91" s="32"/>
      <c r="T91" s="61"/>
      <c r="AT91" s="14" t="s">
        <v>129</v>
      </c>
      <c r="AU91" s="14" t="s">
        <v>22</v>
      </c>
    </row>
    <row r="92" spans="2:65" s="1" customFormat="1" ht="22.5" customHeight="1">
      <c r="B92" s="152"/>
      <c r="C92" s="153" t="s">
        <v>145</v>
      </c>
      <c r="D92" s="153" t="s">
        <v>122</v>
      </c>
      <c r="E92" s="154" t="s">
        <v>146</v>
      </c>
      <c r="F92" s="155" t="s">
        <v>147</v>
      </c>
      <c r="G92" s="156" t="s">
        <v>148</v>
      </c>
      <c r="H92" s="157">
        <v>1.937</v>
      </c>
      <c r="I92" s="158"/>
      <c r="J92" s="159">
        <f>ROUND(I92*H92,2)</f>
        <v>0</v>
      </c>
      <c r="K92" s="155" t="s">
        <v>126</v>
      </c>
      <c r="L92" s="31"/>
      <c r="M92" s="160" t="s">
        <v>20</v>
      </c>
      <c r="N92" s="161" t="s">
        <v>45</v>
      </c>
      <c r="O92" s="32"/>
      <c r="P92" s="162">
        <f>O92*H92</f>
        <v>0</v>
      </c>
      <c r="Q92" s="162">
        <v>0</v>
      </c>
      <c r="R92" s="162">
        <f>Q92*H92</f>
        <v>0</v>
      </c>
      <c r="S92" s="162">
        <v>0</v>
      </c>
      <c r="T92" s="163">
        <f>S92*H92</f>
        <v>0</v>
      </c>
      <c r="AR92" s="14" t="s">
        <v>127</v>
      </c>
      <c r="AT92" s="14" t="s">
        <v>122</v>
      </c>
      <c r="AU92" s="14" t="s">
        <v>22</v>
      </c>
      <c r="AY92" s="14" t="s">
        <v>121</v>
      </c>
      <c r="BE92" s="164">
        <f>IF(N92="základní",J92,0)</f>
        <v>0</v>
      </c>
      <c r="BF92" s="164">
        <f>IF(N92="snížená",J92,0)</f>
        <v>0</v>
      </c>
      <c r="BG92" s="164">
        <f>IF(N92="zákl. přenesená",J92,0)</f>
        <v>0</v>
      </c>
      <c r="BH92" s="164">
        <f>IF(N92="sníž. přenesená",J92,0)</f>
        <v>0</v>
      </c>
      <c r="BI92" s="164">
        <f>IF(N92="nulová",J92,0)</f>
        <v>0</v>
      </c>
      <c r="BJ92" s="14" t="s">
        <v>87</v>
      </c>
      <c r="BK92" s="164">
        <f>ROUND(I92*H92,2)</f>
        <v>0</v>
      </c>
      <c r="BL92" s="14" t="s">
        <v>127</v>
      </c>
      <c r="BM92" s="14" t="s">
        <v>149</v>
      </c>
    </row>
    <row r="93" spans="2:47" s="1" customFormat="1" ht="42" customHeight="1">
      <c r="B93" s="31"/>
      <c r="D93" s="167" t="s">
        <v>129</v>
      </c>
      <c r="F93" s="168" t="s">
        <v>150</v>
      </c>
      <c r="I93" s="128"/>
      <c r="L93" s="31"/>
      <c r="M93" s="60"/>
      <c r="N93" s="32"/>
      <c r="O93" s="32"/>
      <c r="P93" s="32"/>
      <c r="Q93" s="32"/>
      <c r="R93" s="32"/>
      <c r="S93" s="32"/>
      <c r="T93" s="61"/>
      <c r="AT93" s="14" t="s">
        <v>129</v>
      </c>
      <c r="AU93" s="14" t="s">
        <v>22</v>
      </c>
    </row>
    <row r="94" spans="2:63" s="9" customFormat="1" ht="36.75" customHeight="1">
      <c r="B94" s="140"/>
      <c r="D94" s="141" t="s">
        <v>72</v>
      </c>
      <c r="E94" s="142" t="s">
        <v>151</v>
      </c>
      <c r="F94" s="142" t="s">
        <v>152</v>
      </c>
      <c r="I94" s="143"/>
      <c r="J94" s="144">
        <f>BK94</f>
        <v>0</v>
      </c>
      <c r="L94" s="140"/>
      <c r="M94" s="145"/>
      <c r="N94" s="146"/>
      <c r="O94" s="146"/>
      <c r="P94" s="147">
        <f>SUM(P95:P114)</f>
        <v>0</v>
      </c>
      <c r="Q94" s="146"/>
      <c r="R94" s="147">
        <f>SUM(R95:R114)</f>
        <v>0.087994</v>
      </c>
      <c r="S94" s="146"/>
      <c r="T94" s="148">
        <f>SUM(T95:T114)</f>
        <v>0</v>
      </c>
      <c r="AR94" s="149" t="s">
        <v>87</v>
      </c>
      <c r="AT94" s="150" t="s">
        <v>72</v>
      </c>
      <c r="AU94" s="150" t="s">
        <v>73</v>
      </c>
      <c r="AY94" s="149" t="s">
        <v>121</v>
      </c>
      <c r="BK94" s="151">
        <f>SUM(BK95:BK114)</f>
        <v>0</v>
      </c>
    </row>
    <row r="95" spans="2:65" s="1" customFormat="1" ht="22.5" customHeight="1">
      <c r="B95" s="152"/>
      <c r="C95" s="153" t="s">
        <v>153</v>
      </c>
      <c r="D95" s="153" t="s">
        <v>122</v>
      </c>
      <c r="E95" s="154" t="s">
        <v>154</v>
      </c>
      <c r="F95" s="155" t="s">
        <v>155</v>
      </c>
      <c r="G95" s="156" t="s">
        <v>133</v>
      </c>
      <c r="H95" s="157">
        <v>23</v>
      </c>
      <c r="I95" s="158"/>
      <c r="J95" s="159">
        <f>ROUND(I95*H95,2)</f>
        <v>0</v>
      </c>
      <c r="K95" s="155" t="s">
        <v>20</v>
      </c>
      <c r="L95" s="31"/>
      <c r="M95" s="160" t="s">
        <v>20</v>
      </c>
      <c r="N95" s="161" t="s">
        <v>45</v>
      </c>
      <c r="O95" s="32"/>
      <c r="P95" s="162">
        <f>O95*H95</f>
        <v>0</v>
      </c>
      <c r="Q95" s="162">
        <v>0</v>
      </c>
      <c r="R95" s="162">
        <f>Q95*H95</f>
        <v>0</v>
      </c>
      <c r="S95" s="162">
        <v>0</v>
      </c>
      <c r="T95" s="163">
        <f>S95*H95</f>
        <v>0</v>
      </c>
      <c r="AR95" s="14" t="s">
        <v>156</v>
      </c>
      <c r="AT95" s="14" t="s">
        <v>122</v>
      </c>
      <c r="AU95" s="14" t="s">
        <v>22</v>
      </c>
      <c r="AY95" s="14" t="s">
        <v>121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14" t="s">
        <v>87</v>
      </c>
      <c r="BK95" s="164">
        <f>ROUND(I95*H95,2)</f>
        <v>0</v>
      </c>
      <c r="BL95" s="14" t="s">
        <v>156</v>
      </c>
      <c r="BM95" s="14" t="s">
        <v>157</v>
      </c>
    </row>
    <row r="96" spans="2:47" s="1" customFormat="1" ht="22.5" customHeight="1">
      <c r="B96" s="31"/>
      <c r="D96" s="165" t="s">
        <v>129</v>
      </c>
      <c r="F96" s="166" t="s">
        <v>158</v>
      </c>
      <c r="I96" s="128"/>
      <c r="L96" s="31"/>
      <c r="M96" s="60"/>
      <c r="N96" s="32"/>
      <c r="O96" s="32"/>
      <c r="P96" s="32"/>
      <c r="Q96" s="32"/>
      <c r="R96" s="32"/>
      <c r="S96" s="32"/>
      <c r="T96" s="61"/>
      <c r="AT96" s="14" t="s">
        <v>129</v>
      </c>
      <c r="AU96" s="14" t="s">
        <v>22</v>
      </c>
    </row>
    <row r="97" spans="2:65" s="1" customFormat="1" ht="22.5" customHeight="1">
      <c r="B97" s="152"/>
      <c r="C97" s="169" t="s">
        <v>159</v>
      </c>
      <c r="D97" s="169" t="s">
        <v>160</v>
      </c>
      <c r="E97" s="170" t="s">
        <v>161</v>
      </c>
      <c r="F97" s="171" t="s">
        <v>162</v>
      </c>
      <c r="G97" s="172" t="s">
        <v>125</v>
      </c>
      <c r="H97" s="173">
        <v>9</v>
      </c>
      <c r="I97" s="174"/>
      <c r="J97" s="175">
        <f>ROUND(I97*H97,2)</f>
        <v>0</v>
      </c>
      <c r="K97" s="171" t="s">
        <v>126</v>
      </c>
      <c r="L97" s="176"/>
      <c r="M97" s="177" t="s">
        <v>20</v>
      </c>
      <c r="N97" s="178" t="s">
        <v>45</v>
      </c>
      <c r="O97" s="32"/>
      <c r="P97" s="162">
        <f>O97*H97</f>
        <v>0</v>
      </c>
      <c r="Q97" s="162">
        <v>0.00345</v>
      </c>
      <c r="R97" s="162">
        <f>Q97*H97</f>
        <v>0.03105</v>
      </c>
      <c r="S97" s="162">
        <v>0</v>
      </c>
      <c r="T97" s="163">
        <f>S97*H97</f>
        <v>0</v>
      </c>
      <c r="AR97" s="14" t="s">
        <v>163</v>
      </c>
      <c r="AT97" s="14" t="s">
        <v>160</v>
      </c>
      <c r="AU97" s="14" t="s">
        <v>22</v>
      </c>
      <c r="AY97" s="14" t="s">
        <v>121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14" t="s">
        <v>87</v>
      </c>
      <c r="BK97" s="164">
        <f>ROUND(I97*H97,2)</f>
        <v>0</v>
      </c>
      <c r="BL97" s="14" t="s">
        <v>156</v>
      </c>
      <c r="BM97" s="14" t="s">
        <v>164</v>
      </c>
    </row>
    <row r="98" spans="2:47" s="1" customFormat="1" ht="30" customHeight="1">
      <c r="B98" s="31"/>
      <c r="D98" s="165" t="s">
        <v>129</v>
      </c>
      <c r="F98" s="166" t="s">
        <v>165</v>
      </c>
      <c r="I98" s="128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129</v>
      </c>
      <c r="AU98" s="14" t="s">
        <v>22</v>
      </c>
    </row>
    <row r="99" spans="2:65" s="1" customFormat="1" ht="22.5" customHeight="1">
      <c r="B99" s="152"/>
      <c r="C99" s="153" t="s">
        <v>166</v>
      </c>
      <c r="D99" s="153" t="s">
        <v>122</v>
      </c>
      <c r="E99" s="154" t="s">
        <v>167</v>
      </c>
      <c r="F99" s="155" t="s">
        <v>168</v>
      </c>
      <c r="G99" s="156" t="s">
        <v>133</v>
      </c>
      <c r="H99" s="157">
        <v>19.1</v>
      </c>
      <c r="I99" s="158"/>
      <c r="J99" s="159">
        <f>ROUND(I99*H99,2)</f>
        <v>0</v>
      </c>
      <c r="K99" s="155" t="s">
        <v>126</v>
      </c>
      <c r="L99" s="31"/>
      <c r="M99" s="160" t="s">
        <v>20</v>
      </c>
      <c r="N99" s="161" t="s">
        <v>45</v>
      </c>
      <c r="O99" s="32"/>
      <c r="P99" s="162">
        <f>O99*H99</f>
        <v>0</v>
      </c>
      <c r="Q99" s="162">
        <v>4E-05</v>
      </c>
      <c r="R99" s="162">
        <f>Q99*H99</f>
        <v>0.0007640000000000001</v>
      </c>
      <c r="S99" s="162">
        <v>0</v>
      </c>
      <c r="T99" s="163">
        <f>S99*H99</f>
        <v>0</v>
      </c>
      <c r="AR99" s="14" t="s">
        <v>156</v>
      </c>
      <c r="AT99" s="14" t="s">
        <v>122</v>
      </c>
      <c r="AU99" s="14" t="s">
        <v>22</v>
      </c>
      <c r="AY99" s="14" t="s">
        <v>121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14" t="s">
        <v>87</v>
      </c>
      <c r="BK99" s="164">
        <f>ROUND(I99*H99,2)</f>
        <v>0</v>
      </c>
      <c r="BL99" s="14" t="s">
        <v>156</v>
      </c>
      <c r="BM99" s="14" t="s">
        <v>169</v>
      </c>
    </row>
    <row r="100" spans="2:47" s="1" customFormat="1" ht="22.5" customHeight="1">
      <c r="B100" s="31"/>
      <c r="D100" s="165" t="s">
        <v>129</v>
      </c>
      <c r="F100" s="166" t="s">
        <v>168</v>
      </c>
      <c r="I100" s="128"/>
      <c r="L100" s="31"/>
      <c r="M100" s="60"/>
      <c r="N100" s="32"/>
      <c r="O100" s="32"/>
      <c r="P100" s="32"/>
      <c r="Q100" s="32"/>
      <c r="R100" s="32"/>
      <c r="S100" s="32"/>
      <c r="T100" s="61"/>
      <c r="AT100" s="14" t="s">
        <v>129</v>
      </c>
      <c r="AU100" s="14" t="s">
        <v>22</v>
      </c>
    </row>
    <row r="101" spans="2:65" s="1" customFormat="1" ht="22.5" customHeight="1">
      <c r="B101" s="152"/>
      <c r="C101" s="169" t="s">
        <v>170</v>
      </c>
      <c r="D101" s="169" t="s">
        <v>160</v>
      </c>
      <c r="E101" s="170" t="s">
        <v>161</v>
      </c>
      <c r="F101" s="171" t="s">
        <v>162</v>
      </c>
      <c r="G101" s="172" t="s">
        <v>125</v>
      </c>
      <c r="H101" s="173">
        <v>3</v>
      </c>
      <c r="I101" s="174"/>
      <c r="J101" s="175">
        <f>ROUND(I101*H101,2)</f>
        <v>0</v>
      </c>
      <c r="K101" s="171" t="s">
        <v>126</v>
      </c>
      <c r="L101" s="176"/>
      <c r="M101" s="177" t="s">
        <v>20</v>
      </c>
      <c r="N101" s="178" t="s">
        <v>45</v>
      </c>
      <c r="O101" s="32"/>
      <c r="P101" s="162">
        <f>O101*H101</f>
        <v>0</v>
      </c>
      <c r="Q101" s="162">
        <v>0.00345</v>
      </c>
      <c r="R101" s="162">
        <f>Q101*H101</f>
        <v>0.01035</v>
      </c>
      <c r="S101" s="162">
        <v>0</v>
      </c>
      <c r="T101" s="163">
        <f>S101*H101</f>
        <v>0</v>
      </c>
      <c r="AR101" s="14" t="s">
        <v>163</v>
      </c>
      <c r="AT101" s="14" t="s">
        <v>160</v>
      </c>
      <c r="AU101" s="14" t="s">
        <v>22</v>
      </c>
      <c r="AY101" s="14" t="s">
        <v>121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14" t="s">
        <v>87</v>
      </c>
      <c r="BK101" s="164">
        <f>ROUND(I101*H101,2)</f>
        <v>0</v>
      </c>
      <c r="BL101" s="14" t="s">
        <v>156</v>
      </c>
      <c r="BM101" s="14" t="s">
        <v>171</v>
      </c>
    </row>
    <row r="102" spans="2:47" s="1" customFormat="1" ht="30" customHeight="1">
      <c r="B102" s="31"/>
      <c r="D102" s="165" t="s">
        <v>129</v>
      </c>
      <c r="F102" s="166" t="s">
        <v>165</v>
      </c>
      <c r="I102" s="128"/>
      <c r="L102" s="31"/>
      <c r="M102" s="60"/>
      <c r="N102" s="32"/>
      <c r="O102" s="32"/>
      <c r="P102" s="32"/>
      <c r="Q102" s="32"/>
      <c r="R102" s="32"/>
      <c r="S102" s="32"/>
      <c r="T102" s="61"/>
      <c r="AT102" s="14" t="s">
        <v>129</v>
      </c>
      <c r="AU102" s="14" t="s">
        <v>22</v>
      </c>
    </row>
    <row r="103" spans="2:65" s="1" customFormat="1" ht="22.5" customHeight="1">
      <c r="B103" s="152"/>
      <c r="C103" s="153" t="s">
        <v>27</v>
      </c>
      <c r="D103" s="153" t="s">
        <v>122</v>
      </c>
      <c r="E103" s="154" t="s">
        <v>172</v>
      </c>
      <c r="F103" s="155" t="s">
        <v>173</v>
      </c>
      <c r="G103" s="156" t="s">
        <v>133</v>
      </c>
      <c r="H103" s="157">
        <v>24.5</v>
      </c>
      <c r="I103" s="158"/>
      <c r="J103" s="159">
        <f>ROUND(I103*H103,2)</f>
        <v>0</v>
      </c>
      <c r="K103" s="155" t="s">
        <v>126</v>
      </c>
      <c r="L103" s="31"/>
      <c r="M103" s="160" t="s">
        <v>20</v>
      </c>
      <c r="N103" s="161" t="s">
        <v>45</v>
      </c>
      <c r="O103" s="32"/>
      <c r="P103" s="162">
        <f>O103*H103</f>
        <v>0</v>
      </c>
      <c r="Q103" s="162">
        <v>4E-05</v>
      </c>
      <c r="R103" s="162">
        <f>Q103*H103</f>
        <v>0.0009800000000000002</v>
      </c>
      <c r="S103" s="162">
        <v>0</v>
      </c>
      <c r="T103" s="163">
        <f>S103*H103</f>
        <v>0</v>
      </c>
      <c r="AR103" s="14" t="s">
        <v>156</v>
      </c>
      <c r="AT103" s="14" t="s">
        <v>122</v>
      </c>
      <c r="AU103" s="14" t="s">
        <v>22</v>
      </c>
      <c r="AY103" s="14" t="s">
        <v>121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14" t="s">
        <v>87</v>
      </c>
      <c r="BK103" s="164">
        <f>ROUND(I103*H103,2)</f>
        <v>0</v>
      </c>
      <c r="BL103" s="14" t="s">
        <v>156</v>
      </c>
      <c r="BM103" s="14" t="s">
        <v>174</v>
      </c>
    </row>
    <row r="104" spans="2:47" s="1" customFormat="1" ht="22.5" customHeight="1">
      <c r="B104" s="31"/>
      <c r="D104" s="165" t="s">
        <v>129</v>
      </c>
      <c r="F104" s="166" t="s">
        <v>173</v>
      </c>
      <c r="I104" s="128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129</v>
      </c>
      <c r="AU104" s="14" t="s">
        <v>22</v>
      </c>
    </row>
    <row r="105" spans="2:65" s="1" customFormat="1" ht="22.5" customHeight="1">
      <c r="B105" s="152"/>
      <c r="C105" s="169" t="s">
        <v>175</v>
      </c>
      <c r="D105" s="169" t="s">
        <v>160</v>
      </c>
      <c r="E105" s="170" t="s">
        <v>161</v>
      </c>
      <c r="F105" s="171" t="s">
        <v>162</v>
      </c>
      <c r="G105" s="172" t="s">
        <v>125</v>
      </c>
      <c r="H105" s="173">
        <v>13</v>
      </c>
      <c r="I105" s="174"/>
      <c r="J105" s="175">
        <f>ROUND(I105*H105,2)</f>
        <v>0</v>
      </c>
      <c r="K105" s="171" t="s">
        <v>126</v>
      </c>
      <c r="L105" s="176"/>
      <c r="M105" s="177" t="s">
        <v>20</v>
      </c>
      <c r="N105" s="178" t="s">
        <v>45</v>
      </c>
      <c r="O105" s="32"/>
      <c r="P105" s="162">
        <f>O105*H105</f>
        <v>0</v>
      </c>
      <c r="Q105" s="162">
        <v>0.00345</v>
      </c>
      <c r="R105" s="162">
        <f>Q105*H105</f>
        <v>0.04485</v>
      </c>
      <c r="S105" s="162">
        <v>0</v>
      </c>
      <c r="T105" s="163">
        <f>S105*H105</f>
        <v>0</v>
      </c>
      <c r="AR105" s="14" t="s">
        <v>163</v>
      </c>
      <c r="AT105" s="14" t="s">
        <v>160</v>
      </c>
      <c r="AU105" s="14" t="s">
        <v>22</v>
      </c>
      <c r="AY105" s="14" t="s">
        <v>121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14" t="s">
        <v>87</v>
      </c>
      <c r="BK105" s="164">
        <f>ROUND(I105*H105,2)</f>
        <v>0</v>
      </c>
      <c r="BL105" s="14" t="s">
        <v>156</v>
      </c>
      <c r="BM105" s="14" t="s">
        <v>176</v>
      </c>
    </row>
    <row r="106" spans="2:47" s="1" customFormat="1" ht="30" customHeight="1">
      <c r="B106" s="31"/>
      <c r="D106" s="165" t="s">
        <v>129</v>
      </c>
      <c r="F106" s="166" t="s">
        <v>165</v>
      </c>
      <c r="I106" s="128"/>
      <c r="L106" s="31"/>
      <c r="M106" s="60"/>
      <c r="N106" s="32"/>
      <c r="O106" s="32"/>
      <c r="P106" s="32"/>
      <c r="Q106" s="32"/>
      <c r="R106" s="32"/>
      <c r="S106" s="32"/>
      <c r="T106" s="61"/>
      <c r="AT106" s="14" t="s">
        <v>129</v>
      </c>
      <c r="AU106" s="14" t="s">
        <v>22</v>
      </c>
    </row>
    <row r="107" spans="2:65" s="1" customFormat="1" ht="31.5" customHeight="1">
      <c r="B107" s="152"/>
      <c r="C107" s="153" t="s">
        <v>177</v>
      </c>
      <c r="D107" s="153" t="s">
        <v>122</v>
      </c>
      <c r="E107" s="154" t="s">
        <v>178</v>
      </c>
      <c r="F107" s="155" t="s">
        <v>179</v>
      </c>
      <c r="G107" s="156" t="s">
        <v>180</v>
      </c>
      <c r="H107" s="157">
        <v>17</v>
      </c>
      <c r="I107" s="158"/>
      <c r="J107" s="159">
        <f>ROUND(I107*H107,2)</f>
        <v>0</v>
      </c>
      <c r="K107" s="155" t="s">
        <v>126</v>
      </c>
      <c r="L107" s="31"/>
      <c r="M107" s="160" t="s">
        <v>20</v>
      </c>
      <c r="N107" s="161" t="s">
        <v>45</v>
      </c>
      <c r="O107" s="32"/>
      <c r="P107" s="162">
        <f>O107*H107</f>
        <v>0</v>
      </c>
      <c r="Q107" s="162">
        <v>0</v>
      </c>
      <c r="R107" s="162">
        <f>Q107*H107</f>
        <v>0</v>
      </c>
      <c r="S107" s="162">
        <v>0</v>
      </c>
      <c r="T107" s="163">
        <f>S107*H107</f>
        <v>0</v>
      </c>
      <c r="AR107" s="14" t="s">
        <v>156</v>
      </c>
      <c r="AT107" s="14" t="s">
        <v>122</v>
      </c>
      <c r="AU107" s="14" t="s">
        <v>22</v>
      </c>
      <c r="AY107" s="14" t="s">
        <v>121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14" t="s">
        <v>87</v>
      </c>
      <c r="BK107" s="164">
        <f>ROUND(I107*H107,2)</f>
        <v>0</v>
      </c>
      <c r="BL107" s="14" t="s">
        <v>156</v>
      </c>
      <c r="BM107" s="14" t="s">
        <v>181</v>
      </c>
    </row>
    <row r="108" spans="2:47" s="1" customFormat="1" ht="22.5" customHeight="1">
      <c r="B108" s="31"/>
      <c r="D108" s="165" t="s">
        <v>129</v>
      </c>
      <c r="F108" s="166" t="s">
        <v>179</v>
      </c>
      <c r="I108" s="128"/>
      <c r="L108" s="31"/>
      <c r="M108" s="60"/>
      <c r="N108" s="32"/>
      <c r="O108" s="32"/>
      <c r="P108" s="32"/>
      <c r="Q108" s="32"/>
      <c r="R108" s="32"/>
      <c r="S108" s="32"/>
      <c r="T108" s="61"/>
      <c r="AT108" s="14" t="s">
        <v>129</v>
      </c>
      <c r="AU108" s="14" t="s">
        <v>22</v>
      </c>
    </row>
    <row r="109" spans="2:65" s="1" customFormat="1" ht="31.5" customHeight="1">
      <c r="B109" s="152"/>
      <c r="C109" s="153" t="s">
        <v>182</v>
      </c>
      <c r="D109" s="153" t="s">
        <v>122</v>
      </c>
      <c r="E109" s="154" t="s">
        <v>183</v>
      </c>
      <c r="F109" s="155" t="s">
        <v>184</v>
      </c>
      <c r="G109" s="156" t="s">
        <v>180</v>
      </c>
      <c r="H109" s="157">
        <v>7</v>
      </c>
      <c r="I109" s="158"/>
      <c r="J109" s="159">
        <f>ROUND(I109*H109,2)</f>
        <v>0</v>
      </c>
      <c r="K109" s="155" t="s">
        <v>126</v>
      </c>
      <c r="L109" s="31"/>
      <c r="M109" s="160" t="s">
        <v>20</v>
      </c>
      <c r="N109" s="161" t="s">
        <v>45</v>
      </c>
      <c r="O109" s="32"/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14" t="s">
        <v>156</v>
      </c>
      <c r="AT109" s="14" t="s">
        <v>122</v>
      </c>
      <c r="AU109" s="14" t="s">
        <v>22</v>
      </c>
      <c r="AY109" s="14" t="s">
        <v>121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14" t="s">
        <v>87</v>
      </c>
      <c r="BK109" s="164">
        <f>ROUND(I109*H109,2)</f>
        <v>0</v>
      </c>
      <c r="BL109" s="14" t="s">
        <v>156</v>
      </c>
      <c r="BM109" s="14" t="s">
        <v>185</v>
      </c>
    </row>
    <row r="110" spans="2:47" s="1" customFormat="1" ht="30" customHeight="1">
      <c r="B110" s="31"/>
      <c r="D110" s="165" t="s">
        <v>129</v>
      </c>
      <c r="F110" s="166" t="s">
        <v>184</v>
      </c>
      <c r="I110" s="128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129</v>
      </c>
      <c r="AU110" s="14" t="s">
        <v>22</v>
      </c>
    </row>
    <row r="111" spans="2:65" s="1" customFormat="1" ht="22.5" customHeight="1">
      <c r="B111" s="152"/>
      <c r="C111" s="153" t="s">
        <v>186</v>
      </c>
      <c r="D111" s="153" t="s">
        <v>122</v>
      </c>
      <c r="E111" s="154" t="s">
        <v>187</v>
      </c>
      <c r="F111" s="155" t="s">
        <v>188</v>
      </c>
      <c r="G111" s="156" t="s">
        <v>133</v>
      </c>
      <c r="H111" s="157">
        <v>43.6</v>
      </c>
      <c r="I111" s="158"/>
      <c r="J111" s="159">
        <f>ROUND(I111*H111,2)</f>
        <v>0</v>
      </c>
      <c r="K111" s="155" t="s">
        <v>20</v>
      </c>
      <c r="L111" s="31"/>
      <c r="M111" s="160" t="s">
        <v>20</v>
      </c>
      <c r="N111" s="161" t="s">
        <v>45</v>
      </c>
      <c r="O111" s="32"/>
      <c r="P111" s="162">
        <f>O111*H111</f>
        <v>0</v>
      </c>
      <c r="Q111" s="162">
        <v>0</v>
      </c>
      <c r="R111" s="162">
        <f>Q111*H111</f>
        <v>0</v>
      </c>
      <c r="S111" s="162">
        <v>0</v>
      </c>
      <c r="T111" s="163">
        <f>S111*H111</f>
        <v>0</v>
      </c>
      <c r="AR111" s="14" t="s">
        <v>156</v>
      </c>
      <c r="AT111" s="14" t="s">
        <v>122</v>
      </c>
      <c r="AU111" s="14" t="s">
        <v>22</v>
      </c>
      <c r="AY111" s="14" t="s">
        <v>121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14" t="s">
        <v>87</v>
      </c>
      <c r="BK111" s="164">
        <f>ROUND(I111*H111,2)</f>
        <v>0</v>
      </c>
      <c r="BL111" s="14" t="s">
        <v>156</v>
      </c>
      <c r="BM111" s="14" t="s">
        <v>189</v>
      </c>
    </row>
    <row r="112" spans="2:47" s="1" customFormat="1" ht="22.5" customHeight="1">
      <c r="B112" s="31"/>
      <c r="D112" s="165" t="s">
        <v>129</v>
      </c>
      <c r="F112" s="166" t="s">
        <v>188</v>
      </c>
      <c r="I112" s="128"/>
      <c r="L112" s="31"/>
      <c r="M112" s="60"/>
      <c r="N112" s="32"/>
      <c r="O112" s="32"/>
      <c r="P112" s="32"/>
      <c r="Q112" s="32"/>
      <c r="R112" s="32"/>
      <c r="S112" s="32"/>
      <c r="T112" s="61"/>
      <c r="AT112" s="14" t="s">
        <v>129</v>
      </c>
      <c r="AU112" s="14" t="s">
        <v>22</v>
      </c>
    </row>
    <row r="113" spans="2:65" s="1" customFormat="1" ht="22.5" customHeight="1">
      <c r="B113" s="152"/>
      <c r="C113" s="153" t="s">
        <v>8</v>
      </c>
      <c r="D113" s="153" t="s">
        <v>122</v>
      </c>
      <c r="E113" s="154" t="s">
        <v>190</v>
      </c>
      <c r="F113" s="155" t="s">
        <v>191</v>
      </c>
      <c r="G113" s="156" t="s">
        <v>148</v>
      </c>
      <c r="H113" s="157">
        <v>0.088</v>
      </c>
      <c r="I113" s="158"/>
      <c r="J113" s="159">
        <f>ROUND(I113*H113,2)</f>
        <v>0</v>
      </c>
      <c r="K113" s="155" t="s">
        <v>126</v>
      </c>
      <c r="L113" s="31"/>
      <c r="M113" s="160" t="s">
        <v>20</v>
      </c>
      <c r="N113" s="161" t="s">
        <v>45</v>
      </c>
      <c r="O113" s="32"/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14" t="s">
        <v>156</v>
      </c>
      <c r="AT113" s="14" t="s">
        <v>122</v>
      </c>
      <c r="AU113" s="14" t="s">
        <v>22</v>
      </c>
      <c r="AY113" s="14" t="s">
        <v>121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4" t="s">
        <v>87</v>
      </c>
      <c r="BK113" s="164">
        <f>ROUND(I113*H113,2)</f>
        <v>0</v>
      </c>
      <c r="BL113" s="14" t="s">
        <v>156</v>
      </c>
      <c r="BM113" s="14" t="s">
        <v>192</v>
      </c>
    </row>
    <row r="114" spans="2:47" s="1" customFormat="1" ht="22.5" customHeight="1">
      <c r="B114" s="31"/>
      <c r="D114" s="167" t="s">
        <v>129</v>
      </c>
      <c r="F114" s="168" t="s">
        <v>191</v>
      </c>
      <c r="I114" s="128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129</v>
      </c>
      <c r="AU114" s="14" t="s">
        <v>22</v>
      </c>
    </row>
    <row r="115" spans="2:63" s="9" customFormat="1" ht="36.75" customHeight="1">
      <c r="B115" s="140"/>
      <c r="D115" s="141" t="s">
        <v>72</v>
      </c>
      <c r="E115" s="142" t="s">
        <v>193</v>
      </c>
      <c r="F115" s="142" t="s">
        <v>194</v>
      </c>
      <c r="I115" s="143"/>
      <c r="J115" s="144">
        <f>BK115</f>
        <v>0</v>
      </c>
      <c r="L115" s="140"/>
      <c r="M115" s="145"/>
      <c r="N115" s="146"/>
      <c r="O115" s="146"/>
      <c r="P115" s="147">
        <f>SUM(P116:P147)</f>
        <v>0</v>
      </c>
      <c r="Q115" s="146"/>
      <c r="R115" s="147">
        <f>SUM(R116:R147)</f>
        <v>2.4368628000000006</v>
      </c>
      <c r="S115" s="146"/>
      <c r="T115" s="148">
        <f>SUM(T116:T147)</f>
        <v>0.15</v>
      </c>
      <c r="AR115" s="149" t="s">
        <v>87</v>
      </c>
      <c r="AT115" s="150" t="s">
        <v>72</v>
      </c>
      <c r="AU115" s="150" t="s">
        <v>73</v>
      </c>
      <c r="AY115" s="149" t="s">
        <v>121</v>
      </c>
      <c r="BK115" s="151">
        <f>SUM(BK116:BK147)</f>
        <v>0</v>
      </c>
    </row>
    <row r="116" spans="2:65" s="1" customFormat="1" ht="31.5" customHeight="1">
      <c r="B116" s="152"/>
      <c r="C116" s="153" t="s">
        <v>156</v>
      </c>
      <c r="D116" s="153" t="s">
        <v>122</v>
      </c>
      <c r="E116" s="154" t="s">
        <v>195</v>
      </c>
      <c r="F116" s="155" t="s">
        <v>196</v>
      </c>
      <c r="G116" s="156" t="s">
        <v>180</v>
      </c>
      <c r="H116" s="157">
        <v>25</v>
      </c>
      <c r="I116" s="158"/>
      <c r="J116" s="159">
        <f>ROUND(I116*H116,2)</f>
        <v>0</v>
      </c>
      <c r="K116" s="155" t="s">
        <v>126</v>
      </c>
      <c r="L116" s="31"/>
      <c r="M116" s="160" t="s">
        <v>20</v>
      </c>
      <c r="N116" s="161" t="s">
        <v>45</v>
      </c>
      <c r="O116" s="32"/>
      <c r="P116" s="162">
        <f>O116*H116</f>
        <v>0</v>
      </c>
      <c r="Q116" s="162">
        <v>0</v>
      </c>
      <c r="R116" s="162">
        <f>Q116*H116</f>
        <v>0</v>
      </c>
      <c r="S116" s="162">
        <v>0.006</v>
      </c>
      <c r="T116" s="163">
        <f>S116*H116</f>
        <v>0.15</v>
      </c>
      <c r="AR116" s="14" t="s">
        <v>156</v>
      </c>
      <c r="AT116" s="14" t="s">
        <v>122</v>
      </c>
      <c r="AU116" s="14" t="s">
        <v>22</v>
      </c>
      <c r="AY116" s="14" t="s">
        <v>121</v>
      </c>
      <c r="BE116" s="164">
        <f>IF(N116="základní",J116,0)</f>
        <v>0</v>
      </c>
      <c r="BF116" s="164">
        <f>IF(N116="snížená",J116,0)</f>
        <v>0</v>
      </c>
      <c r="BG116" s="164">
        <f>IF(N116="zákl. přenesená",J116,0)</f>
        <v>0</v>
      </c>
      <c r="BH116" s="164">
        <f>IF(N116="sníž. přenesená",J116,0)</f>
        <v>0</v>
      </c>
      <c r="BI116" s="164">
        <f>IF(N116="nulová",J116,0)</f>
        <v>0</v>
      </c>
      <c r="BJ116" s="14" t="s">
        <v>87</v>
      </c>
      <c r="BK116" s="164">
        <f>ROUND(I116*H116,2)</f>
        <v>0</v>
      </c>
      <c r="BL116" s="14" t="s">
        <v>156</v>
      </c>
      <c r="BM116" s="14" t="s">
        <v>197</v>
      </c>
    </row>
    <row r="117" spans="2:47" s="1" customFormat="1" ht="22.5" customHeight="1">
      <c r="B117" s="31"/>
      <c r="D117" s="165" t="s">
        <v>129</v>
      </c>
      <c r="F117" s="166" t="s">
        <v>198</v>
      </c>
      <c r="I117" s="128"/>
      <c r="L117" s="31"/>
      <c r="M117" s="60"/>
      <c r="N117" s="32"/>
      <c r="O117" s="32"/>
      <c r="P117" s="32"/>
      <c r="Q117" s="32"/>
      <c r="R117" s="32"/>
      <c r="S117" s="32"/>
      <c r="T117" s="61"/>
      <c r="AT117" s="14" t="s">
        <v>129</v>
      </c>
      <c r="AU117" s="14" t="s">
        <v>22</v>
      </c>
    </row>
    <row r="118" spans="2:65" s="1" customFormat="1" ht="22.5" customHeight="1">
      <c r="B118" s="152"/>
      <c r="C118" s="153" t="s">
        <v>199</v>
      </c>
      <c r="D118" s="153" t="s">
        <v>122</v>
      </c>
      <c r="E118" s="154" t="s">
        <v>200</v>
      </c>
      <c r="F118" s="155" t="s">
        <v>201</v>
      </c>
      <c r="G118" s="156" t="s">
        <v>125</v>
      </c>
      <c r="H118" s="157">
        <v>90</v>
      </c>
      <c r="I118" s="158"/>
      <c r="J118" s="159">
        <f>ROUND(I118*H118,2)</f>
        <v>0</v>
      </c>
      <c r="K118" s="155" t="s">
        <v>126</v>
      </c>
      <c r="L118" s="31"/>
      <c r="M118" s="160" t="s">
        <v>20</v>
      </c>
      <c r="N118" s="161" t="s">
        <v>45</v>
      </c>
      <c r="O118" s="32"/>
      <c r="P118" s="162">
        <f>O118*H118</f>
        <v>0</v>
      </c>
      <c r="Q118" s="162">
        <v>0.00026</v>
      </c>
      <c r="R118" s="162">
        <f>Q118*H118</f>
        <v>0.023399999999999997</v>
      </c>
      <c r="S118" s="162">
        <v>0</v>
      </c>
      <c r="T118" s="163">
        <f>S118*H118</f>
        <v>0</v>
      </c>
      <c r="AR118" s="14" t="s">
        <v>156</v>
      </c>
      <c r="AT118" s="14" t="s">
        <v>122</v>
      </c>
      <c r="AU118" s="14" t="s">
        <v>22</v>
      </c>
      <c r="AY118" s="14" t="s">
        <v>121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14" t="s">
        <v>87</v>
      </c>
      <c r="BK118" s="164">
        <f>ROUND(I118*H118,2)</f>
        <v>0</v>
      </c>
      <c r="BL118" s="14" t="s">
        <v>156</v>
      </c>
      <c r="BM118" s="14" t="s">
        <v>202</v>
      </c>
    </row>
    <row r="119" spans="2:47" s="1" customFormat="1" ht="30" customHeight="1">
      <c r="B119" s="31"/>
      <c r="D119" s="165" t="s">
        <v>129</v>
      </c>
      <c r="F119" s="166" t="s">
        <v>203</v>
      </c>
      <c r="I119" s="128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129</v>
      </c>
      <c r="AU119" s="14" t="s">
        <v>22</v>
      </c>
    </row>
    <row r="120" spans="2:65" s="1" customFormat="1" ht="22.5" customHeight="1">
      <c r="B120" s="152"/>
      <c r="C120" s="169" t="s">
        <v>204</v>
      </c>
      <c r="D120" s="169" t="s">
        <v>160</v>
      </c>
      <c r="E120" s="170" t="s">
        <v>205</v>
      </c>
      <c r="F120" s="171" t="s">
        <v>206</v>
      </c>
      <c r="G120" s="172" t="s">
        <v>180</v>
      </c>
      <c r="H120" s="173">
        <v>1</v>
      </c>
      <c r="I120" s="174"/>
      <c r="J120" s="175">
        <f>ROUND(I120*H120,2)</f>
        <v>0</v>
      </c>
      <c r="K120" s="171" t="s">
        <v>20</v>
      </c>
      <c r="L120" s="176"/>
      <c r="M120" s="177" t="s">
        <v>20</v>
      </c>
      <c r="N120" s="178" t="s">
        <v>45</v>
      </c>
      <c r="O120" s="32"/>
      <c r="P120" s="162">
        <f>O120*H120</f>
        <v>0</v>
      </c>
      <c r="Q120" s="162">
        <v>0.06</v>
      </c>
      <c r="R120" s="162">
        <f>Q120*H120</f>
        <v>0.06</v>
      </c>
      <c r="S120" s="162">
        <v>0</v>
      </c>
      <c r="T120" s="163">
        <f>S120*H120</f>
        <v>0</v>
      </c>
      <c r="AR120" s="14" t="s">
        <v>163</v>
      </c>
      <c r="AT120" s="14" t="s">
        <v>160</v>
      </c>
      <c r="AU120" s="14" t="s">
        <v>22</v>
      </c>
      <c r="AY120" s="14" t="s">
        <v>121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14" t="s">
        <v>87</v>
      </c>
      <c r="BK120" s="164">
        <f>ROUND(I120*H120,2)</f>
        <v>0</v>
      </c>
      <c r="BL120" s="14" t="s">
        <v>156</v>
      </c>
      <c r="BM120" s="14" t="s">
        <v>207</v>
      </c>
    </row>
    <row r="121" spans="2:47" s="1" customFormat="1" ht="22.5" customHeight="1">
      <c r="B121" s="31"/>
      <c r="D121" s="165" t="s">
        <v>129</v>
      </c>
      <c r="F121" s="166" t="s">
        <v>206</v>
      </c>
      <c r="I121" s="128"/>
      <c r="L121" s="31"/>
      <c r="M121" s="60"/>
      <c r="N121" s="32"/>
      <c r="O121" s="32"/>
      <c r="P121" s="32"/>
      <c r="Q121" s="32"/>
      <c r="R121" s="32"/>
      <c r="S121" s="32"/>
      <c r="T121" s="61"/>
      <c r="AT121" s="14" t="s">
        <v>129</v>
      </c>
      <c r="AU121" s="14" t="s">
        <v>22</v>
      </c>
    </row>
    <row r="122" spans="2:65" s="1" customFormat="1" ht="22.5" customHeight="1">
      <c r="B122" s="152"/>
      <c r="C122" s="169" t="s">
        <v>208</v>
      </c>
      <c r="D122" s="169" t="s">
        <v>160</v>
      </c>
      <c r="E122" s="170" t="s">
        <v>209</v>
      </c>
      <c r="F122" s="171" t="s">
        <v>210</v>
      </c>
      <c r="G122" s="172" t="s">
        <v>180</v>
      </c>
      <c r="H122" s="173">
        <v>5</v>
      </c>
      <c r="I122" s="174"/>
      <c r="J122" s="175">
        <f>ROUND(I122*H122,2)</f>
        <v>0</v>
      </c>
      <c r="K122" s="171" t="s">
        <v>20</v>
      </c>
      <c r="L122" s="176"/>
      <c r="M122" s="177" t="s">
        <v>20</v>
      </c>
      <c r="N122" s="178" t="s">
        <v>45</v>
      </c>
      <c r="O122" s="32"/>
      <c r="P122" s="162">
        <f>O122*H122</f>
        <v>0</v>
      </c>
      <c r="Q122" s="162">
        <v>0.1</v>
      </c>
      <c r="R122" s="162">
        <f>Q122*H122</f>
        <v>0.5</v>
      </c>
      <c r="S122" s="162">
        <v>0</v>
      </c>
      <c r="T122" s="163">
        <f>S122*H122</f>
        <v>0</v>
      </c>
      <c r="AR122" s="14" t="s">
        <v>163</v>
      </c>
      <c r="AT122" s="14" t="s">
        <v>160</v>
      </c>
      <c r="AU122" s="14" t="s">
        <v>22</v>
      </c>
      <c r="AY122" s="14" t="s">
        <v>121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14" t="s">
        <v>87</v>
      </c>
      <c r="BK122" s="164">
        <f>ROUND(I122*H122,2)</f>
        <v>0</v>
      </c>
      <c r="BL122" s="14" t="s">
        <v>156</v>
      </c>
      <c r="BM122" s="14" t="s">
        <v>211</v>
      </c>
    </row>
    <row r="123" spans="2:47" s="1" customFormat="1" ht="22.5" customHeight="1">
      <c r="B123" s="31"/>
      <c r="D123" s="165" t="s">
        <v>129</v>
      </c>
      <c r="F123" s="166" t="s">
        <v>212</v>
      </c>
      <c r="I123" s="128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129</v>
      </c>
      <c r="AU123" s="14" t="s">
        <v>22</v>
      </c>
    </row>
    <row r="124" spans="2:65" s="1" customFormat="1" ht="22.5" customHeight="1">
      <c r="B124" s="152"/>
      <c r="C124" s="169" t="s">
        <v>213</v>
      </c>
      <c r="D124" s="169" t="s">
        <v>160</v>
      </c>
      <c r="E124" s="170" t="s">
        <v>214</v>
      </c>
      <c r="F124" s="171" t="s">
        <v>215</v>
      </c>
      <c r="G124" s="172" t="s">
        <v>180</v>
      </c>
      <c r="H124" s="173">
        <v>1</v>
      </c>
      <c r="I124" s="174"/>
      <c r="J124" s="175">
        <f>ROUND(I124*H124,2)</f>
        <v>0</v>
      </c>
      <c r="K124" s="171" t="s">
        <v>20</v>
      </c>
      <c r="L124" s="176"/>
      <c r="M124" s="177" t="s">
        <v>20</v>
      </c>
      <c r="N124" s="178" t="s">
        <v>45</v>
      </c>
      <c r="O124" s="32"/>
      <c r="P124" s="162">
        <f>O124*H124</f>
        <v>0</v>
      </c>
      <c r="Q124" s="162">
        <v>0.15</v>
      </c>
      <c r="R124" s="162">
        <f>Q124*H124</f>
        <v>0.15</v>
      </c>
      <c r="S124" s="162">
        <v>0</v>
      </c>
      <c r="T124" s="163">
        <f>S124*H124</f>
        <v>0</v>
      </c>
      <c r="AR124" s="14" t="s">
        <v>163</v>
      </c>
      <c r="AT124" s="14" t="s">
        <v>160</v>
      </c>
      <c r="AU124" s="14" t="s">
        <v>22</v>
      </c>
      <c r="AY124" s="14" t="s">
        <v>121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14" t="s">
        <v>87</v>
      </c>
      <c r="BK124" s="164">
        <f>ROUND(I124*H124,2)</f>
        <v>0</v>
      </c>
      <c r="BL124" s="14" t="s">
        <v>156</v>
      </c>
      <c r="BM124" s="14" t="s">
        <v>216</v>
      </c>
    </row>
    <row r="125" spans="2:47" s="1" customFormat="1" ht="22.5" customHeight="1">
      <c r="B125" s="31"/>
      <c r="D125" s="165" t="s">
        <v>129</v>
      </c>
      <c r="F125" s="166" t="s">
        <v>215</v>
      </c>
      <c r="I125" s="128"/>
      <c r="L125" s="31"/>
      <c r="M125" s="60"/>
      <c r="N125" s="32"/>
      <c r="O125" s="32"/>
      <c r="P125" s="32"/>
      <c r="Q125" s="32"/>
      <c r="R125" s="32"/>
      <c r="S125" s="32"/>
      <c r="T125" s="61"/>
      <c r="AT125" s="14" t="s">
        <v>129</v>
      </c>
      <c r="AU125" s="14" t="s">
        <v>22</v>
      </c>
    </row>
    <row r="126" spans="2:65" s="1" customFormat="1" ht="22.5" customHeight="1">
      <c r="B126" s="152"/>
      <c r="C126" s="169" t="s">
        <v>7</v>
      </c>
      <c r="D126" s="169" t="s">
        <v>160</v>
      </c>
      <c r="E126" s="170" t="s">
        <v>217</v>
      </c>
      <c r="F126" s="171" t="s">
        <v>218</v>
      </c>
      <c r="G126" s="172" t="s">
        <v>180</v>
      </c>
      <c r="H126" s="173">
        <v>1</v>
      </c>
      <c r="I126" s="174"/>
      <c r="J126" s="175">
        <f>ROUND(I126*H126,2)</f>
        <v>0</v>
      </c>
      <c r="K126" s="171" t="s">
        <v>20</v>
      </c>
      <c r="L126" s="176"/>
      <c r="M126" s="177" t="s">
        <v>20</v>
      </c>
      <c r="N126" s="178" t="s">
        <v>45</v>
      </c>
      <c r="O126" s="32"/>
      <c r="P126" s="162">
        <f>O126*H126</f>
        <v>0</v>
      </c>
      <c r="Q126" s="162">
        <v>0.2</v>
      </c>
      <c r="R126" s="162">
        <f>Q126*H126</f>
        <v>0.2</v>
      </c>
      <c r="S126" s="162">
        <v>0</v>
      </c>
      <c r="T126" s="163">
        <f>S126*H126</f>
        <v>0</v>
      </c>
      <c r="AR126" s="14" t="s">
        <v>163</v>
      </c>
      <c r="AT126" s="14" t="s">
        <v>160</v>
      </c>
      <c r="AU126" s="14" t="s">
        <v>22</v>
      </c>
      <c r="AY126" s="14" t="s">
        <v>121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4" t="s">
        <v>87</v>
      </c>
      <c r="BK126" s="164">
        <f>ROUND(I126*H126,2)</f>
        <v>0</v>
      </c>
      <c r="BL126" s="14" t="s">
        <v>156</v>
      </c>
      <c r="BM126" s="14" t="s">
        <v>219</v>
      </c>
    </row>
    <row r="127" spans="2:47" s="1" customFormat="1" ht="22.5" customHeight="1">
      <c r="B127" s="31"/>
      <c r="D127" s="165" t="s">
        <v>129</v>
      </c>
      <c r="F127" s="166" t="s">
        <v>218</v>
      </c>
      <c r="I127" s="128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129</v>
      </c>
      <c r="AU127" s="14" t="s">
        <v>22</v>
      </c>
    </row>
    <row r="128" spans="2:65" s="1" customFormat="1" ht="22.5" customHeight="1">
      <c r="B128" s="152"/>
      <c r="C128" s="169" t="s">
        <v>220</v>
      </c>
      <c r="D128" s="169" t="s">
        <v>160</v>
      </c>
      <c r="E128" s="170" t="s">
        <v>221</v>
      </c>
      <c r="F128" s="171" t="s">
        <v>222</v>
      </c>
      <c r="G128" s="172" t="s">
        <v>180</v>
      </c>
      <c r="H128" s="173">
        <v>1</v>
      </c>
      <c r="I128" s="174"/>
      <c r="J128" s="175">
        <f>ROUND(I128*H128,2)</f>
        <v>0</v>
      </c>
      <c r="K128" s="171" t="s">
        <v>20</v>
      </c>
      <c r="L128" s="176"/>
      <c r="M128" s="177" t="s">
        <v>20</v>
      </c>
      <c r="N128" s="178" t="s">
        <v>45</v>
      </c>
      <c r="O128" s="32"/>
      <c r="P128" s="162">
        <f>O128*H128</f>
        <v>0</v>
      </c>
      <c r="Q128" s="162">
        <v>0.06</v>
      </c>
      <c r="R128" s="162">
        <f>Q128*H128</f>
        <v>0.06</v>
      </c>
      <c r="S128" s="162">
        <v>0</v>
      </c>
      <c r="T128" s="163">
        <f>S128*H128</f>
        <v>0</v>
      </c>
      <c r="AR128" s="14" t="s">
        <v>163</v>
      </c>
      <c r="AT128" s="14" t="s">
        <v>160</v>
      </c>
      <c r="AU128" s="14" t="s">
        <v>22</v>
      </c>
      <c r="AY128" s="14" t="s">
        <v>121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4" t="s">
        <v>87</v>
      </c>
      <c r="BK128" s="164">
        <f>ROUND(I128*H128,2)</f>
        <v>0</v>
      </c>
      <c r="BL128" s="14" t="s">
        <v>156</v>
      </c>
      <c r="BM128" s="14" t="s">
        <v>223</v>
      </c>
    </row>
    <row r="129" spans="2:47" s="1" customFormat="1" ht="22.5" customHeight="1">
      <c r="B129" s="31"/>
      <c r="D129" s="165" t="s">
        <v>129</v>
      </c>
      <c r="F129" s="166" t="s">
        <v>222</v>
      </c>
      <c r="I129" s="128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129</v>
      </c>
      <c r="AU129" s="14" t="s">
        <v>22</v>
      </c>
    </row>
    <row r="130" spans="2:65" s="1" customFormat="1" ht="22.5" customHeight="1">
      <c r="B130" s="152"/>
      <c r="C130" s="169" t="s">
        <v>224</v>
      </c>
      <c r="D130" s="169" t="s">
        <v>160</v>
      </c>
      <c r="E130" s="170" t="s">
        <v>225</v>
      </c>
      <c r="F130" s="171" t="s">
        <v>226</v>
      </c>
      <c r="G130" s="172" t="s">
        <v>180</v>
      </c>
      <c r="H130" s="173">
        <v>2</v>
      </c>
      <c r="I130" s="174"/>
      <c r="J130" s="175">
        <f>ROUND(I130*H130,2)</f>
        <v>0</v>
      </c>
      <c r="K130" s="171" t="s">
        <v>20</v>
      </c>
      <c r="L130" s="176"/>
      <c r="M130" s="177" t="s">
        <v>20</v>
      </c>
      <c r="N130" s="178" t="s">
        <v>45</v>
      </c>
      <c r="O130" s="32"/>
      <c r="P130" s="162">
        <f>O130*H130</f>
        <v>0</v>
      </c>
      <c r="Q130" s="162">
        <v>0.08</v>
      </c>
      <c r="R130" s="162">
        <f>Q130*H130</f>
        <v>0.16</v>
      </c>
      <c r="S130" s="162">
        <v>0</v>
      </c>
      <c r="T130" s="163">
        <f>S130*H130</f>
        <v>0</v>
      </c>
      <c r="AR130" s="14" t="s">
        <v>163</v>
      </c>
      <c r="AT130" s="14" t="s">
        <v>160</v>
      </c>
      <c r="AU130" s="14" t="s">
        <v>22</v>
      </c>
      <c r="AY130" s="14" t="s">
        <v>121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14" t="s">
        <v>87</v>
      </c>
      <c r="BK130" s="164">
        <f>ROUND(I130*H130,2)</f>
        <v>0</v>
      </c>
      <c r="BL130" s="14" t="s">
        <v>156</v>
      </c>
      <c r="BM130" s="14" t="s">
        <v>227</v>
      </c>
    </row>
    <row r="131" spans="2:47" s="1" customFormat="1" ht="22.5" customHeight="1">
      <c r="B131" s="31"/>
      <c r="D131" s="165" t="s">
        <v>129</v>
      </c>
      <c r="F131" s="166" t="s">
        <v>226</v>
      </c>
      <c r="I131" s="128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129</v>
      </c>
      <c r="AU131" s="14" t="s">
        <v>22</v>
      </c>
    </row>
    <row r="132" spans="2:65" s="1" customFormat="1" ht="22.5" customHeight="1">
      <c r="B132" s="152"/>
      <c r="C132" s="169" t="s">
        <v>228</v>
      </c>
      <c r="D132" s="169" t="s">
        <v>160</v>
      </c>
      <c r="E132" s="170" t="s">
        <v>229</v>
      </c>
      <c r="F132" s="171" t="s">
        <v>230</v>
      </c>
      <c r="G132" s="172" t="s">
        <v>180</v>
      </c>
      <c r="H132" s="173">
        <v>7</v>
      </c>
      <c r="I132" s="174"/>
      <c r="J132" s="175">
        <f>ROUND(I132*H132,2)</f>
        <v>0</v>
      </c>
      <c r="K132" s="171" t="s">
        <v>20</v>
      </c>
      <c r="L132" s="176"/>
      <c r="M132" s="177" t="s">
        <v>20</v>
      </c>
      <c r="N132" s="178" t="s">
        <v>45</v>
      </c>
      <c r="O132" s="32"/>
      <c r="P132" s="162">
        <f>O132*H132</f>
        <v>0</v>
      </c>
      <c r="Q132" s="162">
        <v>0.1</v>
      </c>
      <c r="R132" s="162">
        <f>Q132*H132</f>
        <v>0.7000000000000001</v>
      </c>
      <c r="S132" s="162">
        <v>0</v>
      </c>
      <c r="T132" s="163">
        <f>S132*H132</f>
        <v>0</v>
      </c>
      <c r="AR132" s="14" t="s">
        <v>163</v>
      </c>
      <c r="AT132" s="14" t="s">
        <v>160</v>
      </c>
      <c r="AU132" s="14" t="s">
        <v>22</v>
      </c>
      <c r="AY132" s="14" t="s">
        <v>121</v>
      </c>
      <c r="BE132" s="164">
        <f>IF(N132="základní",J132,0)</f>
        <v>0</v>
      </c>
      <c r="BF132" s="164">
        <f>IF(N132="snížená",J132,0)</f>
        <v>0</v>
      </c>
      <c r="BG132" s="164">
        <f>IF(N132="zákl. přenesená",J132,0)</f>
        <v>0</v>
      </c>
      <c r="BH132" s="164">
        <f>IF(N132="sníž. přenesená",J132,0)</f>
        <v>0</v>
      </c>
      <c r="BI132" s="164">
        <f>IF(N132="nulová",J132,0)</f>
        <v>0</v>
      </c>
      <c r="BJ132" s="14" t="s">
        <v>87</v>
      </c>
      <c r="BK132" s="164">
        <f>ROUND(I132*H132,2)</f>
        <v>0</v>
      </c>
      <c r="BL132" s="14" t="s">
        <v>156</v>
      </c>
      <c r="BM132" s="14" t="s">
        <v>231</v>
      </c>
    </row>
    <row r="133" spans="2:47" s="1" customFormat="1" ht="22.5" customHeight="1">
      <c r="B133" s="31"/>
      <c r="D133" s="165" t="s">
        <v>129</v>
      </c>
      <c r="F133" s="166" t="s">
        <v>232</v>
      </c>
      <c r="I133" s="128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129</v>
      </c>
      <c r="AU133" s="14" t="s">
        <v>22</v>
      </c>
    </row>
    <row r="134" spans="2:65" s="1" customFormat="1" ht="31.5" customHeight="1">
      <c r="B134" s="152"/>
      <c r="C134" s="153" t="s">
        <v>233</v>
      </c>
      <c r="D134" s="153" t="s">
        <v>122</v>
      </c>
      <c r="E134" s="154" t="s">
        <v>234</v>
      </c>
      <c r="F134" s="155" t="s">
        <v>235</v>
      </c>
      <c r="G134" s="156" t="s">
        <v>125</v>
      </c>
      <c r="H134" s="157">
        <v>3.78</v>
      </c>
      <c r="I134" s="158"/>
      <c r="J134" s="159">
        <f>ROUND(I134*H134,2)</f>
        <v>0</v>
      </c>
      <c r="K134" s="155" t="s">
        <v>126</v>
      </c>
      <c r="L134" s="31"/>
      <c r="M134" s="160" t="s">
        <v>20</v>
      </c>
      <c r="N134" s="161" t="s">
        <v>45</v>
      </c>
      <c r="O134" s="32"/>
      <c r="P134" s="162">
        <f>O134*H134</f>
        <v>0</v>
      </c>
      <c r="Q134" s="162">
        <v>0.00026</v>
      </c>
      <c r="R134" s="162">
        <f>Q134*H134</f>
        <v>0.0009827999999999998</v>
      </c>
      <c r="S134" s="162">
        <v>0</v>
      </c>
      <c r="T134" s="163">
        <f>S134*H134</f>
        <v>0</v>
      </c>
      <c r="AR134" s="14" t="s">
        <v>156</v>
      </c>
      <c r="AT134" s="14" t="s">
        <v>122</v>
      </c>
      <c r="AU134" s="14" t="s">
        <v>22</v>
      </c>
      <c r="AY134" s="14" t="s">
        <v>121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4" t="s">
        <v>87</v>
      </c>
      <c r="BK134" s="164">
        <f>ROUND(I134*H134,2)</f>
        <v>0</v>
      </c>
      <c r="BL134" s="14" t="s">
        <v>156</v>
      </c>
      <c r="BM134" s="14" t="s">
        <v>236</v>
      </c>
    </row>
    <row r="135" spans="2:47" s="1" customFormat="1" ht="30" customHeight="1">
      <c r="B135" s="31"/>
      <c r="D135" s="165" t="s">
        <v>129</v>
      </c>
      <c r="F135" s="166" t="s">
        <v>237</v>
      </c>
      <c r="I135" s="128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129</v>
      </c>
      <c r="AU135" s="14" t="s">
        <v>22</v>
      </c>
    </row>
    <row r="136" spans="2:65" s="1" customFormat="1" ht="22.5" customHeight="1">
      <c r="B136" s="152"/>
      <c r="C136" s="169" t="s">
        <v>238</v>
      </c>
      <c r="D136" s="169" t="s">
        <v>160</v>
      </c>
      <c r="E136" s="170" t="s">
        <v>239</v>
      </c>
      <c r="F136" s="171" t="s">
        <v>240</v>
      </c>
      <c r="G136" s="172" t="s">
        <v>180</v>
      </c>
      <c r="H136" s="173">
        <v>7</v>
      </c>
      <c r="I136" s="174"/>
      <c r="J136" s="175">
        <f>ROUND(I136*H136,2)</f>
        <v>0</v>
      </c>
      <c r="K136" s="171" t="s">
        <v>20</v>
      </c>
      <c r="L136" s="176"/>
      <c r="M136" s="177" t="s">
        <v>20</v>
      </c>
      <c r="N136" s="178" t="s">
        <v>45</v>
      </c>
      <c r="O136" s="32"/>
      <c r="P136" s="162">
        <f>O136*H136</f>
        <v>0</v>
      </c>
      <c r="Q136" s="162">
        <v>0.016</v>
      </c>
      <c r="R136" s="162">
        <f>Q136*H136</f>
        <v>0.112</v>
      </c>
      <c r="S136" s="162">
        <v>0</v>
      </c>
      <c r="T136" s="163">
        <f>S136*H136</f>
        <v>0</v>
      </c>
      <c r="AR136" s="14" t="s">
        <v>163</v>
      </c>
      <c r="AT136" s="14" t="s">
        <v>160</v>
      </c>
      <c r="AU136" s="14" t="s">
        <v>22</v>
      </c>
      <c r="AY136" s="14" t="s">
        <v>121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4" t="s">
        <v>87</v>
      </c>
      <c r="BK136" s="164">
        <f>ROUND(I136*H136,2)</f>
        <v>0</v>
      </c>
      <c r="BL136" s="14" t="s">
        <v>156</v>
      </c>
      <c r="BM136" s="14" t="s">
        <v>241</v>
      </c>
    </row>
    <row r="137" spans="2:47" s="1" customFormat="1" ht="30" customHeight="1">
      <c r="B137" s="31"/>
      <c r="D137" s="165" t="s">
        <v>129</v>
      </c>
      <c r="F137" s="166" t="s">
        <v>242</v>
      </c>
      <c r="I137" s="128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129</v>
      </c>
      <c r="AU137" s="14" t="s">
        <v>22</v>
      </c>
    </row>
    <row r="138" spans="2:65" s="1" customFormat="1" ht="31.5" customHeight="1">
      <c r="B138" s="152"/>
      <c r="C138" s="153" t="s">
        <v>243</v>
      </c>
      <c r="D138" s="153" t="s">
        <v>122</v>
      </c>
      <c r="E138" s="154" t="s">
        <v>244</v>
      </c>
      <c r="F138" s="155" t="s">
        <v>245</v>
      </c>
      <c r="G138" s="156" t="s">
        <v>133</v>
      </c>
      <c r="H138" s="157">
        <v>254</v>
      </c>
      <c r="I138" s="158"/>
      <c r="J138" s="159">
        <f>ROUND(I138*H138,2)</f>
        <v>0</v>
      </c>
      <c r="K138" s="155" t="s">
        <v>126</v>
      </c>
      <c r="L138" s="31"/>
      <c r="M138" s="160" t="s">
        <v>20</v>
      </c>
      <c r="N138" s="161" t="s">
        <v>45</v>
      </c>
      <c r="O138" s="32"/>
      <c r="P138" s="162">
        <f>O138*H138</f>
        <v>0</v>
      </c>
      <c r="Q138" s="162">
        <v>0.00012</v>
      </c>
      <c r="R138" s="162">
        <f>Q138*H138</f>
        <v>0.03048</v>
      </c>
      <c r="S138" s="162">
        <v>0</v>
      </c>
      <c r="T138" s="163">
        <f>S138*H138</f>
        <v>0</v>
      </c>
      <c r="AR138" s="14" t="s">
        <v>156</v>
      </c>
      <c r="AT138" s="14" t="s">
        <v>122</v>
      </c>
      <c r="AU138" s="14" t="s">
        <v>22</v>
      </c>
      <c r="AY138" s="14" t="s">
        <v>121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4" t="s">
        <v>87</v>
      </c>
      <c r="BK138" s="164">
        <f>ROUND(I138*H138,2)</f>
        <v>0</v>
      </c>
      <c r="BL138" s="14" t="s">
        <v>156</v>
      </c>
      <c r="BM138" s="14" t="s">
        <v>246</v>
      </c>
    </row>
    <row r="139" spans="2:47" s="1" customFormat="1" ht="22.5" customHeight="1">
      <c r="B139" s="31"/>
      <c r="D139" s="165" t="s">
        <v>129</v>
      </c>
      <c r="F139" s="166" t="s">
        <v>245</v>
      </c>
      <c r="I139" s="128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129</v>
      </c>
      <c r="AU139" s="14" t="s">
        <v>22</v>
      </c>
    </row>
    <row r="140" spans="2:65" s="1" customFormat="1" ht="22.5" customHeight="1">
      <c r="B140" s="152"/>
      <c r="C140" s="153" t="s">
        <v>247</v>
      </c>
      <c r="D140" s="153" t="s">
        <v>122</v>
      </c>
      <c r="E140" s="154" t="s">
        <v>248</v>
      </c>
      <c r="F140" s="155" t="s">
        <v>249</v>
      </c>
      <c r="G140" s="156" t="s">
        <v>180</v>
      </c>
      <c r="H140" s="157">
        <v>4</v>
      </c>
      <c r="I140" s="158"/>
      <c r="J140" s="159">
        <f>ROUND(I140*H140,2)</f>
        <v>0</v>
      </c>
      <c r="K140" s="155" t="s">
        <v>126</v>
      </c>
      <c r="L140" s="31"/>
      <c r="M140" s="160" t="s">
        <v>20</v>
      </c>
      <c r="N140" s="161" t="s">
        <v>45</v>
      </c>
      <c r="O140" s="32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4" t="s">
        <v>156</v>
      </c>
      <c r="AT140" s="14" t="s">
        <v>122</v>
      </c>
      <c r="AU140" s="14" t="s">
        <v>22</v>
      </c>
      <c r="AY140" s="14" t="s">
        <v>121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4" t="s">
        <v>87</v>
      </c>
      <c r="BK140" s="164">
        <f>ROUND(I140*H140,2)</f>
        <v>0</v>
      </c>
      <c r="BL140" s="14" t="s">
        <v>156</v>
      </c>
      <c r="BM140" s="14" t="s">
        <v>250</v>
      </c>
    </row>
    <row r="141" spans="2:47" s="1" customFormat="1" ht="22.5" customHeight="1">
      <c r="B141" s="31"/>
      <c r="D141" s="165" t="s">
        <v>129</v>
      </c>
      <c r="F141" s="166" t="s">
        <v>249</v>
      </c>
      <c r="I141" s="128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129</v>
      </c>
      <c r="AU141" s="14" t="s">
        <v>22</v>
      </c>
    </row>
    <row r="142" spans="2:65" s="1" customFormat="1" ht="22.5" customHeight="1">
      <c r="B142" s="152"/>
      <c r="C142" s="153" t="s">
        <v>251</v>
      </c>
      <c r="D142" s="153" t="s">
        <v>122</v>
      </c>
      <c r="E142" s="154" t="s">
        <v>252</v>
      </c>
      <c r="F142" s="155" t="s">
        <v>253</v>
      </c>
      <c r="G142" s="156" t="s">
        <v>180</v>
      </c>
      <c r="H142" s="157">
        <v>14</v>
      </c>
      <c r="I142" s="158"/>
      <c r="J142" s="159">
        <f>ROUND(I142*H142,2)</f>
        <v>0</v>
      </c>
      <c r="K142" s="155" t="s">
        <v>126</v>
      </c>
      <c r="L142" s="31"/>
      <c r="M142" s="160" t="s">
        <v>20</v>
      </c>
      <c r="N142" s="161" t="s">
        <v>45</v>
      </c>
      <c r="O142" s="32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14" t="s">
        <v>156</v>
      </c>
      <c r="AT142" s="14" t="s">
        <v>122</v>
      </c>
      <c r="AU142" s="14" t="s">
        <v>22</v>
      </c>
      <c r="AY142" s="14" t="s">
        <v>121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4" t="s">
        <v>87</v>
      </c>
      <c r="BK142" s="164">
        <f>ROUND(I142*H142,2)</f>
        <v>0</v>
      </c>
      <c r="BL142" s="14" t="s">
        <v>156</v>
      </c>
      <c r="BM142" s="14" t="s">
        <v>254</v>
      </c>
    </row>
    <row r="143" spans="2:47" s="1" customFormat="1" ht="22.5" customHeight="1">
      <c r="B143" s="31"/>
      <c r="D143" s="165" t="s">
        <v>129</v>
      </c>
      <c r="F143" s="166" t="s">
        <v>253</v>
      </c>
      <c r="I143" s="128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129</v>
      </c>
      <c r="AU143" s="14" t="s">
        <v>22</v>
      </c>
    </row>
    <row r="144" spans="2:65" s="1" customFormat="1" ht="22.5" customHeight="1">
      <c r="B144" s="152"/>
      <c r="C144" s="169" t="s">
        <v>255</v>
      </c>
      <c r="D144" s="169" t="s">
        <v>160</v>
      </c>
      <c r="E144" s="170" t="s">
        <v>256</v>
      </c>
      <c r="F144" s="171" t="s">
        <v>257</v>
      </c>
      <c r="G144" s="172" t="s">
        <v>133</v>
      </c>
      <c r="H144" s="173">
        <v>44</v>
      </c>
      <c r="I144" s="174"/>
      <c r="J144" s="175">
        <f>ROUND(I144*H144,2)</f>
        <v>0</v>
      </c>
      <c r="K144" s="171" t="s">
        <v>20</v>
      </c>
      <c r="L144" s="176"/>
      <c r="M144" s="177" t="s">
        <v>20</v>
      </c>
      <c r="N144" s="178" t="s">
        <v>45</v>
      </c>
      <c r="O144" s="32"/>
      <c r="P144" s="162">
        <f>O144*H144</f>
        <v>0</v>
      </c>
      <c r="Q144" s="162">
        <v>0.01</v>
      </c>
      <c r="R144" s="162">
        <f>Q144*H144</f>
        <v>0.44</v>
      </c>
      <c r="S144" s="162">
        <v>0</v>
      </c>
      <c r="T144" s="163">
        <f>S144*H144</f>
        <v>0</v>
      </c>
      <c r="AR144" s="14" t="s">
        <v>163</v>
      </c>
      <c r="AT144" s="14" t="s">
        <v>160</v>
      </c>
      <c r="AU144" s="14" t="s">
        <v>22</v>
      </c>
      <c r="AY144" s="14" t="s">
        <v>121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4" t="s">
        <v>87</v>
      </c>
      <c r="BK144" s="164">
        <f>ROUND(I144*H144,2)</f>
        <v>0</v>
      </c>
      <c r="BL144" s="14" t="s">
        <v>156</v>
      </c>
      <c r="BM144" s="14" t="s">
        <v>258</v>
      </c>
    </row>
    <row r="145" spans="2:47" s="1" customFormat="1" ht="22.5" customHeight="1">
      <c r="B145" s="31"/>
      <c r="D145" s="165" t="s">
        <v>129</v>
      </c>
      <c r="F145" s="166" t="s">
        <v>257</v>
      </c>
      <c r="I145" s="128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129</v>
      </c>
      <c r="AU145" s="14" t="s">
        <v>22</v>
      </c>
    </row>
    <row r="146" spans="2:65" s="1" customFormat="1" ht="22.5" customHeight="1">
      <c r="B146" s="152"/>
      <c r="C146" s="153" t="s">
        <v>259</v>
      </c>
      <c r="D146" s="153" t="s">
        <v>122</v>
      </c>
      <c r="E146" s="154" t="s">
        <v>260</v>
      </c>
      <c r="F146" s="155" t="s">
        <v>261</v>
      </c>
      <c r="G146" s="156" t="s">
        <v>148</v>
      </c>
      <c r="H146" s="157">
        <v>2.437</v>
      </c>
      <c r="I146" s="158"/>
      <c r="J146" s="159">
        <f>ROUND(I146*H146,2)</f>
        <v>0</v>
      </c>
      <c r="K146" s="155" t="s">
        <v>126</v>
      </c>
      <c r="L146" s="31"/>
      <c r="M146" s="160" t="s">
        <v>20</v>
      </c>
      <c r="N146" s="161" t="s">
        <v>45</v>
      </c>
      <c r="O146" s="32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4" t="s">
        <v>156</v>
      </c>
      <c r="AT146" s="14" t="s">
        <v>122</v>
      </c>
      <c r="AU146" s="14" t="s">
        <v>22</v>
      </c>
      <c r="AY146" s="14" t="s">
        <v>121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4" t="s">
        <v>87</v>
      </c>
      <c r="BK146" s="164">
        <f>ROUND(I146*H146,2)</f>
        <v>0</v>
      </c>
      <c r="BL146" s="14" t="s">
        <v>156</v>
      </c>
      <c r="BM146" s="14" t="s">
        <v>262</v>
      </c>
    </row>
    <row r="147" spans="2:47" s="1" customFormat="1" ht="22.5" customHeight="1">
      <c r="B147" s="31"/>
      <c r="D147" s="167" t="s">
        <v>129</v>
      </c>
      <c r="F147" s="168" t="s">
        <v>261</v>
      </c>
      <c r="I147" s="128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129</v>
      </c>
      <c r="AU147" s="14" t="s">
        <v>22</v>
      </c>
    </row>
    <row r="148" spans="2:63" s="9" customFormat="1" ht="36.75" customHeight="1">
      <c r="B148" s="140"/>
      <c r="D148" s="141" t="s">
        <v>72</v>
      </c>
      <c r="E148" s="142" t="s">
        <v>263</v>
      </c>
      <c r="F148" s="142" t="s">
        <v>264</v>
      </c>
      <c r="I148" s="143"/>
      <c r="J148" s="144">
        <f>BK148</f>
        <v>0</v>
      </c>
      <c r="L148" s="140"/>
      <c r="M148" s="145"/>
      <c r="N148" s="146"/>
      <c r="O148" s="146"/>
      <c r="P148" s="147">
        <f>SUM(P149:P150)</f>
        <v>0</v>
      </c>
      <c r="Q148" s="146"/>
      <c r="R148" s="147">
        <f>SUM(R149:R150)</f>
        <v>0</v>
      </c>
      <c r="S148" s="146"/>
      <c r="T148" s="148">
        <f>SUM(T149:T150)</f>
        <v>0</v>
      </c>
      <c r="AR148" s="149" t="s">
        <v>87</v>
      </c>
      <c r="AT148" s="150" t="s">
        <v>72</v>
      </c>
      <c r="AU148" s="150" t="s">
        <v>73</v>
      </c>
      <c r="AY148" s="149" t="s">
        <v>121</v>
      </c>
      <c r="BK148" s="151">
        <f>SUM(BK149:BK150)</f>
        <v>0</v>
      </c>
    </row>
    <row r="149" spans="2:65" s="1" customFormat="1" ht="22.5" customHeight="1">
      <c r="B149" s="152"/>
      <c r="C149" s="153" t="s">
        <v>163</v>
      </c>
      <c r="D149" s="153" t="s">
        <v>122</v>
      </c>
      <c r="E149" s="154" t="s">
        <v>265</v>
      </c>
      <c r="F149" s="155" t="s">
        <v>266</v>
      </c>
      <c r="G149" s="156" t="s">
        <v>180</v>
      </c>
      <c r="H149" s="157">
        <v>3</v>
      </c>
      <c r="I149" s="158"/>
      <c r="J149" s="159">
        <f>ROUND(I149*H149,2)</f>
        <v>0</v>
      </c>
      <c r="K149" s="155" t="s">
        <v>20</v>
      </c>
      <c r="L149" s="31"/>
      <c r="M149" s="160" t="s">
        <v>20</v>
      </c>
      <c r="N149" s="161" t="s">
        <v>45</v>
      </c>
      <c r="O149" s="32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4" t="s">
        <v>156</v>
      </c>
      <c r="AT149" s="14" t="s">
        <v>122</v>
      </c>
      <c r="AU149" s="14" t="s">
        <v>22</v>
      </c>
      <c r="AY149" s="14" t="s">
        <v>121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4" t="s">
        <v>87</v>
      </c>
      <c r="BK149" s="164">
        <f>ROUND(I149*H149,2)</f>
        <v>0</v>
      </c>
      <c r="BL149" s="14" t="s">
        <v>156</v>
      </c>
      <c r="BM149" s="14" t="s">
        <v>267</v>
      </c>
    </row>
    <row r="150" spans="2:47" s="1" customFormat="1" ht="22.5" customHeight="1">
      <c r="B150" s="31"/>
      <c r="D150" s="167" t="s">
        <v>129</v>
      </c>
      <c r="F150" s="168" t="s">
        <v>266</v>
      </c>
      <c r="I150" s="128"/>
      <c r="L150" s="31"/>
      <c r="M150" s="60"/>
      <c r="N150" s="32"/>
      <c r="O150" s="32"/>
      <c r="P150" s="32"/>
      <c r="Q150" s="32"/>
      <c r="R150" s="32"/>
      <c r="S150" s="32"/>
      <c r="T150" s="61"/>
      <c r="AT150" s="14" t="s">
        <v>129</v>
      </c>
      <c r="AU150" s="14" t="s">
        <v>22</v>
      </c>
    </row>
    <row r="151" spans="2:63" s="9" customFormat="1" ht="36.75" customHeight="1">
      <c r="B151" s="140"/>
      <c r="D151" s="141" t="s">
        <v>72</v>
      </c>
      <c r="E151" s="142" t="s">
        <v>268</v>
      </c>
      <c r="F151" s="142" t="s">
        <v>269</v>
      </c>
      <c r="I151" s="143"/>
      <c r="J151" s="144">
        <f>BK151</f>
        <v>0</v>
      </c>
      <c r="L151" s="140"/>
      <c r="M151" s="145"/>
      <c r="N151" s="146"/>
      <c r="O151" s="146"/>
      <c r="P151" s="147">
        <f>SUM(P152:P159)</f>
        <v>0</v>
      </c>
      <c r="Q151" s="146"/>
      <c r="R151" s="147">
        <f>SUM(R152:R159)</f>
        <v>0.18125</v>
      </c>
      <c r="S151" s="146"/>
      <c r="T151" s="148">
        <f>SUM(T152:T159)</f>
        <v>0.0372</v>
      </c>
      <c r="AR151" s="149" t="s">
        <v>87</v>
      </c>
      <c r="AT151" s="150" t="s">
        <v>72</v>
      </c>
      <c r="AU151" s="150" t="s">
        <v>73</v>
      </c>
      <c r="AY151" s="149" t="s">
        <v>121</v>
      </c>
      <c r="BK151" s="151">
        <f>SUM(BK152:BK159)</f>
        <v>0</v>
      </c>
    </row>
    <row r="152" spans="2:65" s="1" customFormat="1" ht="22.5" customHeight="1">
      <c r="B152" s="152"/>
      <c r="C152" s="153" t="s">
        <v>270</v>
      </c>
      <c r="D152" s="153" t="s">
        <v>122</v>
      </c>
      <c r="E152" s="154" t="s">
        <v>271</v>
      </c>
      <c r="F152" s="155" t="s">
        <v>272</v>
      </c>
      <c r="G152" s="156" t="s">
        <v>125</v>
      </c>
      <c r="H152" s="157">
        <v>120</v>
      </c>
      <c r="I152" s="158"/>
      <c r="J152" s="159">
        <f>ROUND(I152*H152,2)</f>
        <v>0</v>
      </c>
      <c r="K152" s="155" t="s">
        <v>126</v>
      </c>
      <c r="L152" s="31"/>
      <c r="M152" s="160" t="s">
        <v>20</v>
      </c>
      <c r="N152" s="161" t="s">
        <v>45</v>
      </c>
      <c r="O152" s="32"/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14" t="s">
        <v>156</v>
      </c>
      <c r="AT152" s="14" t="s">
        <v>122</v>
      </c>
      <c r="AU152" s="14" t="s">
        <v>22</v>
      </c>
      <c r="AY152" s="14" t="s">
        <v>121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4" t="s">
        <v>87</v>
      </c>
      <c r="BK152" s="164">
        <f>ROUND(I152*H152,2)</f>
        <v>0</v>
      </c>
      <c r="BL152" s="14" t="s">
        <v>156</v>
      </c>
      <c r="BM152" s="14" t="s">
        <v>273</v>
      </c>
    </row>
    <row r="153" spans="2:47" s="1" customFormat="1" ht="22.5" customHeight="1">
      <c r="B153" s="31"/>
      <c r="D153" s="165" t="s">
        <v>129</v>
      </c>
      <c r="F153" s="166" t="s">
        <v>272</v>
      </c>
      <c r="I153" s="128"/>
      <c r="L153" s="31"/>
      <c r="M153" s="60"/>
      <c r="N153" s="32"/>
      <c r="O153" s="32"/>
      <c r="P153" s="32"/>
      <c r="Q153" s="32"/>
      <c r="R153" s="32"/>
      <c r="S153" s="32"/>
      <c r="T153" s="61"/>
      <c r="AT153" s="14" t="s">
        <v>129</v>
      </c>
      <c r="AU153" s="14" t="s">
        <v>22</v>
      </c>
    </row>
    <row r="154" spans="2:65" s="1" customFormat="1" ht="22.5" customHeight="1">
      <c r="B154" s="152"/>
      <c r="C154" s="153" t="s">
        <v>274</v>
      </c>
      <c r="D154" s="153" t="s">
        <v>122</v>
      </c>
      <c r="E154" s="154" t="s">
        <v>275</v>
      </c>
      <c r="F154" s="155" t="s">
        <v>276</v>
      </c>
      <c r="G154" s="156" t="s">
        <v>125</v>
      </c>
      <c r="H154" s="157">
        <v>120</v>
      </c>
      <c r="I154" s="158"/>
      <c r="J154" s="159">
        <f>ROUND(I154*H154,2)</f>
        <v>0</v>
      </c>
      <c r="K154" s="155" t="s">
        <v>126</v>
      </c>
      <c r="L154" s="31"/>
      <c r="M154" s="160" t="s">
        <v>20</v>
      </c>
      <c r="N154" s="161" t="s">
        <v>45</v>
      </c>
      <c r="O154" s="32"/>
      <c r="P154" s="162">
        <f>O154*H154</f>
        <v>0</v>
      </c>
      <c r="Q154" s="162">
        <v>0.001</v>
      </c>
      <c r="R154" s="162">
        <f>Q154*H154</f>
        <v>0.12</v>
      </c>
      <c r="S154" s="162">
        <v>0.00031</v>
      </c>
      <c r="T154" s="163">
        <f>S154*H154</f>
        <v>0.0372</v>
      </c>
      <c r="AR154" s="14" t="s">
        <v>156</v>
      </c>
      <c r="AT154" s="14" t="s">
        <v>122</v>
      </c>
      <c r="AU154" s="14" t="s">
        <v>22</v>
      </c>
      <c r="AY154" s="14" t="s">
        <v>121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4" t="s">
        <v>87</v>
      </c>
      <c r="BK154" s="164">
        <f>ROUND(I154*H154,2)</f>
        <v>0</v>
      </c>
      <c r="BL154" s="14" t="s">
        <v>156</v>
      </c>
      <c r="BM154" s="14" t="s">
        <v>277</v>
      </c>
    </row>
    <row r="155" spans="2:47" s="1" customFormat="1" ht="22.5" customHeight="1">
      <c r="B155" s="31"/>
      <c r="D155" s="165" t="s">
        <v>129</v>
      </c>
      <c r="F155" s="166" t="s">
        <v>276</v>
      </c>
      <c r="I155" s="128"/>
      <c r="L155" s="31"/>
      <c r="M155" s="60"/>
      <c r="N155" s="32"/>
      <c r="O155" s="32"/>
      <c r="P155" s="32"/>
      <c r="Q155" s="32"/>
      <c r="R155" s="32"/>
      <c r="S155" s="32"/>
      <c r="T155" s="61"/>
      <c r="AT155" s="14" t="s">
        <v>129</v>
      </c>
      <c r="AU155" s="14" t="s">
        <v>22</v>
      </c>
    </row>
    <row r="156" spans="2:65" s="1" customFormat="1" ht="22.5" customHeight="1">
      <c r="B156" s="152"/>
      <c r="C156" s="153" t="s">
        <v>278</v>
      </c>
      <c r="D156" s="153" t="s">
        <v>122</v>
      </c>
      <c r="E156" s="154" t="s">
        <v>279</v>
      </c>
      <c r="F156" s="155" t="s">
        <v>280</v>
      </c>
      <c r="G156" s="156" t="s">
        <v>125</v>
      </c>
      <c r="H156" s="157">
        <v>125</v>
      </c>
      <c r="I156" s="158"/>
      <c r="J156" s="159">
        <f>ROUND(I156*H156,2)</f>
        <v>0</v>
      </c>
      <c r="K156" s="155" t="s">
        <v>126</v>
      </c>
      <c r="L156" s="31"/>
      <c r="M156" s="160" t="s">
        <v>20</v>
      </c>
      <c r="N156" s="161" t="s">
        <v>45</v>
      </c>
      <c r="O156" s="32"/>
      <c r="P156" s="162">
        <f>O156*H156</f>
        <v>0</v>
      </c>
      <c r="Q156" s="162">
        <v>0.0002</v>
      </c>
      <c r="R156" s="162">
        <f>Q156*H156</f>
        <v>0.025</v>
      </c>
      <c r="S156" s="162">
        <v>0</v>
      </c>
      <c r="T156" s="163">
        <f>S156*H156</f>
        <v>0</v>
      </c>
      <c r="AR156" s="14" t="s">
        <v>156</v>
      </c>
      <c r="AT156" s="14" t="s">
        <v>122</v>
      </c>
      <c r="AU156" s="14" t="s">
        <v>22</v>
      </c>
      <c r="AY156" s="14" t="s">
        <v>121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4" t="s">
        <v>87</v>
      </c>
      <c r="BK156" s="164">
        <f>ROUND(I156*H156,2)</f>
        <v>0</v>
      </c>
      <c r="BL156" s="14" t="s">
        <v>156</v>
      </c>
      <c r="BM156" s="14" t="s">
        <v>281</v>
      </c>
    </row>
    <row r="157" spans="2:47" s="1" customFormat="1" ht="22.5" customHeight="1">
      <c r="B157" s="31"/>
      <c r="D157" s="165" t="s">
        <v>129</v>
      </c>
      <c r="F157" s="166" t="s">
        <v>280</v>
      </c>
      <c r="I157" s="128"/>
      <c r="L157" s="31"/>
      <c r="M157" s="60"/>
      <c r="N157" s="32"/>
      <c r="O157" s="32"/>
      <c r="P157" s="32"/>
      <c r="Q157" s="32"/>
      <c r="R157" s="32"/>
      <c r="S157" s="32"/>
      <c r="T157" s="61"/>
      <c r="AT157" s="14" t="s">
        <v>129</v>
      </c>
      <c r="AU157" s="14" t="s">
        <v>22</v>
      </c>
    </row>
    <row r="158" spans="2:65" s="1" customFormat="1" ht="31.5" customHeight="1">
      <c r="B158" s="152"/>
      <c r="C158" s="153" t="s">
        <v>282</v>
      </c>
      <c r="D158" s="153" t="s">
        <v>122</v>
      </c>
      <c r="E158" s="154" t="s">
        <v>283</v>
      </c>
      <c r="F158" s="155" t="s">
        <v>284</v>
      </c>
      <c r="G158" s="156" t="s">
        <v>125</v>
      </c>
      <c r="H158" s="157">
        <v>125</v>
      </c>
      <c r="I158" s="158"/>
      <c r="J158" s="159">
        <f>ROUND(I158*H158,2)</f>
        <v>0</v>
      </c>
      <c r="K158" s="155" t="s">
        <v>126</v>
      </c>
      <c r="L158" s="31"/>
      <c r="M158" s="160" t="s">
        <v>20</v>
      </c>
      <c r="N158" s="161" t="s">
        <v>45</v>
      </c>
      <c r="O158" s="32"/>
      <c r="P158" s="162">
        <f>O158*H158</f>
        <v>0</v>
      </c>
      <c r="Q158" s="162">
        <v>0.00029</v>
      </c>
      <c r="R158" s="162">
        <f>Q158*H158</f>
        <v>0.03625</v>
      </c>
      <c r="S158" s="162">
        <v>0</v>
      </c>
      <c r="T158" s="163">
        <f>S158*H158</f>
        <v>0</v>
      </c>
      <c r="AR158" s="14" t="s">
        <v>156</v>
      </c>
      <c r="AT158" s="14" t="s">
        <v>122</v>
      </c>
      <c r="AU158" s="14" t="s">
        <v>22</v>
      </c>
      <c r="AY158" s="14" t="s">
        <v>121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4" t="s">
        <v>87</v>
      </c>
      <c r="BK158" s="164">
        <f>ROUND(I158*H158,2)</f>
        <v>0</v>
      </c>
      <c r="BL158" s="14" t="s">
        <v>156</v>
      </c>
      <c r="BM158" s="14" t="s">
        <v>285</v>
      </c>
    </row>
    <row r="159" spans="2:47" s="1" customFormat="1" ht="22.5" customHeight="1">
      <c r="B159" s="31"/>
      <c r="D159" s="167" t="s">
        <v>129</v>
      </c>
      <c r="F159" s="168" t="s">
        <v>284</v>
      </c>
      <c r="I159" s="128"/>
      <c r="L159" s="31"/>
      <c r="M159" s="60"/>
      <c r="N159" s="32"/>
      <c r="O159" s="32"/>
      <c r="P159" s="32"/>
      <c r="Q159" s="32"/>
      <c r="R159" s="32"/>
      <c r="S159" s="32"/>
      <c r="T159" s="61"/>
      <c r="AT159" s="14" t="s">
        <v>129</v>
      </c>
      <c r="AU159" s="14" t="s">
        <v>22</v>
      </c>
    </row>
    <row r="160" spans="2:63" s="9" customFormat="1" ht="36.75" customHeight="1">
      <c r="B160" s="140"/>
      <c r="D160" s="141" t="s">
        <v>72</v>
      </c>
      <c r="E160" s="142" t="s">
        <v>286</v>
      </c>
      <c r="F160" s="142" t="s">
        <v>287</v>
      </c>
      <c r="I160" s="143"/>
      <c r="J160" s="144">
        <f>BK160</f>
        <v>0</v>
      </c>
      <c r="L160" s="140"/>
      <c r="M160" s="145"/>
      <c r="N160" s="146"/>
      <c r="O160" s="146"/>
      <c r="P160" s="147">
        <f>SUM(P161:P164)</f>
        <v>0</v>
      </c>
      <c r="Q160" s="146"/>
      <c r="R160" s="147">
        <f>SUM(R161:R164)</f>
        <v>0.11699999999999999</v>
      </c>
      <c r="S160" s="146"/>
      <c r="T160" s="148">
        <f>SUM(T161:T164)</f>
        <v>0</v>
      </c>
      <c r="AR160" s="149" t="s">
        <v>87</v>
      </c>
      <c r="AT160" s="150" t="s">
        <v>72</v>
      </c>
      <c r="AU160" s="150" t="s">
        <v>73</v>
      </c>
      <c r="AY160" s="149" t="s">
        <v>121</v>
      </c>
      <c r="BK160" s="151">
        <f>SUM(BK161:BK164)</f>
        <v>0</v>
      </c>
    </row>
    <row r="161" spans="2:65" s="1" customFormat="1" ht="31.5" customHeight="1">
      <c r="B161" s="152"/>
      <c r="C161" s="153" t="s">
        <v>288</v>
      </c>
      <c r="D161" s="153" t="s">
        <v>122</v>
      </c>
      <c r="E161" s="154" t="s">
        <v>289</v>
      </c>
      <c r="F161" s="155" t="s">
        <v>290</v>
      </c>
      <c r="G161" s="156" t="s">
        <v>125</v>
      </c>
      <c r="H161" s="157">
        <v>90</v>
      </c>
      <c r="I161" s="158"/>
      <c r="J161" s="159">
        <f>ROUND(I161*H161,2)</f>
        <v>0</v>
      </c>
      <c r="K161" s="155" t="s">
        <v>126</v>
      </c>
      <c r="L161" s="31"/>
      <c r="M161" s="160" t="s">
        <v>20</v>
      </c>
      <c r="N161" s="161" t="s">
        <v>45</v>
      </c>
      <c r="O161" s="32"/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14" t="s">
        <v>156</v>
      </c>
      <c r="AT161" s="14" t="s">
        <v>122</v>
      </c>
      <c r="AU161" s="14" t="s">
        <v>22</v>
      </c>
      <c r="AY161" s="14" t="s">
        <v>121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4" t="s">
        <v>87</v>
      </c>
      <c r="BK161" s="164">
        <f>ROUND(I161*H161,2)</f>
        <v>0</v>
      </c>
      <c r="BL161" s="14" t="s">
        <v>156</v>
      </c>
      <c r="BM161" s="14" t="s">
        <v>291</v>
      </c>
    </row>
    <row r="162" spans="2:47" s="1" customFormat="1" ht="22.5" customHeight="1">
      <c r="B162" s="31"/>
      <c r="D162" s="165" t="s">
        <v>129</v>
      </c>
      <c r="F162" s="166" t="s">
        <v>290</v>
      </c>
      <c r="I162" s="128"/>
      <c r="L162" s="31"/>
      <c r="M162" s="60"/>
      <c r="N162" s="32"/>
      <c r="O162" s="32"/>
      <c r="P162" s="32"/>
      <c r="Q162" s="32"/>
      <c r="R162" s="32"/>
      <c r="S162" s="32"/>
      <c r="T162" s="61"/>
      <c r="AT162" s="14" t="s">
        <v>129</v>
      </c>
      <c r="AU162" s="14" t="s">
        <v>22</v>
      </c>
    </row>
    <row r="163" spans="2:65" s="1" customFormat="1" ht="22.5" customHeight="1">
      <c r="B163" s="152"/>
      <c r="C163" s="169" t="s">
        <v>292</v>
      </c>
      <c r="D163" s="169" t="s">
        <v>160</v>
      </c>
      <c r="E163" s="170" t="s">
        <v>293</v>
      </c>
      <c r="F163" s="171" t="s">
        <v>294</v>
      </c>
      <c r="G163" s="172" t="s">
        <v>125</v>
      </c>
      <c r="H163" s="173">
        <v>90</v>
      </c>
      <c r="I163" s="174"/>
      <c r="J163" s="175">
        <f>ROUND(I163*H163,2)</f>
        <v>0</v>
      </c>
      <c r="K163" s="171" t="s">
        <v>20</v>
      </c>
      <c r="L163" s="176"/>
      <c r="M163" s="177" t="s">
        <v>20</v>
      </c>
      <c r="N163" s="178" t="s">
        <v>45</v>
      </c>
      <c r="O163" s="32"/>
      <c r="P163" s="162">
        <f>O163*H163</f>
        <v>0</v>
      </c>
      <c r="Q163" s="162">
        <v>0.0013</v>
      </c>
      <c r="R163" s="162">
        <f>Q163*H163</f>
        <v>0.11699999999999999</v>
      </c>
      <c r="S163" s="162">
        <v>0</v>
      </c>
      <c r="T163" s="163">
        <f>S163*H163</f>
        <v>0</v>
      </c>
      <c r="AR163" s="14" t="s">
        <v>163</v>
      </c>
      <c r="AT163" s="14" t="s">
        <v>160</v>
      </c>
      <c r="AU163" s="14" t="s">
        <v>22</v>
      </c>
      <c r="AY163" s="14" t="s">
        <v>121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4" t="s">
        <v>87</v>
      </c>
      <c r="BK163" s="164">
        <f>ROUND(I163*H163,2)</f>
        <v>0</v>
      </c>
      <c r="BL163" s="14" t="s">
        <v>156</v>
      </c>
      <c r="BM163" s="14" t="s">
        <v>295</v>
      </c>
    </row>
    <row r="164" spans="2:47" s="1" customFormat="1" ht="22.5" customHeight="1">
      <c r="B164" s="31"/>
      <c r="D164" s="167" t="s">
        <v>129</v>
      </c>
      <c r="F164" s="168" t="s">
        <v>296</v>
      </c>
      <c r="I164" s="128"/>
      <c r="L164" s="31"/>
      <c r="M164" s="179"/>
      <c r="N164" s="180"/>
      <c r="O164" s="180"/>
      <c r="P164" s="180"/>
      <c r="Q164" s="180"/>
      <c r="R164" s="180"/>
      <c r="S164" s="180"/>
      <c r="T164" s="181"/>
      <c r="AT164" s="14" t="s">
        <v>129</v>
      </c>
      <c r="AU164" s="14" t="s">
        <v>22</v>
      </c>
    </row>
    <row r="165" spans="2:12" s="1" customFormat="1" ht="6.75" customHeight="1">
      <c r="B165" s="46"/>
      <c r="C165" s="47"/>
      <c r="D165" s="47"/>
      <c r="E165" s="47"/>
      <c r="F165" s="47"/>
      <c r="G165" s="47"/>
      <c r="H165" s="47"/>
      <c r="I165" s="113"/>
      <c r="J165" s="47"/>
      <c r="K165" s="47"/>
      <c r="L165" s="31"/>
    </row>
    <row r="166" ht="13.5">
      <c r="AT166" s="182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81" sqref="C8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581</v>
      </c>
      <c r="G1" s="322" t="s">
        <v>582</v>
      </c>
      <c r="H1" s="322"/>
      <c r="I1" s="203"/>
      <c r="J1" s="198" t="s">
        <v>583</v>
      </c>
      <c r="K1" s="196" t="s">
        <v>90</v>
      </c>
      <c r="L1" s="198" t="s">
        <v>584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82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91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92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297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ROUND(J82,2)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ROUND(SUM(BE82:BE142),2)</f>
        <v>0</v>
      </c>
      <c r="G30" s="32"/>
      <c r="H30" s="32"/>
      <c r="I30" s="105">
        <v>0.21</v>
      </c>
      <c r="J30" s="104">
        <f>ROUND(ROUND((SUM(BE82:BE142)),2)*I30,2)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ROUND(SUM(BF82:BF142),2)</f>
        <v>0</v>
      </c>
      <c r="G31" s="32"/>
      <c r="H31" s="32"/>
      <c r="I31" s="105">
        <v>0.15</v>
      </c>
      <c r="J31" s="104">
        <f>ROUND(ROUND((SUM(BF82:BF142)),2)*I31,2)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ROUND(SUM(BG82:BG142),2)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ROUND(SUM(BH82:BH142),2)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ROUND(SUM(BI82:BI142),2)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94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92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II.A etapa - Výměna oken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n,L..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n.L.</v>
      </c>
      <c r="G51" s="32"/>
      <c r="H51" s="32"/>
      <c r="I51" s="93" t="s">
        <v>35</v>
      </c>
      <c r="J51" s="25" t="str">
        <f>E21</f>
        <v>Projektis s.r.o. Dvůr Králové n.L.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95</v>
      </c>
      <c r="D54" s="106"/>
      <c r="E54" s="106"/>
      <c r="F54" s="106"/>
      <c r="G54" s="106"/>
      <c r="H54" s="106"/>
      <c r="I54" s="117"/>
      <c r="J54" s="118" t="s">
        <v>96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97</v>
      </c>
      <c r="D56" s="32"/>
      <c r="E56" s="32"/>
      <c r="F56" s="32"/>
      <c r="G56" s="32"/>
      <c r="H56" s="32"/>
      <c r="I56" s="92"/>
      <c r="J56" s="102">
        <f>J82</f>
        <v>0</v>
      </c>
      <c r="K56" s="35"/>
      <c r="AU56" s="14" t="s">
        <v>98</v>
      </c>
    </row>
    <row r="57" spans="2:11" s="7" customFormat="1" ht="24.75" customHeight="1">
      <c r="B57" s="121"/>
      <c r="C57" s="122"/>
      <c r="D57" s="123" t="s">
        <v>99</v>
      </c>
      <c r="E57" s="124"/>
      <c r="F57" s="124"/>
      <c r="G57" s="124"/>
      <c r="H57" s="124"/>
      <c r="I57" s="125"/>
      <c r="J57" s="126">
        <f>J83</f>
        <v>0</v>
      </c>
      <c r="K57" s="127"/>
    </row>
    <row r="58" spans="2:11" s="7" customFormat="1" ht="24.75" customHeight="1">
      <c r="B58" s="121"/>
      <c r="C58" s="122"/>
      <c r="D58" s="123" t="s">
        <v>298</v>
      </c>
      <c r="E58" s="124"/>
      <c r="F58" s="124"/>
      <c r="G58" s="124"/>
      <c r="H58" s="124"/>
      <c r="I58" s="125"/>
      <c r="J58" s="126">
        <f>J94</f>
        <v>0</v>
      </c>
      <c r="K58" s="127"/>
    </row>
    <row r="59" spans="2:11" s="10" customFormat="1" ht="19.5" customHeight="1">
      <c r="B59" s="183"/>
      <c r="C59" s="184"/>
      <c r="D59" s="185" t="s">
        <v>299</v>
      </c>
      <c r="E59" s="186"/>
      <c r="F59" s="186"/>
      <c r="G59" s="186"/>
      <c r="H59" s="186"/>
      <c r="I59" s="187"/>
      <c r="J59" s="188">
        <f>J95</f>
        <v>0</v>
      </c>
      <c r="K59" s="189"/>
    </row>
    <row r="60" spans="2:11" s="10" customFormat="1" ht="19.5" customHeight="1">
      <c r="B60" s="183"/>
      <c r="C60" s="184"/>
      <c r="D60" s="185" t="s">
        <v>300</v>
      </c>
      <c r="E60" s="186"/>
      <c r="F60" s="186"/>
      <c r="G60" s="186"/>
      <c r="H60" s="186"/>
      <c r="I60" s="187"/>
      <c r="J60" s="188">
        <f>J112</f>
        <v>0</v>
      </c>
      <c r="K60" s="189"/>
    </row>
    <row r="61" spans="2:11" s="10" customFormat="1" ht="19.5" customHeight="1">
      <c r="B61" s="183"/>
      <c r="C61" s="184"/>
      <c r="D61" s="185" t="s">
        <v>301</v>
      </c>
      <c r="E61" s="186"/>
      <c r="F61" s="186"/>
      <c r="G61" s="186"/>
      <c r="H61" s="186"/>
      <c r="I61" s="187"/>
      <c r="J61" s="188">
        <f>J130</f>
        <v>0</v>
      </c>
      <c r="K61" s="189"/>
    </row>
    <row r="62" spans="2:11" s="10" customFormat="1" ht="19.5" customHeight="1">
      <c r="B62" s="183"/>
      <c r="C62" s="184"/>
      <c r="D62" s="185" t="s">
        <v>302</v>
      </c>
      <c r="E62" s="186"/>
      <c r="F62" s="186"/>
      <c r="G62" s="186"/>
      <c r="H62" s="186"/>
      <c r="I62" s="187"/>
      <c r="J62" s="188">
        <f>J138</f>
        <v>0</v>
      </c>
      <c r="K62" s="189"/>
    </row>
    <row r="63" spans="2:11" s="1" customFormat="1" ht="21.75" customHeight="1">
      <c r="B63" s="31"/>
      <c r="C63" s="32"/>
      <c r="D63" s="32"/>
      <c r="E63" s="32"/>
      <c r="F63" s="32"/>
      <c r="G63" s="32"/>
      <c r="H63" s="32"/>
      <c r="I63" s="92"/>
      <c r="J63" s="32"/>
      <c r="K63" s="35"/>
    </row>
    <row r="64" spans="2:11" s="1" customFormat="1" ht="6.75" customHeight="1">
      <c r="B64" s="46"/>
      <c r="C64" s="47"/>
      <c r="D64" s="47"/>
      <c r="E64" s="47"/>
      <c r="F64" s="47"/>
      <c r="G64" s="47"/>
      <c r="H64" s="47"/>
      <c r="I64" s="113"/>
      <c r="J64" s="47"/>
      <c r="K64" s="48"/>
    </row>
    <row r="68" spans="2:12" s="1" customFormat="1" ht="6.75" customHeight="1">
      <c r="B68" s="49"/>
      <c r="C68" s="50"/>
      <c r="D68" s="50"/>
      <c r="E68" s="50"/>
      <c r="F68" s="50"/>
      <c r="G68" s="50"/>
      <c r="H68" s="50"/>
      <c r="I68" s="114"/>
      <c r="J68" s="50"/>
      <c r="K68" s="50"/>
      <c r="L68" s="31"/>
    </row>
    <row r="69" spans="2:12" s="1" customFormat="1" ht="36.75" customHeight="1">
      <c r="B69" s="31"/>
      <c r="C69" s="51" t="s">
        <v>105</v>
      </c>
      <c r="I69" s="128"/>
      <c r="L69" s="31"/>
    </row>
    <row r="70" spans="2:12" s="1" customFormat="1" ht="6.75" customHeight="1">
      <c r="B70" s="31"/>
      <c r="I70" s="128"/>
      <c r="L70" s="31"/>
    </row>
    <row r="71" spans="2:12" s="1" customFormat="1" ht="14.25" customHeight="1">
      <c r="B71" s="31"/>
      <c r="C71" s="53" t="s">
        <v>16</v>
      </c>
      <c r="I71" s="128"/>
      <c r="L71" s="31"/>
    </row>
    <row r="72" spans="2:12" s="1" customFormat="1" ht="22.5" customHeight="1">
      <c r="B72" s="31"/>
      <c r="E72" s="326" t="str">
        <f>E7</f>
        <v>Pasportizace oken budovy čp. 400 Dvůr Králové n.L.</v>
      </c>
      <c r="F72" s="288"/>
      <c r="G72" s="288"/>
      <c r="H72" s="288"/>
      <c r="I72" s="128"/>
      <c r="L72" s="31"/>
    </row>
    <row r="73" spans="2:12" s="1" customFormat="1" ht="14.25" customHeight="1">
      <c r="B73" s="31"/>
      <c r="C73" s="53" t="s">
        <v>92</v>
      </c>
      <c r="I73" s="128"/>
      <c r="L73" s="31"/>
    </row>
    <row r="74" spans="2:12" s="1" customFormat="1" ht="23.25" customHeight="1">
      <c r="B74" s="31"/>
      <c r="E74" s="306" t="str">
        <f>E9</f>
        <v>II.A etapa - Výměna oken</v>
      </c>
      <c r="F74" s="288"/>
      <c r="G74" s="288"/>
      <c r="H74" s="288"/>
      <c r="I74" s="128"/>
      <c r="L74" s="31"/>
    </row>
    <row r="75" spans="2:12" s="1" customFormat="1" ht="6.75" customHeight="1">
      <c r="B75" s="31"/>
      <c r="I75" s="128"/>
      <c r="L75" s="31"/>
    </row>
    <row r="76" spans="2:12" s="1" customFormat="1" ht="18" customHeight="1">
      <c r="B76" s="31"/>
      <c r="C76" s="53" t="s">
        <v>23</v>
      </c>
      <c r="F76" s="129" t="str">
        <f>F12</f>
        <v>Dvůr Králové n,L..</v>
      </c>
      <c r="I76" s="130" t="s">
        <v>25</v>
      </c>
      <c r="J76" s="57" t="str">
        <f>IF(J12="","",J12)</f>
        <v>17.5.2018</v>
      </c>
      <c r="L76" s="31"/>
    </row>
    <row r="77" spans="2:12" s="1" customFormat="1" ht="6.75" customHeight="1">
      <c r="B77" s="31"/>
      <c r="I77" s="128"/>
      <c r="L77" s="31"/>
    </row>
    <row r="78" spans="2:12" s="1" customFormat="1" ht="15">
      <c r="B78" s="31"/>
      <c r="C78" s="53" t="s">
        <v>29</v>
      </c>
      <c r="F78" s="129" t="str">
        <f>E15</f>
        <v>Město Dvůr Králové n.L.</v>
      </c>
      <c r="I78" s="130" t="s">
        <v>35</v>
      </c>
      <c r="J78" s="129" t="str">
        <f>E21</f>
        <v>Projektis s.r.o. Dvůr Králové n.L.</v>
      </c>
      <c r="L78" s="31"/>
    </row>
    <row r="79" spans="2:12" s="1" customFormat="1" ht="14.25" customHeight="1">
      <c r="B79" s="31"/>
      <c r="C79" s="53" t="s">
        <v>33</v>
      </c>
      <c r="F79" s="129">
        <f>IF(E18="","",E18)</f>
      </c>
      <c r="I79" s="128"/>
      <c r="L79" s="31"/>
    </row>
    <row r="80" spans="2:12" s="1" customFormat="1" ht="9.75" customHeight="1">
      <c r="B80" s="31"/>
      <c r="I80" s="128"/>
      <c r="L80" s="31"/>
    </row>
    <row r="81" spans="2:20" s="8" customFormat="1" ht="29.25" customHeight="1">
      <c r="B81" s="131"/>
      <c r="C81" s="132" t="s">
        <v>106</v>
      </c>
      <c r="D81" s="133" t="s">
        <v>58</v>
      </c>
      <c r="E81" s="133" t="s">
        <v>54</v>
      </c>
      <c r="F81" s="133" t="s">
        <v>107</v>
      </c>
      <c r="G81" s="133" t="s">
        <v>108</v>
      </c>
      <c r="H81" s="133" t="s">
        <v>109</v>
      </c>
      <c r="I81" s="134" t="s">
        <v>110</v>
      </c>
      <c r="J81" s="133" t="s">
        <v>96</v>
      </c>
      <c r="K81" s="135" t="s">
        <v>111</v>
      </c>
      <c r="L81" s="131"/>
      <c r="M81" s="64" t="s">
        <v>112</v>
      </c>
      <c r="N81" s="65" t="s">
        <v>43</v>
      </c>
      <c r="O81" s="65" t="s">
        <v>113</v>
      </c>
      <c r="P81" s="65" t="s">
        <v>114</v>
      </c>
      <c r="Q81" s="65" t="s">
        <v>115</v>
      </c>
      <c r="R81" s="65" t="s">
        <v>116</v>
      </c>
      <c r="S81" s="65" t="s">
        <v>117</v>
      </c>
      <c r="T81" s="66" t="s">
        <v>118</v>
      </c>
    </row>
    <row r="82" spans="2:63" s="1" customFormat="1" ht="29.25" customHeight="1">
      <c r="B82" s="31"/>
      <c r="C82" s="68" t="s">
        <v>97</v>
      </c>
      <c r="I82" s="128"/>
      <c r="J82" s="136">
        <f>BK82</f>
        <v>0</v>
      </c>
      <c r="L82" s="31"/>
      <c r="M82" s="67"/>
      <c r="N82" s="58"/>
      <c r="O82" s="58"/>
      <c r="P82" s="137">
        <f>P83+P94</f>
        <v>0</v>
      </c>
      <c r="Q82" s="58"/>
      <c r="R82" s="137">
        <f>R83+R94</f>
        <v>2.5869554</v>
      </c>
      <c r="S82" s="58"/>
      <c r="T82" s="138">
        <f>T83+T94</f>
        <v>1.5336699999999999</v>
      </c>
      <c r="AT82" s="14" t="s">
        <v>72</v>
      </c>
      <c r="AU82" s="14" t="s">
        <v>98</v>
      </c>
      <c r="BK82" s="139">
        <f>BK83+BK94</f>
        <v>0</v>
      </c>
    </row>
    <row r="83" spans="2:63" s="9" customFormat="1" ht="36.75" customHeight="1">
      <c r="B83" s="140"/>
      <c r="D83" s="141" t="s">
        <v>72</v>
      </c>
      <c r="E83" s="142" t="s">
        <v>119</v>
      </c>
      <c r="F83" s="142" t="s">
        <v>120</v>
      </c>
      <c r="I83" s="143"/>
      <c r="J83" s="144">
        <f>BK83</f>
        <v>0</v>
      </c>
      <c r="L83" s="140"/>
      <c r="M83" s="145"/>
      <c r="N83" s="146"/>
      <c r="O83" s="146"/>
      <c r="P83" s="147">
        <f>SUM(P84:P93)</f>
        <v>0</v>
      </c>
      <c r="Q83" s="146"/>
      <c r="R83" s="147">
        <f>SUM(R84:R93)</f>
        <v>1.1514</v>
      </c>
      <c r="S83" s="146"/>
      <c r="T83" s="148">
        <f>SUM(T84:T93)</f>
        <v>1.426</v>
      </c>
      <c r="AR83" s="149" t="s">
        <v>22</v>
      </c>
      <c r="AT83" s="150" t="s">
        <v>72</v>
      </c>
      <c r="AU83" s="150" t="s">
        <v>73</v>
      </c>
      <c r="AY83" s="149" t="s">
        <v>121</v>
      </c>
      <c r="BK83" s="151">
        <f>SUM(BK84:BK93)</f>
        <v>0</v>
      </c>
    </row>
    <row r="84" spans="2:65" s="1" customFormat="1" ht="22.5" customHeight="1">
      <c r="B84" s="152"/>
      <c r="C84" s="153" t="s">
        <v>213</v>
      </c>
      <c r="D84" s="153" t="s">
        <v>122</v>
      </c>
      <c r="E84" s="154" t="s">
        <v>123</v>
      </c>
      <c r="F84" s="155" t="s">
        <v>124</v>
      </c>
      <c r="G84" s="156" t="s">
        <v>125</v>
      </c>
      <c r="H84" s="157">
        <v>50</v>
      </c>
      <c r="I84" s="158"/>
      <c r="J84" s="159">
        <f>ROUND(I84*H84,2)</f>
        <v>0</v>
      </c>
      <c r="K84" s="155" t="s">
        <v>126</v>
      </c>
      <c r="L84" s="31"/>
      <c r="M84" s="160" t="s">
        <v>20</v>
      </c>
      <c r="N84" s="161" t="s">
        <v>45</v>
      </c>
      <c r="O84" s="32"/>
      <c r="P84" s="162">
        <f>O84*H84</f>
        <v>0</v>
      </c>
      <c r="Q84" s="162">
        <v>0.01838</v>
      </c>
      <c r="R84" s="162">
        <f>Q84*H84</f>
        <v>0.919</v>
      </c>
      <c r="S84" s="162">
        <v>0</v>
      </c>
      <c r="T84" s="163">
        <f>S84*H84</f>
        <v>0</v>
      </c>
      <c r="AR84" s="14" t="s">
        <v>127</v>
      </c>
      <c r="AT84" s="14" t="s">
        <v>122</v>
      </c>
      <c r="AU84" s="14" t="s">
        <v>22</v>
      </c>
      <c r="AY84" s="14" t="s">
        <v>121</v>
      </c>
      <c r="BE84" s="164">
        <f>IF(N84="základní",J84,0)</f>
        <v>0</v>
      </c>
      <c r="BF84" s="164">
        <f>IF(N84="snížená",J84,0)</f>
        <v>0</v>
      </c>
      <c r="BG84" s="164">
        <f>IF(N84="zákl. přenesená",J84,0)</f>
        <v>0</v>
      </c>
      <c r="BH84" s="164">
        <f>IF(N84="sníž. přenesená",J84,0)</f>
        <v>0</v>
      </c>
      <c r="BI84" s="164">
        <f>IF(N84="nulová",J84,0)</f>
        <v>0</v>
      </c>
      <c r="BJ84" s="14" t="s">
        <v>87</v>
      </c>
      <c r="BK84" s="164">
        <f>ROUND(I84*H84,2)</f>
        <v>0</v>
      </c>
      <c r="BL84" s="14" t="s">
        <v>127</v>
      </c>
      <c r="BM84" s="14" t="s">
        <v>303</v>
      </c>
    </row>
    <row r="85" spans="2:47" s="1" customFormat="1" ht="30" customHeight="1">
      <c r="B85" s="31"/>
      <c r="D85" s="165" t="s">
        <v>129</v>
      </c>
      <c r="F85" s="166" t="s">
        <v>130</v>
      </c>
      <c r="I85" s="128"/>
      <c r="L85" s="31"/>
      <c r="M85" s="60"/>
      <c r="N85" s="32"/>
      <c r="O85" s="32"/>
      <c r="P85" s="32"/>
      <c r="Q85" s="32"/>
      <c r="R85" s="32"/>
      <c r="S85" s="32"/>
      <c r="T85" s="61"/>
      <c r="AT85" s="14" t="s">
        <v>129</v>
      </c>
      <c r="AU85" s="14" t="s">
        <v>22</v>
      </c>
    </row>
    <row r="86" spans="2:65" s="1" customFormat="1" ht="22.5" customHeight="1">
      <c r="B86" s="152"/>
      <c r="C86" s="153" t="s">
        <v>7</v>
      </c>
      <c r="D86" s="153" t="s">
        <v>122</v>
      </c>
      <c r="E86" s="154" t="s">
        <v>131</v>
      </c>
      <c r="F86" s="155" t="s">
        <v>132</v>
      </c>
      <c r="G86" s="156" t="s">
        <v>133</v>
      </c>
      <c r="H86" s="157">
        <v>148</v>
      </c>
      <c r="I86" s="158"/>
      <c r="J86" s="159">
        <f>ROUND(I86*H86,2)</f>
        <v>0</v>
      </c>
      <c r="K86" s="155" t="s">
        <v>126</v>
      </c>
      <c r="L86" s="31"/>
      <c r="M86" s="160" t="s">
        <v>20</v>
      </c>
      <c r="N86" s="161" t="s">
        <v>45</v>
      </c>
      <c r="O86" s="32"/>
      <c r="P86" s="162">
        <f>O86*H86</f>
        <v>0</v>
      </c>
      <c r="Q86" s="162">
        <v>0.0015</v>
      </c>
      <c r="R86" s="162">
        <f>Q86*H86</f>
        <v>0.222</v>
      </c>
      <c r="S86" s="162">
        <v>0</v>
      </c>
      <c r="T86" s="163">
        <f>S86*H86</f>
        <v>0</v>
      </c>
      <c r="AR86" s="14" t="s">
        <v>127</v>
      </c>
      <c r="AT86" s="14" t="s">
        <v>122</v>
      </c>
      <c r="AU86" s="14" t="s">
        <v>22</v>
      </c>
      <c r="AY86" s="14" t="s">
        <v>121</v>
      </c>
      <c r="BE86" s="164">
        <f>IF(N86="základní",J86,0)</f>
        <v>0</v>
      </c>
      <c r="BF86" s="164">
        <f>IF(N86="snížená",J86,0)</f>
        <v>0</v>
      </c>
      <c r="BG86" s="164">
        <f>IF(N86="zákl. přenesená",J86,0)</f>
        <v>0</v>
      </c>
      <c r="BH86" s="164">
        <f>IF(N86="sníž. přenesená",J86,0)</f>
        <v>0</v>
      </c>
      <c r="BI86" s="164">
        <f>IF(N86="nulová",J86,0)</f>
        <v>0</v>
      </c>
      <c r="BJ86" s="14" t="s">
        <v>87</v>
      </c>
      <c r="BK86" s="164">
        <f>ROUND(I86*H86,2)</f>
        <v>0</v>
      </c>
      <c r="BL86" s="14" t="s">
        <v>127</v>
      </c>
      <c r="BM86" s="14" t="s">
        <v>304</v>
      </c>
    </row>
    <row r="87" spans="2:47" s="1" customFormat="1" ht="22.5" customHeight="1">
      <c r="B87" s="31"/>
      <c r="D87" s="165" t="s">
        <v>129</v>
      </c>
      <c r="F87" s="166" t="s">
        <v>135</v>
      </c>
      <c r="I87" s="128"/>
      <c r="L87" s="31"/>
      <c r="M87" s="60"/>
      <c r="N87" s="32"/>
      <c r="O87" s="32"/>
      <c r="P87" s="32"/>
      <c r="Q87" s="32"/>
      <c r="R87" s="32"/>
      <c r="S87" s="32"/>
      <c r="T87" s="61"/>
      <c r="AT87" s="14" t="s">
        <v>129</v>
      </c>
      <c r="AU87" s="14" t="s">
        <v>22</v>
      </c>
    </row>
    <row r="88" spans="2:65" s="1" customFormat="1" ht="31.5" customHeight="1">
      <c r="B88" s="152"/>
      <c r="C88" s="153" t="s">
        <v>220</v>
      </c>
      <c r="D88" s="153" t="s">
        <v>122</v>
      </c>
      <c r="E88" s="154" t="s">
        <v>137</v>
      </c>
      <c r="F88" s="155" t="s">
        <v>138</v>
      </c>
      <c r="G88" s="156" t="s">
        <v>125</v>
      </c>
      <c r="H88" s="157">
        <v>80</v>
      </c>
      <c r="I88" s="158"/>
      <c r="J88" s="159">
        <f>ROUND(I88*H88,2)</f>
        <v>0</v>
      </c>
      <c r="K88" s="155" t="s">
        <v>126</v>
      </c>
      <c r="L88" s="31"/>
      <c r="M88" s="160" t="s">
        <v>20</v>
      </c>
      <c r="N88" s="161" t="s">
        <v>45</v>
      </c>
      <c r="O88" s="32"/>
      <c r="P88" s="162">
        <f>O88*H88</f>
        <v>0</v>
      </c>
      <c r="Q88" s="162">
        <v>0.00013</v>
      </c>
      <c r="R88" s="162">
        <f>Q88*H88</f>
        <v>0.0104</v>
      </c>
      <c r="S88" s="162">
        <v>0</v>
      </c>
      <c r="T88" s="163">
        <f>S88*H88</f>
        <v>0</v>
      </c>
      <c r="AR88" s="14" t="s">
        <v>127</v>
      </c>
      <c r="AT88" s="14" t="s">
        <v>122</v>
      </c>
      <c r="AU88" s="14" t="s">
        <v>22</v>
      </c>
      <c r="AY88" s="14" t="s">
        <v>121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14" t="s">
        <v>87</v>
      </c>
      <c r="BK88" s="164">
        <f>ROUND(I88*H88,2)</f>
        <v>0</v>
      </c>
      <c r="BL88" s="14" t="s">
        <v>127</v>
      </c>
      <c r="BM88" s="14" t="s">
        <v>305</v>
      </c>
    </row>
    <row r="89" spans="2:47" s="1" customFormat="1" ht="30" customHeight="1">
      <c r="B89" s="31"/>
      <c r="D89" s="165" t="s">
        <v>129</v>
      </c>
      <c r="F89" s="166" t="s">
        <v>140</v>
      </c>
      <c r="I89" s="128"/>
      <c r="L89" s="31"/>
      <c r="M89" s="60"/>
      <c r="N89" s="32"/>
      <c r="O89" s="32"/>
      <c r="P89" s="32"/>
      <c r="Q89" s="32"/>
      <c r="R89" s="32"/>
      <c r="S89" s="32"/>
      <c r="T89" s="61"/>
      <c r="AT89" s="14" t="s">
        <v>129</v>
      </c>
      <c r="AU89" s="14" t="s">
        <v>22</v>
      </c>
    </row>
    <row r="90" spans="2:65" s="1" customFormat="1" ht="22.5" customHeight="1">
      <c r="B90" s="152"/>
      <c r="C90" s="153" t="s">
        <v>224</v>
      </c>
      <c r="D90" s="153" t="s">
        <v>122</v>
      </c>
      <c r="E90" s="154" t="s">
        <v>306</v>
      </c>
      <c r="F90" s="155" t="s">
        <v>307</v>
      </c>
      <c r="G90" s="156" t="s">
        <v>125</v>
      </c>
      <c r="H90" s="157">
        <v>23</v>
      </c>
      <c r="I90" s="158"/>
      <c r="J90" s="159">
        <f>ROUND(I90*H90,2)</f>
        <v>0</v>
      </c>
      <c r="K90" s="155" t="s">
        <v>20</v>
      </c>
      <c r="L90" s="31"/>
      <c r="M90" s="160" t="s">
        <v>20</v>
      </c>
      <c r="N90" s="161" t="s">
        <v>45</v>
      </c>
      <c r="O90" s="32"/>
      <c r="P90" s="162">
        <f>O90*H90</f>
        <v>0</v>
      </c>
      <c r="Q90" s="162">
        <v>0</v>
      </c>
      <c r="R90" s="162">
        <f>Q90*H90</f>
        <v>0</v>
      </c>
      <c r="S90" s="162">
        <v>0.062</v>
      </c>
      <c r="T90" s="163">
        <f>S90*H90</f>
        <v>1.426</v>
      </c>
      <c r="AR90" s="14" t="s">
        <v>127</v>
      </c>
      <c r="AT90" s="14" t="s">
        <v>122</v>
      </c>
      <c r="AU90" s="14" t="s">
        <v>22</v>
      </c>
      <c r="AY90" s="14" t="s">
        <v>121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14" t="s">
        <v>87</v>
      </c>
      <c r="BK90" s="164">
        <f>ROUND(I90*H90,2)</f>
        <v>0</v>
      </c>
      <c r="BL90" s="14" t="s">
        <v>127</v>
      </c>
      <c r="BM90" s="14" t="s">
        <v>308</v>
      </c>
    </row>
    <row r="91" spans="2:47" s="1" customFormat="1" ht="30" customHeight="1">
      <c r="B91" s="31"/>
      <c r="D91" s="165" t="s">
        <v>129</v>
      </c>
      <c r="F91" s="166" t="s">
        <v>144</v>
      </c>
      <c r="I91" s="128"/>
      <c r="L91" s="31"/>
      <c r="M91" s="60"/>
      <c r="N91" s="32"/>
      <c r="O91" s="32"/>
      <c r="P91" s="32"/>
      <c r="Q91" s="32"/>
      <c r="R91" s="32"/>
      <c r="S91" s="32"/>
      <c r="T91" s="61"/>
      <c r="AT91" s="14" t="s">
        <v>129</v>
      </c>
      <c r="AU91" s="14" t="s">
        <v>22</v>
      </c>
    </row>
    <row r="92" spans="2:65" s="1" customFormat="1" ht="22.5" customHeight="1">
      <c r="B92" s="152"/>
      <c r="C92" s="153" t="s">
        <v>228</v>
      </c>
      <c r="D92" s="153" t="s">
        <v>122</v>
      </c>
      <c r="E92" s="154" t="s">
        <v>146</v>
      </c>
      <c r="F92" s="155" t="s">
        <v>147</v>
      </c>
      <c r="G92" s="156" t="s">
        <v>148</v>
      </c>
      <c r="H92" s="157">
        <v>1.15</v>
      </c>
      <c r="I92" s="158"/>
      <c r="J92" s="159">
        <f>ROUND(I92*H92,2)</f>
        <v>0</v>
      </c>
      <c r="K92" s="155" t="s">
        <v>126</v>
      </c>
      <c r="L92" s="31"/>
      <c r="M92" s="160" t="s">
        <v>20</v>
      </c>
      <c r="N92" s="161" t="s">
        <v>45</v>
      </c>
      <c r="O92" s="32"/>
      <c r="P92" s="162">
        <f>O92*H92</f>
        <v>0</v>
      </c>
      <c r="Q92" s="162">
        <v>0</v>
      </c>
      <c r="R92" s="162">
        <f>Q92*H92</f>
        <v>0</v>
      </c>
      <c r="S92" s="162">
        <v>0</v>
      </c>
      <c r="T92" s="163">
        <f>S92*H92</f>
        <v>0</v>
      </c>
      <c r="AR92" s="14" t="s">
        <v>127</v>
      </c>
      <c r="AT92" s="14" t="s">
        <v>122</v>
      </c>
      <c r="AU92" s="14" t="s">
        <v>22</v>
      </c>
      <c r="AY92" s="14" t="s">
        <v>121</v>
      </c>
      <c r="BE92" s="164">
        <f>IF(N92="základní",J92,0)</f>
        <v>0</v>
      </c>
      <c r="BF92" s="164">
        <f>IF(N92="snížená",J92,0)</f>
        <v>0</v>
      </c>
      <c r="BG92" s="164">
        <f>IF(N92="zákl. přenesená",J92,0)</f>
        <v>0</v>
      </c>
      <c r="BH92" s="164">
        <f>IF(N92="sníž. přenesená",J92,0)</f>
        <v>0</v>
      </c>
      <c r="BI92" s="164">
        <f>IF(N92="nulová",J92,0)</f>
        <v>0</v>
      </c>
      <c r="BJ92" s="14" t="s">
        <v>87</v>
      </c>
      <c r="BK92" s="164">
        <f>ROUND(I92*H92,2)</f>
        <v>0</v>
      </c>
      <c r="BL92" s="14" t="s">
        <v>127</v>
      </c>
      <c r="BM92" s="14" t="s">
        <v>309</v>
      </c>
    </row>
    <row r="93" spans="2:47" s="1" customFormat="1" ht="42" customHeight="1">
      <c r="B93" s="31"/>
      <c r="D93" s="167" t="s">
        <v>129</v>
      </c>
      <c r="F93" s="168" t="s">
        <v>150</v>
      </c>
      <c r="I93" s="128"/>
      <c r="L93" s="31"/>
      <c r="M93" s="60"/>
      <c r="N93" s="32"/>
      <c r="O93" s="32"/>
      <c r="P93" s="32"/>
      <c r="Q93" s="32"/>
      <c r="R93" s="32"/>
      <c r="S93" s="32"/>
      <c r="T93" s="61"/>
      <c r="AT93" s="14" t="s">
        <v>129</v>
      </c>
      <c r="AU93" s="14" t="s">
        <v>22</v>
      </c>
    </row>
    <row r="94" spans="2:63" s="9" customFormat="1" ht="36.75" customHeight="1">
      <c r="B94" s="140"/>
      <c r="D94" s="149" t="s">
        <v>72</v>
      </c>
      <c r="E94" s="190" t="s">
        <v>310</v>
      </c>
      <c r="F94" s="190" t="s">
        <v>311</v>
      </c>
      <c r="I94" s="143"/>
      <c r="J94" s="191">
        <f>BK94</f>
        <v>0</v>
      </c>
      <c r="L94" s="140"/>
      <c r="M94" s="145"/>
      <c r="N94" s="146"/>
      <c r="O94" s="146"/>
      <c r="P94" s="147">
        <f>P95+P112+P130+P138</f>
        <v>0</v>
      </c>
      <c r="Q94" s="146"/>
      <c r="R94" s="147">
        <f>R95+R112+R130+R138</f>
        <v>1.4355554</v>
      </c>
      <c r="S94" s="146"/>
      <c r="T94" s="148">
        <f>T95+T112+T130+T138</f>
        <v>0.10767</v>
      </c>
      <c r="AR94" s="149" t="s">
        <v>87</v>
      </c>
      <c r="AT94" s="150" t="s">
        <v>72</v>
      </c>
      <c r="AU94" s="150" t="s">
        <v>73</v>
      </c>
      <c r="AY94" s="149" t="s">
        <v>121</v>
      </c>
      <c r="BK94" s="151">
        <f>BK95+BK112+BK130+BK138</f>
        <v>0</v>
      </c>
    </row>
    <row r="95" spans="2:63" s="9" customFormat="1" ht="19.5" customHeight="1">
      <c r="B95" s="140"/>
      <c r="D95" s="141" t="s">
        <v>72</v>
      </c>
      <c r="E95" s="192" t="s">
        <v>151</v>
      </c>
      <c r="F95" s="192" t="s">
        <v>152</v>
      </c>
      <c r="I95" s="143"/>
      <c r="J95" s="193">
        <f>BK95</f>
        <v>0</v>
      </c>
      <c r="L95" s="140"/>
      <c r="M95" s="145"/>
      <c r="N95" s="146"/>
      <c r="O95" s="146"/>
      <c r="P95" s="147">
        <f>SUM(P96:P111)</f>
        <v>0</v>
      </c>
      <c r="Q95" s="146"/>
      <c r="R95" s="147">
        <f>SUM(R96:R111)</f>
        <v>0.030268999999999997</v>
      </c>
      <c r="S95" s="146"/>
      <c r="T95" s="148">
        <f>SUM(T96:T111)</f>
        <v>0</v>
      </c>
      <c r="AR95" s="149" t="s">
        <v>87</v>
      </c>
      <c r="AT95" s="150" t="s">
        <v>72</v>
      </c>
      <c r="AU95" s="150" t="s">
        <v>22</v>
      </c>
      <c r="AY95" s="149" t="s">
        <v>121</v>
      </c>
      <c r="BK95" s="151">
        <f>SUM(BK96:BK111)</f>
        <v>0</v>
      </c>
    </row>
    <row r="96" spans="2:65" s="1" customFormat="1" ht="22.5" customHeight="1">
      <c r="B96" s="152"/>
      <c r="C96" s="153" t="s">
        <v>159</v>
      </c>
      <c r="D96" s="153" t="s">
        <v>122</v>
      </c>
      <c r="E96" s="154" t="s">
        <v>167</v>
      </c>
      <c r="F96" s="155" t="s">
        <v>168</v>
      </c>
      <c r="G96" s="156" t="s">
        <v>133</v>
      </c>
      <c r="H96" s="157">
        <v>11.6</v>
      </c>
      <c r="I96" s="158"/>
      <c r="J96" s="159">
        <f>ROUND(I96*H96,2)</f>
        <v>0</v>
      </c>
      <c r="K96" s="155" t="s">
        <v>126</v>
      </c>
      <c r="L96" s="31"/>
      <c r="M96" s="160" t="s">
        <v>20</v>
      </c>
      <c r="N96" s="161" t="s">
        <v>45</v>
      </c>
      <c r="O96" s="32"/>
      <c r="P96" s="162">
        <f>O96*H96</f>
        <v>0</v>
      </c>
      <c r="Q96" s="162">
        <v>4E-05</v>
      </c>
      <c r="R96" s="162">
        <f>Q96*H96</f>
        <v>0.000464</v>
      </c>
      <c r="S96" s="162">
        <v>0</v>
      </c>
      <c r="T96" s="163">
        <f>S96*H96</f>
        <v>0</v>
      </c>
      <c r="AR96" s="14" t="s">
        <v>156</v>
      </c>
      <c r="AT96" s="14" t="s">
        <v>122</v>
      </c>
      <c r="AU96" s="14" t="s">
        <v>87</v>
      </c>
      <c r="AY96" s="14" t="s">
        <v>121</v>
      </c>
      <c r="BE96" s="164">
        <f>IF(N96="základní",J96,0)</f>
        <v>0</v>
      </c>
      <c r="BF96" s="164">
        <f>IF(N96="snížená",J96,0)</f>
        <v>0</v>
      </c>
      <c r="BG96" s="164">
        <f>IF(N96="zákl. přenesená",J96,0)</f>
        <v>0</v>
      </c>
      <c r="BH96" s="164">
        <f>IF(N96="sníž. přenesená",J96,0)</f>
        <v>0</v>
      </c>
      <c r="BI96" s="164">
        <f>IF(N96="nulová",J96,0)</f>
        <v>0</v>
      </c>
      <c r="BJ96" s="14" t="s">
        <v>87</v>
      </c>
      <c r="BK96" s="164">
        <f>ROUND(I96*H96,2)</f>
        <v>0</v>
      </c>
      <c r="BL96" s="14" t="s">
        <v>156</v>
      </c>
      <c r="BM96" s="14" t="s">
        <v>312</v>
      </c>
    </row>
    <row r="97" spans="2:47" s="1" customFormat="1" ht="22.5" customHeight="1">
      <c r="B97" s="31"/>
      <c r="D97" s="165" t="s">
        <v>129</v>
      </c>
      <c r="F97" s="166" t="s">
        <v>168</v>
      </c>
      <c r="I97" s="128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129</v>
      </c>
      <c r="AU97" s="14" t="s">
        <v>87</v>
      </c>
    </row>
    <row r="98" spans="2:65" s="1" customFormat="1" ht="22.5" customHeight="1">
      <c r="B98" s="152"/>
      <c r="C98" s="169" t="s">
        <v>166</v>
      </c>
      <c r="D98" s="169" t="s">
        <v>160</v>
      </c>
      <c r="E98" s="170" t="s">
        <v>161</v>
      </c>
      <c r="F98" s="171" t="s">
        <v>162</v>
      </c>
      <c r="G98" s="172" t="s">
        <v>125</v>
      </c>
      <c r="H98" s="173">
        <v>2.5</v>
      </c>
      <c r="I98" s="174"/>
      <c r="J98" s="175">
        <f>ROUND(I98*H98,2)</f>
        <v>0</v>
      </c>
      <c r="K98" s="171" t="s">
        <v>126</v>
      </c>
      <c r="L98" s="176"/>
      <c r="M98" s="177" t="s">
        <v>20</v>
      </c>
      <c r="N98" s="178" t="s">
        <v>45</v>
      </c>
      <c r="O98" s="32"/>
      <c r="P98" s="162">
        <f>O98*H98</f>
        <v>0</v>
      </c>
      <c r="Q98" s="162">
        <v>0.00345</v>
      </c>
      <c r="R98" s="162">
        <f>Q98*H98</f>
        <v>0.008625</v>
      </c>
      <c r="S98" s="162">
        <v>0</v>
      </c>
      <c r="T98" s="163">
        <f>S98*H98</f>
        <v>0</v>
      </c>
      <c r="AR98" s="14" t="s">
        <v>163</v>
      </c>
      <c r="AT98" s="14" t="s">
        <v>160</v>
      </c>
      <c r="AU98" s="14" t="s">
        <v>87</v>
      </c>
      <c r="AY98" s="14" t="s">
        <v>121</v>
      </c>
      <c r="BE98" s="164">
        <f>IF(N98="základní",J98,0)</f>
        <v>0</v>
      </c>
      <c r="BF98" s="164">
        <f>IF(N98="snížená",J98,0)</f>
        <v>0</v>
      </c>
      <c r="BG98" s="164">
        <f>IF(N98="zákl. přenesená",J98,0)</f>
        <v>0</v>
      </c>
      <c r="BH98" s="164">
        <f>IF(N98="sníž. přenesená",J98,0)</f>
        <v>0</v>
      </c>
      <c r="BI98" s="164">
        <f>IF(N98="nulová",J98,0)</f>
        <v>0</v>
      </c>
      <c r="BJ98" s="14" t="s">
        <v>87</v>
      </c>
      <c r="BK98" s="164">
        <f>ROUND(I98*H98,2)</f>
        <v>0</v>
      </c>
      <c r="BL98" s="14" t="s">
        <v>156</v>
      </c>
      <c r="BM98" s="14" t="s">
        <v>313</v>
      </c>
    </row>
    <row r="99" spans="2:47" s="1" customFormat="1" ht="30" customHeight="1">
      <c r="B99" s="31"/>
      <c r="D99" s="165" t="s">
        <v>129</v>
      </c>
      <c r="F99" s="166" t="s">
        <v>165</v>
      </c>
      <c r="I99" s="128"/>
      <c r="L99" s="31"/>
      <c r="M99" s="60"/>
      <c r="N99" s="32"/>
      <c r="O99" s="32"/>
      <c r="P99" s="32"/>
      <c r="Q99" s="32"/>
      <c r="R99" s="32"/>
      <c r="S99" s="32"/>
      <c r="T99" s="61"/>
      <c r="AT99" s="14" t="s">
        <v>129</v>
      </c>
      <c r="AU99" s="14" t="s">
        <v>87</v>
      </c>
    </row>
    <row r="100" spans="2:65" s="1" customFormat="1" ht="22.5" customHeight="1">
      <c r="B100" s="152"/>
      <c r="C100" s="153" t="s">
        <v>170</v>
      </c>
      <c r="D100" s="153" t="s">
        <v>122</v>
      </c>
      <c r="E100" s="154" t="s">
        <v>172</v>
      </c>
      <c r="F100" s="155" t="s">
        <v>173</v>
      </c>
      <c r="G100" s="156" t="s">
        <v>133</v>
      </c>
      <c r="H100" s="157">
        <v>12</v>
      </c>
      <c r="I100" s="158"/>
      <c r="J100" s="159">
        <f>ROUND(I100*H100,2)</f>
        <v>0</v>
      </c>
      <c r="K100" s="155" t="s">
        <v>126</v>
      </c>
      <c r="L100" s="31"/>
      <c r="M100" s="160" t="s">
        <v>20</v>
      </c>
      <c r="N100" s="161" t="s">
        <v>45</v>
      </c>
      <c r="O100" s="32"/>
      <c r="P100" s="162">
        <f>O100*H100</f>
        <v>0</v>
      </c>
      <c r="Q100" s="162">
        <v>4E-05</v>
      </c>
      <c r="R100" s="162">
        <f>Q100*H100</f>
        <v>0.00048000000000000007</v>
      </c>
      <c r="S100" s="162">
        <v>0</v>
      </c>
      <c r="T100" s="163">
        <f>S100*H100</f>
        <v>0</v>
      </c>
      <c r="AR100" s="14" t="s">
        <v>156</v>
      </c>
      <c r="AT100" s="14" t="s">
        <v>122</v>
      </c>
      <c r="AU100" s="14" t="s">
        <v>87</v>
      </c>
      <c r="AY100" s="14" t="s">
        <v>121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14" t="s">
        <v>87</v>
      </c>
      <c r="BK100" s="164">
        <f>ROUND(I100*H100,2)</f>
        <v>0</v>
      </c>
      <c r="BL100" s="14" t="s">
        <v>156</v>
      </c>
      <c r="BM100" s="14" t="s">
        <v>314</v>
      </c>
    </row>
    <row r="101" spans="2:47" s="1" customFormat="1" ht="22.5" customHeight="1">
      <c r="B101" s="31"/>
      <c r="D101" s="165" t="s">
        <v>129</v>
      </c>
      <c r="F101" s="166" t="s">
        <v>173</v>
      </c>
      <c r="I101" s="128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129</v>
      </c>
      <c r="AU101" s="14" t="s">
        <v>87</v>
      </c>
    </row>
    <row r="102" spans="2:65" s="1" customFormat="1" ht="22.5" customHeight="1">
      <c r="B102" s="152"/>
      <c r="C102" s="169" t="s">
        <v>27</v>
      </c>
      <c r="D102" s="169" t="s">
        <v>160</v>
      </c>
      <c r="E102" s="170" t="s">
        <v>161</v>
      </c>
      <c r="F102" s="171" t="s">
        <v>162</v>
      </c>
      <c r="G102" s="172" t="s">
        <v>125</v>
      </c>
      <c r="H102" s="173">
        <v>6</v>
      </c>
      <c r="I102" s="174"/>
      <c r="J102" s="175">
        <f>ROUND(I102*H102,2)</f>
        <v>0</v>
      </c>
      <c r="K102" s="171" t="s">
        <v>126</v>
      </c>
      <c r="L102" s="176"/>
      <c r="M102" s="177" t="s">
        <v>20</v>
      </c>
      <c r="N102" s="178" t="s">
        <v>45</v>
      </c>
      <c r="O102" s="32"/>
      <c r="P102" s="162">
        <f>O102*H102</f>
        <v>0</v>
      </c>
      <c r="Q102" s="162">
        <v>0.00345</v>
      </c>
      <c r="R102" s="162">
        <f>Q102*H102</f>
        <v>0.0207</v>
      </c>
      <c r="S102" s="162">
        <v>0</v>
      </c>
      <c r="T102" s="163">
        <f>S102*H102</f>
        <v>0</v>
      </c>
      <c r="AR102" s="14" t="s">
        <v>163</v>
      </c>
      <c r="AT102" s="14" t="s">
        <v>160</v>
      </c>
      <c r="AU102" s="14" t="s">
        <v>87</v>
      </c>
      <c r="AY102" s="14" t="s">
        <v>121</v>
      </c>
      <c r="BE102" s="164">
        <f>IF(N102="základní",J102,0)</f>
        <v>0</v>
      </c>
      <c r="BF102" s="164">
        <f>IF(N102="snížená",J102,0)</f>
        <v>0</v>
      </c>
      <c r="BG102" s="164">
        <f>IF(N102="zákl. přenesená",J102,0)</f>
        <v>0</v>
      </c>
      <c r="BH102" s="164">
        <f>IF(N102="sníž. přenesená",J102,0)</f>
        <v>0</v>
      </c>
      <c r="BI102" s="164">
        <f>IF(N102="nulová",J102,0)</f>
        <v>0</v>
      </c>
      <c r="BJ102" s="14" t="s">
        <v>87</v>
      </c>
      <c r="BK102" s="164">
        <f>ROUND(I102*H102,2)</f>
        <v>0</v>
      </c>
      <c r="BL102" s="14" t="s">
        <v>156</v>
      </c>
      <c r="BM102" s="14" t="s">
        <v>315</v>
      </c>
    </row>
    <row r="103" spans="2:47" s="1" customFormat="1" ht="30" customHeight="1">
      <c r="B103" s="31"/>
      <c r="D103" s="165" t="s">
        <v>129</v>
      </c>
      <c r="F103" s="166" t="s">
        <v>165</v>
      </c>
      <c r="I103" s="128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129</v>
      </c>
      <c r="AU103" s="14" t="s">
        <v>87</v>
      </c>
    </row>
    <row r="104" spans="2:65" s="1" customFormat="1" ht="31.5" customHeight="1">
      <c r="B104" s="152"/>
      <c r="C104" s="153" t="s">
        <v>175</v>
      </c>
      <c r="D104" s="153" t="s">
        <v>122</v>
      </c>
      <c r="E104" s="154" t="s">
        <v>178</v>
      </c>
      <c r="F104" s="155" t="s">
        <v>179</v>
      </c>
      <c r="G104" s="156" t="s">
        <v>180</v>
      </c>
      <c r="H104" s="157">
        <v>11</v>
      </c>
      <c r="I104" s="158"/>
      <c r="J104" s="159">
        <f>ROUND(I104*H104,2)</f>
        <v>0</v>
      </c>
      <c r="K104" s="155" t="s">
        <v>126</v>
      </c>
      <c r="L104" s="31"/>
      <c r="M104" s="160" t="s">
        <v>20</v>
      </c>
      <c r="N104" s="161" t="s">
        <v>45</v>
      </c>
      <c r="O104" s="32"/>
      <c r="P104" s="162">
        <f>O104*H104</f>
        <v>0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AR104" s="14" t="s">
        <v>156</v>
      </c>
      <c r="AT104" s="14" t="s">
        <v>122</v>
      </c>
      <c r="AU104" s="14" t="s">
        <v>87</v>
      </c>
      <c r="AY104" s="14" t="s">
        <v>121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14" t="s">
        <v>87</v>
      </c>
      <c r="BK104" s="164">
        <f>ROUND(I104*H104,2)</f>
        <v>0</v>
      </c>
      <c r="BL104" s="14" t="s">
        <v>156</v>
      </c>
      <c r="BM104" s="14" t="s">
        <v>316</v>
      </c>
    </row>
    <row r="105" spans="2:47" s="1" customFormat="1" ht="22.5" customHeight="1">
      <c r="B105" s="31"/>
      <c r="D105" s="165" t="s">
        <v>129</v>
      </c>
      <c r="F105" s="166" t="s">
        <v>179</v>
      </c>
      <c r="I105" s="128"/>
      <c r="L105" s="31"/>
      <c r="M105" s="60"/>
      <c r="N105" s="32"/>
      <c r="O105" s="32"/>
      <c r="P105" s="32"/>
      <c r="Q105" s="32"/>
      <c r="R105" s="32"/>
      <c r="S105" s="32"/>
      <c r="T105" s="61"/>
      <c r="AT105" s="14" t="s">
        <v>129</v>
      </c>
      <c r="AU105" s="14" t="s">
        <v>87</v>
      </c>
    </row>
    <row r="106" spans="2:65" s="1" customFormat="1" ht="31.5" customHeight="1">
      <c r="B106" s="152"/>
      <c r="C106" s="153" t="s">
        <v>177</v>
      </c>
      <c r="D106" s="153" t="s">
        <v>122</v>
      </c>
      <c r="E106" s="154" t="s">
        <v>183</v>
      </c>
      <c r="F106" s="155" t="s">
        <v>184</v>
      </c>
      <c r="G106" s="156" t="s">
        <v>180</v>
      </c>
      <c r="H106" s="157">
        <v>4</v>
      </c>
      <c r="I106" s="158"/>
      <c r="J106" s="159">
        <f>ROUND(I106*H106,2)</f>
        <v>0</v>
      </c>
      <c r="K106" s="155" t="s">
        <v>126</v>
      </c>
      <c r="L106" s="31"/>
      <c r="M106" s="160" t="s">
        <v>20</v>
      </c>
      <c r="N106" s="161" t="s">
        <v>45</v>
      </c>
      <c r="O106" s="32"/>
      <c r="P106" s="162">
        <f>O106*H106</f>
        <v>0</v>
      </c>
      <c r="Q106" s="162">
        <v>0</v>
      </c>
      <c r="R106" s="162">
        <f>Q106*H106</f>
        <v>0</v>
      </c>
      <c r="S106" s="162">
        <v>0</v>
      </c>
      <c r="T106" s="163">
        <f>S106*H106</f>
        <v>0</v>
      </c>
      <c r="AR106" s="14" t="s">
        <v>156</v>
      </c>
      <c r="AT106" s="14" t="s">
        <v>122</v>
      </c>
      <c r="AU106" s="14" t="s">
        <v>87</v>
      </c>
      <c r="AY106" s="14" t="s">
        <v>121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14" t="s">
        <v>87</v>
      </c>
      <c r="BK106" s="164">
        <f>ROUND(I106*H106,2)</f>
        <v>0</v>
      </c>
      <c r="BL106" s="14" t="s">
        <v>156</v>
      </c>
      <c r="BM106" s="14" t="s">
        <v>317</v>
      </c>
    </row>
    <row r="107" spans="2:47" s="1" customFormat="1" ht="30" customHeight="1">
      <c r="B107" s="31"/>
      <c r="D107" s="165" t="s">
        <v>129</v>
      </c>
      <c r="F107" s="166" t="s">
        <v>184</v>
      </c>
      <c r="I107" s="128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129</v>
      </c>
      <c r="AU107" s="14" t="s">
        <v>87</v>
      </c>
    </row>
    <row r="108" spans="2:65" s="1" customFormat="1" ht="22.5" customHeight="1">
      <c r="B108" s="152"/>
      <c r="C108" s="153" t="s">
        <v>182</v>
      </c>
      <c r="D108" s="153" t="s">
        <v>122</v>
      </c>
      <c r="E108" s="154" t="s">
        <v>187</v>
      </c>
      <c r="F108" s="155" t="s">
        <v>188</v>
      </c>
      <c r="G108" s="156" t="s">
        <v>133</v>
      </c>
      <c r="H108" s="157">
        <v>23.6</v>
      </c>
      <c r="I108" s="158"/>
      <c r="J108" s="159">
        <f>ROUND(I108*H108,2)</f>
        <v>0</v>
      </c>
      <c r="K108" s="155" t="s">
        <v>20</v>
      </c>
      <c r="L108" s="31"/>
      <c r="M108" s="160" t="s">
        <v>20</v>
      </c>
      <c r="N108" s="161" t="s">
        <v>45</v>
      </c>
      <c r="O108" s="32"/>
      <c r="P108" s="162">
        <f>O108*H108</f>
        <v>0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AR108" s="14" t="s">
        <v>156</v>
      </c>
      <c r="AT108" s="14" t="s">
        <v>122</v>
      </c>
      <c r="AU108" s="14" t="s">
        <v>87</v>
      </c>
      <c r="AY108" s="14" t="s">
        <v>121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14" t="s">
        <v>87</v>
      </c>
      <c r="BK108" s="164">
        <f>ROUND(I108*H108,2)</f>
        <v>0</v>
      </c>
      <c r="BL108" s="14" t="s">
        <v>156</v>
      </c>
      <c r="BM108" s="14" t="s">
        <v>318</v>
      </c>
    </row>
    <row r="109" spans="2:47" s="1" customFormat="1" ht="22.5" customHeight="1">
      <c r="B109" s="31"/>
      <c r="D109" s="165" t="s">
        <v>129</v>
      </c>
      <c r="F109" s="166" t="s">
        <v>188</v>
      </c>
      <c r="I109" s="128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129</v>
      </c>
      <c r="AU109" s="14" t="s">
        <v>87</v>
      </c>
    </row>
    <row r="110" spans="2:65" s="1" customFormat="1" ht="22.5" customHeight="1">
      <c r="B110" s="152"/>
      <c r="C110" s="153" t="s">
        <v>186</v>
      </c>
      <c r="D110" s="153" t="s">
        <v>122</v>
      </c>
      <c r="E110" s="154" t="s">
        <v>190</v>
      </c>
      <c r="F110" s="155" t="s">
        <v>191</v>
      </c>
      <c r="G110" s="156" t="s">
        <v>148</v>
      </c>
      <c r="H110" s="157">
        <v>0.03</v>
      </c>
      <c r="I110" s="158"/>
      <c r="J110" s="159">
        <f>ROUND(I110*H110,2)</f>
        <v>0</v>
      </c>
      <c r="K110" s="155" t="s">
        <v>126</v>
      </c>
      <c r="L110" s="31"/>
      <c r="M110" s="160" t="s">
        <v>20</v>
      </c>
      <c r="N110" s="161" t="s">
        <v>45</v>
      </c>
      <c r="O110" s="32"/>
      <c r="P110" s="162">
        <f>O110*H110</f>
        <v>0</v>
      </c>
      <c r="Q110" s="162">
        <v>0</v>
      </c>
      <c r="R110" s="162">
        <f>Q110*H110</f>
        <v>0</v>
      </c>
      <c r="S110" s="162">
        <v>0</v>
      </c>
      <c r="T110" s="163">
        <f>S110*H110</f>
        <v>0</v>
      </c>
      <c r="AR110" s="14" t="s">
        <v>156</v>
      </c>
      <c r="AT110" s="14" t="s">
        <v>122</v>
      </c>
      <c r="AU110" s="14" t="s">
        <v>87</v>
      </c>
      <c r="AY110" s="14" t="s">
        <v>121</v>
      </c>
      <c r="BE110" s="164">
        <f>IF(N110="základní",J110,0)</f>
        <v>0</v>
      </c>
      <c r="BF110" s="164">
        <f>IF(N110="snížená",J110,0)</f>
        <v>0</v>
      </c>
      <c r="BG110" s="164">
        <f>IF(N110="zákl. přenesená",J110,0)</f>
        <v>0</v>
      </c>
      <c r="BH110" s="164">
        <f>IF(N110="sníž. přenesená",J110,0)</f>
        <v>0</v>
      </c>
      <c r="BI110" s="164">
        <f>IF(N110="nulová",J110,0)</f>
        <v>0</v>
      </c>
      <c r="BJ110" s="14" t="s">
        <v>87</v>
      </c>
      <c r="BK110" s="164">
        <f>ROUND(I110*H110,2)</f>
        <v>0</v>
      </c>
      <c r="BL110" s="14" t="s">
        <v>156</v>
      </c>
      <c r="BM110" s="14" t="s">
        <v>319</v>
      </c>
    </row>
    <row r="111" spans="2:47" s="1" customFormat="1" ht="22.5" customHeight="1">
      <c r="B111" s="31"/>
      <c r="D111" s="167" t="s">
        <v>129</v>
      </c>
      <c r="F111" s="168" t="s">
        <v>191</v>
      </c>
      <c r="I111" s="128"/>
      <c r="L111" s="31"/>
      <c r="M111" s="60"/>
      <c r="N111" s="32"/>
      <c r="O111" s="32"/>
      <c r="P111" s="32"/>
      <c r="Q111" s="32"/>
      <c r="R111" s="32"/>
      <c r="S111" s="32"/>
      <c r="T111" s="61"/>
      <c r="AT111" s="14" t="s">
        <v>129</v>
      </c>
      <c r="AU111" s="14" t="s">
        <v>87</v>
      </c>
    </row>
    <row r="112" spans="2:63" s="9" customFormat="1" ht="29.25" customHeight="1">
      <c r="B112" s="140"/>
      <c r="D112" s="141" t="s">
        <v>72</v>
      </c>
      <c r="E112" s="192" t="s">
        <v>193</v>
      </c>
      <c r="F112" s="192" t="s">
        <v>194</v>
      </c>
      <c r="I112" s="143"/>
      <c r="J112" s="193">
        <f>BK112</f>
        <v>0</v>
      </c>
      <c r="L112" s="140"/>
      <c r="M112" s="145"/>
      <c r="N112" s="146"/>
      <c r="O112" s="146"/>
      <c r="P112" s="147">
        <f>SUM(P113:P129)</f>
        <v>0</v>
      </c>
      <c r="Q112" s="146"/>
      <c r="R112" s="147">
        <f>SUM(R113:R129)</f>
        <v>1.2524864</v>
      </c>
      <c r="S112" s="146"/>
      <c r="T112" s="148">
        <f>SUM(T113:T129)</f>
        <v>0.09</v>
      </c>
      <c r="AR112" s="149" t="s">
        <v>87</v>
      </c>
      <c r="AT112" s="150" t="s">
        <v>72</v>
      </c>
      <c r="AU112" s="150" t="s">
        <v>22</v>
      </c>
      <c r="AY112" s="149" t="s">
        <v>121</v>
      </c>
      <c r="BK112" s="151">
        <f>SUM(BK113:BK129)</f>
        <v>0</v>
      </c>
    </row>
    <row r="113" spans="2:65" s="1" customFormat="1" ht="31.5" customHeight="1">
      <c r="B113" s="152"/>
      <c r="C113" s="153" t="s">
        <v>8</v>
      </c>
      <c r="D113" s="153" t="s">
        <v>122</v>
      </c>
      <c r="E113" s="154" t="s">
        <v>195</v>
      </c>
      <c r="F113" s="155" t="s">
        <v>196</v>
      </c>
      <c r="G113" s="156" t="s">
        <v>180</v>
      </c>
      <c r="H113" s="157">
        <v>15</v>
      </c>
      <c r="I113" s="158"/>
      <c r="J113" s="159">
        <f>ROUND(I113*H113,2)</f>
        <v>0</v>
      </c>
      <c r="K113" s="155" t="s">
        <v>126</v>
      </c>
      <c r="L113" s="31"/>
      <c r="M113" s="160" t="s">
        <v>20</v>
      </c>
      <c r="N113" s="161" t="s">
        <v>45</v>
      </c>
      <c r="O113" s="32"/>
      <c r="P113" s="162">
        <f>O113*H113</f>
        <v>0</v>
      </c>
      <c r="Q113" s="162">
        <v>0</v>
      </c>
      <c r="R113" s="162">
        <f>Q113*H113</f>
        <v>0</v>
      </c>
      <c r="S113" s="162">
        <v>0.006</v>
      </c>
      <c r="T113" s="163">
        <f>S113*H113</f>
        <v>0.09</v>
      </c>
      <c r="AR113" s="14" t="s">
        <v>156</v>
      </c>
      <c r="AT113" s="14" t="s">
        <v>122</v>
      </c>
      <c r="AU113" s="14" t="s">
        <v>87</v>
      </c>
      <c r="AY113" s="14" t="s">
        <v>121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4" t="s">
        <v>87</v>
      </c>
      <c r="BK113" s="164">
        <f>ROUND(I113*H113,2)</f>
        <v>0</v>
      </c>
      <c r="BL113" s="14" t="s">
        <v>156</v>
      </c>
      <c r="BM113" s="14" t="s">
        <v>320</v>
      </c>
    </row>
    <row r="114" spans="2:47" s="1" customFormat="1" ht="22.5" customHeight="1">
      <c r="B114" s="31"/>
      <c r="D114" s="165" t="s">
        <v>129</v>
      </c>
      <c r="F114" s="166" t="s">
        <v>198</v>
      </c>
      <c r="I114" s="128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129</v>
      </c>
      <c r="AU114" s="14" t="s">
        <v>87</v>
      </c>
    </row>
    <row r="115" spans="2:65" s="1" customFormat="1" ht="22.5" customHeight="1">
      <c r="B115" s="152"/>
      <c r="C115" s="153" t="s">
        <v>22</v>
      </c>
      <c r="D115" s="153" t="s">
        <v>122</v>
      </c>
      <c r="E115" s="154" t="s">
        <v>321</v>
      </c>
      <c r="F115" s="155" t="s">
        <v>322</v>
      </c>
      <c r="G115" s="156" t="s">
        <v>125</v>
      </c>
      <c r="H115" s="157">
        <v>5.64</v>
      </c>
      <c r="I115" s="158"/>
      <c r="J115" s="159">
        <f>ROUND(I115*H115,2)</f>
        <v>0</v>
      </c>
      <c r="K115" s="155" t="s">
        <v>126</v>
      </c>
      <c r="L115" s="31"/>
      <c r="M115" s="160" t="s">
        <v>20</v>
      </c>
      <c r="N115" s="161" t="s">
        <v>45</v>
      </c>
      <c r="O115" s="32"/>
      <c r="P115" s="162">
        <f>O115*H115</f>
        <v>0</v>
      </c>
      <c r="Q115" s="162">
        <v>0.00026</v>
      </c>
      <c r="R115" s="162">
        <f>Q115*H115</f>
        <v>0.0014663999999999999</v>
      </c>
      <c r="S115" s="162">
        <v>0</v>
      </c>
      <c r="T115" s="163">
        <f>S115*H115</f>
        <v>0</v>
      </c>
      <c r="AR115" s="14" t="s">
        <v>156</v>
      </c>
      <c r="AT115" s="14" t="s">
        <v>122</v>
      </c>
      <c r="AU115" s="14" t="s">
        <v>87</v>
      </c>
      <c r="AY115" s="14" t="s">
        <v>121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14" t="s">
        <v>87</v>
      </c>
      <c r="BK115" s="164">
        <f>ROUND(I115*H115,2)</f>
        <v>0</v>
      </c>
      <c r="BL115" s="14" t="s">
        <v>156</v>
      </c>
      <c r="BM115" s="14" t="s">
        <v>323</v>
      </c>
    </row>
    <row r="116" spans="2:47" s="1" customFormat="1" ht="30" customHeight="1">
      <c r="B116" s="31"/>
      <c r="D116" s="165" t="s">
        <v>129</v>
      </c>
      <c r="F116" s="166" t="s">
        <v>324</v>
      </c>
      <c r="I116" s="128"/>
      <c r="L116" s="31"/>
      <c r="M116" s="60"/>
      <c r="N116" s="32"/>
      <c r="O116" s="32"/>
      <c r="P116" s="32"/>
      <c r="Q116" s="32"/>
      <c r="R116" s="32"/>
      <c r="S116" s="32"/>
      <c r="T116" s="61"/>
      <c r="AT116" s="14" t="s">
        <v>129</v>
      </c>
      <c r="AU116" s="14" t="s">
        <v>87</v>
      </c>
    </row>
    <row r="117" spans="2:65" s="1" customFormat="1" ht="22.5" customHeight="1">
      <c r="B117" s="152"/>
      <c r="C117" s="169" t="s">
        <v>87</v>
      </c>
      <c r="D117" s="169" t="s">
        <v>160</v>
      </c>
      <c r="E117" s="170" t="s">
        <v>325</v>
      </c>
      <c r="F117" s="171" t="s">
        <v>326</v>
      </c>
      <c r="G117" s="172" t="s">
        <v>180</v>
      </c>
      <c r="H117" s="173">
        <v>3</v>
      </c>
      <c r="I117" s="174"/>
      <c r="J117" s="175">
        <f>ROUND(I117*H117,2)</f>
        <v>0</v>
      </c>
      <c r="K117" s="171" t="s">
        <v>20</v>
      </c>
      <c r="L117" s="176"/>
      <c r="M117" s="177" t="s">
        <v>20</v>
      </c>
      <c r="N117" s="178" t="s">
        <v>45</v>
      </c>
      <c r="O117" s="32"/>
      <c r="P117" s="162">
        <f>O117*H117</f>
        <v>0</v>
      </c>
      <c r="Q117" s="162">
        <v>0.04</v>
      </c>
      <c r="R117" s="162">
        <f>Q117*H117</f>
        <v>0.12</v>
      </c>
      <c r="S117" s="162">
        <v>0</v>
      </c>
      <c r="T117" s="163">
        <f>S117*H117</f>
        <v>0</v>
      </c>
      <c r="AR117" s="14" t="s">
        <v>163</v>
      </c>
      <c r="AT117" s="14" t="s">
        <v>160</v>
      </c>
      <c r="AU117" s="14" t="s">
        <v>87</v>
      </c>
      <c r="AY117" s="14" t="s">
        <v>121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14" t="s">
        <v>87</v>
      </c>
      <c r="BK117" s="164">
        <f>ROUND(I117*H117,2)</f>
        <v>0</v>
      </c>
      <c r="BL117" s="14" t="s">
        <v>156</v>
      </c>
      <c r="BM117" s="14" t="s">
        <v>327</v>
      </c>
    </row>
    <row r="118" spans="2:65" s="1" customFormat="1" ht="22.5" customHeight="1">
      <c r="B118" s="152"/>
      <c r="C118" s="153" t="s">
        <v>136</v>
      </c>
      <c r="D118" s="153" t="s">
        <v>122</v>
      </c>
      <c r="E118" s="154" t="s">
        <v>200</v>
      </c>
      <c r="F118" s="155" t="s">
        <v>201</v>
      </c>
      <c r="G118" s="156" t="s">
        <v>125</v>
      </c>
      <c r="H118" s="157">
        <v>51</v>
      </c>
      <c r="I118" s="158"/>
      <c r="J118" s="159">
        <f>ROUND(I118*H118,2)</f>
        <v>0</v>
      </c>
      <c r="K118" s="155" t="s">
        <v>126</v>
      </c>
      <c r="L118" s="31"/>
      <c r="M118" s="160" t="s">
        <v>20</v>
      </c>
      <c r="N118" s="161" t="s">
        <v>45</v>
      </c>
      <c r="O118" s="32"/>
      <c r="P118" s="162">
        <f>O118*H118</f>
        <v>0</v>
      </c>
      <c r="Q118" s="162">
        <v>0.00026</v>
      </c>
      <c r="R118" s="162">
        <f>Q118*H118</f>
        <v>0.01326</v>
      </c>
      <c r="S118" s="162">
        <v>0</v>
      </c>
      <c r="T118" s="163">
        <f>S118*H118</f>
        <v>0</v>
      </c>
      <c r="AR118" s="14" t="s">
        <v>156</v>
      </c>
      <c r="AT118" s="14" t="s">
        <v>122</v>
      </c>
      <c r="AU118" s="14" t="s">
        <v>87</v>
      </c>
      <c r="AY118" s="14" t="s">
        <v>121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14" t="s">
        <v>87</v>
      </c>
      <c r="BK118" s="164">
        <f>ROUND(I118*H118,2)</f>
        <v>0</v>
      </c>
      <c r="BL118" s="14" t="s">
        <v>156</v>
      </c>
      <c r="BM118" s="14" t="s">
        <v>328</v>
      </c>
    </row>
    <row r="119" spans="2:47" s="1" customFormat="1" ht="30" customHeight="1">
      <c r="B119" s="31"/>
      <c r="D119" s="165" t="s">
        <v>129</v>
      </c>
      <c r="F119" s="166" t="s">
        <v>203</v>
      </c>
      <c r="I119" s="128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129</v>
      </c>
      <c r="AU119" s="14" t="s">
        <v>87</v>
      </c>
    </row>
    <row r="120" spans="2:65" s="1" customFormat="1" ht="22.5" customHeight="1">
      <c r="B120" s="152"/>
      <c r="C120" s="169" t="s">
        <v>145</v>
      </c>
      <c r="D120" s="169" t="s">
        <v>160</v>
      </c>
      <c r="E120" s="170" t="s">
        <v>329</v>
      </c>
      <c r="F120" s="171" t="s">
        <v>330</v>
      </c>
      <c r="G120" s="172" t="s">
        <v>180</v>
      </c>
      <c r="H120" s="173">
        <v>4</v>
      </c>
      <c r="I120" s="174"/>
      <c r="J120" s="175">
        <f>ROUND(I120*H120,2)</f>
        <v>0</v>
      </c>
      <c r="K120" s="171" t="s">
        <v>20</v>
      </c>
      <c r="L120" s="176"/>
      <c r="M120" s="177" t="s">
        <v>20</v>
      </c>
      <c r="N120" s="178" t="s">
        <v>45</v>
      </c>
      <c r="O120" s="32"/>
      <c r="P120" s="162">
        <f>O120*H120</f>
        <v>0</v>
      </c>
      <c r="Q120" s="162">
        <v>0.065</v>
      </c>
      <c r="R120" s="162">
        <f>Q120*H120</f>
        <v>0.26</v>
      </c>
      <c r="S120" s="162">
        <v>0</v>
      </c>
      <c r="T120" s="163">
        <f>S120*H120</f>
        <v>0</v>
      </c>
      <c r="AR120" s="14" t="s">
        <v>163</v>
      </c>
      <c r="AT120" s="14" t="s">
        <v>160</v>
      </c>
      <c r="AU120" s="14" t="s">
        <v>87</v>
      </c>
      <c r="AY120" s="14" t="s">
        <v>121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14" t="s">
        <v>87</v>
      </c>
      <c r="BK120" s="164">
        <f>ROUND(I120*H120,2)</f>
        <v>0</v>
      </c>
      <c r="BL120" s="14" t="s">
        <v>156</v>
      </c>
      <c r="BM120" s="14" t="s">
        <v>331</v>
      </c>
    </row>
    <row r="121" spans="2:65" s="1" customFormat="1" ht="22.5" customHeight="1">
      <c r="B121" s="152"/>
      <c r="C121" s="169" t="s">
        <v>153</v>
      </c>
      <c r="D121" s="169" t="s">
        <v>160</v>
      </c>
      <c r="E121" s="170" t="s">
        <v>332</v>
      </c>
      <c r="F121" s="171" t="s">
        <v>333</v>
      </c>
      <c r="G121" s="172" t="s">
        <v>180</v>
      </c>
      <c r="H121" s="173">
        <v>8</v>
      </c>
      <c r="I121" s="174"/>
      <c r="J121" s="175">
        <f>ROUND(I121*H121,2)</f>
        <v>0</v>
      </c>
      <c r="K121" s="171" t="s">
        <v>20</v>
      </c>
      <c r="L121" s="176"/>
      <c r="M121" s="177" t="s">
        <v>20</v>
      </c>
      <c r="N121" s="178" t="s">
        <v>45</v>
      </c>
      <c r="O121" s="32"/>
      <c r="P121" s="162">
        <f>O121*H121</f>
        <v>0</v>
      </c>
      <c r="Q121" s="162">
        <v>0.075</v>
      </c>
      <c r="R121" s="162">
        <f>Q121*H121</f>
        <v>0.6</v>
      </c>
      <c r="S121" s="162">
        <v>0</v>
      </c>
      <c r="T121" s="163">
        <f>S121*H121</f>
        <v>0</v>
      </c>
      <c r="AR121" s="14" t="s">
        <v>163</v>
      </c>
      <c r="AT121" s="14" t="s">
        <v>160</v>
      </c>
      <c r="AU121" s="14" t="s">
        <v>87</v>
      </c>
      <c r="AY121" s="14" t="s">
        <v>121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14" t="s">
        <v>87</v>
      </c>
      <c r="BK121" s="164">
        <f>ROUND(I121*H121,2)</f>
        <v>0</v>
      </c>
      <c r="BL121" s="14" t="s">
        <v>156</v>
      </c>
      <c r="BM121" s="14" t="s">
        <v>334</v>
      </c>
    </row>
    <row r="122" spans="2:65" s="1" customFormat="1" ht="31.5" customHeight="1">
      <c r="B122" s="152"/>
      <c r="C122" s="153" t="s">
        <v>208</v>
      </c>
      <c r="D122" s="153" t="s">
        <v>122</v>
      </c>
      <c r="E122" s="154" t="s">
        <v>244</v>
      </c>
      <c r="F122" s="155" t="s">
        <v>245</v>
      </c>
      <c r="G122" s="156" t="s">
        <v>133</v>
      </c>
      <c r="H122" s="157">
        <v>148</v>
      </c>
      <c r="I122" s="158"/>
      <c r="J122" s="159">
        <f>ROUND(I122*H122,2)</f>
        <v>0</v>
      </c>
      <c r="K122" s="155" t="s">
        <v>126</v>
      </c>
      <c r="L122" s="31"/>
      <c r="M122" s="160" t="s">
        <v>20</v>
      </c>
      <c r="N122" s="161" t="s">
        <v>45</v>
      </c>
      <c r="O122" s="32"/>
      <c r="P122" s="162">
        <f>O122*H122</f>
        <v>0</v>
      </c>
      <c r="Q122" s="162">
        <v>0.00012</v>
      </c>
      <c r="R122" s="162">
        <f>Q122*H122</f>
        <v>0.01776</v>
      </c>
      <c r="S122" s="162">
        <v>0</v>
      </c>
      <c r="T122" s="163">
        <f>S122*H122</f>
        <v>0</v>
      </c>
      <c r="AR122" s="14" t="s">
        <v>156</v>
      </c>
      <c r="AT122" s="14" t="s">
        <v>122</v>
      </c>
      <c r="AU122" s="14" t="s">
        <v>87</v>
      </c>
      <c r="AY122" s="14" t="s">
        <v>121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14" t="s">
        <v>87</v>
      </c>
      <c r="BK122" s="164">
        <f>ROUND(I122*H122,2)</f>
        <v>0</v>
      </c>
      <c r="BL122" s="14" t="s">
        <v>156</v>
      </c>
      <c r="BM122" s="14" t="s">
        <v>335</v>
      </c>
    </row>
    <row r="123" spans="2:47" s="1" customFormat="1" ht="22.5" customHeight="1">
      <c r="B123" s="31"/>
      <c r="D123" s="165" t="s">
        <v>129</v>
      </c>
      <c r="F123" s="166" t="s">
        <v>245</v>
      </c>
      <c r="I123" s="128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129</v>
      </c>
      <c r="AU123" s="14" t="s">
        <v>87</v>
      </c>
    </row>
    <row r="124" spans="2:65" s="1" customFormat="1" ht="22.5" customHeight="1">
      <c r="B124" s="152"/>
      <c r="C124" s="153" t="s">
        <v>336</v>
      </c>
      <c r="D124" s="153" t="s">
        <v>122</v>
      </c>
      <c r="E124" s="154" t="s">
        <v>337</v>
      </c>
      <c r="F124" s="155" t="s">
        <v>338</v>
      </c>
      <c r="G124" s="156" t="s">
        <v>180</v>
      </c>
      <c r="H124" s="157">
        <v>12</v>
      </c>
      <c r="I124" s="158"/>
      <c r="J124" s="159">
        <f>ROUND(I124*H124,2)</f>
        <v>0</v>
      </c>
      <c r="K124" s="155" t="s">
        <v>126</v>
      </c>
      <c r="L124" s="31"/>
      <c r="M124" s="160" t="s">
        <v>20</v>
      </c>
      <c r="N124" s="161" t="s">
        <v>45</v>
      </c>
      <c r="O124" s="32"/>
      <c r="P124" s="162">
        <f>O124*H124</f>
        <v>0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AR124" s="14" t="s">
        <v>156</v>
      </c>
      <c r="AT124" s="14" t="s">
        <v>122</v>
      </c>
      <c r="AU124" s="14" t="s">
        <v>87</v>
      </c>
      <c r="AY124" s="14" t="s">
        <v>121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14" t="s">
        <v>87</v>
      </c>
      <c r="BK124" s="164">
        <f>ROUND(I124*H124,2)</f>
        <v>0</v>
      </c>
      <c r="BL124" s="14" t="s">
        <v>156</v>
      </c>
      <c r="BM124" s="14" t="s">
        <v>339</v>
      </c>
    </row>
    <row r="125" spans="2:65" s="1" customFormat="1" ht="22.5" customHeight="1">
      <c r="B125" s="152"/>
      <c r="C125" s="153" t="s">
        <v>270</v>
      </c>
      <c r="D125" s="153" t="s">
        <v>122</v>
      </c>
      <c r="E125" s="154" t="s">
        <v>340</v>
      </c>
      <c r="F125" s="155" t="s">
        <v>341</v>
      </c>
      <c r="G125" s="156" t="s">
        <v>180</v>
      </c>
      <c r="H125" s="157">
        <v>3</v>
      </c>
      <c r="I125" s="158"/>
      <c r="J125" s="159">
        <f>ROUND(I125*H125,2)</f>
        <v>0</v>
      </c>
      <c r="K125" s="155" t="s">
        <v>20</v>
      </c>
      <c r="L125" s="31"/>
      <c r="M125" s="160" t="s">
        <v>20</v>
      </c>
      <c r="N125" s="161" t="s">
        <v>45</v>
      </c>
      <c r="O125" s="32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AR125" s="14" t="s">
        <v>156</v>
      </c>
      <c r="AT125" s="14" t="s">
        <v>122</v>
      </c>
      <c r="AU125" s="14" t="s">
        <v>87</v>
      </c>
      <c r="AY125" s="14" t="s">
        <v>121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14" t="s">
        <v>87</v>
      </c>
      <c r="BK125" s="164">
        <f>ROUND(I125*H125,2)</f>
        <v>0</v>
      </c>
      <c r="BL125" s="14" t="s">
        <v>156</v>
      </c>
      <c r="BM125" s="14" t="s">
        <v>342</v>
      </c>
    </row>
    <row r="126" spans="2:65" s="1" customFormat="1" ht="22.5" customHeight="1">
      <c r="B126" s="152"/>
      <c r="C126" s="169" t="s">
        <v>199</v>
      </c>
      <c r="D126" s="169" t="s">
        <v>160</v>
      </c>
      <c r="E126" s="170" t="s">
        <v>256</v>
      </c>
      <c r="F126" s="171" t="s">
        <v>257</v>
      </c>
      <c r="G126" s="172" t="s">
        <v>133</v>
      </c>
      <c r="H126" s="173">
        <v>24</v>
      </c>
      <c r="I126" s="174"/>
      <c r="J126" s="175">
        <f>ROUND(I126*H126,2)</f>
        <v>0</v>
      </c>
      <c r="K126" s="171" t="s">
        <v>20</v>
      </c>
      <c r="L126" s="176"/>
      <c r="M126" s="177" t="s">
        <v>20</v>
      </c>
      <c r="N126" s="178" t="s">
        <v>45</v>
      </c>
      <c r="O126" s="32"/>
      <c r="P126" s="162">
        <f>O126*H126</f>
        <v>0</v>
      </c>
      <c r="Q126" s="162">
        <v>0.01</v>
      </c>
      <c r="R126" s="162">
        <f>Q126*H126</f>
        <v>0.24</v>
      </c>
      <c r="S126" s="162">
        <v>0</v>
      </c>
      <c r="T126" s="163">
        <f>S126*H126</f>
        <v>0</v>
      </c>
      <c r="AR126" s="14" t="s">
        <v>163</v>
      </c>
      <c r="AT126" s="14" t="s">
        <v>160</v>
      </c>
      <c r="AU126" s="14" t="s">
        <v>87</v>
      </c>
      <c r="AY126" s="14" t="s">
        <v>121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4" t="s">
        <v>87</v>
      </c>
      <c r="BK126" s="164">
        <f>ROUND(I126*H126,2)</f>
        <v>0</v>
      </c>
      <c r="BL126" s="14" t="s">
        <v>156</v>
      </c>
      <c r="BM126" s="14" t="s">
        <v>343</v>
      </c>
    </row>
    <row r="127" spans="2:47" s="1" customFormat="1" ht="22.5" customHeight="1">
      <c r="B127" s="31"/>
      <c r="D127" s="165" t="s">
        <v>129</v>
      </c>
      <c r="F127" s="166" t="s">
        <v>257</v>
      </c>
      <c r="I127" s="128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129</v>
      </c>
      <c r="AU127" s="14" t="s">
        <v>87</v>
      </c>
    </row>
    <row r="128" spans="2:65" s="1" customFormat="1" ht="22.5" customHeight="1">
      <c r="B128" s="152"/>
      <c r="C128" s="153" t="s">
        <v>204</v>
      </c>
      <c r="D128" s="153" t="s">
        <v>122</v>
      </c>
      <c r="E128" s="154" t="s">
        <v>260</v>
      </c>
      <c r="F128" s="155" t="s">
        <v>261</v>
      </c>
      <c r="G128" s="156" t="s">
        <v>148</v>
      </c>
      <c r="H128" s="157">
        <v>1.4</v>
      </c>
      <c r="I128" s="158"/>
      <c r="J128" s="159">
        <f>ROUND(I128*H128,2)</f>
        <v>0</v>
      </c>
      <c r="K128" s="155" t="s">
        <v>126</v>
      </c>
      <c r="L128" s="31"/>
      <c r="M128" s="160" t="s">
        <v>20</v>
      </c>
      <c r="N128" s="161" t="s">
        <v>45</v>
      </c>
      <c r="O128" s="32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AR128" s="14" t="s">
        <v>156</v>
      </c>
      <c r="AT128" s="14" t="s">
        <v>122</v>
      </c>
      <c r="AU128" s="14" t="s">
        <v>87</v>
      </c>
      <c r="AY128" s="14" t="s">
        <v>121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4" t="s">
        <v>87</v>
      </c>
      <c r="BK128" s="164">
        <f>ROUND(I128*H128,2)</f>
        <v>0</v>
      </c>
      <c r="BL128" s="14" t="s">
        <v>156</v>
      </c>
      <c r="BM128" s="14" t="s">
        <v>344</v>
      </c>
    </row>
    <row r="129" spans="2:47" s="1" customFormat="1" ht="22.5" customHeight="1">
      <c r="B129" s="31"/>
      <c r="D129" s="167" t="s">
        <v>129</v>
      </c>
      <c r="F129" s="168" t="s">
        <v>261</v>
      </c>
      <c r="I129" s="128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129</v>
      </c>
      <c r="AU129" s="14" t="s">
        <v>87</v>
      </c>
    </row>
    <row r="130" spans="2:63" s="9" customFormat="1" ht="29.25" customHeight="1">
      <c r="B130" s="140"/>
      <c r="D130" s="141" t="s">
        <v>72</v>
      </c>
      <c r="E130" s="192" t="s">
        <v>268</v>
      </c>
      <c r="F130" s="192" t="s">
        <v>269</v>
      </c>
      <c r="I130" s="143"/>
      <c r="J130" s="193">
        <f>BK130</f>
        <v>0</v>
      </c>
      <c r="L130" s="140"/>
      <c r="M130" s="145"/>
      <c r="N130" s="146"/>
      <c r="O130" s="146"/>
      <c r="P130" s="147">
        <f>SUM(P131:P137)</f>
        <v>0</v>
      </c>
      <c r="Q130" s="146"/>
      <c r="R130" s="147">
        <f>SUM(R131:R137)</f>
        <v>0.07740000000000001</v>
      </c>
      <c r="S130" s="146"/>
      <c r="T130" s="148">
        <f>SUM(T131:T137)</f>
        <v>0.01767</v>
      </c>
      <c r="AR130" s="149" t="s">
        <v>87</v>
      </c>
      <c r="AT130" s="150" t="s">
        <v>72</v>
      </c>
      <c r="AU130" s="150" t="s">
        <v>22</v>
      </c>
      <c r="AY130" s="149" t="s">
        <v>121</v>
      </c>
      <c r="BK130" s="151">
        <f>SUM(BK131:BK137)</f>
        <v>0</v>
      </c>
    </row>
    <row r="131" spans="2:65" s="1" customFormat="1" ht="22.5" customHeight="1">
      <c r="B131" s="152"/>
      <c r="C131" s="153" t="s">
        <v>278</v>
      </c>
      <c r="D131" s="153" t="s">
        <v>122</v>
      </c>
      <c r="E131" s="154" t="s">
        <v>271</v>
      </c>
      <c r="F131" s="155" t="s">
        <v>272</v>
      </c>
      <c r="G131" s="156" t="s">
        <v>125</v>
      </c>
      <c r="H131" s="157">
        <v>57</v>
      </c>
      <c r="I131" s="158"/>
      <c r="J131" s="159">
        <f>ROUND(I131*H131,2)</f>
        <v>0</v>
      </c>
      <c r="K131" s="155" t="s">
        <v>126</v>
      </c>
      <c r="L131" s="31"/>
      <c r="M131" s="160" t="s">
        <v>20</v>
      </c>
      <c r="N131" s="161" t="s">
        <v>45</v>
      </c>
      <c r="O131" s="32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AR131" s="14" t="s">
        <v>156</v>
      </c>
      <c r="AT131" s="14" t="s">
        <v>122</v>
      </c>
      <c r="AU131" s="14" t="s">
        <v>87</v>
      </c>
      <c r="AY131" s="14" t="s">
        <v>121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4" t="s">
        <v>87</v>
      </c>
      <c r="BK131" s="164">
        <f>ROUND(I131*H131,2)</f>
        <v>0</v>
      </c>
      <c r="BL131" s="14" t="s">
        <v>156</v>
      </c>
      <c r="BM131" s="14" t="s">
        <v>345</v>
      </c>
    </row>
    <row r="132" spans="2:47" s="1" customFormat="1" ht="22.5" customHeight="1">
      <c r="B132" s="31"/>
      <c r="D132" s="165" t="s">
        <v>129</v>
      </c>
      <c r="F132" s="166" t="s">
        <v>272</v>
      </c>
      <c r="I132" s="128"/>
      <c r="L132" s="31"/>
      <c r="M132" s="60"/>
      <c r="N132" s="32"/>
      <c r="O132" s="32"/>
      <c r="P132" s="32"/>
      <c r="Q132" s="32"/>
      <c r="R132" s="32"/>
      <c r="S132" s="32"/>
      <c r="T132" s="61"/>
      <c r="AT132" s="14" t="s">
        <v>129</v>
      </c>
      <c r="AU132" s="14" t="s">
        <v>87</v>
      </c>
    </row>
    <row r="133" spans="2:65" s="1" customFormat="1" ht="22.5" customHeight="1">
      <c r="B133" s="152"/>
      <c r="C133" s="153" t="s">
        <v>282</v>
      </c>
      <c r="D133" s="153" t="s">
        <v>122</v>
      </c>
      <c r="E133" s="154" t="s">
        <v>275</v>
      </c>
      <c r="F133" s="155" t="s">
        <v>276</v>
      </c>
      <c r="G133" s="156" t="s">
        <v>125</v>
      </c>
      <c r="H133" s="157">
        <v>57</v>
      </c>
      <c r="I133" s="158"/>
      <c r="J133" s="159">
        <f>ROUND(I133*H133,2)</f>
        <v>0</v>
      </c>
      <c r="K133" s="155" t="s">
        <v>126</v>
      </c>
      <c r="L133" s="31"/>
      <c r="M133" s="160" t="s">
        <v>20</v>
      </c>
      <c r="N133" s="161" t="s">
        <v>45</v>
      </c>
      <c r="O133" s="32"/>
      <c r="P133" s="162">
        <f>O133*H133</f>
        <v>0</v>
      </c>
      <c r="Q133" s="162">
        <v>0.001</v>
      </c>
      <c r="R133" s="162">
        <f>Q133*H133</f>
        <v>0.057</v>
      </c>
      <c r="S133" s="162">
        <v>0.00031</v>
      </c>
      <c r="T133" s="163">
        <f>S133*H133</f>
        <v>0.01767</v>
      </c>
      <c r="AR133" s="14" t="s">
        <v>156</v>
      </c>
      <c r="AT133" s="14" t="s">
        <v>122</v>
      </c>
      <c r="AU133" s="14" t="s">
        <v>87</v>
      </c>
      <c r="AY133" s="14" t="s">
        <v>121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4" t="s">
        <v>87</v>
      </c>
      <c r="BK133" s="164">
        <f>ROUND(I133*H133,2)</f>
        <v>0</v>
      </c>
      <c r="BL133" s="14" t="s">
        <v>156</v>
      </c>
      <c r="BM133" s="14" t="s">
        <v>346</v>
      </c>
    </row>
    <row r="134" spans="2:47" s="1" customFormat="1" ht="22.5" customHeight="1">
      <c r="B134" s="31"/>
      <c r="D134" s="165" t="s">
        <v>129</v>
      </c>
      <c r="F134" s="166" t="s">
        <v>276</v>
      </c>
      <c r="I134" s="128"/>
      <c r="L134" s="31"/>
      <c r="M134" s="60"/>
      <c r="N134" s="32"/>
      <c r="O134" s="32"/>
      <c r="P134" s="32"/>
      <c r="Q134" s="32"/>
      <c r="R134" s="32"/>
      <c r="S134" s="32"/>
      <c r="T134" s="61"/>
      <c r="AT134" s="14" t="s">
        <v>129</v>
      </c>
      <c r="AU134" s="14" t="s">
        <v>87</v>
      </c>
    </row>
    <row r="135" spans="2:65" s="1" customFormat="1" ht="22.5" customHeight="1">
      <c r="B135" s="152"/>
      <c r="C135" s="153" t="s">
        <v>288</v>
      </c>
      <c r="D135" s="153" t="s">
        <v>122</v>
      </c>
      <c r="E135" s="154" t="s">
        <v>279</v>
      </c>
      <c r="F135" s="155" t="s">
        <v>280</v>
      </c>
      <c r="G135" s="156" t="s">
        <v>125</v>
      </c>
      <c r="H135" s="157">
        <v>60</v>
      </c>
      <c r="I135" s="158"/>
      <c r="J135" s="159">
        <f>ROUND(I135*H135,2)</f>
        <v>0</v>
      </c>
      <c r="K135" s="155" t="s">
        <v>126</v>
      </c>
      <c r="L135" s="31"/>
      <c r="M135" s="160" t="s">
        <v>20</v>
      </c>
      <c r="N135" s="161" t="s">
        <v>45</v>
      </c>
      <c r="O135" s="32"/>
      <c r="P135" s="162">
        <f>O135*H135</f>
        <v>0</v>
      </c>
      <c r="Q135" s="162">
        <v>0.0002</v>
      </c>
      <c r="R135" s="162">
        <f>Q135*H135</f>
        <v>0.012</v>
      </c>
      <c r="S135" s="162">
        <v>0</v>
      </c>
      <c r="T135" s="163">
        <f>S135*H135</f>
        <v>0</v>
      </c>
      <c r="AR135" s="14" t="s">
        <v>156</v>
      </c>
      <c r="AT135" s="14" t="s">
        <v>122</v>
      </c>
      <c r="AU135" s="14" t="s">
        <v>87</v>
      </c>
      <c r="AY135" s="14" t="s">
        <v>121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4" t="s">
        <v>87</v>
      </c>
      <c r="BK135" s="164">
        <f>ROUND(I135*H135,2)</f>
        <v>0</v>
      </c>
      <c r="BL135" s="14" t="s">
        <v>156</v>
      </c>
      <c r="BM135" s="14" t="s">
        <v>347</v>
      </c>
    </row>
    <row r="136" spans="2:47" s="1" customFormat="1" ht="22.5" customHeight="1">
      <c r="B136" s="31"/>
      <c r="D136" s="165" t="s">
        <v>129</v>
      </c>
      <c r="F136" s="166" t="s">
        <v>280</v>
      </c>
      <c r="I136" s="128"/>
      <c r="L136" s="31"/>
      <c r="M136" s="60"/>
      <c r="N136" s="32"/>
      <c r="O136" s="32"/>
      <c r="P136" s="32"/>
      <c r="Q136" s="32"/>
      <c r="R136" s="32"/>
      <c r="S136" s="32"/>
      <c r="T136" s="61"/>
      <c r="AT136" s="14" t="s">
        <v>129</v>
      </c>
      <c r="AU136" s="14" t="s">
        <v>87</v>
      </c>
    </row>
    <row r="137" spans="2:65" s="1" customFormat="1" ht="31.5" customHeight="1">
      <c r="B137" s="152"/>
      <c r="C137" s="153" t="s">
        <v>292</v>
      </c>
      <c r="D137" s="153" t="s">
        <v>122</v>
      </c>
      <c r="E137" s="154" t="s">
        <v>348</v>
      </c>
      <c r="F137" s="155" t="s">
        <v>349</v>
      </c>
      <c r="G137" s="156" t="s">
        <v>125</v>
      </c>
      <c r="H137" s="157">
        <v>60</v>
      </c>
      <c r="I137" s="158"/>
      <c r="J137" s="159">
        <f>ROUND(I137*H137,2)</f>
        <v>0</v>
      </c>
      <c r="K137" s="155" t="s">
        <v>126</v>
      </c>
      <c r="L137" s="31"/>
      <c r="M137" s="160" t="s">
        <v>20</v>
      </c>
      <c r="N137" s="161" t="s">
        <v>45</v>
      </c>
      <c r="O137" s="32"/>
      <c r="P137" s="162">
        <f>O137*H137</f>
        <v>0</v>
      </c>
      <c r="Q137" s="162">
        <v>0.00014</v>
      </c>
      <c r="R137" s="162">
        <f>Q137*H137</f>
        <v>0.0084</v>
      </c>
      <c r="S137" s="162">
        <v>0</v>
      </c>
      <c r="T137" s="163">
        <f>S137*H137</f>
        <v>0</v>
      </c>
      <c r="AR137" s="14" t="s">
        <v>156</v>
      </c>
      <c r="AT137" s="14" t="s">
        <v>122</v>
      </c>
      <c r="AU137" s="14" t="s">
        <v>87</v>
      </c>
      <c r="AY137" s="14" t="s">
        <v>121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4" t="s">
        <v>87</v>
      </c>
      <c r="BK137" s="164">
        <f>ROUND(I137*H137,2)</f>
        <v>0</v>
      </c>
      <c r="BL137" s="14" t="s">
        <v>156</v>
      </c>
      <c r="BM137" s="14" t="s">
        <v>350</v>
      </c>
    </row>
    <row r="138" spans="2:63" s="9" customFormat="1" ht="29.25" customHeight="1">
      <c r="B138" s="140"/>
      <c r="D138" s="141" t="s">
        <v>72</v>
      </c>
      <c r="E138" s="192" t="s">
        <v>286</v>
      </c>
      <c r="F138" s="192" t="s">
        <v>287</v>
      </c>
      <c r="I138" s="143"/>
      <c r="J138" s="193">
        <f>BK138</f>
        <v>0</v>
      </c>
      <c r="L138" s="140"/>
      <c r="M138" s="145"/>
      <c r="N138" s="146"/>
      <c r="O138" s="146"/>
      <c r="P138" s="147">
        <f>SUM(P139:P142)</f>
        <v>0</v>
      </c>
      <c r="Q138" s="146"/>
      <c r="R138" s="147">
        <f>SUM(R139:R142)</f>
        <v>0.0754</v>
      </c>
      <c r="S138" s="146"/>
      <c r="T138" s="148">
        <f>SUM(T139:T142)</f>
        <v>0</v>
      </c>
      <c r="AR138" s="149" t="s">
        <v>87</v>
      </c>
      <c r="AT138" s="150" t="s">
        <v>72</v>
      </c>
      <c r="AU138" s="150" t="s">
        <v>22</v>
      </c>
      <c r="AY138" s="149" t="s">
        <v>121</v>
      </c>
      <c r="BK138" s="151">
        <f>SUM(BK139:BK142)</f>
        <v>0</v>
      </c>
    </row>
    <row r="139" spans="2:65" s="1" customFormat="1" ht="31.5" customHeight="1">
      <c r="B139" s="152"/>
      <c r="C139" s="153" t="s">
        <v>351</v>
      </c>
      <c r="D139" s="153" t="s">
        <v>122</v>
      </c>
      <c r="E139" s="154" t="s">
        <v>289</v>
      </c>
      <c r="F139" s="155" t="s">
        <v>290</v>
      </c>
      <c r="G139" s="156" t="s">
        <v>125</v>
      </c>
      <c r="H139" s="157">
        <v>58</v>
      </c>
      <c r="I139" s="158"/>
      <c r="J139" s="159">
        <f>ROUND(I139*H139,2)</f>
        <v>0</v>
      </c>
      <c r="K139" s="155" t="s">
        <v>126</v>
      </c>
      <c r="L139" s="31"/>
      <c r="M139" s="160" t="s">
        <v>20</v>
      </c>
      <c r="N139" s="161" t="s">
        <v>45</v>
      </c>
      <c r="O139" s="32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4" t="s">
        <v>156</v>
      </c>
      <c r="AT139" s="14" t="s">
        <v>122</v>
      </c>
      <c r="AU139" s="14" t="s">
        <v>87</v>
      </c>
      <c r="AY139" s="14" t="s">
        <v>121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4" t="s">
        <v>87</v>
      </c>
      <c r="BK139" s="164">
        <f>ROUND(I139*H139,2)</f>
        <v>0</v>
      </c>
      <c r="BL139" s="14" t="s">
        <v>156</v>
      </c>
      <c r="BM139" s="14" t="s">
        <v>352</v>
      </c>
    </row>
    <row r="140" spans="2:47" s="1" customFormat="1" ht="22.5" customHeight="1">
      <c r="B140" s="31"/>
      <c r="D140" s="165" t="s">
        <v>129</v>
      </c>
      <c r="F140" s="166" t="s">
        <v>290</v>
      </c>
      <c r="I140" s="128"/>
      <c r="L140" s="31"/>
      <c r="M140" s="60"/>
      <c r="N140" s="32"/>
      <c r="O140" s="32"/>
      <c r="P140" s="32"/>
      <c r="Q140" s="32"/>
      <c r="R140" s="32"/>
      <c r="S140" s="32"/>
      <c r="T140" s="61"/>
      <c r="AT140" s="14" t="s">
        <v>129</v>
      </c>
      <c r="AU140" s="14" t="s">
        <v>87</v>
      </c>
    </row>
    <row r="141" spans="2:65" s="1" customFormat="1" ht="22.5" customHeight="1">
      <c r="B141" s="152"/>
      <c r="C141" s="169" t="s">
        <v>353</v>
      </c>
      <c r="D141" s="169" t="s">
        <v>160</v>
      </c>
      <c r="E141" s="170" t="s">
        <v>354</v>
      </c>
      <c r="F141" s="171" t="s">
        <v>294</v>
      </c>
      <c r="G141" s="172" t="s">
        <v>125</v>
      </c>
      <c r="H141" s="173">
        <v>58</v>
      </c>
      <c r="I141" s="174"/>
      <c r="J141" s="175">
        <f>ROUND(I141*H141,2)</f>
        <v>0</v>
      </c>
      <c r="K141" s="171" t="s">
        <v>20</v>
      </c>
      <c r="L141" s="176"/>
      <c r="M141" s="177" t="s">
        <v>20</v>
      </c>
      <c r="N141" s="178" t="s">
        <v>45</v>
      </c>
      <c r="O141" s="32"/>
      <c r="P141" s="162">
        <f>O141*H141</f>
        <v>0</v>
      </c>
      <c r="Q141" s="162">
        <v>0.0013</v>
      </c>
      <c r="R141" s="162">
        <f>Q141*H141</f>
        <v>0.0754</v>
      </c>
      <c r="S141" s="162">
        <v>0</v>
      </c>
      <c r="T141" s="163">
        <f>S141*H141</f>
        <v>0</v>
      </c>
      <c r="AR141" s="14" t="s">
        <v>163</v>
      </c>
      <c r="AT141" s="14" t="s">
        <v>160</v>
      </c>
      <c r="AU141" s="14" t="s">
        <v>87</v>
      </c>
      <c r="AY141" s="14" t="s">
        <v>121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4" t="s">
        <v>87</v>
      </c>
      <c r="BK141" s="164">
        <f>ROUND(I141*H141,2)</f>
        <v>0</v>
      </c>
      <c r="BL141" s="14" t="s">
        <v>156</v>
      </c>
      <c r="BM141" s="14" t="s">
        <v>355</v>
      </c>
    </row>
    <row r="142" spans="2:47" s="1" customFormat="1" ht="22.5" customHeight="1">
      <c r="B142" s="31"/>
      <c r="D142" s="167" t="s">
        <v>129</v>
      </c>
      <c r="F142" s="168" t="s">
        <v>296</v>
      </c>
      <c r="I142" s="128"/>
      <c r="L142" s="31"/>
      <c r="M142" s="179"/>
      <c r="N142" s="180"/>
      <c r="O142" s="180"/>
      <c r="P142" s="180"/>
      <c r="Q142" s="180"/>
      <c r="R142" s="180"/>
      <c r="S142" s="180"/>
      <c r="T142" s="181"/>
      <c r="AT142" s="14" t="s">
        <v>129</v>
      </c>
      <c r="AU142" s="14" t="s">
        <v>87</v>
      </c>
    </row>
    <row r="143" spans="2:12" s="1" customFormat="1" ht="6.75" customHeight="1">
      <c r="B143" s="46"/>
      <c r="C143" s="47"/>
      <c r="D143" s="47"/>
      <c r="E143" s="47"/>
      <c r="F143" s="47"/>
      <c r="G143" s="47"/>
      <c r="H143" s="47"/>
      <c r="I143" s="113"/>
      <c r="J143" s="47"/>
      <c r="K143" s="47"/>
      <c r="L143" s="31"/>
    </row>
    <row r="166" ht="13.5">
      <c r="AT166" s="182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581</v>
      </c>
      <c r="G1" s="322" t="s">
        <v>582</v>
      </c>
      <c r="H1" s="322"/>
      <c r="I1" s="203"/>
      <c r="J1" s="198" t="s">
        <v>583</v>
      </c>
      <c r="K1" s="196" t="s">
        <v>90</v>
      </c>
      <c r="L1" s="198" t="s">
        <v>584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84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91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92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356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ROUND(J82,2)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ROUND(SUM(BE82:BE142),2)</f>
        <v>0</v>
      </c>
      <c r="G30" s="32"/>
      <c r="H30" s="32"/>
      <c r="I30" s="105">
        <v>0.21</v>
      </c>
      <c r="J30" s="104">
        <f>ROUND(ROUND((SUM(BE82:BE142)),2)*I30,2)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ROUND(SUM(BF82:BF142),2)</f>
        <v>0</v>
      </c>
      <c r="G31" s="32"/>
      <c r="H31" s="32"/>
      <c r="I31" s="105">
        <v>0.15</v>
      </c>
      <c r="J31" s="104">
        <f>ROUND(ROUND((SUM(BF82:BF142)),2)*I31,2)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ROUND(SUM(BG82:BG142),2)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ROUND(SUM(BH82:BH142),2)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ROUND(SUM(BI82:BI142),2)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94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92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II.B etapa - Výměna oken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n,L..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n.L.</v>
      </c>
      <c r="G51" s="32"/>
      <c r="H51" s="32"/>
      <c r="I51" s="93" t="s">
        <v>35</v>
      </c>
      <c r="J51" s="25" t="str">
        <f>E21</f>
        <v>Projektis s.r.o. Dvůr Králové n.L.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95</v>
      </c>
      <c r="D54" s="106"/>
      <c r="E54" s="106"/>
      <c r="F54" s="106"/>
      <c r="G54" s="106"/>
      <c r="H54" s="106"/>
      <c r="I54" s="117"/>
      <c r="J54" s="118" t="s">
        <v>96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97</v>
      </c>
      <c r="D56" s="32"/>
      <c r="E56" s="32"/>
      <c r="F56" s="32"/>
      <c r="G56" s="32"/>
      <c r="H56" s="32"/>
      <c r="I56" s="92"/>
      <c r="J56" s="102">
        <f>J82</f>
        <v>0</v>
      </c>
      <c r="K56" s="35"/>
      <c r="AU56" s="14" t="s">
        <v>98</v>
      </c>
    </row>
    <row r="57" spans="2:11" s="7" customFormat="1" ht="24.75" customHeight="1">
      <c r="B57" s="121"/>
      <c r="C57" s="122"/>
      <c r="D57" s="123" t="s">
        <v>99</v>
      </c>
      <c r="E57" s="124"/>
      <c r="F57" s="124"/>
      <c r="G57" s="124"/>
      <c r="H57" s="124"/>
      <c r="I57" s="125"/>
      <c r="J57" s="126">
        <f>J83</f>
        <v>0</v>
      </c>
      <c r="K57" s="127"/>
    </row>
    <row r="58" spans="2:11" s="7" customFormat="1" ht="24.75" customHeight="1">
      <c r="B58" s="121"/>
      <c r="C58" s="122"/>
      <c r="D58" s="123" t="s">
        <v>298</v>
      </c>
      <c r="E58" s="124"/>
      <c r="F58" s="124"/>
      <c r="G58" s="124"/>
      <c r="H58" s="124"/>
      <c r="I58" s="125"/>
      <c r="J58" s="126">
        <f>J94</f>
        <v>0</v>
      </c>
      <c r="K58" s="127"/>
    </row>
    <row r="59" spans="2:11" s="10" customFormat="1" ht="19.5" customHeight="1">
      <c r="B59" s="183"/>
      <c r="C59" s="184"/>
      <c r="D59" s="185" t="s">
        <v>299</v>
      </c>
      <c r="E59" s="186"/>
      <c r="F59" s="186"/>
      <c r="G59" s="186"/>
      <c r="H59" s="186"/>
      <c r="I59" s="187"/>
      <c r="J59" s="188">
        <f>J95</f>
        <v>0</v>
      </c>
      <c r="K59" s="189"/>
    </row>
    <row r="60" spans="2:11" s="10" customFormat="1" ht="19.5" customHeight="1">
      <c r="B60" s="183"/>
      <c r="C60" s="184"/>
      <c r="D60" s="185" t="s">
        <v>300</v>
      </c>
      <c r="E60" s="186"/>
      <c r="F60" s="186"/>
      <c r="G60" s="186"/>
      <c r="H60" s="186"/>
      <c r="I60" s="187"/>
      <c r="J60" s="188">
        <f>J112</f>
        <v>0</v>
      </c>
      <c r="K60" s="189"/>
    </row>
    <row r="61" spans="2:11" s="10" customFormat="1" ht="19.5" customHeight="1">
      <c r="B61" s="183"/>
      <c r="C61" s="184"/>
      <c r="D61" s="185" t="s">
        <v>301</v>
      </c>
      <c r="E61" s="186"/>
      <c r="F61" s="186"/>
      <c r="G61" s="186"/>
      <c r="H61" s="186"/>
      <c r="I61" s="187"/>
      <c r="J61" s="188">
        <f>J130</f>
        <v>0</v>
      </c>
      <c r="K61" s="189"/>
    </row>
    <row r="62" spans="2:11" s="10" customFormat="1" ht="19.5" customHeight="1">
      <c r="B62" s="183"/>
      <c r="C62" s="184"/>
      <c r="D62" s="185" t="s">
        <v>302</v>
      </c>
      <c r="E62" s="186"/>
      <c r="F62" s="186"/>
      <c r="G62" s="186"/>
      <c r="H62" s="186"/>
      <c r="I62" s="187"/>
      <c r="J62" s="188">
        <f>J138</f>
        <v>0</v>
      </c>
      <c r="K62" s="189"/>
    </row>
    <row r="63" spans="2:11" s="1" customFormat="1" ht="21.75" customHeight="1">
      <c r="B63" s="31"/>
      <c r="C63" s="32"/>
      <c r="D63" s="32"/>
      <c r="E63" s="32"/>
      <c r="F63" s="32"/>
      <c r="G63" s="32"/>
      <c r="H63" s="32"/>
      <c r="I63" s="92"/>
      <c r="J63" s="32"/>
      <c r="K63" s="35"/>
    </row>
    <row r="64" spans="2:11" s="1" customFormat="1" ht="6.75" customHeight="1">
      <c r="B64" s="46"/>
      <c r="C64" s="47"/>
      <c r="D64" s="47"/>
      <c r="E64" s="47"/>
      <c r="F64" s="47"/>
      <c r="G64" s="47"/>
      <c r="H64" s="47"/>
      <c r="I64" s="113"/>
      <c r="J64" s="47"/>
      <c r="K64" s="48"/>
    </row>
    <row r="68" spans="2:12" s="1" customFormat="1" ht="6.75" customHeight="1">
      <c r="B68" s="49"/>
      <c r="C68" s="50"/>
      <c r="D68" s="50"/>
      <c r="E68" s="50"/>
      <c r="F68" s="50"/>
      <c r="G68" s="50"/>
      <c r="H68" s="50"/>
      <c r="I68" s="114"/>
      <c r="J68" s="50"/>
      <c r="K68" s="50"/>
      <c r="L68" s="31"/>
    </row>
    <row r="69" spans="2:12" s="1" customFormat="1" ht="36.75" customHeight="1">
      <c r="B69" s="31"/>
      <c r="C69" s="51" t="s">
        <v>105</v>
      </c>
      <c r="I69" s="128"/>
      <c r="L69" s="31"/>
    </row>
    <row r="70" spans="2:12" s="1" customFormat="1" ht="6.75" customHeight="1">
      <c r="B70" s="31"/>
      <c r="I70" s="128"/>
      <c r="L70" s="31"/>
    </row>
    <row r="71" spans="2:12" s="1" customFormat="1" ht="14.25" customHeight="1">
      <c r="B71" s="31"/>
      <c r="C71" s="53" t="s">
        <v>16</v>
      </c>
      <c r="I71" s="128"/>
      <c r="L71" s="31"/>
    </row>
    <row r="72" spans="2:12" s="1" customFormat="1" ht="22.5" customHeight="1">
      <c r="B72" s="31"/>
      <c r="E72" s="326" t="str">
        <f>E7</f>
        <v>Pasportizace oken budovy čp. 400 Dvůr Králové n.L.</v>
      </c>
      <c r="F72" s="288"/>
      <c r="G72" s="288"/>
      <c r="H72" s="288"/>
      <c r="I72" s="128"/>
      <c r="L72" s="31"/>
    </row>
    <row r="73" spans="2:12" s="1" customFormat="1" ht="14.25" customHeight="1">
      <c r="B73" s="31"/>
      <c r="C73" s="53" t="s">
        <v>92</v>
      </c>
      <c r="I73" s="128"/>
      <c r="L73" s="31"/>
    </row>
    <row r="74" spans="2:12" s="1" customFormat="1" ht="23.25" customHeight="1">
      <c r="B74" s="31"/>
      <c r="E74" s="306" t="str">
        <f>E9</f>
        <v>II.B etapa - Výměna oken</v>
      </c>
      <c r="F74" s="288"/>
      <c r="G74" s="288"/>
      <c r="H74" s="288"/>
      <c r="I74" s="128"/>
      <c r="L74" s="31"/>
    </row>
    <row r="75" spans="2:12" s="1" customFormat="1" ht="6.75" customHeight="1">
      <c r="B75" s="31"/>
      <c r="I75" s="128"/>
      <c r="L75" s="31"/>
    </row>
    <row r="76" spans="2:12" s="1" customFormat="1" ht="18" customHeight="1">
      <c r="B76" s="31"/>
      <c r="C76" s="53" t="s">
        <v>23</v>
      </c>
      <c r="F76" s="129" t="str">
        <f>F12</f>
        <v>Dvůr Králové n,L..</v>
      </c>
      <c r="I76" s="130" t="s">
        <v>25</v>
      </c>
      <c r="J76" s="57" t="str">
        <f>IF(J12="","",J12)</f>
        <v>17.5.2018</v>
      </c>
      <c r="L76" s="31"/>
    </row>
    <row r="77" spans="2:12" s="1" customFormat="1" ht="6.75" customHeight="1">
      <c r="B77" s="31"/>
      <c r="I77" s="128"/>
      <c r="L77" s="31"/>
    </row>
    <row r="78" spans="2:12" s="1" customFormat="1" ht="15">
      <c r="B78" s="31"/>
      <c r="C78" s="53" t="s">
        <v>29</v>
      </c>
      <c r="F78" s="129" t="str">
        <f>E15</f>
        <v>Město Dvůr Králové n.L.</v>
      </c>
      <c r="I78" s="130" t="s">
        <v>35</v>
      </c>
      <c r="J78" s="129" t="str">
        <f>E21</f>
        <v>Projektis s.r.o. Dvůr Králové n.L.</v>
      </c>
      <c r="L78" s="31"/>
    </row>
    <row r="79" spans="2:12" s="1" customFormat="1" ht="14.25" customHeight="1">
      <c r="B79" s="31"/>
      <c r="C79" s="53" t="s">
        <v>33</v>
      </c>
      <c r="F79" s="129">
        <f>IF(E18="","",E18)</f>
      </c>
      <c r="I79" s="128"/>
      <c r="L79" s="31"/>
    </row>
    <row r="80" spans="2:12" s="1" customFormat="1" ht="9.75" customHeight="1">
      <c r="B80" s="31"/>
      <c r="I80" s="128"/>
      <c r="L80" s="31"/>
    </row>
    <row r="81" spans="2:20" s="8" customFormat="1" ht="29.25" customHeight="1">
      <c r="B81" s="131"/>
      <c r="C81" s="132" t="s">
        <v>106</v>
      </c>
      <c r="D81" s="133" t="s">
        <v>58</v>
      </c>
      <c r="E81" s="133" t="s">
        <v>54</v>
      </c>
      <c r="F81" s="133" t="s">
        <v>107</v>
      </c>
      <c r="G81" s="133" t="s">
        <v>108</v>
      </c>
      <c r="H81" s="133" t="s">
        <v>109</v>
      </c>
      <c r="I81" s="134" t="s">
        <v>110</v>
      </c>
      <c r="J81" s="133" t="s">
        <v>96</v>
      </c>
      <c r="K81" s="135" t="s">
        <v>111</v>
      </c>
      <c r="L81" s="131"/>
      <c r="M81" s="64" t="s">
        <v>112</v>
      </c>
      <c r="N81" s="65" t="s">
        <v>43</v>
      </c>
      <c r="O81" s="65" t="s">
        <v>113</v>
      </c>
      <c r="P81" s="65" t="s">
        <v>114</v>
      </c>
      <c r="Q81" s="65" t="s">
        <v>115</v>
      </c>
      <c r="R81" s="65" t="s">
        <v>116</v>
      </c>
      <c r="S81" s="65" t="s">
        <v>117</v>
      </c>
      <c r="T81" s="66" t="s">
        <v>118</v>
      </c>
    </row>
    <row r="82" spans="2:63" s="1" customFormat="1" ht="29.25" customHeight="1">
      <c r="B82" s="31"/>
      <c r="C82" s="68" t="s">
        <v>97</v>
      </c>
      <c r="I82" s="128"/>
      <c r="J82" s="136">
        <f>BK82</f>
        <v>0</v>
      </c>
      <c r="L82" s="31"/>
      <c r="M82" s="67"/>
      <c r="N82" s="58"/>
      <c r="O82" s="58"/>
      <c r="P82" s="137">
        <f>P83+P94</f>
        <v>0</v>
      </c>
      <c r="Q82" s="58"/>
      <c r="R82" s="137">
        <f>R83+R94</f>
        <v>2.5869554</v>
      </c>
      <c r="S82" s="58"/>
      <c r="T82" s="138">
        <f>T83+T94</f>
        <v>1.5336699999999999</v>
      </c>
      <c r="AT82" s="14" t="s">
        <v>72</v>
      </c>
      <c r="AU82" s="14" t="s">
        <v>98</v>
      </c>
      <c r="BK82" s="139">
        <f>BK83+BK94</f>
        <v>0</v>
      </c>
    </row>
    <row r="83" spans="2:63" s="9" customFormat="1" ht="36.75" customHeight="1">
      <c r="B83" s="140"/>
      <c r="D83" s="141" t="s">
        <v>72</v>
      </c>
      <c r="E83" s="142" t="s">
        <v>119</v>
      </c>
      <c r="F83" s="142" t="s">
        <v>120</v>
      </c>
      <c r="I83" s="143"/>
      <c r="J83" s="144">
        <f>BK83</f>
        <v>0</v>
      </c>
      <c r="L83" s="140"/>
      <c r="M83" s="145"/>
      <c r="N83" s="146"/>
      <c r="O83" s="146"/>
      <c r="P83" s="147">
        <f>SUM(P84:P93)</f>
        <v>0</v>
      </c>
      <c r="Q83" s="146"/>
      <c r="R83" s="147">
        <f>SUM(R84:R93)</f>
        <v>1.1514</v>
      </c>
      <c r="S83" s="146"/>
      <c r="T83" s="148">
        <f>SUM(T84:T93)</f>
        <v>1.426</v>
      </c>
      <c r="AR83" s="149" t="s">
        <v>22</v>
      </c>
      <c r="AT83" s="150" t="s">
        <v>72</v>
      </c>
      <c r="AU83" s="150" t="s">
        <v>73</v>
      </c>
      <c r="AY83" s="149" t="s">
        <v>121</v>
      </c>
      <c r="BK83" s="151">
        <f>SUM(BK84:BK93)</f>
        <v>0</v>
      </c>
    </row>
    <row r="84" spans="2:65" s="1" customFormat="1" ht="22.5" customHeight="1">
      <c r="B84" s="152"/>
      <c r="C84" s="153" t="s">
        <v>213</v>
      </c>
      <c r="D84" s="153" t="s">
        <v>122</v>
      </c>
      <c r="E84" s="154" t="s">
        <v>123</v>
      </c>
      <c r="F84" s="155" t="s">
        <v>124</v>
      </c>
      <c r="G84" s="156" t="s">
        <v>125</v>
      </c>
      <c r="H84" s="157">
        <v>50</v>
      </c>
      <c r="I84" s="158"/>
      <c r="J84" s="159">
        <f>ROUND(I84*H84,2)</f>
        <v>0</v>
      </c>
      <c r="K84" s="155" t="s">
        <v>126</v>
      </c>
      <c r="L84" s="31"/>
      <c r="M84" s="160" t="s">
        <v>20</v>
      </c>
      <c r="N84" s="161" t="s">
        <v>45</v>
      </c>
      <c r="O84" s="32"/>
      <c r="P84" s="162">
        <f>O84*H84</f>
        <v>0</v>
      </c>
      <c r="Q84" s="162">
        <v>0.01838</v>
      </c>
      <c r="R84" s="162">
        <f>Q84*H84</f>
        <v>0.919</v>
      </c>
      <c r="S84" s="162">
        <v>0</v>
      </c>
      <c r="T84" s="163">
        <f>S84*H84</f>
        <v>0</v>
      </c>
      <c r="AR84" s="14" t="s">
        <v>127</v>
      </c>
      <c r="AT84" s="14" t="s">
        <v>122</v>
      </c>
      <c r="AU84" s="14" t="s">
        <v>22</v>
      </c>
      <c r="AY84" s="14" t="s">
        <v>121</v>
      </c>
      <c r="BE84" s="164">
        <f>IF(N84="základní",J84,0)</f>
        <v>0</v>
      </c>
      <c r="BF84" s="164">
        <f>IF(N84="snížená",J84,0)</f>
        <v>0</v>
      </c>
      <c r="BG84" s="164">
        <f>IF(N84="zákl. přenesená",J84,0)</f>
        <v>0</v>
      </c>
      <c r="BH84" s="164">
        <f>IF(N84="sníž. přenesená",J84,0)</f>
        <v>0</v>
      </c>
      <c r="BI84" s="164">
        <f>IF(N84="nulová",J84,0)</f>
        <v>0</v>
      </c>
      <c r="BJ84" s="14" t="s">
        <v>87</v>
      </c>
      <c r="BK84" s="164">
        <f>ROUND(I84*H84,2)</f>
        <v>0</v>
      </c>
      <c r="BL84" s="14" t="s">
        <v>127</v>
      </c>
      <c r="BM84" s="14" t="s">
        <v>303</v>
      </c>
    </row>
    <row r="85" spans="2:47" s="1" customFormat="1" ht="30" customHeight="1">
      <c r="B85" s="31"/>
      <c r="D85" s="165" t="s">
        <v>129</v>
      </c>
      <c r="F85" s="166" t="s">
        <v>130</v>
      </c>
      <c r="I85" s="128"/>
      <c r="L85" s="31"/>
      <c r="M85" s="60"/>
      <c r="N85" s="32"/>
      <c r="O85" s="32"/>
      <c r="P85" s="32"/>
      <c r="Q85" s="32"/>
      <c r="R85" s="32"/>
      <c r="S85" s="32"/>
      <c r="T85" s="61"/>
      <c r="AT85" s="14" t="s">
        <v>129</v>
      </c>
      <c r="AU85" s="14" t="s">
        <v>22</v>
      </c>
    </row>
    <row r="86" spans="2:65" s="1" customFormat="1" ht="22.5" customHeight="1">
      <c r="B86" s="152"/>
      <c r="C86" s="153" t="s">
        <v>7</v>
      </c>
      <c r="D86" s="153" t="s">
        <v>122</v>
      </c>
      <c r="E86" s="154" t="s">
        <v>131</v>
      </c>
      <c r="F86" s="155" t="s">
        <v>132</v>
      </c>
      <c r="G86" s="156" t="s">
        <v>133</v>
      </c>
      <c r="H86" s="157">
        <v>148</v>
      </c>
      <c r="I86" s="158"/>
      <c r="J86" s="159">
        <f>ROUND(I86*H86,2)</f>
        <v>0</v>
      </c>
      <c r="K86" s="155" t="s">
        <v>126</v>
      </c>
      <c r="L86" s="31"/>
      <c r="M86" s="160" t="s">
        <v>20</v>
      </c>
      <c r="N86" s="161" t="s">
        <v>45</v>
      </c>
      <c r="O86" s="32"/>
      <c r="P86" s="162">
        <f>O86*H86</f>
        <v>0</v>
      </c>
      <c r="Q86" s="162">
        <v>0.0015</v>
      </c>
      <c r="R86" s="162">
        <f>Q86*H86</f>
        <v>0.222</v>
      </c>
      <c r="S86" s="162">
        <v>0</v>
      </c>
      <c r="T86" s="163">
        <f>S86*H86</f>
        <v>0</v>
      </c>
      <c r="AR86" s="14" t="s">
        <v>127</v>
      </c>
      <c r="AT86" s="14" t="s">
        <v>122</v>
      </c>
      <c r="AU86" s="14" t="s">
        <v>22</v>
      </c>
      <c r="AY86" s="14" t="s">
        <v>121</v>
      </c>
      <c r="BE86" s="164">
        <f>IF(N86="základní",J86,0)</f>
        <v>0</v>
      </c>
      <c r="BF86" s="164">
        <f>IF(N86="snížená",J86,0)</f>
        <v>0</v>
      </c>
      <c r="BG86" s="164">
        <f>IF(N86="zákl. přenesená",J86,0)</f>
        <v>0</v>
      </c>
      <c r="BH86" s="164">
        <f>IF(N86="sníž. přenesená",J86,0)</f>
        <v>0</v>
      </c>
      <c r="BI86" s="164">
        <f>IF(N86="nulová",J86,0)</f>
        <v>0</v>
      </c>
      <c r="BJ86" s="14" t="s">
        <v>87</v>
      </c>
      <c r="BK86" s="164">
        <f>ROUND(I86*H86,2)</f>
        <v>0</v>
      </c>
      <c r="BL86" s="14" t="s">
        <v>127</v>
      </c>
      <c r="BM86" s="14" t="s">
        <v>304</v>
      </c>
    </row>
    <row r="87" spans="2:47" s="1" customFormat="1" ht="22.5" customHeight="1">
      <c r="B87" s="31"/>
      <c r="D87" s="165" t="s">
        <v>129</v>
      </c>
      <c r="F87" s="166" t="s">
        <v>135</v>
      </c>
      <c r="I87" s="128"/>
      <c r="L87" s="31"/>
      <c r="M87" s="60"/>
      <c r="N87" s="32"/>
      <c r="O87" s="32"/>
      <c r="P87" s="32"/>
      <c r="Q87" s="32"/>
      <c r="R87" s="32"/>
      <c r="S87" s="32"/>
      <c r="T87" s="61"/>
      <c r="AT87" s="14" t="s">
        <v>129</v>
      </c>
      <c r="AU87" s="14" t="s">
        <v>22</v>
      </c>
    </row>
    <row r="88" spans="2:65" s="1" customFormat="1" ht="31.5" customHeight="1">
      <c r="B88" s="152"/>
      <c r="C88" s="153" t="s">
        <v>220</v>
      </c>
      <c r="D88" s="153" t="s">
        <v>122</v>
      </c>
      <c r="E88" s="154" t="s">
        <v>137</v>
      </c>
      <c r="F88" s="155" t="s">
        <v>138</v>
      </c>
      <c r="G88" s="156" t="s">
        <v>125</v>
      </c>
      <c r="H88" s="157">
        <v>80</v>
      </c>
      <c r="I88" s="158"/>
      <c r="J88" s="159">
        <f>ROUND(I88*H88,2)</f>
        <v>0</v>
      </c>
      <c r="K88" s="155" t="s">
        <v>126</v>
      </c>
      <c r="L88" s="31"/>
      <c r="M88" s="160" t="s">
        <v>20</v>
      </c>
      <c r="N88" s="161" t="s">
        <v>45</v>
      </c>
      <c r="O88" s="32"/>
      <c r="P88" s="162">
        <f>O88*H88</f>
        <v>0</v>
      </c>
      <c r="Q88" s="162">
        <v>0.00013</v>
      </c>
      <c r="R88" s="162">
        <f>Q88*H88</f>
        <v>0.0104</v>
      </c>
      <c r="S88" s="162">
        <v>0</v>
      </c>
      <c r="T88" s="163">
        <f>S88*H88</f>
        <v>0</v>
      </c>
      <c r="AR88" s="14" t="s">
        <v>127</v>
      </c>
      <c r="AT88" s="14" t="s">
        <v>122</v>
      </c>
      <c r="AU88" s="14" t="s">
        <v>22</v>
      </c>
      <c r="AY88" s="14" t="s">
        <v>121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14" t="s">
        <v>87</v>
      </c>
      <c r="BK88" s="164">
        <f>ROUND(I88*H88,2)</f>
        <v>0</v>
      </c>
      <c r="BL88" s="14" t="s">
        <v>127</v>
      </c>
      <c r="BM88" s="14" t="s">
        <v>305</v>
      </c>
    </row>
    <row r="89" spans="2:47" s="1" customFormat="1" ht="30" customHeight="1">
      <c r="B89" s="31"/>
      <c r="D89" s="165" t="s">
        <v>129</v>
      </c>
      <c r="F89" s="166" t="s">
        <v>140</v>
      </c>
      <c r="I89" s="128"/>
      <c r="L89" s="31"/>
      <c r="M89" s="60"/>
      <c r="N89" s="32"/>
      <c r="O89" s="32"/>
      <c r="P89" s="32"/>
      <c r="Q89" s="32"/>
      <c r="R89" s="32"/>
      <c r="S89" s="32"/>
      <c r="T89" s="61"/>
      <c r="AT89" s="14" t="s">
        <v>129</v>
      </c>
      <c r="AU89" s="14" t="s">
        <v>22</v>
      </c>
    </row>
    <row r="90" spans="2:65" s="1" customFormat="1" ht="22.5" customHeight="1">
      <c r="B90" s="152"/>
      <c r="C90" s="153" t="s">
        <v>224</v>
      </c>
      <c r="D90" s="153" t="s">
        <v>122</v>
      </c>
      <c r="E90" s="154" t="s">
        <v>306</v>
      </c>
      <c r="F90" s="155" t="s">
        <v>307</v>
      </c>
      <c r="G90" s="156" t="s">
        <v>125</v>
      </c>
      <c r="H90" s="157">
        <v>23</v>
      </c>
      <c r="I90" s="158"/>
      <c r="J90" s="159">
        <f>ROUND(I90*H90,2)</f>
        <v>0</v>
      </c>
      <c r="K90" s="155" t="s">
        <v>20</v>
      </c>
      <c r="L90" s="31"/>
      <c r="M90" s="160" t="s">
        <v>20</v>
      </c>
      <c r="N90" s="161" t="s">
        <v>45</v>
      </c>
      <c r="O90" s="32"/>
      <c r="P90" s="162">
        <f>O90*H90</f>
        <v>0</v>
      </c>
      <c r="Q90" s="162">
        <v>0</v>
      </c>
      <c r="R90" s="162">
        <f>Q90*H90</f>
        <v>0</v>
      </c>
      <c r="S90" s="162">
        <v>0.062</v>
      </c>
      <c r="T90" s="163">
        <f>S90*H90</f>
        <v>1.426</v>
      </c>
      <c r="AR90" s="14" t="s">
        <v>127</v>
      </c>
      <c r="AT90" s="14" t="s">
        <v>122</v>
      </c>
      <c r="AU90" s="14" t="s">
        <v>22</v>
      </c>
      <c r="AY90" s="14" t="s">
        <v>121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14" t="s">
        <v>87</v>
      </c>
      <c r="BK90" s="164">
        <f>ROUND(I90*H90,2)</f>
        <v>0</v>
      </c>
      <c r="BL90" s="14" t="s">
        <v>127</v>
      </c>
      <c r="BM90" s="14" t="s">
        <v>308</v>
      </c>
    </row>
    <row r="91" spans="2:47" s="1" customFormat="1" ht="30" customHeight="1">
      <c r="B91" s="31"/>
      <c r="D91" s="165" t="s">
        <v>129</v>
      </c>
      <c r="F91" s="166" t="s">
        <v>144</v>
      </c>
      <c r="I91" s="128"/>
      <c r="L91" s="31"/>
      <c r="M91" s="60"/>
      <c r="N91" s="32"/>
      <c r="O91" s="32"/>
      <c r="P91" s="32"/>
      <c r="Q91" s="32"/>
      <c r="R91" s="32"/>
      <c r="S91" s="32"/>
      <c r="T91" s="61"/>
      <c r="AT91" s="14" t="s">
        <v>129</v>
      </c>
      <c r="AU91" s="14" t="s">
        <v>22</v>
      </c>
    </row>
    <row r="92" spans="2:65" s="1" customFormat="1" ht="22.5" customHeight="1">
      <c r="B92" s="152"/>
      <c r="C92" s="153" t="s">
        <v>228</v>
      </c>
      <c r="D92" s="153" t="s">
        <v>122</v>
      </c>
      <c r="E92" s="154" t="s">
        <v>146</v>
      </c>
      <c r="F92" s="155" t="s">
        <v>147</v>
      </c>
      <c r="G92" s="156" t="s">
        <v>148</v>
      </c>
      <c r="H92" s="157">
        <v>1.15</v>
      </c>
      <c r="I92" s="158"/>
      <c r="J92" s="159">
        <f>ROUND(I92*H92,2)</f>
        <v>0</v>
      </c>
      <c r="K92" s="155" t="s">
        <v>126</v>
      </c>
      <c r="L92" s="31"/>
      <c r="M92" s="160" t="s">
        <v>20</v>
      </c>
      <c r="N92" s="161" t="s">
        <v>45</v>
      </c>
      <c r="O92" s="32"/>
      <c r="P92" s="162">
        <f>O92*H92</f>
        <v>0</v>
      </c>
      <c r="Q92" s="162">
        <v>0</v>
      </c>
      <c r="R92" s="162">
        <f>Q92*H92</f>
        <v>0</v>
      </c>
      <c r="S92" s="162">
        <v>0</v>
      </c>
      <c r="T92" s="163">
        <f>S92*H92</f>
        <v>0</v>
      </c>
      <c r="AR92" s="14" t="s">
        <v>127</v>
      </c>
      <c r="AT92" s="14" t="s">
        <v>122</v>
      </c>
      <c r="AU92" s="14" t="s">
        <v>22</v>
      </c>
      <c r="AY92" s="14" t="s">
        <v>121</v>
      </c>
      <c r="BE92" s="164">
        <f>IF(N92="základní",J92,0)</f>
        <v>0</v>
      </c>
      <c r="BF92" s="164">
        <f>IF(N92="snížená",J92,0)</f>
        <v>0</v>
      </c>
      <c r="BG92" s="164">
        <f>IF(N92="zákl. přenesená",J92,0)</f>
        <v>0</v>
      </c>
      <c r="BH92" s="164">
        <f>IF(N92="sníž. přenesená",J92,0)</f>
        <v>0</v>
      </c>
      <c r="BI92" s="164">
        <f>IF(N92="nulová",J92,0)</f>
        <v>0</v>
      </c>
      <c r="BJ92" s="14" t="s">
        <v>87</v>
      </c>
      <c r="BK92" s="164">
        <f>ROUND(I92*H92,2)</f>
        <v>0</v>
      </c>
      <c r="BL92" s="14" t="s">
        <v>127</v>
      </c>
      <c r="BM92" s="14" t="s">
        <v>309</v>
      </c>
    </row>
    <row r="93" spans="2:47" s="1" customFormat="1" ht="42" customHeight="1">
      <c r="B93" s="31"/>
      <c r="D93" s="167" t="s">
        <v>129</v>
      </c>
      <c r="F93" s="168" t="s">
        <v>150</v>
      </c>
      <c r="I93" s="128"/>
      <c r="L93" s="31"/>
      <c r="M93" s="60"/>
      <c r="N93" s="32"/>
      <c r="O93" s="32"/>
      <c r="P93" s="32"/>
      <c r="Q93" s="32"/>
      <c r="R93" s="32"/>
      <c r="S93" s="32"/>
      <c r="T93" s="61"/>
      <c r="AT93" s="14" t="s">
        <v>129</v>
      </c>
      <c r="AU93" s="14" t="s">
        <v>22</v>
      </c>
    </row>
    <row r="94" spans="2:63" s="9" customFormat="1" ht="36.75" customHeight="1">
      <c r="B94" s="140"/>
      <c r="D94" s="149" t="s">
        <v>72</v>
      </c>
      <c r="E94" s="190" t="s">
        <v>310</v>
      </c>
      <c r="F94" s="190" t="s">
        <v>311</v>
      </c>
      <c r="I94" s="143"/>
      <c r="J94" s="191">
        <f>BK94</f>
        <v>0</v>
      </c>
      <c r="L94" s="140"/>
      <c r="M94" s="145"/>
      <c r="N94" s="146"/>
      <c r="O94" s="146"/>
      <c r="P94" s="147">
        <f>P95+P112+P130+P138</f>
        <v>0</v>
      </c>
      <c r="Q94" s="146"/>
      <c r="R94" s="147">
        <f>R95+R112+R130+R138</f>
        <v>1.4355554</v>
      </c>
      <c r="S94" s="146"/>
      <c r="T94" s="148">
        <f>T95+T112+T130+T138</f>
        <v>0.10767</v>
      </c>
      <c r="AR94" s="149" t="s">
        <v>87</v>
      </c>
      <c r="AT94" s="150" t="s">
        <v>72</v>
      </c>
      <c r="AU94" s="150" t="s">
        <v>73</v>
      </c>
      <c r="AY94" s="149" t="s">
        <v>121</v>
      </c>
      <c r="BK94" s="151">
        <f>BK95+BK112+BK130+BK138</f>
        <v>0</v>
      </c>
    </row>
    <row r="95" spans="2:63" s="9" customFormat="1" ht="19.5" customHeight="1">
      <c r="B95" s="140"/>
      <c r="D95" s="141" t="s">
        <v>72</v>
      </c>
      <c r="E95" s="192" t="s">
        <v>151</v>
      </c>
      <c r="F95" s="192" t="s">
        <v>152</v>
      </c>
      <c r="I95" s="143"/>
      <c r="J95" s="193">
        <f>BK95</f>
        <v>0</v>
      </c>
      <c r="L95" s="140"/>
      <c r="M95" s="145"/>
      <c r="N95" s="146"/>
      <c r="O95" s="146"/>
      <c r="P95" s="147">
        <f>SUM(P96:P111)</f>
        <v>0</v>
      </c>
      <c r="Q95" s="146"/>
      <c r="R95" s="147">
        <f>SUM(R96:R111)</f>
        <v>0.030268999999999997</v>
      </c>
      <c r="S95" s="146"/>
      <c r="T95" s="148">
        <f>SUM(T96:T111)</f>
        <v>0</v>
      </c>
      <c r="AR95" s="149" t="s">
        <v>87</v>
      </c>
      <c r="AT95" s="150" t="s">
        <v>72</v>
      </c>
      <c r="AU95" s="150" t="s">
        <v>22</v>
      </c>
      <c r="AY95" s="149" t="s">
        <v>121</v>
      </c>
      <c r="BK95" s="151">
        <f>SUM(BK96:BK111)</f>
        <v>0</v>
      </c>
    </row>
    <row r="96" spans="2:65" s="1" customFormat="1" ht="22.5" customHeight="1">
      <c r="B96" s="152"/>
      <c r="C96" s="153" t="s">
        <v>159</v>
      </c>
      <c r="D96" s="153" t="s">
        <v>122</v>
      </c>
      <c r="E96" s="154" t="s">
        <v>167</v>
      </c>
      <c r="F96" s="155" t="s">
        <v>168</v>
      </c>
      <c r="G96" s="156" t="s">
        <v>133</v>
      </c>
      <c r="H96" s="157">
        <v>11.6</v>
      </c>
      <c r="I96" s="158"/>
      <c r="J96" s="159">
        <f>ROUND(I96*H96,2)</f>
        <v>0</v>
      </c>
      <c r="K96" s="155" t="s">
        <v>126</v>
      </c>
      <c r="L96" s="31"/>
      <c r="M96" s="160" t="s">
        <v>20</v>
      </c>
      <c r="N96" s="161" t="s">
        <v>45</v>
      </c>
      <c r="O96" s="32"/>
      <c r="P96" s="162">
        <f>O96*H96</f>
        <v>0</v>
      </c>
      <c r="Q96" s="162">
        <v>4E-05</v>
      </c>
      <c r="R96" s="162">
        <f>Q96*H96</f>
        <v>0.000464</v>
      </c>
      <c r="S96" s="162">
        <v>0</v>
      </c>
      <c r="T96" s="163">
        <f>S96*H96</f>
        <v>0</v>
      </c>
      <c r="AR96" s="14" t="s">
        <v>156</v>
      </c>
      <c r="AT96" s="14" t="s">
        <v>122</v>
      </c>
      <c r="AU96" s="14" t="s">
        <v>87</v>
      </c>
      <c r="AY96" s="14" t="s">
        <v>121</v>
      </c>
      <c r="BE96" s="164">
        <f>IF(N96="základní",J96,0)</f>
        <v>0</v>
      </c>
      <c r="BF96" s="164">
        <f>IF(N96="snížená",J96,0)</f>
        <v>0</v>
      </c>
      <c r="BG96" s="164">
        <f>IF(N96="zákl. přenesená",J96,0)</f>
        <v>0</v>
      </c>
      <c r="BH96" s="164">
        <f>IF(N96="sníž. přenesená",J96,0)</f>
        <v>0</v>
      </c>
      <c r="BI96" s="164">
        <f>IF(N96="nulová",J96,0)</f>
        <v>0</v>
      </c>
      <c r="BJ96" s="14" t="s">
        <v>87</v>
      </c>
      <c r="BK96" s="164">
        <f>ROUND(I96*H96,2)</f>
        <v>0</v>
      </c>
      <c r="BL96" s="14" t="s">
        <v>156</v>
      </c>
      <c r="BM96" s="14" t="s">
        <v>312</v>
      </c>
    </row>
    <row r="97" spans="2:47" s="1" customFormat="1" ht="22.5" customHeight="1">
      <c r="B97" s="31"/>
      <c r="D97" s="165" t="s">
        <v>129</v>
      </c>
      <c r="F97" s="166" t="s">
        <v>168</v>
      </c>
      <c r="I97" s="128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129</v>
      </c>
      <c r="AU97" s="14" t="s">
        <v>87</v>
      </c>
    </row>
    <row r="98" spans="2:65" s="1" customFormat="1" ht="22.5" customHeight="1">
      <c r="B98" s="152"/>
      <c r="C98" s="169" t="s">
        <v>166</v>
      </c>
      <c r="D98" s="169" t="s">
        <v>160</v>
      </c>
      <c r="E98" s="170" t="s">
        <v>161</v>
      </c>
      <c r="F98" s="171" t="s">
        <v>162</v>
      </c>
      <c r="G98" s="172" t="s">
        <v>125</v>
      </c>
      <c r="H98" s="173">
        <v>2.5</v>
      </c>
      <c r="I98" s="174"/>
      <c r="J98" s="175">
        <f>ROUND(I98*H98,2)</f>
        <v>0</v>
      </c>
      <c r="K98" s="171" t="s">
        <v>126</v>
      </c>
      <c r="L98" s="176"/>
      <c r="M98" s="177" t="s">
        <v>20</v>
      </c>
      <c r="N98" s="178" t="s">
        <v>45</v>
      </c>
      <c r="O98" s="32"/>
      <c r="P98" s="162">
        <f>O98*H98</f>
        <v>0</v>
      </c>
      <c r="Q98" s="162">
        <v>0.00345</v>
      </c>
      <c r="R98" s="162">
        <f>Q98*H98</f>
        <v>0.008625</v>
      </c>
      <c r="S98" s="162">
        <v>0</v>
      </c>
      <c r="T98" s="163">
        <f>S98*H98</f>
        <v>0</v>
      </c>
      <c r="AR98" s="14" t="s">
        <v>163</v>
      </c>
      <c r="AT98" s="14" t="s">
        <v>160</v>
      </c>
      <c r="AU98" s="14" t="s">
        <v>87</v>
      </c>
      <c r="AY98" s="14" t="s">
        <v>121</v>
      </c>
      <c r="BE98" s="164">
        <f>IF(N98="základní",J98,0)</f>
        <v>0</v>
      </c>
      <c r="BF98" s="164">
        <f>IF(N98="snížená",J98,0)</f>
        <v>0</v>
      </c>
      <c r="BG98" s="164">
        <f>IF(N98="zákl. přenesená",J98,0)</f>
        <v>0</v>
      </c>
      <c r="BH98" s="164">
        <f>IF(N98="sníž. přenesená",J98,0)</f>
        <v>0</v>
      </c>
      <c r="BI98" s="164">
        <f>IF(N98="nulová",J98,0)</f>
        <v>0</v>
      </c>
      <c r="BJ98" s="14" t="s">
        <v>87</v>
      </c>
      <c r="BK98" s="164">
        <f>ROUND(I98*H98,2)</f>
        <v>0</v>
      </c>
      <c r="BL98" s="14" t="s">
        <v>156</v>
      </c>
      <c r="BM98" s="14" t="s">
        <v>313</v>
      </c>
    </row>
    <row r="99" spans="2:47" s="1" customFormat="1" ht="30" customHeight="1">
      <c r="B99" s="31"/>
      <c r="D99" s="165" t="s">
        <v>129</v>
      </c>
      <c r="F99" s="166" t="s">
        <v>165</v>
      </c>
      <c r="I99" s="128"/>
      <c r="L99" s="31"/>
      <c r="M99" s="60"/>
      <c r="N99" s="32"/>
      <c r="O99" s="32"/>
      <c r="P99" s="32"/>
      <c r="Q99" s="32"/>
      <c r="R99" s="32"/>
      <c r="S99" s="32"/>
      <c r="T99" s="61"/>
      <c r="AT99" s="14" t="s">
        <v>129</v>
      </c>
      <c r="AU99" s="14" t="s">
        <v>87</v>
      </c>
    </row>
    <row r="100" spans="2:65" s="1" customFormat="1" ht="22.5" customHeight="1">
      <c r="B100" s="152"/>
      <c r="C100" s="153" t="s">
        <v>170</v>
      </c>
      <c r="D100" s="153" t="s">
        <v>122</v>
      </c>
      <c r="E100" s="154" t="s">
        <v>172</v>
      </c>
      <c r="F100" s="155" t="s">
        <v>173</v>
      </c>
      <c r="G100" s="156" t="s">
        <v>133</v>
      </c>
      <c r="H100" s="157">
        <v>12</v>
      </c>
      <c r="I100" s="158"/>
      <c r="J100" s="159">
        <f>ROUND(I100*H100,2)</f>
        <v>0</v>
      </c>
      <c r="K100" s="155" t="s">
        <v>126</v>
      </c>
      <c r="L100" s="31"/>
      <c r="M100" s="160" t="s">
        <v>20</v>
      </c>
      <c r="N100" s="161" t="s">
        <v>45</v>
      </c>
      <c r="O100" s="32"/>
      <c r="P100" s="162">
        <f>O100*H100</f>
        <v>0</v>
      </c>
      <c r="Q100" s="162">
        <v>4E-05</v>
      </c>
      <c r="R100" s="162">
        <f>Q100*H100</f>
        <v>0.00048000000000000007</v>
      </c>
      <c r="S100" s="162">
        <v>0</v>
      </c>
      <c r="T100" s="163">
        <f>S100*H100</f>
        <v>0</v>
      </c>
      <c r="AR100" s="14" t="s">
        <v>156</v>
      </c>
      <c r="AT100" s="14" t="s">
        <v>122</v>
      </c>
      <c r="AU100" s="14" t="s">
        <v>87</v>
      </c>
      <c r="AY100" s="14" t="s">
        <v>121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14" t="s">
        <v>87</v>
      </c>
      <c r="BK100" s="164">
        <f>ROUND(I100*H100,2)</f>
        <v>0</v>
      </c>
      <c r="BL100" s="14" t="s">
        <v>156</v>
      </c>
      <c r="BM100" s="14" t="s">
        <v>314</v>
      </c>
    </row>
    <row r="101" spans="2:47" s="1" customFormat="1" ht="22.5" customHeight="1">
      <c r="B101" s="31"/>
      <c r="D101" s="165" t="s">
        <v>129</v>
      </c>
      <c r="F101" s="166" t="s">
        <v>173</v>
      </c>
      <c r="I101" s="128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129</v>
      </c>
      <c r="AU101" s="14" t="s">
        <v>87</v>
      </c>
    </row>
    <row r="102" spans="2:65" s="1" customFormat="1" ht="22.5" customHeight="1">
      <c r="B102" s="152"/>
      <c r="C102" s="169" t="s">
        <v>27</v>
      </c>
      <c r="D102" s="169" t="s">
        <v>160</v>
      </c>
      <c r="E102" s="170" t="s">
        <v>161</v>
      </c>
      <c r="F102" s="171" t="s">
        <v>162</v>
      </c>
      <c r="G102" s="172" t="s">
        <v>125</v>
      </c>
      <c r="H102" s="173">
        <v>6</v>
      </c>
      <c r="I102" s="174"/>
      <c r="J102" s="175">
        <f>ROUND(I102*H102,2)</f>
        <v>0</v>
      </c>
      <c r="K102" s="171" t="s">
        <v>126</v>
      </c>
      <c r="L102" s="176"/>
      <c r="M102" s="177" t="s">
        <v>20</v>
      </c>
      <c r="N102" s="178" t="s">
        <v>45</v>
      </c>
      <c r="O102" s="32"/>
      <c r="P102" s="162">
        <f>O102*H102</f>
        <v>0</v>
      </c>
      <c r="Q102" s="162">
        <v>0.00345</v>
      </c>
      <c r="R102" s="162">
        <f>Q102*H102</f>
        <v>0.0207</v>
      </c>
      <c r="S102" s="162">
        <v>0</v>
      </c>
      <c r="T102" s="163">
        <f>S102*H102</f>
        <v>0</v>
      </c>
      <c r="AR102" s="14" t="s">
        <v>163</v>
      </c>
      <c r="AT102" s="14" t="s">
        <v>160</v>
      </c>
      <c r="AU102" s="14" t="s">
        <v>87</v>
      </c>
      <c r="AY102" s="14" t="s">
        <v>121</v>
      </c>
      <c r="BE102" s="164">
        <f>IF(N102="základní",J102,0)</f>
        <v>0</v>
      </c>
      <c r="BF102" s="164">
        <f>IF(N102="snížená",J102,0)</f>
        <v>0</v>
      </c>
      <c r="BG102" s="164">
        <f>IF(N102="zákl. přenesená",J102,0)</f>
        <v>0</v>
      </c>
      <c r="BH102" s="164">
        <f>IF(N102="sníž. přenesená",J102,0)</f>
        <v>0</v>
      </c>
      <c r="BI102" s="164">
        <f>IF(N102="nulová",J102,0)</f>
        <v>0</v>
      </c>
      <c r="BJ102" s="14" t="s">
        <v>87</v>
      </c>
      <c r="BK102" s="164">
        <f>ROUND(I102*H102,2)</f>
        <v>0</v>
      </c>
      <c r="BL102" s="14" t="s">
        <v>156</v>
      </c>
      <c r="BM102" s="14" t="s">
        <v>315</v>
      </c>
    </row>
    <row r="103" spans="2:47" s="1" customFormat="1" ht="30" customHeight="1">
      <c r="B103" s="31"/>
      <c r="D103" s="165" t="s">
        <v>129</v>
      </c>
      <c r="F103" s="166" t="s">
        <v>165</v>
      </c>
      <c r="I103" s="128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129</v>
      </c>
      <c r="AU103" s="14" t="s">
        <v>87</v>
      </c>
    </row>
    <row r="104" spans="2:65" s="1" customFormat="1" ht="31.5" customHeight="1">
      <c r="B104" s="152"/>
      <c r="C104" s="153" t="s">
        <v>175</v>
      </c>
      <c r="D104" s="153" t="s">
        <v>122</v>
      </c>
      <c r="E104" s="154" t="s">
        <v>178</v>
      </c>
      <c r="F104" s="155" t="s">
        <v>179</v>
      </c>
      <c r="G104" s="156" t="s">
        <v>180</v>
      </c>
      <c r="H104" s="157">
        <v>11</v>
      </c>
      <c r="I104" s="158"/>
      <c r="J104" s="159">
        <f>ROUND(I104*H104,2)</f>
        <v>0</v>
      </c>
      <c r="K104" s="155" t="s">
        <v>126</v>
      </c>
      <c r="L104" s="31"/>
      <c r="M104" s="160" t="s">
        <v>20</v>
      </c>
      <c r="N104" s="161" t="s">
        <v>45</v>
      </c>
      <c r="O104" s="32"/>
      <c r="P104" s="162">
        <f>O104*H104</f>
        <v>0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AR104" s="14" t="s">
        <v>156</v>
      </c>
      <c r="AT104" s="14" t="s">
        <v>122</v>
      </c>
      <c r="AU104" s="14" t="s">
        <v>87</v>
      </c>
      <c r="AY104" s="14" t="s">
        <v>121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14" t="s">
        <v>87</v>
      </c>
      <c r="BK104" s="164">
        <f>ROUND(I104*H104,2)</f>
        <v>0</v>
      </c>
      <c r="BL104" s="14" t="s">
        <v>156</v>
      </c>
      <c r="BM104" s="14" t="s">
        <v>316</v>
      </c>
    </row>
    <row r="105" spans="2:47" s="1" customFormat="1" ht="22.5" customHeight="1">
      <c r="B105" s="31"/>
      <c r="D105" s="165" t="s">
        <v>129</v>
      </c>
      <c r="F105" s="166" t="s">
        <v>179</v>
      </c>
      <c r="I105" s="128"/>
      <c r="L105" s="31"/>
      <c r="M105" s="60"/>
      <c r="N105" s="32"/>
      <c r="O105" s="32"/>
      <c r="P105" s="32"/>
      <c r="Q105" s="32"/>
      <c r="R105" s="32"/>
      <c r="S105" s="32"/>
      <c r="T105" s="61"/>
      <c r="AT105" s="14" t="s">
        <v>129</v>
      </c>
      <c r="AU105" s="14" t="s">
        <v>87</v>
      </c>
    </row>
    <row r="106" spans="2:65" s="1" customFormat="1" ht="31.5" customHeight="1">
      <c r="B106" s="152"/>
      <c r="C106" s="153" t="s">
        <v>177</v>
      </c>
      <c r="D106" s="153" t="s">
        <v>122</v>
      </c>
      <c r="E106" s="154" t="s">
        <v>183</v>
      </c>
      <c r="F106" s="155" t="s">
        <v>184</v>
      </c>
      <c r="G106" s="156" t="s">
        <v>180</v>
      </c>
      <c r="H106" s="157">
        <v>4</v>
      </c>
      <c r="I106" s="158"/>
      <c r="J106" s="159">
        <f>ROUND(I106*H106,2)</f>
        <v>0</v>
      </c>
      <c r="K106" s="155" t="s">
        <v>126</v>
      </c>
      <c r="L106" s="31"/>
      <c r="M106" s="160" t="s">
        <v>20</v>
      </c>
      <c r="N106" s="161" t="s">
        <v>45</v>
      </c>
      <c r="O106" s="32"/>
      <c r="P106" s="162">
        <f>O106*H106</f>
        <v>0</v>
      </c>
      <c r="Q106" s="162">
        <v>0</v>
      </c>
      <c r="R106" s="162">
        <f>Q106*H106</f>
        <v>0</v>
      </c>
      <c r="S106" s="162">
        <v>0</v>
      </c>
      <c r="T106" s="163">
        <f>S106*H106</f>
        <v>0</v>
      </c>
      <c r="AR106" s="14" t="s">
        <v>156</v>
      </c>
      <c r="AT106" s="14" t="s">
        <v>122</v>
      </c>
      <c r="AU106" s="14" t="s">
        <v>87</v>
      </c>
      <c r="AY106" s="14" t="s">
        <v>121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14" t="s">
        <v>87</v>
      </c>
      <c r="BK106" s="164">
        <f>ROUND(I106*H106,2)</f>
        <v>0</v>
      </c>
      <c r="BL106" s="14" t="s">
        <v>156</v>
      </c>
      <c r="BM106" s="14" t="s">
        <v>317</v>
      </c>
    </row>
    <row r="107" spans="2:47" s="1" customFormat="1" ht="30" customHeight="1">
      <c r="B107" s="31"/>
      <c r="D107" s="165" t="s">
        <v>129</v>
      </c>
      <c r="F107" s="166" t="s">
        <v>184</v>
      </c>
      <c r="I107" s="128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129</v>
      </c>
      <c r="AU107" s="14" t="s">
        <v>87</v>
      </c>
    </row>
    <row r="108" spans="2:65" s="1" customFormat="1" ht="22.5" customHeight="1">
      <c r="B108" s="152"/>
      <c r="C108" s="153" t="s">
        <v>182</v>
      </c>
      <c r="D108" s="153" t="s">
        <v>122</v>
      </c>
      <c r="E108" s="154" t="s">
        <v>187</v>
      </c>
      <c r="F108" s="155" t="s">
        <v>188</v>
      </c>
      <c r="G108" s="156" t="s">
        <v>133</v>
      </c>
      <c r="H108" s="157">
        <v>23.6</v>
      </c>
      <c r="I108" s="158"/>
      <c r="J108" s="159">
        <f>ROUND(I108*H108,2)</f>
        <v>0</v>
      </c>
      <c r="K108" s="155" t="s">
        <v>20</v>
      </c>
      <c r="L108" s="31"/>
      <c r="M108" s="160" t="s">
        <v>20</v>
      </c>
      <c r="N108" s="161" t="s">
        <v>45</v>
      </c>
      <c r="O108" s="32"/>
      <c r="P108" s="162">
        <f>O108*H108</f>
        <v>0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AR108" s="14" t="s">
        <v>156</v>
      </c>
      <c r="AT108" s="14" t="s">
        <v>122</v>
      </c>
      <c r="AU108" s="14" t="s">
        <v>87</v>
      </c>
      <c r="AY108" s="14" t="s">
        <v>121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14" t="s">
        <v>87</v>
      </c>
      <c r="BK108" s="164">
        <f>ROUND(I108*H108,2)</f>
        <v>0</v>
      </c>
      <c r="BL108" s="14" t="s">
        <v>156</v>
      </c>
      <c r="BM108" s="14" t="s">
        <v>318</v>
      </c>
    </row>
    <row r="109" spans="2:47" s="1" customFormat="1" ht="22.5" customHeight="1">
      <c r="B109" s="31"/>
      <c r="D109" s="165" t="s">
        <v>129</v>
      </c>
      <c r="F109" s="166" t="s">
        <v>188</v>
      </c>
      <c r="I109" s="128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129</v>
      </c>
      <c r="AU109" s="14" t="s">
        <v>87</v>
      </c>
    </row>
    <row r="110" spans="2:65" s="1" customFormat="1" ht="22.5" customHeight="1">
      <c r="B110" s="152"/>
      <c r="C110" s="153" t="s">
        <v>186</v>
      </c>
      <c r="D110" s="153" t="s">
        <v>122</v>
      </c>
      <c r="E110" s="154" t="s">
        <v>190</v>
      </c>
      <c r="F110" s="155" t="s">
        <v>191</v>
      </c>
      <c r="G110" s="156" t="s">
        <v>148</v>
      </c>
      <c r="H110" s="157">
        <v>0.03</v>
      </c>
      <c r="I110" s="158"/>
      <c r="J110" s="159">
        <f>ROUND(I110*H110,2)</f>
        <v>0</v>
      </c>
      <c r="K110" s="155" t="s">
        <v>126</v>
      </c>
      <c r="L110" s="31"/>
      <c r="M110" s="160" t="s">
        <v>20</v>
      </c>
      <c r="N110" s="161" t="s">
        <v>45</v>
      </c>
      <c r="O110" s="32"/>
      <c r="P110" s="162">
        <f>O110*H110</f>
        <v>0</v>
      </c>
      <c r="Q110" s="162">
        <v>0</v>
      </c>
      <c r="R110" s="162">
        <f>Q110*H110</f>
        <v>0</v>
      </c>
      <c r="S110" s="162">
        <v>0</v>
      </c>
      <c r="T110" s="163">
        <f>S110*H110</f>
        <v>0</v>
      </c>
      <c r="AR110" s="14" t="s">
        <v>156</v>
      </c>
      <c r="AT110" s="14" t="s">
        <v>122</v>
      </c>
      <c r="AU110" s="14" t="s">
        <v>87</v>
      </c>
      <c r="AY110" s="14" t="s">
        <v>121</v>
      </c>
      <c r="BE110" s="164">
        <f>IF(N110="základní",J110,0)</f>
        <v>0</v>
      </c>
      <c r="BF110" s="164">
        <f>IF(N110="snížená",J110,0)</f>
        <v>0</v>
      </c>
      <c r="BG110" s="164">
        <f>IF(N110="zákl. přenesená",J110,0)</f>
        <v>0</v>
      </c>
      <c r="BH110" s="164">
        <f>IF(N110="sníž. přenesená",J110,0)</f>
        <v>0</v>
      </c>
      <c r="BI110" s="164">
        <f>IF(N110="nulová",J110,0)</f>
        <v>0</v>
      </c>
      <c r="BJ110" s="14" t="s">
        <v>87</v>
      </c>
      <c r="BK110" s="164">
        <f>ROUND(I110*H110,2)</f>
        <v>0</v>
      </c>
      <c r="BL110" s="14" t="s">
        <v>156</v>
      </c>
      <c r="BM110" s="14" t="s">
        <v>319</v>
      </c>
    </row>
    <row r="111" spans="2:47" s="1" customFormat="1" ht="22.5" customHeight="1">
      <c r="B111" s="31"/>
      <c r="D111" s="167" t="s">
        <v>129</v>
      </c>
      <c r="F111" s="168" t="s">
        <v>191</v>
      </c>
      <c r="I111" s="128"/>
      <c r="L111" s="31"/>
      <c r="M111" s="60"/>
      <c r="N111" s="32"/>
      <c r="O111" s="32"/>
      <c r="P111" s="32"/>
      <c r="Q111" s="32"/>
      <c r="R111" s="32"/>
      <c r="S111" s="32"/>
      <c r="T111" s="61"/>
      <c r="AT111" s="14" t="s">
        <v>129</v>
      </c>
      <c r="AU111" s="14" t="s">
        <v>87</v>
      </c>
    </row>
    <row r="112" spans="2:63" s="9" customFormat="1" ht="29.25" customHeight="1">
      <c r="B112" s="140"/>
      <c r="D112" s="141" t="s">
        <v>72</v>
      </c>
      <c r="E112" s="192" t="s">
        <v>193</v>
      </c>
      <c r="F112" s="192" t="s">
        <v>194</v>
      </c>
      <c r="I112" s="143"/>
      <c r="J112" s="193">
        <f>BK112</f>
        <v>0</v>
      </c>
      <c r="L112" s="140"/>
      <c r="M112" s="145"/>
      <c r="N112" s="146"/>
      <c r="O112" s="146"/>
      <c r="P112" s="147">
        <f>SUM(P113:P129)</f>
        <v>0</v>
      </c>
      <c r="Q112" s="146"/>
      <c r="R112" s="147">
        <f>SUM(R113:R129)</f>
        <v>1.2524864</v>
      </c>
      <c r="S112" s="146"/>
      <c r="T112" s="148">
        <f>SUM(T113:T129)</f>
        <v>0.09</v>
      </c>
      <c r="AR112" s="149" t="s">
        <v>87</v>
      </c>
      <c r="AT112" s="150" t="s">
        <v>72</v>
      </c>
      <c r="AU112" s="150" t="s">
        <v>22</v>
      </c>
      <c r="AY112" s="149" t="s">
        <v>121</v>
      </c>
      <c r="BK112" s="151">
        <f>SUM(BK113:BK129)</f>
        <v>0</v>
      </c>
    </row>
    <row r="113" spans="2:65" s="1" customFormat="1" ht="31.5" customHeight="1">
      <c r="B113" s="152"/>
      <c r="C113" s="153" t="s">
        <v>8</v>
      </c>
      <c r="D113" s="153" t="s">
        <v>122</v>
      </c>
      <c r="E113" s="154" t="s">
        <v>195</v>
      </c>
      <c r="F113" s="155" t="s">
        <v>196</v>
      </c>
      <c r="G113" s="156" t="s">
        <v>180</v>
      </c>
      <c r="H113" s="157">
        <v>15</v>
      </c>
      <c r="I113" s="158"/>
      <c r="J113" s="159">
        <f>ROUND(I113*H113,2)</f>
        <v>0</v>
      </c>
      <c r="K113" s="155" t="s">
        <v>126</v>
      </c>
      <c r="L113" s="31"/>
      <c r="M113" s="160" t="s">
        <v>20</v>
      </c>
      <c r="N113" s="161" t="s">
        <v>45</v>
      </c>
      <c r="O113" s="32"/>
      <c r="P113" s="162">
        <f>O113*H113</f>
        <v>0</v>
      </c>
      <c r="Q113" s="162">
        <v>0</v>
      </c>
      <c r="R113" s="162">
        <f>Q113*H113</f>
        <v>0</v>
      </c>
      <c r="S113" s="162">
        <v>0.006</v>
      </c>
      <c r="T113" s="163">
        <f>S113*H113</f>
        <v>0.09</v>
      </c>
      <c r="AR113" s="14" t="s">
        <v>156</v>
      </c>
      <c r="AT113" s="14" t="s">
        <v>122</v>
      </c>
      <c r="AU113" s="14" t="s">
        <v>87</v>
      </c>
      <c r="AY113" s="14" t="s">
        <v>121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4" t="s">
        <v>87</v>
      </c>
      <c r="BK113" s="164">
        <f>ROUND(I113*H113,2)</f>
        <v>0</v>
      </c>
      <c r="BL113" s="14" t="s">
        <v>156</v>
      </c>
      <c r="BM113" s="14" t="s">
        <v>320</v>
      </c>
    </row>
    <row r="114" spans="2:47" s="1" customFormat="1" ht="22.5" customHeight="1">
      <c r="B114" s="31"/>
      <c r="D114" s="165" t="s">
        <v>129</v>
      </c>
      <c r="F114" s="166" t="s">
        <v>198</v>
      </c>
      <c r="I114" s="128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129</v>
      </c>
      <c r="AU114" s="14" t="s">
        <v>87</v>
      </c>
    </row>
    <row r="115" spans="2:65" s="1" customFormat="1" ht="22.5" customHeight="1">
      <c r="B115" s="152"/>
      <c r="C115" s="153" t="s">
        <v>22</v>
      </c>
      <c r="D115" s="153" t="s">
        <v>122</v>
      </c>
      <c r="E115" s="154" t="s">
        <v>321</v>
      </c>
      <c r="F115" s="155" t="s">
        <v>322</v>
      </c>
      <c r="G115" s="156" t="s">
        <v>125</v>
      </c>
      <c r="H115" s="157">
        <v>5.64</v>
      </c>
      <c r="I115" s="158"/>
      <c r="J115" s="159">
        <f>ROUND(I115*H115,2)</f>
        <v>0</v>
      </c>
      <c r="K115" s="155" t="s">
        <v>126</v>
      </c>
      <c r="L115" s="31"/>
      <c r="M115" s="160" t="s">
        <v>20</v>
      </c>
      <c r="N115" s="161" t="s">
        <v>45</v>
      </c>
      <c r="O115" s="32"/>
      <c r="P115" s="162">
        <f>O115*H115</f>
        <v>0</v>
      </c>
      <c r="Q115" s="162">
        <v>0.00026</v>
      </c>
      <c r="R115" s="162">
        <f>Q115*H115</f>
        <v>0.0014663999999999999</v>
      </c>
      <c r="S115" s="162">
        <v>0</v>
      </c>
      <c r="T115" s="163">
        <f>S115*H115</f>
        <v>0</v>
      </c>
      <c r="AR115" s="14" t="s">
        <v>156</v>
      </c>
      <c r="AT115" s="14" t="s">
        <v>122</v>
      </c>
      <c r="AU115" s="14" t="s">
        <v>87</v>
      </c>
      <c r="AY115" s="14" t="s">
        <v>121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14" t="s">
        <v>87</v>
      </c>
      <c r="BK115" s="164">
        <f>ROUND(I115*H115,2)</f>
        <v>0</v>
      </c>
      <c r="BL115" s="14" t="s">
        <v>156</v>
      </c>
      <c r="BM115" s="14" t="s">
        <v>323</v>
      </c>
    </row>
    <row r="116" spans="2:47" s="1" customFormat="1" ht="30" customHeight="1">
      <c r="B116" s="31"/>
      <c r="D116" s="165" t="s">
        <v>129</v>
      </c>
      <c r="F116" s="166" t="s">
        <v>324</v>
      </c>
      <c r="I116" s="128"/>
      <c r="L116" s="31"/>
      <c r="M116" s="60"/>
      <c r="N116" s="32"/>
      <c r="O116" s="32"/>
      <c r="P116" s="32"/>
      <c r="Q116" s="32"/>
      <c r="R116" s="32"/>
      <c r="S116" s="32"/>
      <c r="T116" s="61"/>
      <c r="AT116" s="14" t="s">
        <v>129</v>
      </c>
      <c r="AU116" s="14" t="s">
        <v>87</v>
      </c>
    </row>
    <row r="117" spans="2:65" s="1" customFormat="1" ht="22.5" customHeight="1">
      <c r="B117" s="152"/>
      <c r="C117" s="169" t="s">
        <v>87</v>
      </c>
      <c r="D117" s="169" t="s">
        <v>160</v>
      </c>
      <c r="E117" s="170" t="s">
        <v>325</v>
      </c>
      <c r="F117" s="171" t="s">
        <v>326</v>
      </c>
      <c r="G117" s="172" t="s">
        <v>180</v>
      </c>
      <c r="H117" s="173">
        <v>3</v>
      </c>
      <c r="I117" s="174"/>
      <c r="J117" s="175">
        <f>ROUND(I117*H117,2)</f>
        <v>0</v>
      </c>
      <c r="K117" s="171" t="s">
        <v>20</v>
      </c>
      <c r="L117" s="176"/>
      <c r="M117" s="177" t="s">
        <v>20</v>
      </c>
      <c r="N117" s="178" t="s">
        <v>45</v>
      </c>
      <c r="O117" s="32"/>
      <c r="P117" s="162">
        <f>O117*H117</f>
        <v>0</v>
      </c>
      <c r="Q117" s="162">
        <v>0.04</v>
      </c>
      <c r="R117" s="162">
        <f>Q117*H117</f>
        <v>0.12</v>
      </c>
      <c r="S117" s="162">
        <v>0</v>
      </c>
      <c r="T117" s="163">
        <f>S117*H117</f>
        <v>0</v>
      </c>
      <c r="AR117" s="14" t="s">
        <v>163</v>
      </c>
      <c r="AT117" s="14" t="s">
        <v>160</v>
      </c>
      <c r="AU117" s="14" t="s">
        <v>87</v>
      </c>
      <c r="AY117" s="14" t="s">
        <v>121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14" t="s">
        <v>87</v>
      </c>
      <c r="BK117" s="164">
        <f>ROUND(I117*H117,2)</f>
        <v>0</v>
      </c>
      <c r="BL117" s="14" t="s">
        <v>156</v>
      </c>
      <c r="BM117" s="14" t="s">
        <v>327</v>
      </c>
    </row>
    <row r="118" spans="2:65" s="1" customFormat="1" ht="22.5" customHeight="1">
      <c r="B118" s="152"/>
      <c r="C118" s="153" t="s">
        <v>136</v>
      </c>
      <c r="D118" s="153" t="s">
        <v>122</v>
      </c>
      <c r="E118" s="154" t="s">
        <v>200</v>
      </c>
      <c r="F118" s="155" t="s">
        <v>201</v>
      </c>
      <c r="G118" s="156" t="s">
        <v>125</v>
      </c>
      <c r="H118" s="157">
        <v>51</v>
      </c>
      <c r="I118" s="158"/>
      <c r="J118" s="159">
        <f>ROUND(I118*H118,2)</f>
        <v>0</v>
      </c>
      <c r="K118" s="155" t="s">
        <v>126</v>
      </c>
      <c r="L118" s="31"/>
      <c r="M118" s="160" t="s">
        <v>20</v>
      </c>
      <c r="N118" s="161" t="s">
        <v>45</v>
      </c>
      <c r="O118" s="32"/>
      <c r="P118" s="162">
        <f>O118*H118</f>
        <v>0</v>
      </c>
      <c r="Q118" s="162">
        <v>0.00026</v>
      </c>
      <c r="R118" s="162">
        <f>Q118*H118</f>
        <v>0.01326</v>
      </c>
      <c r="S118" s="162">
        <v>0</v>
      </c>
      <c r="T118" s="163">
        <f>S118*H118</f>
        <v>0</v>
      </c>
      <c r="AR118" s="14" t="s">
        <v>156</v>
      </c>
      <c r="AT118" s="14" t="s">
        <v>122</v>
      </c>
      <c r="AU118" s="14" t="s">
        <v>87</v>
      </c>
      <c r="AY118" s="14" t="s">
        <v>121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14" t="s">
        <v>87</v>
      </c>
      <c r="BK118" s="164">
        <f>ROUND(I118*H118,2)</f>
        <v>0</v>
      </c>
      <c r="BL118" s="14" t="s">
        <v>156</v>
      </c>
      <c r="BM118" s="14" t="s">
        <v>328</v>
      </c>
    </row>
    <row r="119" spans="2:47" s="1" customFormat="1" ht="30" customHeight="1">
      <c r="B119" s="31"/>
      <c r="D119" s="165" t="s">
        <v>129</v>
      </c>
      <c r="F119" s="166" t="s">
        <v>203</v>
      </c>
      <c r="I119" s="128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129</v>
      </c>
      <c r="AU119" s="14" t="s">
        <v>87</v>
      </c>
    </row>
    <row r="120" spans="2:65" s="1" customFormat="1" ht="22.5" customHeight="1">
      <c r="B120" s="152"/>
      <c r="C120" s="169" t="s">
        <v>145</v>
      </c>
      <c r="D120" s="169" t="s">
        <v>160</v>
      </c>
      <c r="E120" s="170" t="s">
        <v>329</v>
      </c>
      <c r="F120" s="171" t="s">
        <v>330</v>
      </c>
      <c r="G120" s="172" t="s">
        <v>180</v>
      </c>
      <c r="H120" s="173">
        <v>4</v>
      </c>
      <c r="I120" s="174"/>
      <c r="J120" s="175">
        <f>ROUND(I120*H120,2)</f>
        <v>0</v>
      </c>
      <c r="K120" s="171" t="s">
        <v>20</v>
      </c>
      <c r="L120" s="176"/>
      <c r="M120" s="177" t="s">
        <v>20</v>
      </c>
      <c r="N120" s="178" t="s">
        <v>45</v>
      </c>
      <c r="O120" s="32"/>
      <c r="P120" s="162">
        <f>O120*H120</f>
        <v>0</v>
      </c>
      <c r="Q120" s="162">
        <v>0.065</v>
      </c>
      <c r="R120" s="162">
        <f>Q120*H120</f>
        <v>0.26</v>
      </c>
      <c r="S120" s="162">
        <v>0</v>
      </c>
      <c r="T120" s="163">
        <f>S120*H120</f>
        <v>0</v>
      </c>
      <c r="AR120" s="14" t="s">
        <v>163</v>
      </c>
      <c r="AT120" s="14" t="s">
        <v>160</v>
      </c>
      <c r="AU120" s="14" t="s">
        <v>87</v>
      </c>
      <c r="AY120" s="14" t="s">
        <v>121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14" t="s">
        <v>87</v>
      </c>
      <c r="BK120" s="164">
        <f>ROUND(I120*H120,2)</f>
        <v>0</v>
      </c>
      <c r="BL120" s="14" t="s">
        <v>156</v>
      </c>
      <c r="BM120" s="14" t="s">
        <v>331</v>
      </c>
    </row>
    <row r="121" spans="2:65" s="1" customFormat="1" ht="22.5" customHeight="1">
      <c r="B121" s="152"/>
      <c r="C121" s="169" t="s">
        <v>153</v>
      </c>
      <c r="D121" s="169" t="s">
        <v>160</v>
      </c>
      <c r="E121" s="170" t="s">
        <v>332</v>
      </c>
      <c r="F121" s="171" t="s">
        <v>333</v>
      </c>
      <c r="G121" s="172" t="s">
        <v>180</v>
      </c>
      <c r="H121" s="173">
        <v>8</v>
      </c>
      <c r="I121" s="174"/>
      <c r="J121" s="175">
        <f>ROUND(I121*H121,2)</f>
        <v>0</v>
      </c>
      <c r="K121" s="171" t="s">
        <v>20</v>
      </c>
      <c r="L121" s="176"/>
      <c r="M121" s="177" t="s">
        <v>20</v>
      </c>
      <c r="N121" s="178" t="s">
        <v>45</v>
      </c>
      <c r="O121" s="32"/>
      <c r="P121" s="162">
        <f>O121*H121</f>
        <v>0</v>
      </c>
      <c r="Q121" s="162">
        <v>0.075</v>
      </c>
      <c r="R121" s="162">
        <f>Q121*H121</f>
        <v>0.6</v>
      </c>
      <c r="S121" s="162">
        <v>0</v>
      </c>
      <c r="T121" s="163">
        <f>S121*H121</f>
        <v>0</v>
      </c>
      <c r="AR121" s="14" t="s">
        <v>163</v>
      </c>
      <c r="AT121" s="14" t="s">
        <v>160</v>
      </c>
      <c r="AU121" s="14" t="s">
        <v>87</v>
      </c>
      <c r="AY121" s="14" t="s">
        <v>121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14" t="s">
        <v>87</v>
      </c>
      <c r="BK121" s="164">
        <f>ROUND(I121*H121,2)</f>
        <v>0</v>
      </c>
      <c r="BL121" s="14" t="s">
        <v>156</v>
      </c>
      <c r="BM121" s="14" t="s">
        <v>334</v>
      </c>
    </row>
    <row r="122" spans="2:65" s="1" customFormat="1" ht="31.5" customHeight="1">
      <c r="B122" s="152"/>
      <c r="C122" s="153" t="s">
        <v>208</v>
      </c>
      <c r="D122" s="153" t="s">
        <v>122</v>
      </c>
      <c r="E122" s="154" t="s">
        <v>244</v>
      </c>
      <c r="F122" s="155" t="s">
        <v>245</v>
      </c>
      <c r="G122" s="156" t="s">
        <v>133</v>
      </c>
      <c r="H122" s="157">
        <v>148</v>
      </c>
      <c r="I122" s="158"/>
      <c r="J122" s="159">
        <f>ROUND(I122*H122,2)</f>
        <v>0</v>
      </c>
      <c r="K122" s="155" t="s">
        <v>126</v>
      </c>
      <c r="L122" s="31"/>
      <c r="M122" s="160" t="s">
        <v>20</v>
      </c>
      <c r="N122" s="161" t="s">
        <v>45</v>
      </c>
      <c r="O122" s="32"/>
      <c r="P122" s="162">
        <f>O122*H122</f>
        <v>0</v>
      </c>
      <c r="Q122" s="162">
        <v>0.00012</v>
      </c>
      <c r="R122" s="162">
        <f>Q122*H122</f>
        <v>0.01776</v>
      </c>
      <c r="S122" s="162">
        <v>0</v>
      </c>
      <c r="T122" s="163">
        <f>S122*H122</f>
        <v>0</v>
      </c>
      <c r="AR122" s="14" t="s">
        <v>156</v>
      </c>
      <c r="AT122" s="14" t="s">
        <v>122</v>
      </c>
      <c r="AU122" s="14" t="s">
        <v>87</v>
      </c>
      <c r="AY122" s="14" t="s">
        <v>121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14" t="s">
        <v>87</v>
      </c>
      <c r="BK122" s="164">
        <f>ROUND(I122*H122,2)</f>
        <v>0</v>
      </c>
      <c r="BL122" s="14" t="s">
        <v>156</v>
      </c>
      <c r="BM122" s="14" t="s">
        <v>335</v>
      </c>
    </row>
    <row r="123" spans="2:47" s="1" customFormat="1" ht="22.5" customHeight="1">
      <c r="B123" s="31"/>
      <c r="D123" s="165" t="s">
        <v>129</v>
      </c>
      <c r="F123" s="166" t="s">
        <v>245</v>
      </c>
      <c r="I123" s="128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129</v>
      </c>
      <c r="AU123" s="14" t="s">
        <v>87</v>
      </c>
    </row>
    <row r="124" spans="2:65" s="1" customFormat="1" ht="22.5" customHeight="1">
      <c r="B124" s="152"/>
      <c r="C124" s="153" t="s">
        <v>336</v>
      </c>
      <c r="D124" s="153" t="s">
        <v>122</v>
      </c>
      <c r="E124" s="154" t="s">
        <v>337</v>
      </c>
      <c r="F124" s="155" t="s">
        <v>338</v>
      </c>
      <c r="G124" s="156" t="s">
        <v>180</v>
      </c>
      <c r="H124" s="157">
        <v>12</v>
      </c>
      <c r="I124" s="158"/>
      <c r="J124" s="159">
        <f>ROUND(I124*H124,2)</f>
        <v>0</v>
      </c>
      <c r="K124" s="155" t="s">
        <v>126</v>
      </c>
      <c r="L124" s="31"/>
      <c r="M124" s="160" t="s">
        <v>20</v>
      </c>
      <c r="N124" s="161" t="s">
        <v>45</v>
      </c>
      <c r="O124" s="32"/>
      <c r="P124" s="162">
        <f>O124*H124</f>
        <v>0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AR124" s="14" t="s">
        <v>156</v>
      </c>
      <c r="AT124" s="14" t="s">
        <v>122</v>
      </c>
      <c r="AU124" s="14" t="s">
        <v>87</v>
      </c>
      <c r="AY124" s="14" t="s">
        <v>121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14" t="s">
        <v>87</v>
      </c>
      <c r="BK124" s="164">
        <f>ROUND(I124*H124,2)</f>
        <v>0</v>
      </c>
      <c r="BL124" s="14" t="s">
        <v>156</v>
      </c>
      <c r="BM124" s="14" t="s">
        <v>339</v>
      </c>
    </row>
    <row r="125" spans="2:65" s="1" customFormat="1" ht="22.5" customHeight="1">
      <c r="B125" s="152"/>
      <c r="C125" s="153" t="s">
        <v>270</v>
      </c>
      <c r="D125" s="153" t="s">
        <v>122</v>
      </c>
      <c r="E125" s="154" t="s">
        <v>340</v>
      </c>
      <c r="F125" s="155" t="s">
        <v>341</v>
      </c>
      <c r="G125" s="156" t="s">
        <v>180</v>
      </c>
      <c r="H125" s="157">
        <v>3</v>
      </c>
      <c r="I125" s="158"/>
      <c r="J125" s="159">
        <f>ROUND(I125*H125,2)</f>
        <v>0</v>
      </c>
      <c r="K125" s="155" t="s">
        <v>20</v>
      </c>
      <c r="L125" s="31"/>
      <c r="M125" s="160" t="s">
        <v>20</v>
      </c>
      <c r="N125" s="161" t="s">
        <v>45</v>
      </c>
      <c r="O125" s="32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AR125" s="14" t="s">
        <v>156</v>
      </c>
      <c r="AT125" s="14" t="s">
        <v>122</v>
      </c>
      <c r="AU125" s="14" t="s">
        <v>87</v>
      </c>
      <c r="AY125" s="14" t="s">
        <v>121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14" t="s">
        <v>87</v>
      </c>
      <c r="BK125" s="164">
        <f>ROUND(I125*H125,2)</f>
        <v>0</v>
      </c>
      <c r="BL125" s="14" t="s">
        <v>156</v>
      </c>
      <c r="BM125" s="14" t="s">
        <v>342</v>
      </c>
    </row>
    <row r="126" spans="2:65" s="1" customFormat="1" ht="22.5" customHeight="1">
      <c r="B126" s="152"/>
      <c r="C126" s="169" t="s">
        <v>199</v>
      </c>
      <c r="D126" s="169" t="s">
        <v>160</v>
      </c>
      <c r="E126" s="170" t="s">
        <v>256</v>
      </c>
      <c r="F126" s="171" t="s">
        <v>257</v>
      </c>
      <c r="G126" s="172" t="s">
        <v>133</v>
      </c>
      <c r="H126" s="173">
        <v>24</v>
      </c>
      <c r="I126" s="174"/>
      <c r="J126" s="175">
        <f>ROUND(I126*H126,2)</f>
        <v>0</v>
      </c>
      <c r="K126" s="171" t="s">
        <v>20</v>
      </c>
      <c r="L126" s="176"/>
      <c r="M126" s="177" t="s">
        <v>20</v>
      </c>
      <c r="N126" s="178" t="s">
        <v>45</v>
      </c>
      <c r="O126" s="32"/>
      <c r="P126" s="162">
        <f>O126*H126</f>
        <v>0</v>
      </c>
      <c r="Q126" s="162">
        <v>0.01</v>
      </c>
      <c r="R126" s="162">
        <f>Q126*H126</f>
        <v>0.24</v>
      </c>
      <c r="S126" s="162">
        <v>0</v>
      </c>
      <c r="T126" s="163">
        <f>S126*H126</f>
        <v>0</v>
      </c>
      <c r="AR126" s="14" t="s">
        <v>163</v>
      </c>
      <c r="AT126" s="14" t="s">
        <v>160</v>
      </c>
      <c r="AU126" s="14" t="s">
        <v>87</v>
      </c>
      <c r="AY126" s="14" t="s">
        <v>121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4" t="s">
        <v>87</v>
      </c>
      <c r="BK126" s="164">
        <f>ROUND(I126*H126,2)</f>
        <v>0</v>
      </c>
      <c r="BL126" s="14" t="s">
        <v>156</v>
      </c>
      <c r="BM126" s="14" t="s">
        <v>343</v>
      </c>
    </row>
    <row r="127" spans="2:47" s="1" customFormat="1" ht="22.5" customHeight="1">
      <c r="B127" s="31"/>
      <c r="D127" s="165" t="s">
        <v>129</v>
      </c>
      <c r="F127" s="166" t="s">
        <v>257</v>
      </c>
      <c r="I127" s="128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129</v>
      </c>
      <c r="AU127" s="14" t="s">
        <v>87</v>
      </c>
    </row>
    <row r="128" spans="2:65" s="1" customFormat="1" ht="22.5" customHeight="1">
      <c r="B128" s="152"/>
      <c r="C128" s="153" t="s">
        <v>204</v>
      </c>
      <c r="D128" s="153" t="s">
        <v>122</v>
      </c>
      <c r="E128" s="154" t="s">
        <v>260</v>
      </c>
      <c r="F128" s="155" t="s">
        <v>261</v>
      </c>
      <c r="G128" s="156" t="s">
        <v>148</v>
      </c>
      <c r="H128" s="157">
        <v>1.4</v>
      </c>
      <c r="I128" s="158"/>
      <c r="J128" s="159">
        <f>ROUND(I128*H128,2)</f>
        <v>0</v>
      </c>
      <c r="K128" s="155" t="s">
        <v>126</v>
      </c>
      <c r="L128" s="31"/>
      <c r="M128" s="160" t="s">
        <v>20</v>
      </c>
      <c r="N128" s="161" t="s">
        <v>45</v>
      </c>
      <c r="O128" s="32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AR128" s="14" t="s">
        <v>156</v>
      </c>
      <c r="AT128" s="14" t="s">
        <v>122</v>
      </c>
      <c r="AU128" s="14" t="s">
        <v>87</v>
      </c>
      <c r="AY128" s="14" t="s">
        <v>121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4" t="s">
        <v>87</v>
      </c>
      <c r="BK128" s="164">
        <f>ROUND(I128*H128,2)</f>
        <v>0</v>
      </c>
      <c r="BL128" s="14" t="s">
        <v>156</v>
      </c>
      <c r="BM128" s="14" t="s">
        <v>344</v>
      </c>
    </row>
    <row r="129" spans="2:47" s="1" customFormat="1" ht="22.5" customHeight="1">
      <c r="B129" s="31"/>
      <c r="D129" s="167" t="s">
        <v>129</v>
      </c>
      <c r="F129" s="168" t="s">
        <v>261</v>
      </c>
      <c r="I129" s="128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129</v>
      </c>
      <c r="AU129" s="14" t="s">
        <v>87</v>
      </c>
    </row>
    <row r="130" spans="2:63" s="9" customFormat="1" ht="29.25" customHeight="1">
      <c r="B130" s="140"/>
      <c r="D130" s="141" t="s">
        <v>72</v>
      </c>
      <c r="E130" s="192" t="s">
        <v>268</v>
      </c>
      <c r="F130" s="192" t="s">
        <v>269</v>
      </c>
      <c r="I130" s="143"/>
      <c r="J130" s="193">
        <f>BK130</f>
        <v>0</v>
      </c>
      <c r="L130" s="140"/>
      <c r="M130" s="145"/>
      <c r="N130" s="146"/>
      <c r="O130" s="146"/>
      <c r="P130" s="147">
        <f>SUM(P131:P137)</f>
        <v>0</v>
      </c>
      <c r="Q130" s="146"/>
      <c r="R130" s="147">
        <f>SUM(R131:R137)</f>
        <v>0.07740000000000001</v>
      </c>
      <c r="S130" s="146"/>
      <c r="T130" s="148">
        <f>SUM(T131:T137)</f>
        <v>0.01767</v>
      </c>
      <c r="AR130" s="149" t="s">
        <v>87</v>
      </c>
      <c r="AT130" s="150" t="s">
        <v>72</v>
      </c>
      <c r="AU130" s="150" t="s">
        <v>22</v>
      </c>
      <c r="AY130" s="149" t="s">
        <v>121</v>
      </c>
      <c r="BK130" s="151">
        <f>SUM(BK131:BK137)</f>
        <v>0</v>
      </c>
    </row>
    <row r="131" spans="2:65" s="1" customFormat="1" ht="22.5" customHeight="1">
      <c r="B131" s="152"/>
      <c r="C131" s="153" t="s">
        <v>278</v>
      </c>
      <c r="D131" s="153" t="s">
        <v>122</v>
      </c>
      <c r="E131" s="154" t="s">
        <v>271</v>
      </c>
      <c r="F131" s="155" t="s">
        <v>272</v>
      </c>
      <c r="G131" s="156" t="s">
        <v>125</v>
      </c>
      <c r="H131" s="157">
        <v>57</v>
      </c>
      <c r="I131" s="158"/>
      <c r="J131" s="159">
        <f>ROUND(I131*H131,2)</f>
        <v>0</v>
      </c>
      <c r="K131" s="155" t="s">
        <v>126</v>
      </c>
      <c r="L131" s="31"/>
      <c r="M131" s="160" t="s">
        <v>20</v>
      </c>
      <c r="N131" s="161" t="s">
        <v>45</v>
      </c>
      <c r="O131" s="32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AR131" s="14" t="s">
        <v>156</v>
      </c>
      <c r="AT131" s="14" t="s">
        <v>122</v>
      </c>
      <c r="AU131" s="14" t="s">
        <v>87</v>
      </c>
      <c r="AY131" s="14" t="s">
        <v>121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4" t="s">
        <v>87</v>
      </c>
      <c r="BK131" s="164">
        <f>ROUND(I131*H131,2)</f>
        <v>0</v>
      </c>
      <c r="BL131" s="14" t="s">
        <v>156</v>
      </c>
      <c r="BM131" s="14" t="s">
        <v>345</v>
      </c>
    </row>
    <row r="132" spans="2:47" s="1" customFormat="1" ht="22.5" customHeight="1">
      <c r="B132" s="31"/>
      <c r="D132" s="165" t="s">
        <v>129</v>
      </c>
      <c r="F132" s="166" t="s">
        <v>272</v>
      </c>
      <c r="I132" s="128"/>
      <c r="L132" s="31"/>
      <c r="M132" s="60"/>
      <c r="N132" s="32"/>
      <c r="O132" s="32"/>
      <c r="P132" s="32"/>
      <c r="Q132" s="32"/>
      <c r="R132" s="32"/>
      <c r="S132" s="32"/>
      <c r="T132" s="61"/>
      <c r="AT132" s="14" t="s">
        <v>129</v>
      </c>
      <c r="AU132" s="14" t="s">
        <v>87</v>
      </c>
    </row>
    <row r="133" spans="2:65" s="1" customFormat="1" ht="22.5" customHeight="1">
      <c r="B133" s="152"/>
      <c r="C133" s="153" t="s">
        <v>282</v>
      </c>
      <c r="D133" s="153" t="s">
        <v>122</v>
      </c>
      <c r="E133" s="154" t="s">
        <v>275</v>
      </c>
      <c r="F133" s="155" t="s">
        <v>276</v>
      </c>
      <c r="G133" s="156" t="s">
        <v>125</v>
      </c>
      <c r="H133" s="157">
        <v>57</v>
      </c>
      <c r="I133" s="158"/>
      <c r="J133" s="159">
        <f>ROUND(I133*H133,2)</f>
        <v>0</v>
      </c>
      <c r="K133" s="155" t="s">
        <v>126</v>
      </c>
      <c r="L133" s="31"/>
      <c r="M133" s="160" t="s">
        <v>20</v>
      </c>
      <c r="N133" s="161" t="s">
        <v>45</v>
      </c>
      <c r="O133" s="32"/>
      <c r="P133" s="162">
        <f>O133*H133</f>
        <v>0</v>
      </c>
      <c r="Q133" s="162">
        <v>0.001</v>
      </c>
      <c r="R133" s="162">
        <f>Q133*H133</f>
        <v>0.057</v>
      </c>
      <c r="S133" s="162">
        <v>0.00031</v>
      </c>
      <c r="T133" s="163">
        <f>S133*H133</f>
        <v>0.01767</v>
      </c>
      <c r="AR133" s="14" t="s">
        <v>156</v>
      </c>
      <c r="AT133" s="14" t="s">
        <v>122</v>
      </c>
      <c r="AU133" s="14" t="s">
        <v>87</v>
      </c>
      <c r="AY133" s="14" t="s">
        <v>121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4" t="s">
        <v>87</v>
      </c>
      <c r="BK133" s="164">
        <f>ROUND(I133*H133,2)</f>
        <v>0</v>
      </c>
      <c r="BL133" s="14" t="s">
        <v>156</v>
      </c>
      <c r="BM133" s="14" t="s">
        <v>346</v>
      </c>
    </row>
    <row r="134" spans="2:47" s="1" customFormat="1" ht="22.5" customHeight="1">
      <c r="B134" s="31"/>
      <c r="D134" s="165" t="s">
        <v>129</v>
      </c>
      <c r="F134" s="166" t="s">
        <v>276</v>
      </c>
      <c r="I134" s="128"/>
      <c r="L134" s="31"/>
      <c r="M134" s="60"/>
      <c r="N134" s="32"/>
      <c r="O134" s="32"/>
      <c r="P134" s="32"/>
      <c r="Q134" s="32"/>
      <c r="R134" s="32"/>
      <c r="S134" s="32"/>
      <c r="T134" s="61"/>
      <c r="AT134" s="14" t="s">
        <v>129</v>
      </c>
      <c r="AU134" s="14" t="s">
        <v>87</v>
      </c>
    </row>
    <row r="135" spans="2:65" s="1" customFormat="1" ht="22.5" customHeight="1">
      <c r="B135" s="152"/>
      <c r="C135" s="153" t="s">
        <v>288</v>
      </c>
      <c r="D135" s="153" t="s">
        <v>122</v>
      </c>
      <c r="E135" s="154" t="s">
        <v>279</v>
      </c>
      <c r="F135" s="155" t="s">
        <v>280</v>
      </c>
      <c r="G135" s="156" t="s">
        <v>125</v>
      </c>
      <c r="H135" s="157">
        <v>60</v>
      </c>
      <c r="I135" s="158"/>
      <c r="J135" s="159">
        <f>ROUND(I135*H135,2)</f>
        <v>0</v>
      </c>
      <c r="K135" s="155" t="s">
        <v>126</v>
      </c>
      <c r="L135" s="31"/>
      <c r="M135" s="160" t="s">
        <v>20</v>
      </c>
      <c r="N135" s="161" t="s">
        <v>45</v>
      </c>
      <c r="O135" s="32"/>
      <c r="P135" s="162">
        <f>O135*H135</f>
        <v>0</v>
      </c>
      <c r="Q135" s="162">
        <v>0.0002</v>
      </c>
      <c r="R135" s="162">
        <f>Q135*H135</f>
        <v>0.012</v>
      </c>
      <c r="S135" s="162">
        <v>0</v>
      </c>
      <c r="T135" s="163">
        <f>S135*H135</f>
        <v>0</v>
      </c>
      <c r="AR135" s="14" t="s">
        <v>156</v>
      </c>
      <c r="AT135" s="14" t="s">
        <v>122</v>
      </c>
      <c r="AU135" s="14" t="s">
        <v>87</v>
      </c>
      <c r="AY135" s="14" t="s">
        <v>121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4" t="s">
        <v>87</v>
      </c>
      <c r="BK135" s="164">
        <f>ROUND(I135*H135,2)</f>
        <v>0</v>
      </c>
      <c r="BL135" s="14" t="s">
        <v>156</v>
      </c>
      <c r="BM135" s="14" t="s">
        <v>347</v>
      </c>
    </row>
    <row r="136" spans="2:47" s="1" customFormat="1" ht="22.5" customHeight="1">
      <c r="B136" s="31"/>
      <c r="D136" s="165" t="s">
        <v>129</v>
      </c>
      <c r="F136" s="166" t="s">
        <v>280</v>
      </c>
      <c r="I136" s="128"/>
      <c r="L136" s="31"/>
      <c r="M136" s="60"/>
      <c r="N136" s="32"/>
      <c r="O136" s="32"/>
      <c r="P136" s="32"/>
      <c r="Q136" s="32"/>
      <c r="R136" s="32"/>
      <c r="S136" s="32"/>
      <c r="T136" s="61"/>
      <c r="AT136" s="14" t="s">
        <v>129</v>
      </c>
      <c r="AU136" s="14" t="s">
        <v>87</v>
      </c>
    </row>
    <row r="137" spans="2:65" s="1" customFormat="1" ht="31.5" customHeight="1">
      <c r="B137" s="152"/>
      <c r="C137" s="153" t="s">
        <v>292</v>
      </c>
      <c r="D137" s="153" t="s">
        <v>122</v>
      </c>
      <c r="E137" s="154" t="s">
        <v>348</v>
      </c>
      <c r="F137" s="155" t="s">
        <v>349</v>
      </c>
      <c r="G137" s="156" t="s">
        <v>125</v>
      </c>
      <c r="H137" s="157">
        <v>60</v>
      </c>
      <c r="I137" s="158"/>
      <c r="J137" s="159">
        <f>ROUND(I137*H137,2)</f>
        <v>0</v>
      </c>
      <c r="K137" s="155" t="s">
        <v>126</v>
      </c>
      <c r="L137" s="31"/>
      <c r="M137" s="160" t="s">
        <v>20</v>
      </c>
      <c r="N137" s="161" t="s">
        <v>45</v>
      </c>
      <c r="O137" s="32"/>
      <c r="P137" s="162">
        <f>O137*H137</f>
        <v>0</v>
      </c>
      <c r="Q137" s="162">
        <v>0.00014</v>
      </c>
      <c r="R137" s="162">
        <f>Q137*H137</f>
        <v>0.0084</v>
      </c>
      <c r="S137" s="162">
        <v>0</v>
      </c>
      <c r="T137" s="163">
        <f>S137*H137</f>
        <v>0</v>
      </c>
      <c r="AR137" s="14" t="s">
        <v>156</v>
      </c>
      <c r="AT137" s="14" t="s">
        <v>122</v>
      </c>
      <c r="AU137" s="14" t="s">
        <v>87</v>
      </c>
      <c r="AY137" s="14" t="s">
        <v>121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4" t="s">
        <v>87</v>
      </c>
      <c r="BK137" s="164">
        <f>ROUND(I137*H137,2)</f>
        <v>0</v>
      </c>
      <c r="BL137" s="14" t="s">
        <v>156</v>
      </c>
      <c r="BM137" s="14" t="s">
        <v>350</v>
      </c>
    </row>
    <row r="138" spans="2:63" s="9" customFormat="1" ht="29.25" customHeight="1">
      <c r="B138" s="140"/>
      <c r="D138" s="141" t="s">
        <v>72</v>
      </c>
      <c r="E138" s="192" t="s">
        <v>286</v>
      </c>
      <c r="F138" s="192" t="s">
        <v>287</v>
      </c>
      <c r="I138" s="143"/>
      <c r="J138" s="193">
        <f>BK138</f>
        <v>0</v>
      </c>
      <c r="L138" s="140"/>
      <c r="M138" s="145"/>
      <c r="N138" s="146"/>
      <c r="O138" s="146"/>
      <c r="P138" s="147">
        <f>SUM(P139:P142)</f>
        <v>0</v>
      </c>
      <c r="Q138" s="146"/>
      <c r="R138" s="147">
        <f>SUM(R139:R142)</f>
        <v>0.0754</v>
      </c>
      <c r="S138" s="146"/>
      <c r="T138" s="148">
        <f>SUM(T139:T142)</f>
        <v>0</v>
      </c>
      <c r="AR138" s="149" t="s">
        <v>87</v>
      </c>
      <c r="AT138" s="150" t="s">
        <v>72</v>
      </c>
      <c r="AU138" s="150" t="s">
        <v>22</v>
      </c>
      <c r="AY138" s="149" t="s">
        <v>121</v>
      </c>
      <c r="BK138" s="151">
        <f>SUM(BK139:BK142)</f>
        <v>0</v>
      </c>
    </row>
    <row r="139" spans="2:65" s="1" customFormat="1" ht="31.5" customHeight="1">
      <c r="B139" s="152"/>
      <c r="C139" s="153" t="s">
        <v>351</v>
      </c>
      <c r="D139" s="153" t="s">
        <v>122</v>
      </c>
      <c r="E139" s="154" t="s">
        <v>289</v>
      </c>
      <c r="F139" s="155" t="s">
        <v>290</v>
      </c>
      <c r="G139" s="156" t="s">
        <v>125</v>
      </c>
      <c r="H139" s="157">
        <v>58</v>
      </c>
      <c r="I139" s="158"/>
      <c r="J139" s="159">
        <f>ROUND(I139*H139,2)</f>
        <v>0</v>
      </c>
      <c r="K139" s="155" t="s">
        <v>126</v>
      </c>
      <c r="L139" s="31"/>
      <c r="M139" s="160" t="s">
        <v>20</v>
      </c>
      <c r="N139" s="161" t="s">
        <v>45</v>
      </c>
      <c r="O139" s="32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4" t="s">
        <v>156</v>
      </c>
      <c r="AT139" s="14" t="s">
        <v>122</v>
      </c>
      <c r="AU139" s="14" t="s">
        <v>87</v>
      </c>
      <c r="AY139" s="14" t="s">
        <v>121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4" t="s">
        <v>87</v>
      </c>
      <c r="BK139" s="164">
        <f>ROUND(I139*H139,2)</f>
        <v>0</v>
      </c>
      <c r="BL139" s="14" t="s">
        <v>156</v>
      </c>
      <c r="BM139" s="14" t="s">
        <v>352</v>
      </c>
    </row>
    <row r="140" spans="2:47" s="1" customFormat="1" ht="22.5" customHeight="1">
      <c r="B140" s="31"/>
      <c r="D140" s="165" t="s">
        <v>129</v>
      </c>
      <c r="F140" s="166" t="s">
        <v>290</v>
      </c>
      <c r="I140" s="128"/>
      <c r="L140" s="31"/>
      <c r="M140" s="60"/>
      <c r="N140" s="32"/>
      <c r="O140" s="32"/>
      <c r="P140" s="32"/>
      <c r="Q140" s="32"/>
      <c r="R140" s="32"/>
      <c r="S140" s="32"/>
      <c r="T140" s="61"/>
      <c r="AT140" s="14" t="s">
        <v>129</v>
      </c>
      <c r="AU140" s="14" t="s">
        <v>87</v>
      </c>
    </row>
    <row r="141" spans="2:65" s="1" customFormat="1" ht="22.5" customHeight="1">
      <c r="B141" s="152"/>
      <c r="C141" s="169" t="s">
        <v>353</v>
      </c>
      <c r="D141" s="169" t="s">
        <v>160</v>
      </c>
      <c r="E141" s="170" t="s">
        <v>354</v>
      </c>
      <c r="F141" s="171" t="s">
        <v>294</v>
      </c>
      <c r="G141" s="172" t="s">
        <v>125</v>
      </c>
      <c r="H141" s="173">
        <v>58</v>
      </c>
      <c r="I141" s="174"/>
      <c r="J141" s="175">
        <f>ROUND(I141*H141,2)</f>
        <v>0</v>
      </c>
      <c r="K141" s="171" t="s">
        <v>20</v>
      </c>
      <c r="L141" s="176"/>
      <c r="M141" s="177" t="s">
        <v>20</v>
      </c>
      <c r="N141" s="178" t="s">
        <v>45</v>
      </c>
      <c r="O141" s="32"/>
      <c r="P141" s="162">
        <f>O141*H141</f>
        <v>0</v>
      </c>
      <c r="Q141" s="162">
        <v>0.0013</v>
      </c>
      <c r="R141" s="162">
        <f>Q141*H141</f>
        <v>0.0754</v>
      </c>
      <c r="S141" s="162">
        <v>0</v>
      </c>
      <c r="T141" s="163">
        <f>S141*H141</f>
        <v>0</v>
      </c>
      <c r="AR141" s="14" t="s">
        <v>163</v>
      </c>
      <c r="AT141" s="14" t="s">
        <v>160</v>
      </c>
      <c r="AU141" s="14" t="s">
        <v>87</v>
      </c>
      <c r="AY141" s="14" t="s">
        <v>121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4" t="s">
        <v>87</v>
      </c>
      <c r="BK141" s="164">
        <f>ROUND(I141*H141,2)</f>
        <v>0</v>
      </c>
      <c r="BL141" s="14" t="s">
        <v>156</v>
      </c>
      <c r="BM141" s="14" t="s">
        <v>355</v>
      </c>
    </row>
    <row r="142" spans="2:47" s="1" customFormat="1" ht="22.5" customHeight="1">
      <c r="B142" s="31"/>
      <c r="D142" s="167" t="s">
        <v>129</v>
      </c>
      <c r="F142" s="168" t="s">
        <v>296</v>
      </c>
      <c r="I142" s="128"/>
      <c r="L142" s="31"/>
      <c r="M142" s="179"/>
      <c r="N142" s="180"/>
      <c r="O142" s="180"/>
      <c r="P142" s="180"/>
      <c r="Q142" s="180"/>
      <c r="R142" s="180"/>
      <c r="S142" s="180"/>
      <c r="T142" s="181"/>
      <c r="AT142" s="14" t="s">
        <v>129</v>
      </c>
      <c r="AU142" s="14" t="s">
        <v>87</v>
      </c>
    </row>
    <row r="143" spans="2:12" s="1" customFormat="1" ht="6.75" customHeight="1">
      <c r="B143" s="46"/>
      <c r="C143" s="47"/>
      <c r="D143" s="47"/>
      <c r="E143" s="47"/>
      <c r="F143" s="47"/>
      <c r="G143" s="47"/>
      <c r="H143" s="47"/>
      <c r="I143" s="113"/>
      <c r="J143" s="47"/>
      <c r="K143" s="47"/>
      <c r="L143" s="31"/>
    </row>
    <row r="166" ht="13.5">
      <c r="AT166" s="182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581</v>
      </c>
      <c r="G1" s="322" t="s">
        <v>582</v>
      </c>
      <c r="H1" s="322"/>
      <c r="I1" s="203"/>
      <c r="J1" s="198" t="s">
        <v>583</v>
      </c>
      <c r="K1" s="196" t="s">
        <v>90</v>
      </c>
      <c r="L1" s="198" t="s">
        <v>584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86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91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92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357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ROUND(J83,2)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ROUND(SUM(BE83:BE202),2)</f>
        <v>0</v>
      </c>
      <c r="G30" s="32"/>
      <c r="H30" s="32"/>
      <c r="I30" s="105">
        <v>0.21</v>
      </c>
      <c r="J30" s="104">
        <f>ROUND(ROUND((SUM(BE83:BE202)),2)*I30,2)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ROUND(SUM(BF83:BF202),2)</f>
        <v>0</v>
      </c>
      <c r="G31" s="32"/>
      <c r="H31" s="32"/>
      <c r="I31" s="105">
        <v>0.15</v>
      </c>
      <c r="J31" s="104">
        <f>ROUND(ROUND((SUM(BF83:BF202)),2)*I31,2)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ROUND(SUM(BG83:BG202),2)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ROUND(SUM(BH83:BH202),2)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ROUND(SUM(BI83:BI202),2)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94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92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III. etapa - Výměna oken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n,L..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n.L.</v>
      </c>
      <c r="G51" s="32"/>
      <c r="H51" s="32"/>
      <c r="I51" s="93" t="s">
        <v>35</v>
      </c>
      <c r="J51" s="25" t="str">
        <f>E21</f>
        <v>Projektis s.r.o. Dvůr Králové n.L.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95</v>
      </c>
      <c r="D54" s="106"/>
      <c r="E54" s="106"/>
      <c r="F54" s="106"/>
      <c r="G54" s="106"/>
      <c r="H54" s="106"/>
      <c r="I54" s="117"/>
      <c r="J54" s="118" t="s">
        <v>96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97</v>
      </c>
      <c r="D56" s="32"/>
      <c r="E56" s="32"/>
      <c r="F56" s="32"/>
      <c r="G56" s="32"/>
      <c r="H56" s="32"/>
      <c r="I56" s="92"/>
      <c r="J56" s="102">
        <f>J83</f>
        <v>0</v>
      </c>
      <c r="K56" s="35"/>
      <c r="AU56" s="14" t="s">
        <v>98</v>
      </c>
    </row>
    <row r="57" spans="2:11" s="7" customFormat="1" ht="24.75" customHeight="1">
      <c r="B57" s="121"/>
      <c r="C57" s="122"/>
      <c r="D57" s="123" t="s">
        <v>99</v>
      </c>
      <c r="E57" s="124"/>
      <c r="F57" s="124"/>
      <c r="G57" s="124"/>
      <c r="H57" s="124"/>
      <c r="I57" s="125"/>
      <c r="J57" s="126">
        <f>J84</f>
        <v>0</v>
      </c>
      <c r="K57" s="127"/>
    </row>
    <row r="58" spans="2:11" s="7" customFormat="1" ht="24.75" customHeight="1">
      <c r="B58" s="121"/>
      <c r="C58" s="122"/>
      <c r="D58" s="123" t="s">
        <v>298</v>
      </c>
      <c r="E58" s="124"/>
      <c r="F58" s="124"/>
      <c r="G58" s="124"/>
      <c r="H58" s="124"/>
      <c r="I58" s="125"/>
      <c r="J58" s="126">
        <f>J101</f>
        <v>0</v>
      </c>
      <c r="K58" s="127"/>
    </row>
    <row r="59" spans="2:11" s="10" customFormat="1" ht="19.5" customHeight="1">
      <c r="B59" s="183"/>
      <c r="C59" s="184"/>
      <c r="D59" s="185" t="s">
        <v>299</v>
      </c>
      <c r="E59" s="186"/>
      <c r="F59" s="186"/>
      <c r="G59" s="186"/>
      <c r="H59" s="186"/>
      <c r="I59" s="187"/>
      <c r="J59" s="188">
        <f>J102</f>
        <v>0</v>
      </c>
      <c r="K59" s="189"/>
    </row>
    <row r="60" spans="2:11" s="10" customFormat="1" ht="19.5" customHeight="1">
      <c r="B60" s="183"/>
      <c r="C60" s="184"/>
      <c r="D60" s="185" t="s">
        <v>300</v>
      </c>
      <c r="E60" s="186"/>
      <c r="F60" s="186"/>
      <c r="G60" s="186"/>
      <c r="H60" s="186"/>
      <c r="I60" s="187"/>
      <c r="J60" s="188">
        <f>J119</f>
        <v>0</v>
      </c>
      <c r="K60" s="189"/>
    </row>
    <row r="61" spans="2:11" s="10" customFormat="1" ht="19.5" customHeight="1">
      <c r="B61" s="183"/>
      <c r="C61" s="184"/>
      <c r="D61" s="185" t="s">
        <v>358</v>
      </c>
      <c r="E61" s="186"/>
      <c r="F61" s="186"/>
      <c r="G61" s="186"/>
      <c r="H61" s="186"/>
      <c r="I61" s="187"/>
      <c r="J61" s="188">
        <f>J172</f>
        <v>0</v>
      </c>
      <c r="K61" s="189"/>
    </row>
    <row r="62" spans="2:11" s="10" customFormat="1" ht="19.5" customHeight="1">
      <c r="B62" s="183"/>
      <c r="C62" s="184"/>
      <c r="D62" s="185" t="s">
        <v>301</v>
      </c>
      <c r="E62" s="186"/>
      <c r="F62" s="186"/>
      <c r="G62" s="186"/>
      <c r="H62" s="186"/>
      <c r="I62" s="187"/>
      <c r="J62" s="188">
        <f>J189</f>
        <v>0</v>
      </c>
      <c r="K62" s="189"/>
    </row>
    <row r="63" spans="2:11" s="10" customFormat="1" ht="19.5" customHeight="1">
      <c r="B63" s="183"/>
      <c r="C63" s="184"/>
      <c r="D63" s="185" t="s">
        <v>302</v>
      </c>
      <c r="E63" s="186"/>
      <c r="F63" s="186"/>
      <c r="G63" s="186"/>
      <c r="H63" s="186"/>
      <c r="I63" s="187"/>
      <c r="J63" s="188">
        <f>J198</f>
        <v>0</v>
      </c>
      <c r="K63" s="189"/>
    </row>
    <row r="64" spans="2:11" s="1" customFormat="1" ht="21.75" customHeight="1">
      <c r="B64" s="31"/>
      <c r="C64" s="32"/>
      <c r="D64" s="32"/>
      <c r="E64" s="32"/>
      <c r="F64" s="32"/>
      <c r="G64" s="32"/>
      <c r="H64" s="32"/>
      <c r="I64" s="92"/>
      <c r="J64" s="32"/>
      <c r="K64" s="35"/>
    </row>
    <row r="65" spans="2:11" s="1" customFormat="1" ht="6.75" customHeight="1">
      <c r="B65" s="46"/>
      <c r="C65" s="47"/>
      <c r="D65" s="47"/>
      <c r="E65" s="47"/>
      <c r="F65" s="47"/>
      <c r="G65" s="47"/>
      <c r="H65" s="47"/>
      <c r="I65" s="113"/>
      <c r="J65" s="47"/>
      <c r="K65" s="48"/>
    </row>
    <row r="69" spans="2:12" s="1" customFormat="1" ht="6.75" customHeight="1">
      <c r="B69" s="49"/>
      <c r="C69" s="50"/>
      <c r="D69" s="50"/>
      <c r="E69" s="50"/>
      <c r="F69" s="50"/>
      <c r="G69" s="50"/>
      <c r="H69" s="50"/>
      <c r="I69" s="114"/>
      <c r="J69" s="50"/>
      <c r="K69" s="50"/>
      <c r="L69" s="31"/>
    </row>
    <row r="70" spans="2:12" s="1" customFormat="1" ht="36.75" customHeight="1">
      <c r="B70" s="31"/>
      <c r="C70" s="51" t="s">
        <v>105</v>
      </c>
      <c r="I70" s="128"/>
      <c r="L70" s="31"/>
    </row>
    <row r="71" spans="2:12" s="1" customFormat="1" ht="6.75" customHeight="1">
      <c r="B71" s="31"/>
      <c r="I71" s="128"/>
      <c r="L71" s="31"/>
    </row>
    <row r="72" spans="2:12" s="1" customFormat="1" ht="14.25" customHeight="1">
      <c r="B72" s="31"/>
      <c r="C72" s="53" t="s">
        <v>16</v>
      </c>
      <c r="I72" s="128"/>
      <c r="L72" s="31"/>
    </row>
    <row r="73" spans="2:12" s="1" customFormat="1" ht="22.5" customHeight="1">
      <c r="B73" s="31"/>
      <c r="E73" s="326" t="str">
        <f>E7</f>
        <v>Pasportizace oken budovy čp. 400 Dvůr Králové n.L.</v>
      </c>
      <c r="F73" s="288"/>
      <c r="G73" s="288"/>
      <c r="H73" s="288"/>
      <c r="I73" s="128"/>
      <c r="L73" s="31"/>
    </row>
    <row r="74" spans="2:12" s="1" customFormat="1" ht="14.25" customHeight="1">
      <c r="B74" s="31"/>
      <c r="C74" s="53" t="s">
        <v>92</v>
      </c>
      <c r="I74" s="128"/>
      <c r="L74" s="31"/>
    </row>
    <row r="75" spans="2:12" s="1" customFormat="1" ht="23.25" customHeight="1">
      <c r="B75" s="31"/>
      <c r="E75" s="306" t="str">
        <f>E9</f>
        <v>III. etapa - Výměna oken</v>
      </c>
      <c r="F75" s="288"/>
      <c r="G75" s="288"/>
      <c r="H75" s="288"/>
      <c r="I75" s="128"/>
      <c r="L75" s="31"/>
    </row>
    <row r="76" spans="2:12" s="1" customFormat="1" ht="6.75" customHeight="1">
      <c r="B76" s="31"/>
      <c r="I76" s="128"/>
      <c r="L76" s="31"/>
    </row>
    <row r="77" spans="2:12" s="1" customFormat="1" ht="18" customHeight="1">
      <c r="B77" s="31"/>
      <c r="C77" s="53" t="s">
        <v>23</v>
      </c>
      <c r="F77" s="129" t="str">
        <f>F12</f>
        <v>Dvůr Králové n,L..</v>
      </c>
      <c r="I77" s="130" t="s">
        <v>25</v>
      </c>
      <c r="J77" s="57" t="str">
        <f>IF(J12="","",J12)</f>
        <v>17.5.2018</v>
      </c>
      <c r="L77" s="31"/>
    </row>
    <row r="78" spans="2:12" s="1" customFormat="1" ht="6.75" customHeight="1">
      <c r="B78" s="31"/>
      <c r="I78" s="128"/>
      <c r="L78" s="31"/>
    </row>
    <row r="79" spans="2:12" s="1" customFormat="1" ht="15">
      <c r="B79" s="31"/>
      <c r="C79" s="53" t="s">
        <v>29</v>
      </c>
      <c r="F79" s="129" t="str">
        <f>E15</f>
        <v>Město Dvůr Králové n.L.</v>
      </c>
      <c r="I79" s="130" t="s">
        <v>35</v>
      </c>
      <c r="J79" s="129" t="str">
        <f>E21</f>
        <v>Projektis s.r.o. Dvůr Králové n.L.</v>
      </c>
      <c r="L79" s="31"/>
    </row>
    <row r="80" spans="2:12" s="1" customFormat="1" ht="14.25" customHeight="1">
      <c r="B80" s="31"/>
      <c r="C80" s="53" t="s">
        <v>33</v>
      </c>
      <c r="F80" s="129">
        <f>IF(E18="","",E18)</f>
      </c>
      <c r="I80" s="128"/>
      <c r="L80" s="31"/>
    </row>
    <row r="81" spans="2:12" s="1" customFormat="1" ht="9.75" customHeight="1">
      <c r="B81" s="31"/>
      <c r="I81" s="128"/>
      <c r="L81" s="31"/>
    </row>
    <row r="82" spans="2:20" s="8" customFormat="1" ht="29.25" customHeight="1">
      <c r="B82" s="131"/>
      <c r="C82" s="132" t="s">
        <v>106</v>
      </c>
      <c r="D82" s="133" t="s">
        <v>58</v>
      </c>
      <c r="E82" s="133" t="s">
        <v>54</v>
      </c>
      <c r="F82" s="133" t="s">
        <v>107</v>
      </c>
      <c r="G82" s="133" t="s">
        <v>108</v>
      </c>
      <c r="H82" s="133" t="s">
        <v>109</v>
      </c>
      <c r="I82" s="134" t="s">
        <v>110</v>
      </c>
      <c r="J82" s="133" t="s">
        <v>96</v>
      </c>
      <c r="K82" s="135" t="s">
        <v>111</v>
      </c>
      <c r="L82" s="131"/>
      <c r="M82" s="64" t="s">
        <v>112</v>
      </c>
      <c r="N82" s="65" t="s">
        <v>43</v>
      </c>
      <c r="O82" s="65" t="s">
        <v>113</v>
      </c>
      <c r="P82" s="65" t="s">
        <v>114</v>
      </c>
      <c r="Q82" s="65" t="s">
        <v>115</v>
      </c>
      <c r="R82" s="65" t="s">
        <v>116</v>
      </c>
      <c r="S82" s="65" t="s">
        <v>117</v>
      </c>
      <c r="T82" s="66" t="s">
        <v>118</v>
      </c>
    </row>
    <row r="83" spans="2:63" s="1" customFormat="1" ht="29.25" customHeight="1">
      <c r="B83" s="31"/>
      <c r="C83" s="68" t="s">
        <v>97</v>
      </c>
      <c r="I83" s="128"/>
      <c r="J83" s="136">
        <f>BK83</f>
        <v>0</v>
      </c>
      <c r="L83" s="31"/>
      <c r="M83" s="67"/>
      <c r="N83" s="58"/>
      <c r="O83" s="58"/>
      <c r="P83" s="137">
        <f>P84+P101</f>
        <v>0</v>
      </c>
      <c r="Q83" s="58"/>
      <c r="R83" s="137">
        <f>R84+R101</f>
        <v>12.5015702</v>
      </c>
      <c r="S83" s="58"/>
      <c r="T83" s="138">
        <f>T84+T101</f>
        <v>8.73545</v>
      </c>
      <c r="AT83" s="14" t="s">
        <v>72</v>
      </c>
      <c r="AU83" s="14" t="s">
        <v>98</v>
      </c>
      <c r="BK83" s="139">
        <f>BK84+BK101</f>
        <v>0</v>
      </c>
    </row>
    <row r="84" spans="2:63" s="9" customFormat="1" ht="36.75" customHeight="1">
      <c r="B84" s="140"/>
      <c r="D84" s="141" t="s">
        <v>72</v>
      </c>
      <c r="E84" s="142" t="s">
        <v>119</v>
      </c>
      <c r="F84" s="142" t="s">
        <v>120</v>
      </c>
      <c r="I84" s="143"/>
      <c r="J84" s="144">
        <f>BK84</f>
        <v>0</v>
      </c>
      <c r="L84" s="140"/>
      <c r="M84" s="145"/>
      <c r="N84" s="146"/>
      <c r="O84" s="146"/>
      <c r="P84" s="147">
        <f>SUM(P85:P100)</f>
        <v>0</v>
      </c>
      <c r="Q84" s="146"/>
      <c r="R84" s="147">
        <f>SUM(R85:R100)</f>
        <v>7.066319999999999</v>
      </c>
      <c r="S84" s="146"/>
      <c r="T84" s="148">
        <f>SUM(T85:T100)</f>
        <v>8.06</v>
      </c>
      <c r="AR84" s="149" t="s">
        <v>22</v>
      </c>
      <c r="AT84" s="150" t="s">
        <v>72</v>
      </c>
      <c r="AU84" s="150" t="s">
        <v>73</v>
      </c>
      <c r="AY84" s="149" t="s">
        <v>121</v>
      </c>
      <c r="BK84" s="151">
        <f>SUM(BK85:BK100)</f>
        <v>0</v>
      </c>
    </row>
    <row r="85" spans="2:65" s="1" customFormat="1" ht="22.5" customHeight="1">
      <c r="B85" s="152"/>
      <c r="C85" s="153" t="s">
        <v>22</v>
      </c>
      <c r="D85" s="153" t="s">
        <v>122</v>
      </c>
      <c r="E85" s="154" t="s">
        <v>359</v>
      </c>
      <c r="F85" s="155" t="s">
        <v>360</v>
      </c>
      <c r="G85" s="156" t="s">
        <v>361</v>
      </c>
      <c r="H85" s="157">
        <v>6</v>
      </c>
      <c r="I85" s="158"/>
      <c r="J85" s="159">
        <f>ROUND(I85*H85,2)</f>
        <v>0</v>
      </c>
      <c r="K85" s="155" t="s">
        <v>20</v>
      </c>
      <c r="L85" s="31"/>
      <c r="M85" s="160" t="s">
        <v>20</v>
      </c>
      <c r="N85" s="161" t="s">
        <v>45</v>
      </c>
      <c r="O85" s="32"/>
      <c r="P85" s="162">
        <f>O85*H85</f>
        <v>0</v>
      </c>
      <c r="Q85" s="162">
        <v>0.70297</v>
      </c>
      <c r="R85" s="162">
        <f>Q85*H85</f>
        <v>4.21782</v>
      </c>
      <c r="S85" s="162">
        <v>0</v>
      </c>
      <c r="T85" s="163">
        <f>S85*H85</f>
        <v>0</v>
      </c>
      <c r="AR85" s="14" t="s">
        <v>127</v>
      </c>
      <c r="AT85" s="14" t="s">
        <v>122</v>
      </c>
      <c r="AU85" s="14" t="s">
        <v>22</v>
      </c>
      <c r="AY85" s="14" t="s">
        <v>121</v>
      </c>
      <c r="BE85" s="164">
        <f>IF(N85="základní",J85,0)</f>
        <v>0</v>
      </c>
      <c r="BF85" s="164">
        <f>IF(N85="snížená",J85,0)</f>
        <v>0</v>
      </c>
      <c r="BG85" s="164">
        <f>IF(N85="zákl. přenesená",J85,0)</f>
        <v>0</v>
      </c>
      <c r="BH85" s="164">
        <f>IF(N85="sníž. přenesená",J85,0)</f>
        <v>0</v>
      </c>
      <c r="BI85" s="164">
        <f>IF(N85="nulová",J85,0)</f>
        <v>0</v>
      </c>
      <c r="BJ85" s="14" t="s">
        <v>87</v>
      </c>
      <c r="BK85" s="164">
        <f>ROUND(I85*H85,2)</f>
        <v>0</v>
      </c>
      <c r="BL85" s="14" t="s">
        <v>127</v>
      </c>
      <c r="BM85" s="14" t="s">
        <v>362</v>
      </c>
    </row>
    <row r="86" spans="2:47" s="1" customFormat="1" ht="30" customHeight="1">
      <c r="B86" s="31"/>
      <c r="D86" s="165" t="s">
        <v>129</v>
      </c>
      <c r="F86" s="166" t="s">
        <v>363</v>
      </c>
      <c r="I86" s="128"/>
      <c r="L86" s="31"/>
      <c r="M86" s="60"/>
      <c r="N86" s="32"/>
      <c r="O86" s="32"/>
      <c r="P86" s="32"/>
      <c r="Q86" s="32"/>
      <c r="R86" s="32"/>
      <c r="S86" s="32"/>
      <c r="T86" s="61"/>
      <c r="AT86" s="14" t="s">
        <v>129</v>
      </c>
      <c r="AU86" s="14" t="s">
        <v>22</v>
      </c>
    </row>
    <row r="87" spans="2:65" s="1" customFormat="1" ht="22.5" customHeight="1">
      <c r="B87" s="152"/>
      <c r="C87" s="153" t="s">
        <v>87</v>
      </c>
      <c r="D87" s="153" t="s">
        <v>122</v>
      </c>
      <c r="E87" s="154" t="s">
        <v>123</v>
      </c>
      <c r="F87" s="155" t="s">
        <v>124</v>
      </c>
      <c r="G87" s="156" t="s">
        <v>125</v>
      </c>
      <c r="H87" s="157">
        <v>125</v>
      </c>
      <c r="I87" s="158"/>
      <c r="J87" s="159">
        <f>ROUND(I87*H87,2)</f>
        <v>0</v>
      </c>
      <c r="K87" s="155" t="s">
        <v>126</v>
      </c>
      <c r="L87" s="31"/>
      <c r="M87" s="160" t="s">
        <v>20</v>
      </c>
      <c r="N87" s="161" t="s">
        <v>45</v>
      </c>
      <c r="O87" s="32"/>
      <c r="P87" s="162">
        <f>O87*H87</f>
        <v>0</v>
      </c>
      <c r="Q87" s="162">
        <v>0.01838</v>
      </c>
      <c r="R87" s="162">
        <f>Q87*H87</f>
        <v>2.2975</v>
      </c>
      <c r="S87" s="162">
        <v>0</v>
      </c>
      <c r="T87" s="163">
        <f>S87*H87</f>
        <v>0</v>
      </c>
      <c r="AR87" s="14" t="s">
        <v>127</v>
      </c>
      <c r="AT87" s="14" t="s">
        <v>122</v>
      </c>
      <c r="AU87" s="14" t="s">
        <v>22</v>
      </c>
      <c r="AY87" s="14" t="s">
        <v>121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14" t="s">
        <v>87</v>
      </c>
      <c r="BK87" s="164">
        <f>ROUND(I87*H87,2)</f>
        <v>0</v>
      </c>
      <c r="BL87" s="14" t="s">
        <v>127</v>
      </c>
      <c r="BM87" s="14" t="s">
        <v>364</v>
      </c>
    </row>
    <row r="88" spans="2:47" s="1" customFormat="1" ht="30" customHeight="1">
      <c r="B88" s="31"/>
      <c r="D88" s="165" t="s">
        <v>129</v>
      </c>
      <c r="F88" s="166" t="s">
        <v>130</v>
      </c>
      <c r="I88" s="128"/>
      <c r="L88" s="31"/>
      <c r="M88" s="60"/>
      <c r="N88" s="32"/>
      <c r="O88" s="32"/>
      <c r="P88" s="32"/>
      <c r="Q88" s="32"/>
      <c r="R88" s="32"/>
      <c r="S88" s="32"/>
      <c r="T88" s="61"/>
      <c r="AT88" s="14" t="s">
        <v>129</v>
      </c>
      <c r="AU88" s="14" t="s">
        <v>22</v>
      </c>
    </row>
    <row r="89" spans="2:65" s="1" customFormat="1" ht="22.5" customHeight="1">
      <c r="B89" s="152"/>
      <c r="C89" s="153" t="s">
        <v>136</v>
      </c>
      <c r="D89" s="153" t="s">
        <v>122</v>
      </c>
      <c r="E89" s="154" t="s">
        <v>365</v>
      </c>
      <c r="F89" s="155" t="s">
        <v>132</v>
      </c>
      <c r="G89" s="156" t="s">
        <v>125</v>
      </c>
      <c r="H89" s="157">
        <v>350</v>
      </c>
      <c r="I89" s="158"/>
      <c r="J89" s="159">
        <f>ROUND(I89*H89,2)</f>
        <v>0</v>
      </c>
      <c r="K89" s="155" t="s">
        <v>126</v>
      </c>
      <c r="L89" s="31"/>
      <c r="M89" s="160" t="s">
        <v>20</v>
      </c>
      <c r="N89" s="161" t="s">
        <v>45</v>
      </c>
      <c r="O89" s="32"/>
      <c r="P89" s="162">
        <f>O89*H89</f>
        <v>0</v>
      </c>
      <c r="Q89" s="162">
        <v>0.0015</v>
      </c>
      <c r="R89" s="162">
        <f>Q89*H89</f>
        <v>0.525</v>
      </c>
      <c r="S89" s="162">
        <v>0</v>
      </c>
      <c r="T89" s="163">
        <f>S89*H89</f>
        <v>0</v>
      </c>
      <c r="AR89" s="14" t="s">
        <v>127</v>
      </c>
      <c r="AT89" s="14" t="s">
        <v>122</v>
      </c>
      <c r="AU89" s="14" t="s">
        <v>22</v>
      </c>
      <c r="AY89" s="14" t="s">
        <v>121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14" t="s">
        <v>87</v>
      </c>
      <c r="BK89" s="164">
        <f>ROUND(I89*H89,2)</f>
        <v>0</v>
      </c>
      <c r="BL89" s="14" t="s">
        <v>127</v>
      </c>
      <c r="BM89" s="14" t="s">
        <v>366</v>
      </c>
    </row>
    <row r="90" spans="2:47" s="1" customFormat="1" ht="22.5" customHeight="1">
      <c r="B90" s="31"/>
      <c r="D90" s="165" t="s">
        <v>129</v>
      </c>
      <c r="F90" s="166" t="s">
        <v>135</v>
      </c>
      <c r="I90" s="128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129</v>
      </c>
      <c r="AU90" s="14" t="s">
        <v>22</v>
      </c>
    </row>
    <row r="91" spans="2:65" s="1" customFormat="1" ht="22.5" customHeight="1">
      <c r="B91" s="152"/>
      <c r="C91" s="153" t="s">
        <v>127</v>
      </c>
      <c r="D91" s="153" t="s">
        <v>122</v>
      </c>
      <c r="E91" s="154" t="s">
        <v>367</v>
      </c>
      <c r="F91" s="155" t="s">
        <v>368</v>
      </c>
      <c r="G91" s="156" t="s">
        <v>180</v>
      </c>
      <c r="H91" s="157">
        <v>3</v>
      </c>
      <c r="I91" s="158"/>
      <c r="J91" s="159">
        <f>ROUND(I91*H91,2)</f>
        <v>0</v>
      </c>
      <c r="K91" s="155" t="s">
        <v>20</v>
      </c>
      <c r="L91" s="31"/>
      <c r="M91" s="160" t="s">
        <v>20</v>
      </c>
      <c r="N91" s="161" t="s">
        <v>45</v>
      </c>
      <c r="O91" s="32"/>
      <c r="P91" s="162">
        <f>O91*H91</f>
        <v>0</v>
      </c>
      <c r="Q91" s="162">
        <v>0</v>
      </c>
      <c r="R91" s="162">
        <f>Q91*H91</f>
        <v>0</v>
      </c>
      <c r="S91" s="162">
        <v>0</v>
      </c>
      <c r="T91" s="163">
        <f>S91*H91</f>
        <v>0</v>
      </c>
      <c r="AR91" s="14" t="s">
        <v>127</v>
      </c>
      <c r="AT91" s="14" t="s">
        <v>122</v>
      </c>
      <c r="AU91" s="14" t="s">
        <v>22</v>
      </c>
      <c r="AY91" s="14" t="s">
        <v>121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14" t="s">
        <v>87</v>
      </c>
      <c r="BK91" s="164">
        <f>ROUND(I91*H91,2)</f>
        <v>0</v>
      </c>
      <c r="BL91" s="14" t="s">
        <v>127</v>
      </c>
      <c r="BM91" s="14" t="s">
        <v>369</v>
      </c>
    </row>
    <row r="92" spans="2:47" s="1" customFormat="1" ht="22.5" customHeight="1">
      <c r="B92" s="31"/>
      <c r="D92" s="165" t="s">
        <v>129</v>
      </c>
      <c r="F92" s="166" t="s">
        <v>368</v>
      </c>
      <c r="I92" s="128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129</v>
      </c>
      <c r="AU92" s="14" t="s">
        <v>22</v>
      </c>
    </row>
    <row r="93" spans="2:65" s="1" customFormat="1" ht="31.5" customHeight="1">
      <c r="B93" s="152"/>
      <c r="C93" s="153" t="s">
        <v>145</v>
      </c>
      <c r="D93" s="153" t="s">
        <v>122</v>
      </c>
      <c r="E93" s="154" t="s">
        <v>137</v>
      </c>
      <c r="F93" s="155" t="s">
        <v>138</v>
      </c>
      <c r="G93" s="156" t="s">
        <v>125</v>
      </c>
      <c r="H93" s="157">
        <v>200</v>
      </c>
      <c r="I93" s="158"/>
      <c r="J93" s="159">
        <f>ROUND(I93*H93,2)</f>
        <v>0</v>
      </c>
      <c r="K93" s="155" t="s">
        <v>126</v>
      </c>
      <c r="L93" s="31"/>
      <c r="M93" s="160" t="s">
        <v>20</v>
      </c>
      <c r="N93" s="161" t="s">
        <v>45</v>
      </c>
      <c r="O93" s="32"/>
      <c r="P93" s="162">
        <f>O93*H93</f>
        <v>0</v>
      </c>
      <c r="Q93" s="162">
        <v>0.00013</v>
      </c>
      <c r="R93" s="162">
        <f>Q93*H93</f>
        <v>0.026</v>
      </c>
      <c r="S93" s="162">
        <v>0</v>
      </c>
      <c r="T93" s="163">
        <f>S93*H93</f>
        <v>0</v>
      </c>
      <c r="AR93" s="14" t="s">
        <v>127</v>
      </c>
      <c r="AT93" s="14" t="s">
        <v>122</v>
      </c>
      <c r="AU93" s="14" t="s">
        <v>22</v>
      </c>
      <c r="AY93" s="14" t="s">
        <v>121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14" t="s">
        <v>87</v>
      </c>
      <c r="BK93" s="164">
        <f>ROUND(I93*H93,2)</f>
        <v>0</v>
      </c>
      <c r="BL93" s="14" t="s">
        <v>127</v>
      </c>
      <c r="BM93" s="14" t="s">
        <v>370</v>
      </c>
    </row>
    <row r="94" spans="2:47" s="1" customFormat="1" ht="30" customHeight="1">
      <c r="B94" s="31"/>
      <c r="D94" s="165" t="s">
        <v>129</v>
      </c>
      <c r="F94" s="166" t="s">
        <v>140</v>
      </c>
      <c r="I94" s="128"/>
      <c r="L94" s="31"/>
      <c r="M94" s="60"/>
      <c r="N94" s="32"/>
      <c r="O94" s="32"/>
      <c r="P94" s="32"/>
      <c r="Q94" s="32"/>
      <c r="R94" s="32"/>
      <c r="S94" s="32"/>
      <c r="T94" s="61"/>
      <c r="AT94" s="14" t="s">
        <v>129</v>
      </c>
      <c r="AU94" s="14" t="s">
        <v>22</v>
      </c>
    </row>
    <row r="95" spans="2:65" s="1" customFormat="1" ht="22.5" customHeight="1">
      <c r="B95" s="152"/>
      <c r="C95" s="153" t="s">
        <v>153</v>
      </c>
      <c r="D95" s="153" t="s">
        <v>122</v>
      </c>
      <c r="E95" s="154" t="s">
        <v>371</v>
      </c>
      <c r="F95" s="155" t="s">
        <v>372</v>
      </c>
      <c r="G95" s="156" t="s">
        <v>180</v>
      </c>
      <c r="H95" s="157">
        <v>1</v>
      </c>
      <c r="I95" s="158"/>
      <c r="J95" s="159">
        <f>ROUND(I95*H95,2)</f>
        <v>0</v>
      </c>
      <c r="K95" s="155" t="s">
        <v>20</v>
      </c>
      <c r="L95" s="31"/>
      <c r="M95" s="160" t="s">
        <v>20</v>
      </c>
      <c r="N95" s="161" t="s">
        <v>45</v>
      </c>
      <c r="O95" s="32"/>
      <c r="P95" s="162">
        <f>O95*H95</f>
        <v>0</v>
      </c>
      <c r="Q95" s="162">
        <v>0</v>
      </c>
      <c r="R95" s="162">
        <f>Q95*H95</f>
        <v>0</v>
      </c>
      <c r="S95" s="162">
        <v>0</v>
      </c>
      <c r="T95" s="163">
        <f>S95*H95</f>
        <v>0</v>
      </c>
      <c r="AR95" s="14" t="s">
        <v>127</v>
      </c>
      <c r="AT95" s="14" t="s">
        <v>122</v>
      </c>
      <c r="AU95" s="14" t="s">
        <v>22</v>
      </c>
      <c r="AY95" s="14" t="s">
        <v>121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14" t="s">
        <v>87</v>
      </c>
      <c r="BK95" s="164">
        <f>ROUND(I95*H95,2)</f>
        <v>0</v>
      </c>
      <c r="BL95" s="14" t="s">
        <v>127</v>
      </c>
      <c r="BM95" s="14" t="s">
        <v>373</v>
      </c>
    </row>
    <row r="96" spans="2:47" s="1" customFormat="1" ht="22.5" customHeight="1">
      <c r="B96" s="31"/>
      <c r="D96" s="165" t="s">
        <v>129</v>
      </c>
      <c r="F96" s="166" t="s">
        <v>372</v>
      </c>
      <c r="I96" s="128"/>
      <c r="L96" s="31"/>
      <c r="M96" s="60"/>
      <c r="N96" s="32"/>
      <c r="O96" s="32"/>
      <c r="P96" s="32"/>
      <c r="Q96" s="32"/>
      <c r="R96" s="32"/>
      <c r="S96" s="32"/>
      <c r="T96" s="61"/>
      <c r="AT96" s="14" t="s">
        <v>129</v>
      </c>
      <c r="AU96" s="14" t="s">
        <v>22</v>
      </c>
    </row>
    <row r="97" spans="2:65" s="1" customFormat="1" ht="22.5" customHeight="1">
      <c r="B97" s="152"/>
      <c r="C97" s="153" t="s">
        <v>159</v>
      </c>
      <c r="D97" s="153" t="s">
        <v>122</v>
      </c>
      <c r="E97" s="154" t="s">
        <v>306</v>
      </c>
      <c r="F97" s="155" t="s">
        <v>307</v>
      </c>
      <c r="G97" s="156" t="s">
        <v>125</v>
      </c>
      <c r="H97" s="157">
        <v>130</v>
      </c>
      <c r="I97" s="158"/>
      <c r="J97" s="159">
        <f>ROUND(I97*H97,2)</f>
        <v>0</v>
      </c>
      <c r="K97" s="155" t="s">
        <v>20</v>
      </c>
      <c r="L97" s="31"/>
      <c r="M97" s="160" t="s">
        <v>20</v>
      </c>
      <c r="N97" s="161" t="s">
        <v>45</v>
      </c>
      <c r="O97" s="32"/>
      <c r="P97" s="162">
        <f>O97*H97</f>
        <v>0</v>
      </c>
      <c r="Q97" s="162">
        <v>0</v>
      </c>
      <c r="R97" s="162">
        <f>Q97*H97</f>
        <v>0</v>
      </c>
      <c r="S97" s="162">
        <v>0.062</v>
      </c>
      <c r="T97" s="163">
        <f>S97*H97</f>
        <v>8.06</v>
      </c>
      <c r="AR97" s="14" t="s">
        <v>127</v>
      </c>
      <c r="AT97" s="14" t="s">
        <v>122</v>
      </c>
      <c r="AU97" s="14" t="s">
        <v>22</v>
      </c>
      <c r="AY97" s="14" t="s">
        <v>121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14" t="s">
        <v>87</v>
      </c>
      <c r="BK97" s="164">
        <f>ROUND(I97*H97,2)</f>
        <v>0</v>
      </c>
      <c r="BL97" s="14" t="s">
        <v>127</v>
      </c>
      <c r="BM97" s="14" t="s">
        <v>374</v>
      </c>
    </row>
    <row r="98" spans="2:47" s="1" customFormat="1" ht="30" customHeight="1">
      <c r="B98" s="31"/>
      <c r="D98" s="165" t="s">
        <v>129</v>
      </c>
      <c r="F98" s="166" t="s">
        <v>144</v>
      </c>
      <c r="I98" s="128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129</v>
      </c>
      <c r="AU98" s="14" t="s">
        <v>22</v>
      </c>
    </row>
    <row r="99" spans="2:65" s="1" customFormat="1" ht="22.5" customHeight="1">
      <c r="B99" s="152"/>
      <c r="C99" s="153" t="s">
        <v>166</v>
      </c>
      <c r="D99" s="153" t="s">
        <v>122</v>
      </c>
      <c r="E99" s="154" t="s">
        <v>146</v>
      </c>
      <c r="F99" s="155" t="s">
        <v>147</v>
      </c>
      <c r="G99" s="156" t="s">
        <v>148</v>
      </c>
      <c r="H99" s="157">
        <v>7.119</v>
      </c>
      <c r="I99" s="158"/>
      <c r="J99" s="159">
        <f>ROUND(I99*H99,2)</f>
        <v>0</v>
      </c>
      <c r="K99" s="155" t="s">
        <v>126</v>
      </c>
      <c r="L99" s="31"/>
      <c r="M99" s="160" t="s">
        <v>20</v>
      </c>
      <c r="N99" s="161" t="s">
        <v>45</v>
      </c>
      <c r="O99" s="32"/>
      <c r="P99" s="162">
        <f>O99*H99</f>
        <v>0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AR99" s="14" t="s">
        <v>127</v>
      </c>
      <c r="AT99" s="14" t="s">
        <v>122</v>
      </c>
      <c r="AU99" s="14" t="s">
        <v>22</v>
      </c>
      <c r="AY99" s="14" t="s">
        <v>121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14" t="s">
        <v>87</v>
      </c>
      <c r="BK99" s="164">
        <f>ROUND(I99*H99,2)</f>
        <v>0</v>
      </c>
      <c r="BL99" s="14" t="s">
        <v>127</v>
      </c>
      <c r="BM99" s="14" t="s">
        <v>375</v>
      </c>
    </row>
    <row r="100" spans="2:47" s="1" customFormat="1" ht="42" customHeight="1">
      <c r="B100" s="31"/>
      <c r="D100" s="167" t="s">
        <v>129</v>
      </c>
      <c r="F100" s="168" t="s">
        <v>150</v>
      </c>
      <c r="I100" s="128"/>
      <c r="L100" s="31"/>
      <c r="M100" s="60"/>
      <c r="N100" s="32"/>
      <c r="O100" s="32"/>
      <c r="P100" s="32"/>
      <c r="Q100" s="32"/>
      <c r="R100" s="32"/>
      <c r="S100" s="32"/>
      <c r="T100" s="61"/>
      <c r="AT100" s="14" t="s">
        <v>129</v>
      </c>
      <c r="AU100" s="14" t="s">
        <v>22</v>
      </c>
    </row>
    <row r="101" spans="2:63" s="9" customFormat="1" ht="36.75" customHeight="1">
      <c r="B101" s="140"/>
      <c r="D101" s="149" t="s">
        <v>72</v>
      </c>
      <c r="E101" s="190" t="s">
        <v>310</v>
      </c>
      <c r="F101" s="190" t="s">
        <v>311</v>
      </c>
      <c r="I101" s="143"/>
      <c r="J101" s="191">
        <f>BK101</f>
        <v>0</v>
      </c>
      <c r="L101" s="140"/>
      <c r="M101" s="145"/>
      <c r="N101" s="146"/>
      <c r="O101" s="146"/>
      <c r="P101" s="147">
        <f>P102+P119+P172+P189+P198</f>
        <v>0</v>
      </c>
      <c r="Q101" s="146"/>
      <c r="R101" s="147">
        <f>R102+R119+R172+R189+R198</f>
        <v>5.4352502</v>
      </c>
      <c r="S101" s="146"/>
      <c r="T101" s="148">
        <f>T102+T119+T172+T189+T198</f>
        <v>0.6754499999999999</v>
      </c>
      <c r="AR101" s="149" t="s">
        <v>87</v>
      </c>
      <c r="AT101" s="150" t="s">
        <v>72</v>
      </c>
      <c r="AU101" s="150" t="s">
        <v>73</v>
      </c>
      <c r="AY101" s="149" t="s">
        <v>121</v>
      </c>
      <c r="BK101" s="151">
        <f>BK102+BK119+BK172+BK189+BK198</f>
        <v>0</v>
      </c>
    </row>
    <row r="102" spans="2:63" s="9" customFormat="1" ht="19.5" customHeight="1">
      <c r="B102" s="140"/>
      <c r="D102" s="141" t="s">
        <v>72</v>
      </c>
      <c r="E102" s="192" t="s">
        <v>151</v>
      </c>
      <c r="F102" s="192" t="s">
        <v>152</v>
      </c>
      <c r="I102" s="143"/>
      <c r="J102" s="193">
        <f>BK102</f>
        <v>0</v>
      </c>
      <c r="L102" s="140"/>
      <c r="M102" s="145"/>
      <c r="N102" s="146"/>
      <c r="O102" s="146"/>
      <c r="P102" s="147">
        <f>SUM(P103:P118)</f>
        <v>0</v>
      </c>
      <c r="Q102" s="146"/>
      <c r="R102" s="147">
        <f>SUM(R103:R118)</f>
        <v>0.131158</v>
      </c>
      <c r="S102" s="146"/>
      <c r="T102" s="148">
        <f>SUM(T103:T118)</f>
        <v>0</v>
      </c>
      <c r="AR102" s="149" t="s">
        <v>87</v>
      </c>
      <c r="AT102" s="150" t="s">
        <v>72</v>
      </c>
      <c r="AU102" s="150" t="s">
        <v>22</v>
      </c>
      <c r="AY102" s="149" t="s">
        <v>121</v>
      </c>
      <c r="BK102" s="151">
        <f>SUM(BK103:BK118)</f>
        <v>0</v>
      </c>
    </row>
    <row r="103" spans="2:65" s="1" customFormat="1" ht="22.5" customHeight="1">
      <c r="B103" s="152"/>
      <c r="C103" s="153" t="s">
        <v>170</v>
      </c>
      <c r="D103" s="153" t="s">
        <v>122</v>
      </c>
      <c r="E103" s="154" t="s">
        <v>167</v>
      </c>
      <c r="F103" s="155" t="s">
        <v>168</v>
      </c>
      <c r="G103" s="156" t="s">
        <v>133</v>
      </c>
      <c r="H103" s="157">
        <v>20.4</v>
      </c>
      <c r="I103" s="158"/>
      <c r="J103" s="159">
        <f>ROUND(I103*H103,2)</f>
        <v>0</v>
      </c>
      <c r="K103" s="155" t="s">
        <v>126</v>
      </c>
      <c r="L103" s="31"/>
      <c r="M103" s="160" t="s">
        <v>20</v>
      </c>
      <c r="N103" s="161" t="s">
        <v>45</v>
      </c>
      <c r="O103" s="32"/>
      <c r="P103" s="162">
        <f>O103*H103</f>
        <v>0</v>
      </c>
      <c r="Q103" s="162">
        <v>4E-05</v>
      </c>
      <c r="R103" s="162">
        <f>Q103*H103</f>
        <v>0.000816</v>
      </c>
      <c r="S103" s="162">
        <v>0</v>
      </c>
      <c r="T103" s="163">
        <f>S103*H103</f>
        <v>0</v>
      </c>
      <c r="AR103" s="14" t="s">
        <v>156</v>
      </c>
      <c r="AT103" s="14" t="s">
        <v>122</v>
      </c>
      <c r="AU103" s="14" t="s">
        <v>87</v>
      </c>
      <c r="AY103" s="14" t="s">
        <v>121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14" t="s">
        <v>87</v>
      </c>
      <c r="BK103" s="164">
        <f>ROUND(I103*H103,2)</f>
        <v>0</v>
      </c>
      <c r="BL103" s="14" t="s">
        <v>156</v>
      </c>
      <c r="BM103" s="14" t="s">
        <v>376</v>
      </c>
    </row>
    <row r="104" spans="2:47" s="1" customFormat="1" ht="22.5" customHeight="1">
      <c r="B104" s="31"/>
      <c r="D104" s="165" t="s">
        <v>129</v>
      </c>
      <c r="F104" s="166" t="s">
        <v>168</v>
      </c>
      <c r="I104" s="128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129</v>
      </c>
      <c r="AU104" s="14" t="s">
        <v>87</v>
      </c>
    </row>
    <row r="105" spans="2:65" s="1" customFormat="1" ht="22.5" customHeight="1">
      <c r="B105" s="152"/>
      <c r="C105" s="169" t="s">
        <v>27</v>
      </c>
      <c r="D105" s="169" t="s">
        <v>160</v>
      </c>
      <c r="E105" s="170" t="s">
        <v>161</v>
      </c>
      <c r="F105" s="171" t="s">
        <v>162</v>
      </c>
      <c r="G105" s="172" t="s">
        <v>125</v>
      </c>
      <c r="H105" s="173">
        <v>5</v>
      </c>
      <c r="I105" s="174"/>
      <c r="J105" s="175">
        <f>ROUND(I105*H105,2)</f>
        <v>0</v>
      </c>
      <c r="K105" s="171" t="s">
        <v>126</v>
      </c>
      <c r="L105" s="176"/>
      <c r="M105" s="177" t="s">
        <v>20</v>
      </c>
      <c r="N105" s="178" t="s">
        <v>45</v>
      </c>
      <c r="O105" s="32"/>
      <c r="P105" s="162">
        <f>O105*H105</f>
        <v>0</v>
      </c>
      <c r="Q105" s="162">
        <v>0.00345</v>
      </c>
      <c r="R105" s="162">
        <f>Q105*H105</f>
        <v>0.01725</v>
      </c>
      <c r="S105" s="162">
        <v>0</v>
      </c>
      <c r="T105" s="163">
        <f>S105*H105</f>
        <v>0</v>
      </c>
      <c r="AR105" s="14" t="s">
        <v>163</v>
      </c>
      <c r="AT105" s="14" t="s">
        <v>160</v>
      </c>
      <c r="AU105" s="14" t="s">
        <v>87</v>
      </c>
      <c r="AY105" s="14" t="s">
        <v>121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14" t="s">
        <v>87</v>
      </c>
      <c r="BK105" s="164">
        <f>ROUND(I105*H105,2)</f>
        <v>0</v>
      </c>
      <c r="BL105" s="14" t="s">
        <v>156</v>
      </c>
      <c r="BM105" s="14" t="s">
        <v>377</v>
      </c>
    </row>
    <row r="106" spans="2:47" s="1" customFormat="1" ht="30" customHeight="1">
      <c r="B106" s="31"/>
      <c r="D106" s="165" t="s">
        <v>129</v>
      </c>
      <c r="F106" s="166" t="s">
        <v>165</v>
      </c>
      <c r="I106" s="128"/>
      <c r="L106" s="31"/>
      <c r="M106" s="60"/>
      <c r="N106" s="32"/>
      <c r="O106" s="32"/>
      <c r="P106" s="32"/>
      <c r="Q106" s="32"/>
      <c r="R106" s="32"/>
      <c r="S106" s="32"/>
      <c r="T106" s="61"/>
      <c r="AT106" s="14" t="s">
        <v>129</v>
      </c>
      <c r="AU106" s="14" t="s">
        <v>87</v>
      </c>
    </row>
    <row r="107" spans="2:65" s="1" customFormat="1" ht="22.5" customHeight="1">
      <c r="B107" s="152"/>
      <c r="C107" s="153" t="s">
        <v>175</v>
      </c>
      <c r="D107" s="153" t="s">
        <v>122</v>
      </c>
      <c r="E107" s="154" t="s">
        <v>172</v>
      </c>
      <c r="F107" s="155" t="s">
        <v>173</v>
      </c>
      <c r="G107" s="156" t="s">
        <v>133</v>
      </c>
      <c r="H107" s="157">
        <v>67.3</v>
      </c>
      <c r="I107" s="158"/>
      <c r="J107" s="159">
        <f>ROUND(I107*H107,2)</f>
        <v>0</v>
      </c>
      <c r="K107" s="155" t="s">
        <v>126</v>
      </c>
      <c r="L107" s="31"/>
      <c r="M107" s="160" t="s">
        <v>20</v>
      </c>
      <c r="N107" s="161" t="s">
        <v>45</v>
      </c>
      <c r="O107" s="32"/>
      <c r="P107" s="162">
        <f>O107*H107</f>
        <v>0</v>
      </c>
      <c r="Q107" s="162">
        <v>4E-05</v>
      </c>
      <c r="R107" s="162">
        <f>Q107*H107</f>
        <v>0.002692</v>
      </c>
      <c r="S107" s="162">
        <v>0</v>
      </c>
      <c r="T107" s="163">
        <f>S107*H107</f>
        <v>0</v>
      </c>
      <c r="AR107" s="14" t="s">
        <v>156</v>
      </c>
      <c r="AT107" s="14" t="s">
        <v>122</v>
      </c>
      <c r="AU107" s="14" t="s">
        <v>87</v>
      </c>
      <c r="AY107" s="14" t="s">
        <v>121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14" t="s">
        <v>87</v>
      </c>
      <c r="BK107" s="164">
        <f>ROUND(I107*H107,2)</f>
        <v>0</v>
      </c>
      <c r="BL107" s="14" t="s">
        <v>156</v>
      </c>
      <c r="BM107" s="14" t="s">
        <v>378</v>
      </c>
    </row>
    <row r="108" spans="2:47" s="1" customFormat="1" ht="22.5" customHeight="1">
      <c r="B108" s="31"/>
      <c r="D108" s="165" t="s">
        <v>129</v>
      </c>
      <c r="F108" s="166" t="s">
        <v>173</v>
      </c>
      <c r="I108" s="128"/>
      <c r="L108" s="31"/>
      <c r="M108" s="60"/>
      <c r="N108" s="32"/>
      <c r="O108" s="32"/>
      <c r="P108" s="32"/>
      <c r="Q108" s="32"/>
      <c r="R108" s="32"/>
      <c r="S108" s="32"/>
      <c r="T108" s="61"/>
      <c r="AT108" s="14" t="s">
        <v>129</v>
      </c>
      <c r="AU108" s="14" t="s">
        <v>87</v>
      </c>
    </row>
    <row r="109" spans="2:65" s="1" customFormat="1" ht="22.5" customHeight="1">
      <c r="B109" s="152"/>
      <c r="C109" s="169" t="s">
        <v>177</v>
      </c>
      <c r="D109" s="169" t="s">
        <v>160</v>
      </c>
      <c r="E109" s="170" t="s">
        <v>161</v>
      </c>
      <c r="F109" s="171" t="s">
        <v>162</v>
      </c>
      <c r="G109" s="172" t="s">
        <v>125</v>
      </c>
      <c r="H109" s="173">
        <v>32</v>
      </c>
      <c r="I109" s="174"/>
      <c r="J109" s="175">
        <f>ROUND(I109*H109,2)</f>
        <v>0</v>
      </c>
      <c r="K109" s="171" t="s">
        <v>126</v>
      </c>
      <c r="L109" s="176"/>
      <c r="M109" s="177" t="s">
        <v>20</v>
      </c>
      <c r="N109" s="178" t="s">
        <v>45</v>
      </c>
      <c r="O109" s="32"/>
      <c r="P109" s="162">
        <f>O109*H109</f>
        <v>0</v>
      </c>
      <c r="Q109" s="162">
        <v>0.00345</v>
      </c>
      <c r="R109" s="162">
        <f>Q109*H109</f>
        <v>0.1104</v>
      </c>
      <c r="S109" s="162">
        <v>0</v>
      </c>
      <c r="T109" s="163">
        <f>S109*H109</f>
        <v>0</v>
      </c>
      <c r="AR109" s="14" t="s">
        <v>163</v>
      </c>
      <c r="AT109" s="14" t="s">
        <v>160</v>
      </c>
      <c r="AU109" s="14" t="s">
        <v>87</v>
      </c>
      <c r="AY109" s="14" t="s">
        <v>121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14" t="s">
        <v>87</v>
      </c>
      <c r="BK109" s="164">
        <f>ROUND(I109*H109,2)</f>
        <v>0</v>
      </c>
      <c r="BL109" s="14" t="s">
        <v>156</v>
      </c>
      <c r="BM109" s="14" t="s">
        <v>379</v>
      </c>
    </row>
    <row r="110" spans="2:47" s="1" customFormat="1" ht="30" customHeight="1">
      <c r="B110" s="31"/>
      <c r="D110" s="165" t="s">
        <v>129</v>
      </c>
      <c r="F110" s="166" t="s">
        <v>165</v>
      </c>
      <c r="I110" s="128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129</v>
      </c>
      <c r="AU110" s="14" t="s">
        <v>87</v>
      </c>
    </row>
    <row r="111" spans="2:65" s="1" customFormat="1" ht="31.5" customHeight="1">
      <c r="B111" s="152"/>
      <c r="C111" s="153" t="s">
        <v>182</v>
      </c>
      <c r="D111" s="153" t="s">
        <v>122</v>
      </c>
      <c r="E111" s="154" t="s">
        <v>178</v>
      </c>
      <c r="F111" s="155" t="s">
        <v>179</v>
      </c>
      <c r="G111" s="156" t="s">
        <v>180</v>
      </c>
      <c r="H111" s="157">
        <v>19</v>
      </c>
      <c r="I111" s="158"/>
      <c r="J111" s="159">
        <f>ROUND(I111*H111,2)</f>
        <v>0</v>
      </c>
      <c r="K111" s="155" t="s">
        <v>126</v>
      </c>
      <c r="L111" s="31"/>
      <c r="M111" s="160" t="s">
        <v>20</v>
      </c>
      <c r="N111" s="161" t="s">
        <v>45</v>
      </c>
      <c r="O111" s="32"/>
      <c r="P111" s="162">
        <f>O111*H111</f>
        <v>0</v>
      </c>
      <c r="Q111" s="162">
        <v>0</v>
      </c>
      <c r="R111" s="162">
        <f>Q111*H111</f>
        <v>0</v>
      </c>
      <c r="S111" s="162">
        <v>0</v>
      </c>
      <c r="T111" s="163">
        <f>S111*H111</f>
        <v>0</v>
      </c>
      <c r="AR111" s="14" t="s">
        <v>156</v>
      </c>
      <c r="AT111" s="14" t="s">
        <v>122</v>
      </c>
      <c r="AU111" s="14" t="s">
        <v>87</v>
      </c>
      <c r="AY111" s="14" t="s">
        <v>121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14" t="s">
        <v>87</v>
      </c>
      <c r="BK111" s="164">
        <f>ROUND(I111*H111,2)</f>
        <v>0</v>
      </c>
      <c r="BL111" s="14" t="s">
        <v>156</v>
      </c>
      <c r="BM111" s="14" t="s">
        <v>380</v>
      </c>
    </row>
    <row r="112" spans="2:47" s="1" customFormat="1" ht="22.5" customHeight="1">
      <c r="B112" s="31"/>
      <c r="D112" s="165" t="s">
        <v>129</v>
      </c>
      <c r="F112" s="166" t="s">
        <v>179</v>
      </c>
      <c r="I112" s="128"/>
      <c r="L112" s="31"/>
      <c r="M112" s="60"/>
      <c r="N112" s="32"/>
      <c r="O112" s="32"/>
      <c r="P112" s="32"/>
      <c r="Q112" s="32"/>
      <c r="R112" s="32"/>
      <c r="S112" s="32"/>
      <c r="T112" s="61"/>
      <c r="AT112" s="14" t="s">
        <v>129</v>
      </c>
      <c r="AU112" s="14" t="s">
        <v>87</v>
      </c>
    </row>
    <row r="113" spans="2:65" s="1" customFormat="1" ht="31.5" customHeight="1">
      <c r="B113" s="152"/>
      <c r="C113" s="153" t="s">
        <v>186</v>
      </c>
      <c r="D113" s="153" t="s">
        <v>122</v>
      </c>
      <c r="E113" s="154" t="s">
        <v>183</v>
      </c>
      <c r="F113" s="155" t="s">
        <v>184</v>
      </c>
      <c r="G113" s="156" t="s">
        <v>180</v>
      </c>
      <c r="H113" s="157">
        <v>34</v>
      </c>
      <c r="I113" s="158"/>
      <c r="J113" s="159">
        <f>ROUND(I113*H113,2)</f>
        <v>0</v>
      </c>
      <c r="K113" s="155" t="s">
        <v>126</v>
      </c>
      <c r="L113" s="31"/>
      <c r="M113" s="160" t="s">
        <v>20</v>
      </c>
      <c r="N113" s="161" t="s">
        <v>45</v>
      </c>
      <c r="O113" s="32"/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14" t="s">
        <v>156</v>
      </c>
      <c r="AT113" s="14" t="s">
        <v>122</v>
      </c>
      <c r="AU113" s="14" t="s">
        <v>87</v>
      </c>
      <c r="AY113" s="14" t="s">
        <v>121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4" t="s">
        <v>87</v>
      </c>
      <c r="BK113" s="164">
        <f>ROUND(I113*H113,2)</f>
        <v>0</v>
      </c>
      <c r="BL113" s="14" t="s">
        <v>156</v>
      </c>
      <c r="BM113" s="14" t="s">
        <v>381</v>
      </c>
    </row>
    <row r="114" spans="2:47" s="1" customFormat="1" ht="30" customHeight="1">
      <c r="B114" s="31"/>
      <c r="D114" s="165" t="s">
        <v>129</v>
      </c>
      <c r="F114" s="166" t="s">
        <v>184</v>
      </c>
      <c r="I114" s="128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129</v>
      </c>
      <c r="AU114" s="14" t="s">
        <v>87</v>
      </c>
    </row>
    <row r="115" spans="2:65" s="1" customFormat="1" ht="22.5" customHeight="1">
      <c r="B115" s="152"/>
      <c r="C115" s="153" t="s">
        <v>8</v>
      </c>
      <c r="D115" s="153" t="s">
        <v>122</v>
      </c>
      <c r="E115" s="154" t="s">
        <v>382</v>
      </c>
      <c r="F115" s="155" t="s">
        <v>383</v>
      </c>
      <c r="G115" s="156" t="s">
        <v>133</v>
      </c>
      <c r="H115" s="157">
        <v>87.7</v>
      </c>
      <c r="I115" s="158"/>
      <c r="J115" s="159">
        <f>ROUND(I115*H115,2)</f>
        <v>0</v>
      </c>
      <c r="K115" s="155" t="s">
        <v>20</v>
      </c>
      <c r="L115" s="31"/>
      <c r="M115" s="160" t="s">
        <v>20</v>
      </c>
      <c r="N115" s="161" t="s">
        <v>45</v>
      </c>
      <c r="O115" s="32"/>
      <c r="P115" s="162">
        <f>O115*H115</f>
        <v>0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AR115" s="14" t="s">
        <v>156</v>
      </c>
      <c r="AT115" s="14" t="s">
        <v>122</v>
      </c>
      <c r="AU115" s="14" t="s">
        <v>87</v>
      </c>
      <c r="AY115" s="14" t="s">
        <v>121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14" t="s">
        <v>87</v>
      </c>
      <c r="BK115" s="164">
        <f>ROUND(I115*H115,2)</f>
        <v>0</v>
      </c>
      <c r="BL115" s="14" t="s">
        <v>156</v>
      </c>
      <c r="BM115" s="14" t="s">
        <v>384</v>
      </c>
    </row>
    <row r="116" spans="2:47" s="1" customFormat="1" ht="22.5" customHeight="1">
      <c r="B116" s="31"/>
      <c r="D116" s="165" t="s">
        <v>129</v>
      </c>
      <c r="F116" s="166" t="s">
        <v>383</v>
      </c>
      <c r="I116" s="128"/>
      <c r="L116" s="31"/>
      <c r="M116" s="60"/>
      <c r="N116" s="32"/>
      <c r="O116" s="32"/>
      <c r="P116" s="32"/>
      <c r="Q116" s="32"/>
      <c r="R116" s="32"/>
      <c r="S116" s="32"/>
      <c r="T116" s="61"/>
      <c r="AT116" s="14" t="s">
        <v>129</v>
      </c>
      <c r="AU116" s="14" t="s">
        <v>87</v>
      </c>
    </row>
    <row r="117" spans="2:65" s="1" customFormat="1" ht="22.5" customHeight="1">
      <c r="B117" s="152"/>
      <c r="C117" s="153" t="s">
        <v>156</v>
      </c>
      <c r="D117" s="153" t="s">
        <v>122</v>
      </c>
      <c r="E117" s="154" t="s">
        <v>190</v>
      </c>
      <c r="F117" s="155" t="s">
        <v>191</v>
      </c>
      <c r="G117" s="156" t="s">
        <v>148</v>
      </c>
      <c r="H117" s="157">
        <v>0.131</v>
      </c>
      <c r="I117" s="158"/>
      <c r="J117" s="159">
        <f>ROUND(I117*H117,2)</f>
        <v>0</v>
      </c>
      <c r="K117" s="155" t="s">
        <v>126</v>
      </c>
      <c r="L117" s="31"/>
      <c r="M117" s="160" t="s">
        <v>20</v>
      </c>
      <c r="N117" s="161" t="s">
        <v>45</v>
      </c>
      <c r="O117" s="32"/>
      <c r="P117" s="162">
        <f>O117*H117</f>
        <v>0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14" t="s">
        <v>156</v>
      </c>
      <c r="AT117" s="14" t="s">
        <v>122</v>
      </c>
      <c r="AU117" s="14" t="s">
        <v>87</v>
      </c>
      <c r="AY117" s="14" t="s">
        <v>121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14" t="s">
        <v>87</v>
      </c>
      <c r="BK117" s="164">
        <f>ROUND(I117*H117,2)</f>
        <v>0</v>
      </c>
      <c r="BL117" s="14" t="s">
        <v>156</v>
      </c>
      <c r="BM117" s="14" t="s">
        <v>385</v>
      </c>
    </row>
    <row r="118" spans="2:47" s="1" customFormat="1" ht="22.5" customHeight="1">
      <c r="B118" s="31"/>
      <c r="D118" s="167" t="s">
        <v>129</v>
      </c>
      <c r="F118" s="168" t="s">
        <v>191</v>
      </c>
      <c r="I118" s="128"/>
      <c r="L118" s="31"/>
      <c r="M118" s="60"/>
      <c r="N118" s="32"/>
      <c r="O118" s="32"/>
      <c r="P118" s="32"/>
      <c r="Q118" s="32"/>
      <c r="R118" s="32"/>
      <c r="S118" s="32"/>
      <c r="T118" s="61"/>
      <c r="AT118" s="14" t="s">
        <v>129</v>
      </c>
      <c r="AU118" s="14" t="s">
        <v>87</v>
      </c>
    </row>
    <row r="119" spans="2:63" s="9" customFormat="1" ht="29.25" customHeight="1">
      <c r="B119" s="140"/>
      <c r="D119" s="141" t="s">
        <v>72</v>
      </c>
      <c r="E119" s="192" t="s">
        <v>193</v>
      </c>
      <c r="F119" s="192" t="s">
        <v>194</v>
      </c>
      <c r="I119" s="143"/>
      <c r="J119" s="193">
        <f>BK119</f>
        <v>0</v>
      </c>
      <c r="L119" s="140"/>
      <c r="M119" s="145"/>
      <c r="N119" s="146"/>
      <c r="O119" s="146"/>
      <c r="P119" s="147">
        <f>SUM(P120:P171)</f>
        <v>0</v>
      </c>
      <c r="Q119" s="146"/>
      <c r="R119" s="147">
        <f>SUM(R120:R171)</f>
        <v>4.3329922</v>
      </c>
      <c r="S119" s="146"/>
      <c r="T119" s="148">
        <f>SUM(T120:T171)</f>
        <v>0.14400000000000002</v>
      </c>
      <c r="AR119" s="149" t="s">
        <v>87</v>
      </c>
      <c r="AT119" s="150" t="s">
        <v>72</v>
      </c>
      <c r="AU119" s="150" t="s">
        <v>22</v>
      </c>
      <c r="AY119" s="149" t="s">
        <v>121</v>
      </c>
      <c r="BK119" s="151">
        <f>SUM(BK120:BK171)</f>
        <v>0</v>
      </c>
    </row>
    <row r="120" spans="2:65" s="1" customFormat="1" ht="31.5" customHeight="1">
      <c r="B120" s="152"/>
      <c r="C120" s="153" t="s">
        <v>199</v>
      </c>
      <c r="D120" s="153" t="s">
        <v>122</v>
      </c>
      <c r="E120" s="154" t="s">
        <v>195</v>
      </c>
      <c r="F120" s="155" t="s">
        <v>196</v>
      </c>
      <c r="G120" s="156" t="s">
        <v>180</v>
      </c>
      <c r="H120" s="157">
        <v>24</v>
      </c>
      <c r="I120" s="158"/>
      <c r="J120" s="159">
        <f>ROUND(I120*H120,2)</f>
        <v>0</v>
      </c>
      <c r="K120" s="155" t="s">
        <v>126</v>
      </c>
      <c r="L120" s="31"/>
      <c r="M120" s="160" t="s">
        <v>20</v>
      </c>
      <c r="N120" s="161" t="s">
        <v>45</v>
      </c>
      <c r="O120" s="32"/>
      <c r="P120" s="162">
        <f>O120*H120</f>
        <v>0</v>
      </c>
      <c r="Q120" s="162">
        <v>0</v>
      </c>
      <c r="R120" s="162">
        <f>Q120*H120</f>
        <v>0</v>
      </c>
      <c r="S120" s="162">
        <v>0.006</v>
      </c>
      <c r="T120" s="163">
        <f>S120*H120</f>
        <v>0.14400000000000002</v>
      </c>
      <c r="AR120" s="14" t="s">
        <v>156</v>
      </c>
      <c r="AT120" s="14" t="s">
        <v>122</v>
      </c>
      <c r="AU120" s="14" t="s">
        <v>87</v>
      </c>
      <c r="AY120" s="14" t="s">
        <v>121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14" t="s">
        <v>87</v>
      </c>
      <c r="BK120" s="164">
        <f>ROUND(I120*H120,2)</f>
        <v>0</v>
      </c>
      <c r="BL120" s="14" t="s">
        <v>156</v>
      </c>
      <c r="BM120" s="14" t="s">
        <v>386</v>
      </c>
    </row>
    <row r="121" spans="2:47" s="1" customFormat="1" ht="22.5" customHeight="1">
      <c r="B121" s="31"/>
      <c r="D121" s="165" t="s">
        <v>129</v>
      </c>
      <c r="F121" s="166" t="s">
        <v>198</v>
      </c>
      <c r="I121" s="128"/>
      <c r="L121" s="31"/>
      <c r="M121" s="60"/>
      <c r="N121" s="32"/>
      <c r="O121" s="32"/>
      <c r="P121" s="32"/>
      <c r="Q121" s="32"/>
      <c r="R121" s="32"/>
      <c r="S121" s="32"/>
      <c r="T121" s="61"/>
      <c r="AT121" s="14" t="s">
        <v>129</v>
      </c>
      <c r="AU121" s="14" t="s">
        <v>87</v>
      </c>
    </row>
    <row r="122" spans="2:65" s="1" customFormat="1" ht="22.5" customHeight="1">
      <c r="B122" s="152"/>
      <c r="C122" s="153" t="s">
        <v>204</v>
      </c>
      <c r="D122" s="153" t="s">
        <v>122</v>
      </c>
      <c r="E122" s="154" t="s">
        <v>321</v>
      </c>
      <c r="F122" s="155" t="s">
        <v>322</v>
      </c>
      <c r="G122" s="156" t="s">
        <v>125</v>
      </c>
      <c r="H122" s="157">
        <v>19.6</v>
      </c>
      <c r="I122" s="158"/>
      <c r="J122" s="159">
        <f>ROUND(I122*H122,2)</f>
        <v>0</v>
      </c>
      <c r="K122" s="155" t="s">
        <v>126</v>
      </c>
      <c r="L122" s="31"/>
      <c r="M122" s="160" t="s">
        <v>20</v>
      </c>
      <c r="N122" s="161" t="s">
        <v>45</v>
      </c>
      <c r="O122" s="32"/>
      <c r="P122" s="162">
        <f>O122*H122</f>
        <v>0</v>
      </c>
      <c r="Q122" s="162">
        <v>0.00026</v>
      </c>
      <c r="R122" s="162">
        <f>Q122*H122</f>
        <v>0.005096</v>
      </c>
      <c r="S122" s="162">
        <v>0</v>
      </c>
      <c r="T122" s="163">
        <f>S122*H122</f>
        <v>0</v>
      </c>
      <c r="AR122" s="14" t="s">
        <v>156</v>
      </c>
      <c r="AT122" s="14" t="s">
        <v>122</v>
      </c>
      <c r="AU122" s="14" t="s">
        <v>87</v>
      </c>
      <c r="AY122" s="14" t="s">
        <v>121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14" t="s">
        <v>87</v>
      </c>
      <c r="BK122" s="164">
        <f>ROUND(I122*H122,2)</f>
        <v>0</v>
      </c>
      <c r="BL122" s="14" t="s">
        <v>156</v>
      </c>
      <c r="BM122" s="14" t="s">
        <v>387</v>
      </c>
    </row>
    <row r="123" spans="2:47" s="1" customFormat="1" ht="30" customHeight="1">
      <c r="B123" s="31"/>
      <c r="D123" s="165" t="s">
        <v>129</v>
      </c>
      <c r="F123" s="166" t="s">
        <v>324</v>
      </c>
      <c r="I123" s="128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129</v>
      </c>
      <c r="AU123" s="14" t="s">
        <v>87</v>
      </c>
    </row>
    <row r="124" spans="2:65" s="1" customFormat="1" ht="22.5" customHeight="1">
      <c r="B124" s="152"/>
      <c r="C124" s="169" t="s">
        <v>208</v>
      </c>
      <c r="D124" s="169" t="s">
        <v>160</v>
      </c>
      <c r="E124" s="170" t="s">
        <v>388</v>
      </c>
      <c r="F124" s="171" t="s">
        <v>389</v>
      </c>
      <c r="G124" s="172" t="s">
        <v>180</v>
      </c>
      <c r="H124" s="173">
        <v>6</v>
      </c>
      <c r="I124" s="174"/>
      <c r="J124" s="175">
        <f>ROUND(I124*H124,2)</f>
        <v>0</v>
      </c>
      <c r="K124" s="171" t="s">
        <v>20</v>
      </c>
      <c r="L124" s="176"/>
      <c r="M124" s="177" t="s">
        <v>20</v>
      </c>
      <c r="N124" s="178" t="s">
        <v>45</v>
      </c>
      <c r="O124" s="32"/>
      <c r="P124" s="162">
        <f>O124*H124</f>
        <v>0</v>
      </c>
      <c r="Q124" s="162">
        <v>0.02</v>
      </c>
      <c r="R124" s="162">
        <f>Q124*H124</f>
        <v>0.12</v>
      </c>
      <c r="S124" s="162">
        <v>0</v>
      </c>
      <c r="T124" s="163">
        <f>S124*H124</f>
        <v>0</v>
      </c>
      <c r="AR124" s="14" t="s">
        <v>163</v>
      </c>
      <c r="AT124" s="14" t="s">
        <v>160</v>
      </c>
      <c r="AU124" s="14" t="s">
        <v>87</v>
      </c>
      <c r="AY124" s="14" t="s">
        <v>121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14" t="s">
        <v>87</v>
      </c>
      <c r="BK124" s="164">
        <f>ROUND(I124*H124,2)</f>
        <v>0</v>
      </c>
      <c r="BL124" s="14" t="s">
        <v>156</v>
      </c>
      <c r="BM124" s="14" t="s">
        <v>390</v>
      </c>
    </row>
    <row r="125" spans="2:47" s="1" customFormat="1" ht="22.5" customHeight="1">
      <c r="B125" s="31"/>
      <c r="D125" s="165" t="s">
        <v>129</v>
      </c>
      <c r="F125" s="166" t="s">
        <v>389</v>
      </c>
      <c r="I125" s="128"/>
      <c r="L125" s="31"/>
      <c r="M125" s="60"/>
      <c r="N125" s="32"/>
      <c r="O125" s="32"/>
      <c r="P125" s="32"/>
      <c r="Q125" s="32"/>
      <c r="R125" s="32"/>
      <c r="S125" s="32"/>
      <c r="T125" s="61"/>
      <c r="AT125" s="14" t="s">
        <v>129</v>
      </c>
      <c r="AU125" s="14" t="s">
        <v>87</v>
      </c>
    </row>
    <row r="126" spans="2:65" s="1" customFormat="1" ht="22.5" customHeight="1">
      <c r="B126" s="152"/>
      <c r="C126" s="169" t="s">
        <v>224</v>
      </c>
      <c r="D126" s="169" t="s">
        <v>160</v>
      </c>
      <c r="E126" s="170" t="s">
        <v>391</v>
      </c>
      <c r="F126" s="171" t="s">
        <v>392</v>
      </c>
      <c r="G126" s="172" t="s">
        <v>180</v>
      </c>
      <c r="H126" s="173">
        <v>6</v>
      </c>
      <c r="I126" s="174"/>
      <c r="J126" s="175">
        <f>ROUND(I126*H126,2)</f>
        <v>0</v>
      </c>
      <c r="K126" s="171" t="s">
        <v>20</v>
      </c>
      <c r="L126" s="176"/>
      <c r="M126" s="177" t="s">
        <v>20</v>
      </c>
      <c r="N126" s="178" t="s">
        <v>45</v>
      </c>
      <c r="O126" s="32"/>
      <c r="P126" s="162">
        <f>O126*H126</f>
        <v>0</v>
      </c>
      <c r="Q126" s="162">
        <v>0.05</v>
      </c>
      <c r="R126" s="162">
        <f>Q126*H126</f>
        <v>0.30000000000000004</v>
      </c>
      <c r="S126" s="162">
        <v>0</v>
      </c>
      <c r="T126" s="163">
        <f>S126*H126</f>
        <v>0</v>
      </c>
      <c r="AR126" s="14" t="s">
        <v>163</v>
      </c>
      <c r="AT126" s="14" t="s">
        <v>160</v>
      </c>
      <c r="AU126" s="14" t="s">
        <v>87</v>
      </c>
      <c r="AY126" s="14" t="s">
        <v>121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4" t="s">
        <v>87</v>
      </c>
      <c r="BK126" s="164">
        <f>ROUND(I126*H126,2)</f>
        <v>0</v>
      </c>
      <c r="BL126" s="14" t="s">
        <v>156</v>
      </c>
      <c r="BM126" s="14" t="s">
        <v>393</v>
      </c>
    </row>
    <row r="127" spans="2:47" s="1" customFormat="1" ht="22.5" customHeight="1">
      <c r="B127" s="31"/>
      <c r="D127" s="165" t="s">
        <v>129</v>
      </c>
      <c r="F127" s="166" t="s">
        <v>392</v>
      </c>
      <c r="I127" s="128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129</v>
      </c>
      <c r="AU127" s="14" t="s">
        <v>87</v>
      </c>
    </row>
    <row r="128" spans="2:65" s="1" customFormat="1" ht="22.5" customHeight="1">
      <c r="B128" s="152"/>
      <c r="C128" s="169" t="s">
        <v>213</v>
      </c>
      <c r="D128" s="169" t="s">
        <v>160</v>
      </c>
      <c r="E128" s="170" t="s">
        <v>394</v>
      </c>
      <c r="F128" s="171" t="s">
        <v>395</v>
      </c>
      <c r="G128" s="172" t="s">
        <v>180</v>
      </c>
      <c r="H128" s="173">
        <v>3</v>
      </c>
      <c r="I128" s="174"/>
      <c r="J128" s="175">
        <f>ROUND(I128*H128,2)</f>
        <v>0</v>
      </c>
      <c r="K128" s="171" t="s">
        <v>20</v>
      </c>
      <c r="L128" s="176"/>
      <c r="M128" s="177" t="s">
        <v>20</v>
      </c>
      <c r="N128" s="178" t="s">
        <v>45</v>
      </c>
      <c r="O128" s="32"/>
      <c r="P128" s="162">
        <f>O128*H128</f>
        <v>0</v>
      </c>
      <c r="Q128" s="162">
        <v>0.05</v>
      </c>
      <c r="R128" s="162">
        <f>Q128*H128</f>
        <v>0.15000000000000002</v>
      </c>
      <c r="S128" s="162">
        <v>0</v>
      </c>
      <c r="T128" s="163">
        <f>S128*H128</f>
        <v>0</v>
      </c>
      <c r="AR128" s="14" t="s">
        <v>163</v>
      </c>
      <c r="AT128" s="14" t="s">
        <v>160</v>
      </c>
      <c r="AU128" s="14" t="s">
        <v>87</v>
      </c>
      <c r="AY128" s="14" t="s">
        <v>121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4" t="s">
        <v>87</v>
      </c>
      <c r="BK128" s="164">
        <f>ROUND(I128*H128,2)</f>
        <v>0</v>
      </c>
      <c r="BL128" s="14" t="s">
        <v>156</v>
      </c>
      <c r="BM128" s="14" t="s">
        <v>396</v>
      </c>
    </row>
    <row r="129" spans="2:47" s="1" customFormat="1" ht="22.5" customHeight="1">
      <c r="B129" s="31"/>
      <c r="D129" s="165" t="s">
        <v>129</v>
      </c>
      <c r="F129" s="166" t="s">
        <v>397</v>
      </c>
      <c r="I129" s="128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129</v>
      </c>
      <c r="AU129" s="14" t="s">
        <v>87</v>
      </c>
    </row>
    <row r="130" spans="2:65" s="1" customFormat="1" ht="22.5" customHeight="1">
      <c r="B130" s="152"/>
      <c r="C130" s="153" t="s">
        <v>220</v>
      </c>
      <c r="D130" s="153" t="s">
        <v>122</v>
      </c>
      <c r="E130" s="154" t="s">
        <v>200</v>
      </c>
      <c r="F130" s="155" t="s">
        <v>201</v>
      </c>
      <c r="G130" s="156" t="s">
        <v>125</v>
      </c>
      <c r="H130" s="157">
        <v>43.62</v>
      </c>
      <c r="I130" s="158"/>
      <c r="J130" s="159">
        <f>ROUND(I130*H130,2)</f>
        <v>0</v>
      </c>
      <c r="K130" s="155" t="s">
        <v>126</v>
      </c>
      <c r="L130" s="31"/>
      <c r="M130" s="160" t="s">
        <v>20</v>
      </c>
      <c r="N130" s="161" t="s">
        <v>45</v>
      </c>
      <c r="O130" s="32"/>
      <c r="P130" s="162">
        <f>O130*H130</f>
        <v>0</v>
      </c>
      <c r="Q130" s="162">
        <v>0.00026</v>
      </c>
      <c r="R130" s="162">
        <f>Q130*H130</f>
        <v>0.0113412</v>
      </c>
      <c r="S130" s="162">
        <v>0</v>
      </c>
      <c r="T130" s="163">
        <f>S130*H130</f>
        <v>0</v>
      </c>
      <c r="AR130" s="14" t="s">
        <v>156</v>
      </c>
      <c r="AT130" s="14" t="s">
        <v>122</v>
      </c>
      <c r="AU130" s="14" t="s">
        <v>87</v>
      </c>
      <c r="AY130" s="14" t="s">
        <v>121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14" t="s">
        <v>87</v>
      </c>
      <c r="BK130" s="164">
        <f>ROUND(I130*H130,2)</f>
        <v>0</v>
      </c>
      <c r="BL130" s="14" t="s">
        <v>156</v>
      </c>
      <c r="BM130" s="14" t="s">
        <v>398</v>
      </c>
    </row>
    <row r="131" spans="2:47" s="1" customFormat="1" ht="30" customHeight="1">
      <c r="B131" s="31"/>
      <c r="D131" s="165" t="s">
        <v>129</v>
      </c>
      <c r="F131" s="166" t="s">
        <v>203</v>
      </c>
      <c r="I131" s="128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129</v>
      </c>
      <c r="AU131" s="14" t="s">
        <v>87</v>
      </c>
    </row>
    <row r="132" spans="2:65" s="1" customFormat="1" ht="22.5" customHeight="1">
      <c r="B132" s="152"/>
      <c r="C132" s="169" t="s">
        <v>228</v>
      </c>
      <c r="D132" s="169" t="s">
        <v>160</v>
      </c>
      <c r="E132" s="170" t="s">
        <v>399</v>
      </c>
      <c r="F132" s="171" t="s">
        <v>400</v>
      </c>
      <c r="G132" s="172" t="s">
        <v>180</v>
      </c>
      <c r="H132" s="173">
        <v>6</v>
      </c>
      <c r="I132" s="174"/>
      <c r="J132" s="175">
        <f>ROUND(I132*H132,2)</f>
        <v>0</v>
      </c>
      <c r="K132" s="171" t="s">
        <v>20</v>
      </c>
      <c r="L132" s="176"/>
      <c r="M132" s="177" t="s">
        <v>20</v>
      </c>
      <c r="N132" s="178" t="s">
        <v>45</v>
      </c>
      <c r="O132" s="32"/>
      <c r="P132" s="162">
        <f>O132*H132</f>
        <v>0</v>
      </c>
      <c r="Q132" s="162">
        <v>0.15</v>
      </c>
      <c r="R132" s="162">
        <f>Q132*H132</f>
        <v>0.8999999999999999</v>
      </c>
      <c r="S132" s="162">
        <v>0</v>
      </c>
      <c r="T132" s="163">
        <f>S132*H132</f>
        <v>0</v>
      </c>
      <c r="AR132" s="14" t="s">
        <v>163</v>
      </c>
      <c r="AT132" s="14" t="s">
        <v>160</v>
      </c>
      <c r="AU132" s="14" t="s">
        <v>87</v>
      </c>
      <c r="AY132" s="14" t="s">
        <v>121</v>
      </c>
      <c r="BE132" s="164">
        <f>IF(N132="základní",J132,0)</f>
        <v>0</v>
      </c>
      <c r="BF132" s="164">
        <f>IF(N132="snížená",J132,0)</f>
        <v>0</v>
      </c>
      <c r="BG132" s="164">
        <f>IF(N132="zákl. přenesená",J132,0)</f>
        <v>0</v>
      </c>
      <c r="BH132" s="164">
        <f>IF(N132="sníž. přenesená",J132,0)</f>
        <v>0</v>
      </c>
      <c r="BI132" s="164">
        <f>IF(N132="nulová",J132,0)</f>
        <v>0</v>
      </c>
      <c r="BJ132" s="14" t="s">
        <v>87</v>
      </c>
      <c r="BK132" s="164">
        <f>ROUND(I132*H132,2)</f>
        <v>0</v>
      </c>
      <c r="BL132" s="14" t="s">
        <v>156</v>
      </c>
      <c r="BM132" s="14" t="s">
        <v>401</v>
      </c>
    </row>
    <row r="133" spans="2:47" s="1" customFormat="1" ht="22.5" customHeight="1">
      <c r="B133" s="31"/>
      <c r="D133" s="165" t="s">
        <v>129</v>
      </c>
      <c r="F133" s="166" t="s">
        <v>400</v>
      </c>
      <c r="I133" s="128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129</v>
      </c>
      <c r="AU133" s="14" t="s">
        <v>87</v>
      </c>
    </row>
    <row r="134" spans="2:65" s="1" customFormat="1" ht="22.5" customHeight="1">
      <c r="B134" s="152"/>
      <c r="C134" s="169" t="s">
        <v>233</v>
      </c>
      <c r="D134" s="169" t="s">
        <v>160</v>
      </c>
      <c r="E134" s="170" t="s">
        <v>402</v>
      </c>
      <c r="F134" s="171" t="s">
        <v>403</v>
      </c>
      <c r="G134" s="172" t="s">
        <v>180</v>
      </c>
      <c r="H134" s="173">
        <v>3</v>
      </c>
      <c r="I134" s="174"/>
      <c r="J134" s="175">
        <f>ROUND(I134*H134,2)</f>
        <v>0</v>
      </c>
      <c r="K134" s="171" t="s">
        <v>20</v>
      </c>
      <c r="L134" s="176"/>
      <c r="M134" s="177" t="s">
        <v>20</v>
      </c>
      <c r="N134" s="178" t="s">
        <v>45</v>
      </c>
      <c r="O134" s="32"/>
      <c r="P134" s="162">
        <f>O134*H134</f>
        <v>0</v>
      </c>
      <c r="Q134" s="162">
        <v>0.15</v>
      </c>
      <c r="R134" s="162">
        <f>Q134*H134</f>
        <v>0.44999999999999996</v>
      </c>
      <c r="S134" s="162">
        <v>0</v>
      </c>
      <c r="T134" s="163">
        <f>S134*H134</f>
        <v>0</v>
      </c>
      <c r="AR134" s="14" t="s">
        <v>163</v>
      </c>
      <c r="AT134" s="14" t="s">
        <v>160</v>
      </c>
      <c r="AU134" s="14" t="s">
        <v>87</v>
      </c>
      <c r="AY134" s="14" t="s">
        <v>121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4" t="s">
        <v>87</v>
      </c>
      <c r="BK134" s="164">
        <f>ROUND(I134*H134,2)</f>
        <v>0</v>
      </c>
      <c r="BL134" s="14" t="s">
        <v>156</v>
      </c>
      <c r="BM134" s="14" t="s">
        <v>404</v>
      </c>
    </row>
    <row r="135" spans="2:47" s="1" customFormat="1" ht="22.5" customHeight="1">
      <c r="B135" s="31"/>
      <c r="D135" s="165" t="s">
        <v>129</v>
      </c>
      <c r="F135" s="166" t="s">
        <v>403</v>
      </c>
      <c r="I135" s="128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129</v>
      </c>
      <c r="AU135" s="14" t="s">
        <v>87</v>
      </c>
    </row>
    <row r="136" spans="2:65" s="1" customFormat="1" ht="22.5" customHeight="1">
      <c r="B136" s="152"/>
      <c r="C136" s="169" t="s">
        <v>238</v>
      </c>
      <c r="D136" s="169" t="s">
        <v>160</v>
      </c>
      <c r="E136" s="170" t="s">
        <v>405</v>
      </c>
      <c r="F136" s="171" t="s">
        <v>406</v>
      </c>
      <c r="G136" s="172" t="s">
        <v>180</v>
      </c>
      <c r="H136" s="173">
        <v>6</v>
      </c>
      <c r="I136" s="174"/>
      <c r="J136" s="175">
        <f>ROUND(I136*H136,2)</f>
        <v>0</v>
      </c>
      <c r="K136" s="171" t="s">
        <v>20</v>
      </c>
      <c r="L136" s="176"/>
      <c r="M136" s="177" t="s">
        <v>20</v>
      </c>
      <c r="N136" s="178" t="s">
        <v>45</v>
      </c>
      <c r="O136" s="32"/>
      <c r="P136" s="162">
        <f>O136*H136</f>
        <v>0</v>
      </c>
      <c r="Q136" s="162">
        <v>0.12</v>
      </c>
      <c r="R136" s="162">
        <f>Q136*H136</f>
        <v>0.72</v>
      </c>
      <c r="S136" s="162">
        <v>0</v>
      </c>
      <c r="T136" s="163">
        <f>S136*H136</f>
        <v>0</v>
      </c>
      <c r="AR136" s="14" t="s">
        <v>163</v>
      </c>
      <c r="AT136" s="14" t="s">
        <v>160</v>
      </c>
      <c r="AU136" s="14" t="s">
        <v>87</v>
      </c>
      <c r="AY136" s="14" t="s">
        <v>121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4" t="s">
        <v>87</v>
      </c>
      <c r="BK136" s="164">
        <f>ROUND(I136*H136,2)</f>
        <v>0</v>
      </c>
      <c r="BL136" s="14" t="s">
        <v>156</v>
      </c>
      <c r="BM136" s="14" t="s">
        <v>407</v>
      </c>
    </row>
    <row r="137" spans="2:47" s="1" customFormat="1" ht="22.5" customHeight="1">
      <c r="B137" s="31"/>
      <c r="D137" s="165" t="s">
        <v>129</v>
      </c>
      <c r="F137" s="166" t="s">
        <v>408</v>
      </c>
      <c r="I137" s="128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129</v>
      </c>
      <c r="AU137" s="14" t="s">
        <v>87</v>
      </c>
    </row>
    <row r="138" spans="2:65" s="1" customFormat="1" ht="22.5" customHeight="1">
      <c r="B138" s="152"/>
      <c r="C138" s="153" t="s">
        <v>243</v>
      </c>
      <c r="D138" s="153" t="s">
        <v>122</v>
      </c>
      <c r="E138" s="154" t="s">
        <v>409</v>
      </c>
      <c r="F138" s="155" t="s">
        <v>410</v>
      </c>
      <c r="G138" s="156" t="s">
        <v>125</v>
      </c>
      <c r="H138" s="157">
        <v>6.22</v>
      </c>
      <c r="I138" s="158"/>
      <c r="J138" s="159">
        <f>ROUND(I138*H138,2)</f>
        <v>0</v>
      </c>
      <c r="K138" s="155" t="s">
        <v>126</v>
      </c>
      <c r="L138" s="31"/>
      <c r="M138" s="160" t="s">
        <v>20</v>
      </c>
      <c r="N138" s="161" t="s">
        <v>45</v>
      </c>
      <c r="O138" s="32"/>
      <c r="P138" s="162">
        <f>O138*H138</f>
        <v>0</v>
      </c>
      <c r="Q138" s="162">
        <v>0.00025</v>
      </c>
      <c r="R138" s="162">
        <f>Q138*H138</f>
        <v>0.001555</v>
      </c>
      <c r="S138" s="162">
        <v>0</v>
      </c>
      <c r="T138" s="163">
        <f>S138*H138</f>
        <v>0</v>
      </c>
      <c r="AR138" s="14" t="s">
        <v>156</v>
      </c>
      <c r="AT138" s="14" t="s">
        <v>122</v>
      </c>
      <c r="AU138" s="14" t="s">
        <v>87</v>
      </c>
      <c r="AY138" s="14" t="s">
        <v>121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4" t="s">
        <v>87</v>
      </c>
      <c r="BK138" s="164">
        <f>ROUND(I138*H138,2)</f>
        <v>0</v>
      </c>
      <c r="BL138" s="14" t="s">
        <v>156</v>
      </c>
      <c r="BM138" s="14" t="s">
        <v>411</v>
      </c>
    </row>
    <row r="139" spans="2:47" s="1" customFormat="1" ht="30" customHeight="1">
      <c r="B139" s="31"/>
      <c r="D139" s="165" t="s">
        <v>129</v>
      </c>
      <c r="F139" s="166" t="s">
        <v>412</v>
      </c>
      <c r="I139" s="128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129</v>
      </c>
      <c r="AU139" s="14" t="s">
        <v>87</v>
      </c>
    </row>
    <row r="140" spans="2:65" s="1" customFormat="1" ht="31.5" customHeight="1">
      <c r="B140" s="152"/>
      <c r="C140" s="169" t="s">
        <v>247</v>
      </c>
      <c r="D140" s="169" t="s">
        <v>160</v>
      </c>
      <c r="E140" s="170" t="s">
        <v>413</v>
      </c>
      <c r="F140" s="171" t="s">
        <v>414</v>
      </c>
      <c r="G140" s="172" t="s">
        <v>180</v>
      </c>
      <c r="H140" s="173">
        <v>4</v>
      </c>
      <c r="I140" s="174"/>
      <c r="J140" s="175">
        <f>ROUND(I140*H140,2)</f>
        <v>0</v>
      </c>
      <c r="K140" s="171" t="s">
        <v>126</v>
      </c>
      <c r="L140" s="176"/>
      <c r="M140" s="177" t="s">
        <v>20</v>
      </c>
      <c r="N140" s="178" t="s">
        <v>45</v>
      </c>
      <c r="O140" s="32"/>
      <c r="P140" s="162">
        <f>O140*H140</f>
        <v>0</v>
      </c>
      <c r="Q140" s="162">
        <v>0.03</v>
      </c>
      <c r="R140" s="162">
        <f>Q140*H140</f>
        <v>0.12</v>
      </c>
      <c r="S140" s="162">
        <v>0</v>
      </c>
      <c r="T140" s="163">
        <f>S140*H140</f>
        <v>0</v>
      </c>
      <c r="AR140" s="14" t="s">
        <v>163</v>
      </c>
      <c r="AT140" s="14" t="s">
        <v>160</v>
      </c>
      <c r="AU140" s="14" t="s">
        <v>87</v>
      </c>
      <c r="AY140" s="14" t="s">
        <v>121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4" t="s">
        <v>87</v>
      </c>
      <c r="BK140" s="164">
        <f>ROUND(I140*H140,2)</f>
        <v>0</v>
      </c>
      <c r="BL140" s="14" t="s">
        <v>156</v>
      </c>
      <c r="BM140" s="14" t="s">
        <v>415</v>
      </c>
    </row>
    <row r="141" spans="2:47" s="1" customFormat="1" ht="30" customHeight="1">
      <c r="B141" s="31"/>
      <c r="D141" s="165" t="s">
        <v>129</v>
      </c>
      <c r="F141" s="166" t="s">
        <v>416</v>
      </c>
      <c r="I141" s="128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129</v>
      </c>
      <c r="AU141" s="14" t="s">
        <v>87</v>
      </c>
    </row>
    <row r="142" spans="2:65" s="1" customFormat="1" ht="22.5" customHeight="1">
      <c r="B142" s="152"/>
      <c r="C142" s="169" t="s">
        <v>251</v>
      </c>
      <c r="D142" s="169" t="s">
        <v>160</v>
      </c>
      <c r="E142" s="170" t="s">
        <v>417</v>
      </c>
      <c r="F142" s="171" t="s">
        <v>418</v>
      </c>
      <c r="G142" s="172" t="s">
        <v>180</v>
      </c>
      <c r="H142" s="173">
        <v>1</v>
      </c>
      <c r="I142" s="174"/>
      <c r="J142" s="175">
        <f>ROUND(I142*H142,2)</f>
        <v>0</v>
      </c>
      <c r="K142" s="171" t="s">
        <v>20</v>
      </c>
      <c r="L142" s="176"/>
      <c r="M142" s="177" t="s">
        <v>20</v>
      </c>
      <c r="N142" s="178" t="s">
        <v>45</v>
      </c>
      <c r="O142" s="32"/>
      <c r="P142" s="162">
        <f>O142*H142</f>
        <v>0</v>
      </c>
      <c r="Q142" s="162">
        <v>0.04</v>
      </c>
      <c r="R142" s="162">
        <f>Q142*H142</f>
        <v>0.04</v>
      </c>
      <c r="S142" s="162">
        <v>0</v>
      </c>
      <c r="T142" s="163">
        <f>S142*H142</f>
        <v>0</v>
      </c>
      <c r="AR142" s="14" t="s">
        <v>163</v>
      </c>
      <c r="AT142" s="14" t="s">
        <v>160</v>
      </c>
      <c r="AU142" s="14" t="s">
        <v>87</v>
      </c>
      <c r="AY142" s="14" t="s">
        <v>121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4" t="s">
        <v>87</v>
      </c>
      <c r="BK142" s="164">
        <f>ROUND(I142*H142,2)</f>
        <v>0</v>
      </c>
      <c r="BL142" s="14" t="s">
        <v>156</v>
      </c>
      <c r="BM142" s="14" t="s">
        <v>419</v>
      </c>
    </row>
    <row r="143" spans="2:47" s="1" customFormat="1" ht="22.5" customHeight="1">
      <c r="B143" s="31"/>
      <c r="D143" s="165" t="s">
        <v>129</v>
      </c>
      <c r="F143" s="166" t="s">
        <v>418</v>
      </c>
      <c r="I143" s="128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129</v>
      </c>
      <c r="AU143" s="14" t="s">
        <v>87</v>
      </c>
    </row>
    <row r="144" spans="2:65" s="1" customFormat="1" ht="22.5" customHeight="1">
      <c r="B144" s="152"/>
      <c r="C144" s="169" t="s">
        <v>255</v>
      </c>
      <c r="D144" s="169" t="s">
        <v>160</v>
      </c>
      <c r="E144" s="170" t="s">
        <v>420</v>
      </c>
      <c r="F144" s="171" t="s">
        <v>421</v>
      </c>
      <c r="G144" s="172" t="s">
        <v>180</v>
      </c>
      <c r="H144" s="173">
        <v>1</v>
      </c>
      <c r="I144" s="174"/>
      <c r="J144" s="175">
        <f>ROUND(I144*H144,2)</f>
        <v>0</v>
      </c>
      <c r="K144" s="171" t="s">
        <v>20</v>
      </c>
      <c r="L144" s="176"/>
      <c r="M144" s="177" t="s">
        <v>20</v>
      </c>
      <c r="N144" s="178" t="s">
        <v>45</v>
      </c>
      <c r="O144" s="32"/>
      <c r="P144" s="162">
        <f>O144*H144</f>
        <v>0</v>
      </c>
      <c r="Q144" s="162">
        <v>0.01</v>
      </c>
      <c r="R144" s="162">
        <f>Q144*H144</f>
        <v>0.01</v>
      </c>
      <c r="S144" s="162">
        <v>0</v>
      </c>
      <c r="T144" s="163">
        <f>S144*H144</f>
        <v>0</v>
      </c>
      <c r="AR144" s="14" t="s">
        <v>163</v>
      </c>
      <c r="AT144" s="14" t="s">
        <v>160</v>
      </c>
      <c r="AU144" s="14" t="s">
        <v>87</v>
      </c>
      <c r="AY144" s="14" t="s">
        <v>121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4" t="s">
        <v>87</v>
      </c>
      <c r="BK144" s="164">
        <f>ROUND(I144*H144,2)</f>
        <v>0</v>
      </c>
      <c r="BL144" s="14" t="s">
        <v>156</v>
      </c>
      <c r="BM144" s="14" t="s">
        <v>422</v>
      </c>
    </row>
    <row r="145" spans="2:47" s="1" customFormat="1" ht="22.5" customHeight="1">
      <c r="B145" s="31"/>
      <c r="D145" s="165" t="s">
        <v>129</v>
      </c>
      <c r="F145" s="166" t="s">
        <v>421</v>
      </c>
      <c r="I145" s="128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129</v>
      </c>
      <c r="AU145" s="14" t="s">
        <v>87</v>
      </c>
    </row>
    <row r="146" spans="2:65" s="1" customFormat="1" ht="22.5" customHeight="1">
      <c r="B146" s="152"/>
      <c r="C146" s="153" t="s">
        <v>259</v>
      </c>
      <c r="D146" s="153" t="s">
        <v>122</v>
      </c>
      <c r="E146" s="154" t="s">
        <v>423</v>
      </c>
      <c r="F146" s="155" t="s">
        <v>424</v>
      </c>
      <c r="G146" s="156" t="s">
        <v>125</v>
      </c>
      <c r="H146" s="157">
        <v>43</v>
      </c>
      <c r="I146" s="158"/>
      <c r="J146" s="159">
        <f>ROUND(I146*H146,2)</f>
        <v>0</v>
      </c>
      <c r="K146" s="155" t="s">
        <v>126</v>
      </c>
      <c r="L146" s="31"/>
      <c r="M146" s="160" t="s">
        <v>20</v>
      </c>
      <c r="N146" s="161" t="s">
        <v>45</v>
      </c>
      <c r="O146" s="32"/>
      <c r="P146" s="162">
        <f>O146*H146</f>
        <v>0</v>
      </c>
      <c r="Q146" s="162">
        <v>0.00025</v>
      </c>
      <c r="R146" s="162">
        <f>Q146*H146</f>
        <v>0.010750000000000001</v>
      </c>
      <c r="S146" s="162">
        <v>0</v>
      </c>
      <c r="T146" s="163">
        <f>S146*H146</f>
        <v>0</v>
      </c>
      <c r="AR146" s="14" t="s">
        <v>156</v>
      </c>
      <c r="AT146" s="14" t="s">
        <v>122</v>
      </c>
      <c r="AU146" s="14" t="s">
        <v>87</v>
      </c>
      <c r="AY146" s="14" t="s">
        <v>121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4" t="s">
        <v>87</v>
      </c>
      <c r="BK146" s="164">
        <f>ROUND(I146*H146,2)</f>
        <v>0</v>
      </c>
      <c r="BL146" s="14" t="s">
        <v>156</v>
      </c>
      <c r="BM146" s="14" t="s">
        <v>425</v>
      </c>
    </row>
    <row r="147" spans="2:47" s="1" customFormat="1" ht="30" customHeight="1">
      <c r="B147" s="31"/>
      <c r="D147" s="165" t="s">
        <v>129</v>
      </c>
      <c r="F147" s="166" t="s">
        <v>426</v>
      </c>
      <c r="I147" s="128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129</v>
      </c>
      <c r="AU147" s="14" t="s">
        <v>87</v>
      </c>
    </row>
    <row r="148" spans="2:65" s="1" customFormat="1" ht="22.5" customHeight="1">
      <c r="B148" s="152"/>
      <c r="C148" s="169" t="s">
        <v>163</v>
      </c>
      <c r="D148" s="169" t="s">
        <v>160</v>
      </c>
      <c r="E148" s="170" t="s">
        <v>427</v>
      </c>
      <c r="F148" s="171" t="s">
        <v>428</v>
      </c>
      <c r="G148" s="172" t="s">
        <v>180</v>
      </c>
      <c r="H148" s="173">
        <v>2</v>
      </c>
      <c r="I148" s="174"/>
      <c r="J148" s="175">
        <f>ROUND(I148*H148,2)</f>
        <v>0</v>
      </c>
      <c r="K148" s="171" t="s">
        <v>20</v>
      </c>
      <c r="L148" s="176"/>
      <c r="M148" s="177" t="s">
        <v>20</v>
      </c>
      <c r="N148" s="178" t="s">
        <v>45</v>
      </c>
      <c r="O148" s="32"/>
      <c r="P148" s="162">
        <f>O148*H148</f>
        <v>0</v>
      </c>
      <c r="Q148" s="162">
        <v>0.04</v>
      </c>
      <c r="R148" s="162">
        <f>Q148*H148</f>
        <v>0.08</v>
      </c>
      <c r="S148" s="162">
        <v>0</v>
      </c>
      <c r="T148" s="163">
        <f>S148*H148</f>
        <v>0</v>
      </c>
      <c r="AR148" s="14" t="s">
        <v>163</v>
      </c>
      <c r="AT148" s="14" t="s">
        <v>160</v>
      </c>
      <c r="AU148" s="14" t="s">
        <v>87</v>
      </c>
      <c r="AY148" s="14" t="s">
        <v>121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4" t="s">
        <v>87</v>
      </c>
      <c r="BK148" s="164">
        <f>ROUND(I148*H148,2)</f>
        <v>0</v>
      </c>
      <c r="BL148" s="14" t="s">
        <v>156</v>
      </c>
      <c r="BM148" s="14" t="s">
        <v>429</v>
      </c>
    </row>
    <row r="149" spans="2:47" s="1" customFormat="1" ht="22.5" customHeight="1">
      <c r="B149" s="31"/>
      <c r="D149" s="165" t="s">
        <v>129</v>
      </c>
      <c r="F149" s="166" t="s">
        <v>428</v>
      </c>
      <c r="I149" s="128"/>
      <c r="L149" s="31"/>
      <c r="M149" s="60"/>
      <c r="N149" s="32"/>
      <c r="O149" s="32"/>
      <c r="P149" s="32"/>
      <c r="Q149" s="32"/>
      <c r="R149" s="32"/>
      <c r="S149" s="32"/>
      <c r="T149" s="61"/>
      <c r="AT149" s="14" t="s">
        <v>129</v>
      </c>
      <c r="AU149" s="14" t="s">
        <v>87</v>
      </c>
    </row>
    <row r="150" spans="2:65" s="1" customFormat="1" ht="22.5" customHeight="1">
      <c r="B150" s="152"/>
      <c r="C150" s="169" t="s">
        <v>270</v>
      </c>
      <c r="D150" s="169" t="s">
        <v>160</v>
      </c>
      <c r="E150" s="170" t="s">
        <v>430</v>
      </c>
      <c r="F150" s="171" t="s">
        <v>431</v>
      </c>
      <c r="G150" s="172" t="s">
        <v>180</v>
      </c>
      <c r="H150" s="173">
        <v>4</v>
      </c>
      <c r="I150" s="174"/>
      <c r="J150" s="175">
        <f>ROUND(I150*H150,2)</f>
        <v>0</v>
      </c>
      <c r="K150" s="171" t="s">
        <v>20</v>
      </c>
      <c r="L150" s="176"/>
      <c r="M150" s="177" t="s">
        <v>20</v>
      </c>
      <c r="N150" s="178" t="s">
        <v>45</v>
      </c>
      <c r="O150" s="32"/>
      <c r="P150" s="162">
        <f>O150*H150</f>
        <v>0</v>
      </c>
      <c r="Q150" s="162">
        <v>0.06</v>
      </c>
      <c r="R150" s="162">
        <f>Q150*H150</f>
        <v>0.24</v>
      </c>
      <c r="S150" s="162">
        <v>0</v>
      </c>
      <c r="T150" s="163">
        <f>S150*H150</f>
        <v>0</v>
      </c>
      <c r="AR150" s="14" t="s">
        <v>163</v>
      </c>
      <c r="AT150" s="14" t="s">
        <v>160</v>
      </c>
      <c r="AU150" s="14" t="s">
        <v>87</v>
      </c>
      <c r="AY150" s="14" t="s">
        <v>121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4" t="s">
        <v>87</v>
      </c>
      <c r="BK150" s="164">
        <f>ROUND(I150*H150,2)</f>
        <v>0</v>
      </c>
      <c r="BL150" s="14" t="s">
        <v>156</v>
      </c>
      <c r="BM150" s="14" t="s">
        <v>432</v>
      </c>
    </row>
    <row r="151" spans="2:47" s="1" customFormat="1" ht="22.5" customHeight="1">
      <c r="B151" s="31"/>
      <c r="D151" s="165" t="s">
        <v>129</v>
      </c>
      <c r="F151" s="166" t="s">
        <v>433</v>
      </c>
      <c r="I151" s="128"/>
      <c r="L151" s="31"/>
      <c r="M151" s="60"/>
      <c r="N151" s="32"/>
      <c r="O151" s="32"/>
      <c r="P151" s="32"/>
      <c r="Q151" s="32"/>
      <c r="R151" s="32"/>
      <c r="S151" s="32"/>
      <c r="T151" s="61"/>
      <c r="AT151" s="14" t="s">
        <v>129</v>
      </c>
      <c r="AU151" s="14" t="s">
        <v>87</v>
      </c>
    </row>
    <row r="152" spans="2:65" s="1" customFormat="1" ht="22.5" customHeight="1">
      <c r="B152" s="152"/>
      <c r="C152" s="169" t="s">
        <v>274</v>
      </c>
      <c r="D152" s="169" t="s">
        <v>160</v>
      </c>
      <c r="E152" s="170" t="s">
        <v>434</v>
      </c>
      <c r="F152" s="171" t="s">
        <v>435</v>
      </c>
      <c r="G152" s="172" t="s">
        <v>180</v>
      </c>
      <c r="H152" s="173">
        <v>2</v>
      </c>
      <c r="I152" s="174"/>
      <c r="J152" s="175">
        <f>ROUND(I152*H152,2)</f>
        <v>0</v>
      </c>
      <c r="K152" s="171" t="s">
        <v>20</v>
      </c>
      <c r="L152" s="176"/>
      <c r="M152" s="177" t="s">
        <v>20</v>
      </c>
      <c r="N152" s="178" t="s">
        <v>45</v>
      </c>
      <c r="O152" s="32"/>
      <c r="P152" s="162">
        <f>O152*H152</f>
        <v>0</v>
      </c>
      <c r="Q152" s="162">
        <v>0.12</v>
      </c>
      <c r="R152" s="162">
        <f>Q152*H152</f>
        <v>0.24</v>
      </c>
      <c r="S152" s="162">
        <v>0</v>
      </c>
      <c r="T152" s="163">
        <f>S152*H152</f>
        <v>0</v>
      </c>
      <c r="AR152" s="14" t="s">
        <v>163</v>
      </c>
      <c r="AT152" s="14" t="s">
        <v>160</v>
      </c>
      <c r="AU152" s="14" t="s">
        <v>87</v>
      </c>
      <c r="AY152" s="14" t="s">
        <v>121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4" t="s">
        <v>87</v>
      </c>
      <c r="BK152" s="164">
        <f>ROUND(I152*H152,2)</f>
        <v>0</v>
      </c>
      <c r="BL152" s="14" t="s">
        <v>156</v>
      </c>
      <c r="BM152" s="14" t="s">
        <v>436</v>
      </c>
    </row>
    <row r="153" spans="2:47" s="1" customFormat="1" ht="22.5" customHeight="1">
      <c r="B153" s="31"/>
      <c r="D153" s="165" t="s">
        <v>129</v>
      </c>
      <c r="F153" s="166" t="s">
        <v>435</v>
      </c>
      <c r="I153" s="128"/>
      <c r="L153" s="31"/>
      <c r="M153" s="60"/>
      <c r="N153" s="32"/>
      <c r="O153" s="32"/>
      <c r="P153" s="32"/>
      <c r="Q153" s="32"/>
      <c r="R153" s="32"/>
      <c r="S153" s="32"/>
      <c r="T153" s="61"/>
      <c r="AT153" s="14" t="s">
        <v>129</v>
      </c>
      <c r="AU153" s="14" t="s">
        <v>87</v>
      </c>
    </row>
    <row r="154" spans="2:65" s="1" customFormat="1" ht="22.5" customHeight="1">
      <c r="B154" s="152"/>
      <c r="C154" s="169" t="s">
        <v>278</v>
      </c>
      <c r="D154" s="169" t="s">
        <v>160</v>
      </c>
      <c r="E154" s="170" t="s">
        <v>437</v>
      </c>
      <c r="F154" s="171" t="s">
        <v>438</v>
      </c>
      <c r="G154" s="172" t="s">
        <v>180</v>
      </c>
      <c r="H154" s="173">
        <v>1</v>
      </c>
      <c r="I154" s="174"/>
      <c r="J154" s="175">
        <f>ROUND(I154*H154,2)</f>
        <v>0</v>
      </c>
      <c r="K154" s="171" t="s">
        <v>20</v>
      </c>
      <c r="L154" s="176"/>
      <c r="M154" s="177" t="s">
        <v>20</v>
      </c>
      <c r="N154" s="178" t="s">
        <v>45</v>
      </c>
      <c r="O154" s="32"/>
      <c r="P154" s="162">
        <f>O154*H154</f>
        <v>0</v>
      </c>
      <c r="Q154" s="162">
        <v>0.18</v>
      </c>
      <c r="R154" s="162">
        <f>Q154*H154</f>
        <v>0.18</v>
      </c>
      <c r="S154" s="162">
        <v>0</v>
      </c>
      <c r="T154" s="163">
        <f>S154*H154</f>
        <v>0</v>
      </c>
      <c r="AR154" s="14" t="s">
        <v>163</v>
      </c>
      <c r="AT154" s="14" t="s">
        <v>160</v>
      </c>
      <c r="AU154" s="14" t="s">
        <v>87</v>
      </c>
      <c r="AY154" s="14" t="s">
        <v>121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4" t="s">
        <v>87</v>
      </c>
      <c r="BK154" s="164">
        <f>ROUND(I154*H154,2)</f>
        <v>0</v>
      </c>
      <c r="BL154" s="14" t="s">
        <v>156</v>
      </c>
      <c r="BM154" s="14" t="s">
        <v>439</v>
      </c>
    </row>
    <row r="155" spans="2:47" s="1" customFormat="1" ht="22.5" customHeight="1">
      <c r="B155" s="31"/>
      <c r="D155" s="165" t="s">
        <v>129</v>
      </c>
      <c r="F155" s="166" t="s">
        <v>438</v>
      </c>
      <c r="I155" s="128"/>
      <c r="L155" s="31"/>
      <c r="M155" s="60"/>
      <c r="N155" s="32"/>
      <c r="O155" s="32"/>
      <c r="P155" s="32"/>
      <c r="Q155" s="32"/>
      <c r="R155" s="32"/>
      <c r="S155" s="32"/>
      <c r="T155" s="61"/>
      <c r="AT155" s="14" t="s">
        <v>129</v>
      </c>
      <c r="AU155" s="14" t="s">
        <v>87</v>
      </c>
    </row>
    <row r="156" spans="2:65" s="1" customFormat="1" ht="22.5" customHeight="1">
      <c r="B156" s="152"/>
      <c r="C156" s="169" t="s">
        <v>282</v>
      </c>
      <c r="D156" s="169" t="s">
        <v>160</v>
      </c>
      <c r="E156" s="170" t="s">
        <v>440</v>
      </c>
      <c r="F156" s="171" t="s">
        <v>441</v>
      </c>
      <c r="G156" s="172" t="s">
        <v>180</v>
      </c>
      <c r="H156" s="173">
        <v>2</v>
      </c>
      <c r="I156" s="174"/>
      <c r="J156" s="175">
        <f>ROUND(I156*H156,2)</f>
        <v>0</v>
      </c>
      <c r="K156" s="171" t="s">
        <v>20</v>
      </c>
      <c r="L156" s="176"/>
      <c r="M156" s="177" t="s">
        <v>20</v>
      </c>
      <c r="N156" s="178" t="s">
        <v>45</v>
      </c>
      <c r="O156" s="32"/>
      <c r="P156" s="162">
        <f>O156*H156</f>
        <v>0</v>
      </c>
      <c r="Q156" s="162">
        <v>0.15</v>
      </c>
      <c r="R156" s="162">
        <f>Q156*H156</f>
        <v>0.3</v>
      </c>
      <c r="S156" s="162">
        <v>0</v>
      </c>
      <c r="T156" s="163">
        <f>S156*H156</f>
        <v>0</v>
      </c>
      <c r="AR156" s="14" t="s">
        <v>163</v>
      </c>
      <c r="AT156" s="14" t="s">
        <v>160</v>
      </c>
      <c r="AU156" s="14" t="s">
        <v>87</v>
      </c>
      <c r="AY156" s="14" t="s">
        <v>121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4" t="s">
        <v>87</v>
      </c>
      <c r="BK156" s="164">
        <f>ROUND(I156*H156,2)</f>
        <v>0</v>
      </c>
      <c r="BL156" s="14" t="s">
        <v>156</v>
      </c>
      <c r="BM156" s="14" t="s">
        <v>442</v>
      </c>
    </row>
    <row r="157" spans="2:47" s="1" customFormat="1" ht="22.5" customHeight="1">
      <c r="B157" s="31"/>
      <c r="D157" s="165" t="s">
        <v>129</v>
      </c>
      <c r="F157" s="166" t="s">
        <v>441</v>
      </c>
      <c r="I157" s="128"/>
      <c r="L157" s="31"/>
      <c r="M157" s="60"/>
      <c r="N157" s="32"/>
      <c r="O157" s="32"/>
      <c r="P157" s="32"/>
      <c r="Q157" s="32"/>
      <c r="R157" s="32"/>
      <c r="S157" s="32"/>
      <c r="T157" s="61"/>
      <c r="AT157" s="14" t="s">
        <v>129</v>
      </c>
      <c r="AU157" s="14" t="s">
        <v>87</v>
      </c>
    </row>
    <row r="158" spans="2:65" s="1" customFormat="1" ht="22.5" customHeight="1">
      <c r="B158" s="152"/>
      <c r="C158" s="169" t="s">
        <v>288</v>
      </c>
      <c r="D158" s="169" t="s">
        <v>160</v>
      </c>
      <c r="E158" s="170" t="s">
        <v>443</v>
      </c>
      <c r="F158" s="171" t="s">
        <v>444</v>
      </c>
      <c r="G158" s="172" t="s">
        <v>180</v>
      </c>
      <c r="H158" s="173">
        <v>3</v>
      </c>
      <c r="I158" s="174"/>
      <c r="J158" s="175">
        <f>ROUND(I158*H158,2)</f>
        <v>0</v>
      </c>
      <c r="K158" s="171" t="s">
        <v>20</v>
      </c>
      <c r="L158" s="176"/>
      <c r="M158" s="177" t="s">
        <v>20</v>
      </c>
      <c r="N158" s="178" t="s">
        <v>45</v>
      </c>
      <c r="O158" s="32"/>
      <c r="P158" s="162">
        <f>O158*H158</f>
        <v>0</v>
      </c>
      <c r="Q158" s="162">
        <v>0.08</v>
      </c>
      <c r="R158" s="162">
        <f>Q158*H158</f>
        <v>0.24</v>
      </c>
      <c r="S158" s="162">
        <v>0</v>
      </c>
      <c r="T158" s="163">
        <f>S158*H158</f>
        <v>0</v>
      </c>
      <c r="AR158" s="14" t="s">
        <v>163</v>
      </c>
      <c r="AT158" s="14" t="s">
        <v>160</v>
      </c>
      <c r="AU158" s="14" t="s">
        <v>87</v>
      </c>
      <c r="AY158" s="14" t="s">
        <v>121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4" t="s">
        <v>87</v>
      </c>
      <c r="BK158" s="164">
        <f>ROUND(I158*H158,2)</f>
        <v>0</v>
      </c>
      <c r="BL158" s="14" t="s">
        <v>156</v>
      </c>
      <c r="BM158" s="14" t="s">
        <v>445</v>
      </c>
    </row>
    <row r="159" spans="2:47" s="1" customFormat="1" ht="22.5" customHeight="1">
      <c r="B159" s="31"/>
      <c r="D159" s="165" t="s">
        <v>129</v>
      </c>
      <c r="F159" s="166" t="s">
        <v>444</v>
      </c>
      <c r="I159" s="128"/>
      <c r="L159" s="31"/>
      <c r="M159" s="60"/>
      <c r="N159" s="32"/>
      <c r="O159" s="32"/>
      <c r="P159" s="32"/>
      <c r="Q159" s="32"/>
      <c r="R159" s="32"/>
      <c r="S159" s="32"/>
      <c r="T159" s="61"/>
      <c r="AT159" s="14" t="s">
        <v>129</v>
      </c>
      <c r="AU159" s="14" t="s">
        <v>87</v>
      </c>
    </row>
    <row r="160" spans="2:65" s="1" customFormat="1" ht="31.5" customHeight="1">
      <c r="B160" s="152"/>
      <c r="C160" s="153" t="s">
        <v>292</v>
      </c>
      <c r="D160" s="153" t="s">
        <v>122</v>
      </c>
      <c r="E160" s="154" t="s">
        <v>446</v>
      </c>
      <c r="F160" s="155" t="s">
        <v>447</v>
      </c>
      <c r="G160" s="156" t="s">
        <v>125</v>
      </c>
      <c r="H160" s="157">
        <v>9</v>
      </c>
      <c r="I160" s="158"/>
      <c r="J160" s="159">
        <f>ROUND(I160*H160,2)</f>
        <v>0</v>
      </c>
      <c r="K160" s="155" t="s">
        <v>126</v>
      </c>
      <c r="L160" s="31"/>
      <c r="M160" s="160" t="s">
        <v>20</v>
      </c>
      <c r="N160" s="161" t="s">
        <v>45</v>
      </c>
      <c r="O160" s="32"/>
      <c r="P160" s="162">
        <f>O160*H160</f>
        <v>0</v>
      </c>
      <c r="Q160" s="162">
        <v>0.00025</v>
      </c>
      <c r="R160" s="162">
        <f>Q160*H160</f>
        <v>0.0022500000000000003</v>
      </c>
      <c r="S160" s="162">
        <v>0</v>
      </c>
      <c r="T160" s="163">
        <f>S160*H160</f>
        <v>0</v>
      </c>
      <c r="AR160" s="14" t="s">
        <v>156</v>
      </c>
      <c r="AT160" s="14" t="s">
        <v>122</v>
      </c>
      <c r="AU160" s="14" t="s">
        <v>87</v>
      </c>
      <c r="AY160" s="14" t="s">
        <v>121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4" t="s">
        <v>87</v>
      </c>
      <c r="BK160" s="164">
        <f>ROUND(I160*H160,2)</f>
        <v>0</v>
      </c>
      <c r="BL160" s="14" t="s">
        <v>156</v>
      </c>
      <c r="BM160" s="14" t="s">
        <v>448</v>
      </c>
    </row>
    <row r="161" spans="2:47" s="1" customFormat="1" ht="30" customHeight="1">
      <c r="B161" s="31"/>
      <c r="D161" s="165" t="s">
        <v>129</v>
      </c>
      <c r="F161" s="166" t="s">
        <v>449</v>
      </c>
      <c r="I161" s="128"/>
      <c r="L161" s="31"/>
      <c r="M161" s="60"/>
      <c r="N161" s="32"/>
      <c r="O161" s="32"/>
      <c r="P161" s="32"/>
      <c r="Q161" s="32"/>
      <c r="R161" s="32"/>
      <c r="S161" s="32"/>
      <c r="T161" s="61"/>
      <c r="AT161" s="14" t="s">
        <v>129</v>
      </c>
      <c r="AU161" s="14" t="s">
        <v>87</v>
      </c>
    </row>
    <row r="162" spans="2:65" s="1" customFormat="1" ht="22.5" customHeight="1">
      <c r="B162" s="152"/>
      <c r="C162" s="169" t="s">
        <v>351</v>
      </c>
      <c r="D162" s="169" t="s">
        <v>160</v>
      </c>
      <c r="E162" s="170" t="s">
        <v>450</v>
      </c>
      <c r="F162" s="171" t="s">
        <v>451</v>
      </c>
      <c r="G162" s="172" t="s">
        <v>180</v>
      </c>
      <c r="H162" s="173">
        <v>3</v>
      </c>
      <c r="I162" s="174"/>
      <c r="J162" s="175">
        <f>ROUND(I162*H162,2)</f>
        <v>0</v>
      </c>
      <c r="K162" s="171" t="s">
        <v>20</v>
      </c>
      <c r="L162" s="176"/>
      <c r="M162" s="177" t="s">
        <v>20</v>
      </c>
      <c r="N162" s="178" t="s">
        <v>45</v>
      </c>
      <c r="O162" s="32"/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AR162" s="14" t="s">
        <v>163</v>
      </c>
      <c r="AT162" s="14" t="s">
        <v>160</v>
      </c>
      <c r="AU162" s="14" t="s">
        <v>87</v>
      </c>
      <c r="AY162" s="14" t="s">
        <v>121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4" t="s">
        <v>87</v>
      </c>
      <c r="BK162" s="164">
        <f>ROUND(I162*H162,2)</f>
        <v>0</v>
      </c>
      <c r="BL162" s="14" t="s">
        <v>156</v>
      </c>
      <c r="BM162" s="14" t="s">
        <v>452</v>
      </c>
    </row>
    <row r="163" spans="2:47" s="1" customFormat="1" ht="22.5" customHeight="1">
      <c r="B163" s="31"/>
      <c r="D163" s="165" t="s">
        <v>129</v>
      </c>
      <c r="F163" s="166" t="s">
        <v>453</v>
      </c>
      <c r="I163" s="128"/>
      <c r="L163" s="31"/>
      <c r="M163" s="60"/>
      <c r="N163" s="32"/>
      <c r="O163" s="32"/>
      <c r="P163" s="32"/>
      <c r="Q163" s="32"/>
      <c r="R163" s="32"/>
      <c r="S163" s="32"/>
      <c r="T163" s="61"/>
      <c r="AT163" s="14" t="s">
        <v>129</v>
      </c>
      <c r="AU163" s="14" t="s">
        <v>87</v>
      </c>
    </row>
    <row r="164" spans="2:65" s="1" customFormat="1" ht="31.5" customHeight="1">
      <c r="B164" s="152"/>
      <c r="C164" s="153" t="s">
        <v>353</v>
      </c>
      <c r="D164" s="153" t="s">
        <v>122</v>
      </c>
      <c r="E164" s="154" t="s">
        <v>244</v>
      </c>
      <c r="F164" s="155" t="s">
        <v>245</v>
      </c>
      <c r="G164" s="156" t="s">
        <v>133</v>
      </c>
      <c r="H164" s="157">
        <v>350</v>
      </c>
      <c r="I164" s="158"/>
      <c r="J164" s="159">
        <f>ROUND(I164*H164,2)</f>
        <v>0</v>
      </c>
      <c r="K164" s="155" t="s">
        <v>126</v>
      </c>
      <c r="L164" s="31"/>
      <c r="M164" s="160" t="s">
        <v>20</v>
      </c>
      <c r="N164" s="161" t="s">
        <v>45</v>
      </c>
      <c r="O164" s="32"/>
      <c r="P164" s="162">
        <f>O164*H164</f>
        <v>0</v>
      </c>
      <c r="Q164" s="162">
        <v>0.00012</v>
      </c>
      <c r="R164" s="162">
        <f>Q164*H164</f>
        <v>0.042</v>
      </c>
      <c r="S164" s="162">
        <v>0</v>
      </c>
      <c r="T164" s="163">
        <f>S164*H164</f>
        <v>0</v>
      </c>
      <c r="AR164" s="14" t="s">
        <v>156</v>
      </c>
      <c r="AT164" s="14" t="s">
        <v>122</v>
      </c>
      <c r="AU164" s="14" t="s">
        <v>87</v>
      </c>
      <c r="AY164" s="14" t="s">
        <v>121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4" t="s">
        <v>87</v>
      </c>
      <c r="BK164" s="164">
        <f>ROUND(I164*H164,2)</f>
        <v>0</v>
      </c>
      <c r="BL164" s="14" t="s">
        <v>156</v>
      </c>
      <c r="BM164" s="14" t="s">
        <v>454</v>
      </c>
    </row>
    <row r="165" spans="2:47" s="1" customFormat="1" ht="22.5" customHeight="1">
      <c r="B165" s="31"/>
      <c r="D165" s="165" t="s">
        <v>129</v>
      </c>
      <c r="F165" s="166" t="s">
        <v>245</v>
      </c>
      <c r="I165" s="128"/>
      <c r="L165" s="31"/>
      <c r="M165" s="60"/>
      <c r="N165" s="32"/>
      <c r="O165" s="32"/>
      <c r="P165" s="32"/>
      <c r="Q165" s="32"/>
      <c r="R165" s="32"/>
      <c r="S165" s="32"/>
      <c r="T165" s="61"/>
      <c r="AT165" s="14" t="s">
        <v>129</v>
      </c>
      <c r="AU165" s="14" t="s">
        <v>87</v>
      </c>
    </row>
    <row r="166" spans="2:65" s="1" customFormat="1" ht="22.5" customHeight="1">
      <c r="B166" s="152"/>
      <c r="C166" s="153" t="s">
        <v>455</v>
      </c>
      <c r="D166" s="153" t="s">
        <v>122</v>
      </c>
      <c r="E166" s="154" t="s">
        <v>248</v>
      </c>
      <c r="F166" s="155" t="s">
        <v>249</v>
      </c>
      <c r="G166" s="156" t="s">
        <v>180</v>
      </c>
      <c r="H166" s="157">
        <v>26</v>
      </c>
      <c r="I166" s="158"/>
      <c r="J166" s="159">
        <f>ROUND(I166*H166,2)</f>
        <v>0</v>
      </c>
      <c r="K166" s="155" t="s">
        <v>126</v>
      </c>
      <c r="L166" s="31"/>
      <c r="M166" s="160" t="s">
        <v>20</v>
      </c>
      <c r="N166" s="161" t="s">
        <v>45</v>
      </c>
      <c r="O166" s="32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AR166" s="14" t="s">
        <v>156</v>
      </c>
      <c r="AT166" s="14" t="s">
        <v>122</v>
      </c>
      <c r="AU166" s="14" t="s">
        <v>87</v>
      </c>
      <c r="AY166" s="14" t="s">
        <v>121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4" t="s">
        <v>87</v>
      </c>
      <c r="BK166" s="164">
        <f>ROUND(I166*H166,2)</f>
        <v>0</v>
      </c>
      <c r="BL166" s="14" t="s">
        <v>156</v>
      </c>
      <c r="BM166" s="14" t="s">
        <v>456</v>
      </c>
    </row>
    <row r="167" spans="2:47" s="1" customFormat="1" ht="22.5" customHeight="1">
      <c r="B167" s="31"/>
      <c r="D167" s="165" t="s">
        <v>129</v>
      </c>
      <c r="F167" s="166" t="s">
        <v>249</v>
      </c>
      <c r="I167" s="128"/>
      <c r="L167" s="31"/>
      <c r="M167" s="60"/>
      <c r="N167" s="32"/>
      <c r="O167" s="32"/>
      <c r="P167" s="32"/>
      <c r="Q167" s="32"/>
      <c r="R167" s="32"/>
      <c r="S167" s="32"/>
      <c r="T167" s="61"/>
      <c r="AT167" s="14" t="s">
        <v>129</v>
      </c>
      <c r="AU167" s="14" t="s">
        <v>87</v>
      </c>
    </row>
    <row r="168" spans="2:65" s="1" customFormat="1" ht="22.5" customHeight="1">
      <c r="B168" s="152"/>
      <c r="C168" s="169" t="s">
        <v>336</v>
      </c>
      <c r="D168" s="169" t="s">
        <v>160</v>
      </c>
      <c r="E168" s="170" t="s">
        <v>457</v>
      </c>
      <c r="F168" s="171" t="s">
        <v>458</v>
      </c>
      <c r="G168" s="172" t="s">
        <v>133</v>
      </c>
      <c r="H168" s="173">
        <v>34</v>
      </c>
      <c r="I168" s="174"/>
      <c r="J168" s="175">
        <f>ROUND(I168*H168,2)</f>
        <v>0</v>
      </c>
      <c r="K168" s="171" t="s">
        <v>20</v>
      </c>
      <c r="L168" s="176"/>
      <c r="M168" s="177" t="s">
        <v>20</v>
      </c>
      <c r="N168" s="178" t="s">
        <v>45</v>
      </c>
      <c r="O168" s="32"/>
      <c r="P168" s="162">
        <f>O168*H168</f>
        <v>0</v>
      </c>
      <c r="Q168" s="162">
        <v>0.005</v>
      </c>
      <c r="R168" s="162">
        <f>Q168*H168</f>
        <v>0.17</v>
      </c>
      <c r="S168" s="162">
        <v>0</v>
      </c>
      <c r="T168" s="163">
        <f>S168*H168</f>
        <v>0</v>
      </c>
      <c r="AR168" s="14" t="s">
        <v>163</v>
      </c>
      <c r="AT168" s="14" t="s">
        <v>160</v>
      </c>
      <c r="AU168" s="14" t="s">
        <v>87</v>
      </c>
      <c r="AY168" s="14" t="s">
        <v>121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4" t="s">
        <v>87</v>
      </c>
      <c r="BK168" s="164">
        <f>ROUND(I168*H168,2)</f>
        <v>0</v>
      </c>
      <c r="BL168" s="14" t="s">
        <v>156</v>
      </c>
      <c r="BM168" s="14" t="s">
        <v>459</v>
      </c>
    </row>
    <row r="169" spans="2:47" s="1" customFormat="1" ht="22.5" customHeight="1">
      <c r="B169" s="31"/>
      <c r="D169" s="165" t="s">
        <v>129</v>
      </c>
      <c r="F169" s="166" t="s">
        <v>458</v>
      </c>
      <c r="I169" s="128"/>
      <c r="L169" s="31"/>
      <c r="M169" s="60"/>
      <c r="N169" s="32"/>
      <c r="O169" s="32"/>
      <c r="P169" s="32"/>
      <c r="Q169" s="32"/>
      <c r="R169" s="32"/>
      <c r="S169" s="32"/>
      <c r="T169" s="61"/>
      <c r="AT169" s="14" t="s">
        <v>129</v>
      </c>
      <c r="AU169" s="14" t="s">
        <v>87</v>
      </c>
    </row>
    <row r="170" spans="2:65" s="1" customFormat="1" ht="22.5" customHeight="1">
      <c r="B170" s="152"/>
      <c r="C170" s="153" t="s">
        <v>460</v>
      </c>
      <c r="D170" s="153" t="s">
        <v>122</v>
      </c>
      <c r="E170" s="154" t="s">
        <v>260</v>
      </c>
      <c r="F170" s="155" t="s">
        <v>261</v>
      </c>
      <c r="G170" s="156" t="s">
        <v>148</v>
      </c>
      <c r="H170" s="157">
        <v>4.612</v>
      </c>
      <c r="I170" s="158"/>
      <c r="J170" s="159">
        <f>ROUND(I170*H170,2)</f>
        <v>0</v>
      </c>
      <c r="K170" s="155" t="s">
        <v>126</v>
      </c>
      <c r="L170" s="31"/>
      <c r="M170" s="160" t="s">
        <v>20</v>
      </c>
      <c r="N170" s="161" t="s">
        <v>45</v>
      </c>
      <c r="O170" s="32"/>
      <c r="P170" s="162">
        <f>O170*H170</f>
        <v>0</v>
      </c>
      <c r="Q170" s="162">
        <v>0</v>
      </c>
      <c r="R170" s="162">
        <f>Q170*H170</f>
        <v>0</v>
      </c>
      <c r="S170" s="162">
        <v>0</v>
      </c>
      <c r="T170" s="163">
        <f>S170*H170</f>
        <v>0</v>
      </c>
      <c r="AR170" s="14" t="s">
        <v>156</v>
      </c>
      <c r="AT170" s="14" t="s">
        <v>122</v>
      </c>
      <c r="AU170" s="14" t="s">
        <v>87</v>
      </c>
      <c r="AY170" s="14" t="s">
        <v>121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4" t="s">
        <v>87</v>
      </c>
      <c r="BK170" s="164">
        <f>ROUND(I170*H170,2)</f>
        <v>0</v>
      </c>
      <c r="BL170" s="14" t="s">
        <v>156</v>
      </c>
      <c r="BM170" s="14" t="s">
        <v>461</v>
      </c>
    </row>
    <row r="171" spans="2:47" s="1" customFormat="1" ht="22.5" customHeight="1">
      <c r="B171" s="31"/>
      <c r="D171" s="167" t="s">
        <v>129</v>
      </c>
      <c r="F171" s="168" t="s">
        <v>261</v>
      </c>
      <c r="I171" s="128"/>
      <c r="L171" s="31"/>
      <c r="M171" s="60"/>
      <c r="N171" s="32"/>
      <c r="O171" s="32"/>
      <c r="P171" s="32"/>
      <c r="Q171" s="32"/>
      <c r="R171" s="32"/>
      <c r="S171" s="32"/>
      <c r="T171" s="61"/>
      <c r="AT171" s="14" t="s">
        <v>129</v>
      </c>
      <c r="AU171" s="14" t="s">
        <v>87</v>
      </c>
    </row>
    <row r="172" spans="2:63" s="9" customFormat="1" ht="29.25" customHeight="1">
      <c r="B172" s="140"/>
      <c r="D172" s="141" t="s">
        <v>72</v>
      </c>
      <c r="E172" s="192" t="s">
        <v>462</v>
      </c>
      <c r="F172" s="192" t="s">
        <v>463</v>
      </c>
      <c r="I172" s="143"/>
      <c r="J172" s="193">
        <f>BK172</f>
        <v>0</v>
      </c>
      <c r="L172" s="140"/>
      <c r="M172" s="145"/>
      <c r="N172" s="146"/>
      <c r="O172" s="146"/>
      <c r="P172" s="147">
        <f>SUM(P173:P188)</f>
        <v>0</v>
      </c>
      <c r="Q172" s="146"/>
      <c r="R172" s="147">
        <f>SUM(R173:R188)</f>
        <v>0.657</v>
      </c>
      <c r="S172" s="146"/>
      <c r="T172" s="148">
        <f>SUM(T173:T188)</f>
        <v>0.4896</v>
      </c>
      <c r="AR172" s="149" t="s">
        <v>87</v>
      </c>
      <c r="AT172" s="150" t="s">
        <v>72</v>
      </c>
      <c r="AU172" s="150" t="s">
        <v>22</v>
      </c>
      <c r="AY172" s="149" t="s">
        <v>121</v>
      </c>
      <c r="BK172" s="151">
        <f>SUM(BK173:BK188)</f>
        <v>0</v>
      </c>
    </row>
    <row r="173" spans="2:65" s="1" customFormat="1" ht="22.5" customHeight="1">
      <c r="B173" s="152"/>
      <c r="C173" s="153" t="s">
        <v>464</v>
      </c>
      <c r="D173" s="153" t="s">
        <v>122</v>
      </c>
      <c r="E173" s="154" t="s">
        <v>465</v>
      </c>
      <c r="F173" s="155" t="s">
        <v>466</v>
      </c>
      <c r="G173" s="156" t="s">
        <v>125</v>
      </c>
      <c r="H173" s="157">
        <v>18</v>
      </c>
      <c r="I173" s="158"/>
      <c r="J173" s="159">
        <f>ROUND(I173*H173,2)</f>
        <v>0</v>
      </c>
      <c r="K173" s="155" t="s">
        <v>126</v>
      </c>
      <c r="L173" s="31"/>
      <c r="M173" s="160" t="s">
        <v>20</v>
      </c>
      <c r="N173" s="161" t="s">
        <v>45</v>
      </c>
      <c r="O173" s="32"/>
      <c r="P173" s="162">
        <f>O173*H173</f>
        <v>0</v>
      </c>
      <c r="Q173" s="162">
        <v>0.003</v>
      </c>
      <c r="R173" s="162">
        <f>Q173*H173</f>
        <v>0.054</v>
      </c>
      <c r="S173" s="162">
        <v>0</v>
      </c>
      <c r="T173" s="163">
        <f>S173*H173</f>
        <v>0</v>
      </c>
      <c r="AR173" s="14" t="s">
        <v>156</v>
      </c>
      <c r="AT173" s="14" t="s">
        <v>122</v>
      </c>
      <c r="AU173" s="14" t="s">
        <v>87</v>
      </c>
      <c r="AY173" s="14" t="s">
        <v>121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4" t="s">
        <v>87</v>
      </c>
      <c r="BK173" s="164">
        <f>ROUND(I173*H173,2)</f>
        <v>0</v>
      </c>
      <c r="BL173" s="14" t="s">
        <v>156</v>
      </c>
      <c r="BM173" s="14" t="s">
        <v>467</v>
      </c>
    </row>
    <row r="174" spans="2:47" s="1" customFormat="1" ht="22.5" customHeight="1">
      <c r="B174" s="31"/>
      <c r="D174" s="165" t="s">
        <v>129</v>
      </c>
      <c r="F174" s="166" t="s">
        <v>466</v>
      </c>
      <c r="I174" s="128"/>
      <c r="L174" s="31"/>
      <c r="M174" s="60"/>
      <c r="N174" s="32"/>
      <c r="O174" s="32"/>
      <c r="P174" s="32"/>
      <c r="Q174" s="32"/>
      <c r="R174" s="32"/>
      <c r="S174" s="32"/>
      <c r="T174" s="61"/>
      <c r="AT174" s="14" t="s">
        <v>129</v>
      </c>
      <c r="AU174" s="14" t="s">
        <v>87</v>
      </c>
    </row>
    <row r="175" spans="2:65" s="1" customFormat="1" ht="22.5" customHeight="1">
      <c r="B175" s="152"/>
      <c r="C175" s="169" t="s">
        <v>468</v>
      </c>
      <c r="D175" s="169" t="s">
        <v>160</v>
      </c>
      <c r="E175" s="170" t="s">
        <v>469</v>
      </c>
      <c r="F175" s="171" t="s">
        <v>470</v>
      </c>
      <c r="G175" s="172" t="s">
        <v>125</v>
      </c>
      <c r="H175" s="173">
        <v>20</v>
      </c>
      <c r="I175" s="174"/>
      <c r="J175" s="175">
        <f>ROUND(I175*H175,2)</f>
        <v>0</v>
      </c>
      <c r="K175" s="171" t="s">
        <v>126</v>
      </c>
      <c r="L175" s="176"/>
      <c r="M175" s="177" t="s">
        <v>20</v>
      </c>
      <c r="N175" s="178" t="s">
        <v>45</v>
      </c>
      <c r="O175" s="32"/>
      <c r="P175" s="162">
        <f>O175*H175</f>
        <v>0</v>
      </c>
      <c r="Q175" s="162">
        <v>0.0126</v>
      </c>
      <c r="R175" s="162">
        <f>Q175*H175</f>
        <v>0.252</v>
      </c>
      <c r="S175" s="162">
        <v>0</v>
      </c>
      <c r="T175" s="163">
        <f>S175*H175</f>
        <v>0</v>
      </c>
      <c r="AR175" s="14" t="s">
        <v>163</v>
      </c>
      <c r="AT175" s="14" t="s">
        <v>160</v>
      </c>
      <c r="AU175" s="14" t="s">
        <v>87</v>
      </c>
      <c r="AY175" s="14" t="s">
        <v>121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4" t="s">
        <v>87</v>
      </c>
      <c r="BK175" s="164">
        <f>ROUND(I175*H175,2)</f>
        <v>0</v>
      </c>
      <c r="BL175" s="14" t="s">
        <v>156</v>
      </c>
      <c r="BM175" s="14" t="s">
        <v>471</v>
      </c>
    </row>
    <row r="176" spans="2:47" s="1" customFormat="1" ht="30" customHeight="1">
      <c r="B176" s="31"/>
      <c r="D176" s="165" t="s">
        <v>129</v>
      </c>
      <c r="F176" s="166" t="s">
        <v>472</v>
      </c>
      <c r="I176" s="128"/>
      <c r="L176" s="31"/>
      <c r="M176" s="60"/>
      <c r="N176" s="32"/>
      <c r="O176" s="32"/>
      <c r="P176" s="32"/>
      <c r="Q176" s="32"/>
      <c r="R176" s="32"/>
      <c r="S176" s="32"/>
      <c r="T176" s="61"/>
      <c r="AT176" s="14" t="s">
        <v>129</v>
      </c>
      <c r="AU176" s="14" t="s">
        <v>87</v>
      </c>
    </row>
    <row r="177" spans="2:65" s="1" customFormat="1" ht="22.5" customHeight="1">
      <c r="B177" s="152"/>
      <c r="C177" s="153" t="s">
        <v>473</v>
      </c>
      <c r="D177" s="153" t="s">
        <v>122</v>
      </c>
      <c r="E177" s="154" t="s">
        <v>474</v>
      </c>
      <c r="F177" s="155" t="s">
        <v>475</v>
      </c>
      <c r="G177" s="156" t="s">
        <v>125</v>
      </c>
      <c r="H177" s="157">
        <v>20</v>
      </c>
      <c r="I177" s="158"/>
      <c r="J177" s="159">
        <f>ROUND(I177*H177,2)</f>
        <v>0</v>
      </c>
      <c r="K177" s="155" t="s">
        <v>126</v>
      </c>
      <c r="L177" s="31"/>
      <c r="M177" s="160" t="s">
        <v>20</v>
      </c>
      <c r="N177" s="161" t="s">
        <v>45</v>
      </c>
      <c r="O177" s="32"/>
      <c r="P177" s="162">
        <f>O177*H177</f>
        <v>0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14" t="s">
        <v>156</v>
      </c>
      <c r="AT177" s="14" t="s">
        <v>122</v>
      </c>
      <c r="AU177" s="14" t="s">
        <v>87</v>
      </c>
      <c r="AY177" s="14" t="s">
        <v>121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4" t="s">
        <v>87</v>
      </c>
      <c r="BK177" s="164">
        <f>ROUND(I177*H177,2)</f>
        <v>0</v>
      </c>
      <c r="BL177" s="14" t="s">
        <v>156</v>
      </c>
      <c r="BM177" s="14" t="s">
        <v>476</v>
      </c>
    </row>
    <row r="178" spans="2:47" s="1" customFormat="1" ht="22.5" customHeight="1">
      <c r="B178" s="31"/>
      <c r="D178" s="165" t="s">
        <v>129</v>
      </c>
      <c r="F178" s="166" t="s">
        <v>475</v>
      </c>
      <c r="I178" s="128"/>
      <c r="L178" s="31"/>
      <c r="M178" s="60"/>
      <c r="N178" s="32"/>
      <c r="O178" s="32"/>
      <c r="P178" s="32"/>
      <c r="Q178" s="32"/>
      <c r="R178" s="32"/>
      <c r="S178" s="32"/>
      <c r="T178" s="61"/>
      <c r="AT178" s="14" t="s">
        <v>129</v>
      </c>
      <c r="AU178" s="14" t="s">
        <v>87</v>
      </c>
    </row>
    <row r="179" spans="2:65" s="1" customFormat="1" ht="22.5" customHeight="1">
      <c r="B179" s="152"/>
      <c r="C179" s="153" t="s">
        <v>477</v>
      </c>
      <c r="D179" s="153" t="s">
        <v>122</v>
      </c>
      <c r="E179" s="154" t="s">
        <v>478</v>
      </c>
      <c r="F179" s="155" t="s">
        <v>479</v>
      </c>
      <c r="G179" s="156" t="s">
        <v>125</v>
      </c>
      <c r="H179" s="157">
        <v>18</v>
      </c>
      <c r="I179" s="158"/>
      <c r="J179" s="159">
        <f>ROUND(I179*H179,2)</f>
        <v>0</v>
      </c>
      <c r="K179" s="155" t="s">
        <v>126</v>
      </c>
      <c r="L179" s="31"/>
      <c r="M179" s="160" t="s">
        <v>20</v>
      </c>
      <c r="N179" s="161" t="s">
        <v>45</v>
      </c>
      <c r="O179" s="32"/>
      <c r="P179" s="162">
        <f>O179*H179</f>
        <v>0</v>
      </c>
      <c r="Q179" s="162">
        <v>0</v>
      </c>
      <c r="R179" s="162">
        <f>Q179*H179</f>
        <v>0</v>
      </c>
      <c r="S179" s="162">
        <v>0.0272</v>
      </c>
      <c r="T179" s="163">
        <f>S179*H179</f>
        <v>0.4896</v>
      </c>
      <c r="AR179" s="14" t="s">
        <v>156</v>
      </c>
      <c r="AT179" s="14" t="s">
        <v>122</v>
      </c>
      <c r="AU179" s="14" t="s">
        <v>87</v>
      </c>
      <c r="AY179" s="14" t="s">
        <v>121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4" t="s">
        <v>87</v>
      </c>
      <c r="BK179" s="164">
        <f>ROUND(I179*H179,2)</f>
        <v>0</v>
      </c>
      <c r="BL179" s="14" t="s">
        <v>156</v>
      </c>
      <c r="BM179" s="14" t="s">
        <v>480</v>
      </c>
    </row>
    <row r="180" spans="2:47" s="1" customFormat="1" ht="22.5" customHeight="1">
      <c r="B180" s="31"/>
      <c r="D180" s="165" t="s">
        <v>129</v>
      </c>
      <c r="F180" s="166" t="s">
        <v>481</v>
      </c>
      <c r="I180" s="128"/>
      <c r="L180" s="31"/>
      <c r="M180" s="60"/>
      <c r="N180" s="32"/>
      <c r="O180" s="32"/>
      <c r="P180" s="32"/>
      <c r="Q180" s="32"/>
      <c r="R180" s="32"/>
      <c r="S180" s="32"/>
      <c r="T180" s="61"/>
      <c r="AT180" s="14" t="s">
        <v>129</v>
      </c>
      <c r="AU180" s="14" t="s">
        <v>87</v>
      </c>
    </row>
    <row r="181" spans="2:65" s="1" customFormat="1" ht="22.5" customHeight="1">
      <c r="B181" s="152"/>
      <c r="C181" s="153" t="s">
        <v>482</v>
      </c>
      <c r="D181" s="153" t="s">
        <v>122</v>
      </c>
      <c r="E181" s="154" t="s">
        <v>483</v>
      </c>
      <c r="F181" s="155" t="s">
        <v>484</v>
      </c>
      <c r="G181" s="156" t="s">
        <v>125</v>
      </c>
      <c r="H181" s="157">
        <v>18</v>
      </c>
      <c r="I181" s="158"/>
      <c r="J181" s="159">
        <f>ROUND(I181*H181,2)</f>
        <v>0</v>
      </c>
      <c r="K181" s="155" t="s">
        <v>126</v>
      </c>
      <c r="L181" s="31"/>
      <c r="M181" s="160" t="s">
        <v>20</v>
      </c>
      <c r="N181" s="161" t="s">
        <v>45</v>
      </c>
      <c r="O181" s="32"/>
      <c r="P181" s="162">
        <f>O181*H181</f>
        <v>0</v>
      </c>
      <c r="Q181" s="162">
        <v>0.0003</v>
      </c>
      <c r="R181" s="162">
        <f>Q181*H181</f>
        <v>0.005399999999999999</v>
      </c>
      <c r="S181" s="162">
        <v>0</v>
      </c>
      <c r="T181" s="163">
        <f>S181*H181</f>
        <v>0</v>
      </c>
      <c r="AR181" s="14" t="s">
        <v>156</v>
      </c>
      <c r="AT181" s="14" t="s">
        <v>122</v>
      </c>
      <c r="AU181" s="14" t="s">
        <v>87</v>
      </c>
      <c r="AY181" s="14" t="s">
        <v>121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4" t="s">
        <v>87</v>
      </c>
      <c r="BK181" s="164">
        <f>ROUND(I181*H181,2)</f>
        <v>0</v>
      </c>
      <c r="BL181" s="14" t="s">
        <v>156</v>
      </c>
      <c r="BM181" s="14" t="s">
        <v>485</v>
      </c>
    </row>
    <row r="182" spans="2:47" s="1" customFormat="1" ht="22.5" customHeight="1">
      <c r="B182" s="31"/>
      <c r="D182" s="165" t="s">
        <v>129</v>
      </c>
      <c r="F182" s="166" t="s">
        <v>486</v>
      </c>
      <c r="I182" s="128"/>
      <c r="L182" s="31"/>
      <c r="M182" s="60"/>
      <c r="N182" s="32"/>
      <c r="O182" s="32"/>
      <c r="P182" s="32"/>
      <c r="Q182" s="32"/>
      <c r="R182" s="32"/>
      <c r="S182" s="32"/>
      <c r="T182" s="61"/>
      <c r="AT182" s="14" t="s">
        <v>129</v>
      </c>
      <c r="AU182" s="14" t="s">
        <v>87</v>
      </c>
    </row>
    <row r="183" spans="2:65" s="1" customFormat="1" ht="31.5" customHeight="1">
      <c r="B183" s="152"/>
      <c r="C183" s="153" t="s">
        <v>487</v>
      </c>
      <c r="D183" s="153" t="s">
        <v>122</v>
      </c>
      <c r="E183" s="154" t="s">
        <v>488</v>
      </c>
      <c r="F183" s="155" t="s">
        <v>489</v>
      </c>
      <c r="G183" s="156" t="s">
        <v>133</v>
      </c>
      <c r="H183" s="157">
        <v>48</v>
      </c>
      <c r="I183" s="158"/>
      <c r="J183" s="159">
        <f>ROUND(I183*H183,2)</f>
        <v>0</v>
      </c>
      <c r="K183" s="155" t="s">
        <v>20</v>
      </c>
      <c r="L183" s="31"/>
      <c r="M183" s="160" t="s">
        <v>20</v>
      </c>
      <c r="N183" s="161" t="s">
        <v>45</v>
      </c>
      <c r="O183" s="32"/>
      <c r="P183" s="162">
        <f>O183*H183</f>
        <v>0</v>
      </c>
      <c r="Q183" s="162">
        <v>0</v>
      </c>
      <c r="R183" s="162">
        <f>Q183*H183</f>
        <v>0</v>
      </c>
      <c r="S183" s="162">
        <v>0</v>
      </c>
      <c r="T183" s="163">
        <f>S183*H183</f>
        <v>0</v>
      </c>
      <c r="AR183" s="14" t="s">
        <v>156</v>
      </c>
      <c r="AT183" s="14" t="s">
        <v>122</v>
      </c>
      <c r="AU183" s="14" t="s">
        <v>87</v>
      </c>
      <c r="AY183" s="14" t="s">
        <v>121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4" t="s">
        <v>87</v>
      </c>
      <c r="BK183" s="164">
        <f>ROUND(I183*H183,2)</f>
        <v>0</v>
      </c>
      <c r="BL183" s="14" t="s">
        <v>156</v>
      </c>
      <c r="BM183" s="14" t="s">
        <v>490</v>
      </c>
    </row>
    <row r="184" spans="2:47" s="1" customFormat="1" ht="22.5" customHeight="1">
      <c r="B184" s="31"/>
      <c r="D184" s="165" t="s">
        <v>129</v>
      </c>
      <c r="F184" s="166" t="s">
        <v>489</v>
      </c>
      <c r="I184" s="128"/>
      <c r="L184" s="31"/>
      <c r="M184" s="60"/>
      <c r="N184" s="32"/>
      <c r="O184" s="32"/>
      <c r="P184" s="32"/>
      <c r="Q184" s="32"/>
      <c r="R184" s="32"/>
      <c r="S184" s="32"/>
      <c r="T184" s="61"/>
      <c r="AT184" s="14" t="s">
        <v>129</v>
      </c>
      <c r="AU184" s="14" t="s">
        <v>87</v>
      </c>
    </row>
    <row r="185" spans="2:65" s="1" customFormat="1" ht="31.5" customHeight="1">
      <c r="B185" s="152"/>
      <c r="C185" s="169" t="s">
        <v>491</v>
      </c>
      <c r="D185" s="169" t="s">
        <v>160</v>
      </c>
      <c r="E185" s="170" t="s">
        <v>492</v>
      </c>
      <c r="F185" s="171" t="s">
        <v>493</v>
      </c>
      <c r="G185" s="172" t="s">
        <v>125</v>
      </c>
      <c r="H185" s="173">
        <v>18</v>
      </c>
      <c r="I185" s="174"/>
      <c r="J185" s="175">
        <f>ROUND(I185*H185,2)</f>
        <v>0</v>
      </c>
      <c r="K185" s="171" t="s">
        <v>126</v>
      </c>
      <c r="L185" s="176"/>
      <c r="M185" s="177" t="s">
        <v>20</v>
      </c>
      <c r="N185" s="178" t="s">
        <v>45</v>
      </c>
      <c r="O185" s="32"/>
      <c r="P185" s="162">
        <f>O185*H185</f>
        <v>0</v>
      </c>
      <c r="Q185" s="162">
        <v>0.0192</v>
      </c>
      <c r="R185" s="162">
        <f>Q185*H185</f>
        <v>0.34559999999999996</v>
      </c>
      <c r="S185" s="162">
        <v>0</v>
      </c>
      <c r="T185" s="163">
        <f>S185*H185</f>
        <v>0</v>
      </c>
      <c r="AR185" s="14" t="s">
        <v>163</v>
      </c>
      <c r="AT185" s="14" t="s">
        <v>160</v>
      </c>
      <c r="AU185" s="14" t="s">
        <v>87</v>
      </c>
      <c r="AY185" s="14" t="s">
        <v>121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4" t="s">
        <v>87</v>
      </c>
      <c r="BK185" s="164">
        <f>ROUND(I185*H185,2)</f>
        <v>0</v>
      </c>
      <c r="BL185" s="14" t="s">
        <v>156</v>
      </c>
      <c r="BM185" s="14" t="s">
        <v>494</v>
      </c>
    </row>
    <row r="186" spans="2:47" s="1" customFormat="1" ht="30" customHeight="1">
      <c r="B186" s="31"/>
      <c r="D186" s="165" t="s">
        <v>129</v>
      </c>
      <c r="F186" s="166" t="s">
        <v>495</v>
      </c>
      <c r="I186" s="128"/>
      <c r="L186" s="31"/>
      <c r="M186" s="60"/>
      <c r="N186" s="32"/>
      <c r="O186" s="32"/>
      <c r="P186" s="32"/>
      <c r="Q186" s="32"/>
      <c r="R186" s="32"/>
      <c r="S186" s="32"/>
      <c r="T186" s="61"/>
      <c r="AT186" s="14" t="s">
        <v>129</v>
      </c>
      <c r="AU186" s="14" t="s">
        <v>87</v>
      </c>
    </row>
    <row r="187" spans="2:65" s="1" customFormat="1" ht="22.5" customHeight="1">
      <c r="B187" s="152"/>
      <c r="C187" s="153" t="s">
        <v>496</v>
      </c>
      <c r="D187" s="153" t="s">
        <v>122</v>
      </c>
      <c r="E187" s="154" t="s">
        <v>497</v>
      </c>
      <c r="F187" s="155" t="s">
        <v>498</v>
      </c>
      <c r="G187" s="156" t="s">
        <v>148</v>
      </c>
      <c r="H187" s="157">
        <v>0.657</v>
      </c>
      <c r="I187" s="158"/>
      <c r="J187" s="159">
        <f>ROUND(I187*H187,2)</f>
        <v>0</v>
      </c>
      <c r="K187" s="155" t="s">
        <v>126</v>
      </c>
      <c r="L187" s="31"/>
      <c r="M187" s="160" t="s">
        <v>20</v>
      </c>
      <c r="N187" s="161" t="s">
        <v>45</v>
      </c>
      <c r="O187" s="32"/>
      <c r="P187" s="162">
        <f>O187*H187</f>
        <v>0</v>
      </c>
      <c r="Q187" s="162">
        <v>0</v>
      </c>
      <c r="R187" s="162">
        <f>Q187*H187</f>
        <v>0</v>
      </c>
      <c r="S187" s="162">
        <v>0</v>
      </c>
      <c r="T187" s="163">
        <f>S187*H187</f>
        <v>0</v>
      </c>
      <c r="AR187" s="14" t="s">
        <v>156</v>
      </c>
      <c r="AT187" s="14" t="s">
        <v>122</v>
      </c>
      <c r="AU187" s="14" t="s">
        <v>87</v>
      </c>
      <c r="AY187" s="14" t="s">
        <v>121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4" t="s">
        <v>87</v>
      </c>
      <c r="BK187" s="164">
        <f>ROUND(I187*H187,2)</f>
        <v>0</v>
      </c>
      <c r="BL187" s="14" t="s">
        <v>156</v>
      </c>
      <c r="BM187" s="14" t="s">
        <v>499</v>
      </c>
    </row>
    <row r="188" spans="2:47" s="1" customFormat="1" ht="22.5" customHeight="1">
      <c r="B188" s="31"/>
      <c r="D188" s="167" t="s">
        <v>129</v>
      </c>
      <c r="F188" s="168" t="s">
        <v>498</v>
      </c>
      <c r="I188" s="128"/>
      <c r="L188" s="31"/>
      <c r="M188" s="60"/>
      <c r="N188" s="32"/>
      <c r="O188" s="32"/>
      <c r="P188" s="32"/>
      <c r="Q188" s="32"/>
      <c r="R188" s="32"/>
      <c r="S188" s="32"/>
      <c r="T188" s="61"/>
      <c r="AT188" s="14" t="s">
        <v>129</v>
      </c>
      <c r="AU188" s="14" t="s">
        <v>87</v>
      </c>
    </row>
    <row r="189" spans="2:63" s="9" customFormat="1" ht="29.25" customHeight="1">
      <c r="B189" s="140"/>
      <c r="D189" s="141" t="s">
        <v>72</v>
      </c>
      <c r="E189" s="192" t="s">
        <v>268</v>
      </c>
      <c r="F189" s="192" t="s">
        <v>269</v>
      </c>
      <c r="I189" s="143"/>
      <c r="J189" s="193">
        <f>BK189</f>
        <v>0</v>
      </c>
      <c r="L189" s="140"/>
      <c r="M189" s="145"/>
      <c r="N189" s="146"/>
      <c r="O189" s="146"/>
      <c r="P189" s="147">
        <f>SUM(P190:P197)</f>
        <v>0</v>
      </c>
      <c r="Q189" s="146"/>
      <c r="R189" s="147">
        <f>SUM(R190:R197)</f>
        <v>0.2036</v>
      </c>
      <c r="S189" s="146"/>
      <c r="T189" s="148">
        <f>SUM(T190:T197)</f>
        <v>0.04185</v>
      </c>
      <c r="AR189" s="149" t="s">
        <v>87</v>
      </c>
      <c r="AT189" s="150" t="s">
        <v>72</v>
      </c>
      <c r="AU189" s="150" t="s">
        <v>22</v>
      </c>
      <c r="AY189" s="149" t="s">
        <v>121</v>
      </c>
      <c r="BK189" s="151">
        <f>SUM(BK190:BK197)</f>
        <v>0</v>
      </c>
    </row>
    <row r="190" spans="2:65" s="1" customFormat="1" ht="22.5" customHeight="1">
      <c r="B190" s="152"/>
      <c r="C190" s="153" t="s">
        <v>500</v>
      </c>
      <c r="D190" s="153" t="s">
        <v>122</v>
      </c>
      <c r="E190" s="154" t="s">
        <v>271</v>
      </c>
      <c r="F190" s="155" t="s">
        <v>272</v>
      </c>
      <c r="G190" s="156" t="s">
        <v>125</v>
      </c>
      <c r="H190" s="157">
        <v>135</v>
      </c>
      <c r="I190" s="158"/>
      <c r="J190" s="159">
        <f>ROUND(I190*H190,2)</f>
        <v>0</v>
      </c>
      <c r="K190" s="155" t="s">
        <v>126</v>
      </c>
      <c r="L190" s="31"/>
      <c r="M190" s="160" t="s">
        <v>20</v>
      </c>
      <c r="N190" s="161" t="s">
        <v>45</v>
      </c>
      <c r="O190" s="32"/>
      <c r="P190" s="162">
        <f>O190*H190</f>
        <v>0</v>
      </c>
      <c r="Q190" s="162">
        <v>0</v>
      </c>
      <c r="R190" s="162">
        <f>Q190*H190</f>
        <v>0</v>
      </c>
      <c r="S190" s="162">
        <v>0</v>
      </c>
      <c r="T190" s="163">
        <f>S190*H190</f>
        <v>0</v>
      </c>
      <c r="AR190" s="14" t="s">
        <v>156</v>
      </c>
      <c r="AT190" s="14" t="s">
        <v>122</v>
      </c>
      <c r="AU190" s="14" t="s">
        <v>87</v>
      </c>
      <c r="AY190" s="14" t="s">
        <v>121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4" t="s">
        <v>87</v>
      </c>
      <c r="BK190" s="164">
        <f>ROUND(I190*H190,2)</f>
        <v>0</v>
      </c>
      <c r="BL190" s="14" t="s">
        <v>156</v>
      </c>
      <c r="BM190" s="14" t="s">
        <v>501</v>
      </c>
    </row>
    <row r="191" spans="2:47" s="1" customFormat="1" ht="22.5" customHeight="1">
      <c r="B191" s="31"/>
      <c r="D191" s="165" t="s">
        <v>129</v>
      </c>
      <c r="F191" s="166" t="s">
        <v>272</v>
      </c>
      <c r="I191" s="128"/>
      <c r="L191" s="31"/>
      <c r="M191" s="60"/>
      <c r="N191" s="32"/>
      <c r="O191" s="32"/>
      <c r="P191" s="32"/>
      <c r="Q191" s="32"/>
      <c r="R191" s="32"/>
      <c r="S191" s="32"/>
      <c r="T191" s="61"/>
      <c r="AT191" s="14" t="s">
        <v>129</v>
      </c>
      <c r="AU191" s="14" t="s">
        <v>87</v>
      </c>
    </row>
    <row r="192" spans="2:65" s="1" customFormat="1" ht="22.5" customHeight="1">
      <c r="B192" s="152"/>
      <c r="C192" s="153" t="s">
        <v>502</v>
      </c>
      <c r="D192" s="153" t="s">
        <v>122</v>
      </c>
      <c r="E192" s="154" t="s">
        <v>275</v>
      </c>
      <c r="F192" s="155" t="s">
        <v>276</v>
      </c>
      <c r="G192" s="156" t="s">
        <v>125</v>
      </c>
      <c r="H192" s="157">
        <v>135</v>
      </c>
      <c r="I192" s="158"/>
      <c r="J192" s="159">
        <f>ROUND(I192*H192,2)</f>
        <v>0</v>
      </c>
      <c r="K192" s="155" t="s">
        <v>126</v>
      </c>
      <c r="L192" s="31"/>
      <c r="M192" s="160" t="s">
        <v>20</v>
      </c>
      <c r="N192" s="161" t="s">
        <v>45</v>
      </c>
      <c r="O192" s="32"/>
      <c r="P192" s="162">
        <f>O192*H192</f>
        <v>0</v>
      </c>
      <c r="Q192" s="162">
        <v>0.001</v>
      </c>
      <c r="R192" s="162">
        <f>Q192*H192</f>
        <v>0.135</v>
      </c>
      <c r="S192" s="162">
        <v>0.00031</v>
      </c>
      <c r="T192" s="163">
        <f>S192*H192</f>
        <v>0.04185</v>
      </c>
      <c r="AR192" s="14" t="s">
        <v>156</v>
      </c>
      <c r="AT192" s="14" t="s">
        <v>122</v>
      </c>
      <c r="AU192" s="14" t="s">
        <v>87</v>
      </c>
      <c r="AY192" s="14" t="s">
        <v>121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4" t="s">
        <v>87</v>
      </c>
      <c r="BK192" s="164">
        <f>ROUND(I192*H192,2)</f>
        <v>0</v>
      </c>
      <c r="BL192" s="14" t="s">
        <v>156</v>
      </c>
      <c r="BM192" s="14" t="s">
        <v>503</v>
      </c>
    </row>
    <row r="193" spans="2:47" s="1" customFormat="1" ht="22.5" customHeight="1">
      <c r="B193" s="31"/>
      <c r="D193" s="165" t="s">
        <v>129</v>
      </c>
      <c r="F193" s="166" t="s">
        <v>276</v>
      </c>
      <c r="I193" s="128"/>
      <c r="L193" s="31"/>
      <c r="M193" s="60"/>
      <c r="N193" s="32"/>
      <c r="O193" s="32"/>
      <c r="P193" s="32"/>
      <c r="Q193" s="32"/>
      <c r="R193" s="32"/>
      <c r="S193" s="32"/>
      <c r="T193" s="61"/>
      <c r="AT193" s="14" t="s">
        <v>129</v>
      </c>
      <c r="AU193" s="14" t="s">
        <v>87</v>
      </c>
    </row>
    <row r="194" spans="2:65" s="1" customFormat="1" ht="22.5" customHeight="1">
      <c r="B194" s="152"/>
      <c r="C194" s="153" t="s">
        <v>504</v>
      </c>
      <c r="D194" s="153" t="s">
        <v>122</v>
      </c>
      <c r="E194" s="154" t="s">
        <v>279</v>
      </c>
      <c r="F194" s="155" t="s">
        <v>280</v>
      </c>
      <c r="G194" s="156" t="s">
        <v>125</v>
      </c>
      <c r="H194" s="157">
        <v>140</v>
      </c>
      <c r="I194" s="158"/>
      <c r="J194" s="159">
        <f>ROUND(I194*H194,2)</f>
        <v>0</v>
      </c>
      <c r="K194" s="155" t="s">
        <v>126</v>
      </c>
      <c r="L194" s="31"/>
      <c r="M194" s="160" t="s">
        <v>20</v>
      </c>
      <c r="N194" s="161" t="s">
        <v>45</v>
      </c>
      <c r="O194" s="32"/>
      <c r="P194" s="162">
        <f>O194*H194</f>
        <v>0</v>
      </c>
      <c r="Q194" s="162">
        <v>0.0002</v>
      </c>
      <c r="R194" s="162">
        <f>Q194*H194</f>
        <v>0.028</v>
      </c>
      <c r="S194" s="162">
        <v>0</v>
      </c>
      <c r="T194" s="163">
        <f>S194*H194</f>
        <v>0</v>
      </c>
      <c r="AR194" s="14" t="s">
        <v>156</v>
      </c>
      <c r="AT194" s="14" t="s">
        <v>122</v>
      </c>
      <c r="AU194" s="14" t="s">
        <v>87</v>
      </c>
      <c r="AY194" s="14" t="s">
        <v>121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4" t="s">
        <v>87</v>
      </c>
      <c r="BK194" s="164">
        <f>ROUND(I194*H194,2)</f>
        <v>0</v>
      </c>
      <c r="BL194" s="14" t="s">
        <v>156</v>
      </c>
      <c r="BM194" s="14" t="s">
        <v>505</v>
      </c>
    </row>
    <row r="195" spans="2:47" s="1" customFormat="1" ht="22.5" customHeight="1">
      <c r="B195" s="31"/>
      <c r="D195" s="165" t="s">
        <v>129</v>
      </c>
      <c r="F195" s="166" t="s">
        <v>280</v>
      </c>
      <c r="I195" s="128"/>
      <c r="L195" s="31"/>
      <c r="M195" s="60"/>
      <c r="N195" s="32"/>
      <c r="O195" s="32"/>
      <c r="P195" s="32"/>
      <c r="Q195" s="32"/>
      <c r="R195" s="32"/>
      <c r="S195" s="32"/>
      <c r="T195" s="61"/>
      <c r="AT195" s="14" t="s">
        <v>129</v>
      </c>
      <c r="AU195" s="14" t="s">
        <v>87</v>
      </c>
    </row>
    <row r="196" spans="2:65" s="1" customFormat="1" ht="31.5" customHeight="1">
      <c r="B196" s="152"/>
      <c r="C196" s="153" t="s">
        <v>506</v>
      </c>
      <c r="D196" s="153" t="s">
        <v>122</v>
      </c>
      <c r="E196" s="154" t="s">
        <v>283</v>
      </c>
      <c r="F196" s="155" t="s">
        <v>284</v>
      </c>
      <c r="G196" s="156" t="s">
        <v>125</v>
      </c>
      <c r="H196" s="157">
        <v>140</v>
      </c>
      <c r="I196" s="158"/>
      <c r="J196" s="159">
        <f>ROUND(I196*H196,2)</f>
        <v>0</v>
      </c>
      <c r="K196" s="155" t="s">
        <v>126</v>
      </c>
      <c r="L196" s="31"/>
      <c r="M196" s="160" t="s">
        <v>20</v>
      </c>
      <c r="N196" s="161" t="s">
        <v>45</v>
      </c>
      <c r="O196" s="32"/>
      <c r="P196" s="162">
        <f>O196*H196</f>
        <v>0</v>
      </c>
      <c r="Q196" s="162">
        <v>0.00029</v>
      </c>
      <c r="R196" s="162">
        <f>Q196*H196</f>
        <v>0.0406</v>
      </c>
      <c r="S196" s="162">
        <v>0</v>
      </c>
      <c r="T196" s="163">
        <f>S196*H196</f>
        <v>0</v>
      </c>
      <c r="AR196" s="14" t="s">
        <v>156</v>
      </c>
      <c r="AT196" s="14" t="s">
        <v>122</v>
      </c>
      <c r="AU196" s="14" t="s">
        <v>87</v>
      </c>
      <c r="AY196" s="14" t="s">
        <v>121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4" t="s">
        <v>87</v>
      </c>
      <c r="BK196" s="164">
        <f>ROUND(I196*H196,2)</f>
        <v>0</v>
      </c>
      <c r="BL196" s="14" t="s">
        <v>156</v>
      </c>
      <c r="BM196" s="14" t="s">
        <v>507</v>
      </c>
    </row>
    <row r="197" spans="2:47" s="1" customFormat="1" ht="22.5" customHeight="1">
      <c r="B197" s="31"/>
      <c r="D197" s="167" t="s">
        <v>129</v>
      </c>
      <c r="F197" s="168" t="s">
        <v>284</v>
      </c>
      <c r="I197" s="128"/>
      <c r="L197" s="31"/>
      <c r="M197" s="60"/>
      <c r="N197" s="32"/>
      <c r="O197" s="32"/>
      <c r="P197" s="32"/>
      <c r="Q197" s="32"/>
      <c r="R197" s="32"/>
      <c r="S197" s="32"/>
      <c r="T197" s="61"/>
      <c r="AT197" s="14" t="s">
        <v>129</v>
      </c>
      <c r="AU197" s="14" t="s">
        <v>87</v>
      </c>
    </row>
    <row r="198" spans="2:63" s="9" customFormat="1" ht="29.25" customHeight="1">
      <c r="B198" s="140"/>
      <c r="D198" s="141" t="s">
        <v>72</v>
      </c>
      <c r="E198" s="192" t="s">
        <v>286</v>
      </c>
      <c r="F198" s="192" t="s">
        <v>287</v>
      </c>
      <c r="I198" s="143"/>
      <c r="J198" s="193">
        <f>BK198</f>
        <v>0</v>
      </c>
      <c r="L198" s="140"/>
      <c r="M198" s="145"/>
      <c r="N198" s="146"/>
      <c r="O198" s="146"/>
      <c r="P198" s="147">
        <f>SUM(P199:P202)</f>
        <v>0</v>
      </c>
      <c r="Q198" s="146"/>
      <c r="R198" s="147">
        <f>SUM(R199:R202)</f>
        <v>0.1105</v>
      </c>
      <c r="S198" s="146"/>
      <c r="T198" s="148">
        <f>SUM(T199:T202)</f>
        <v>0</v>
      </c>
      <c r="AR198" s="149" t="s">
        <v>87</v>
      </c>
      <c r="AT198" s="150" t="s">
        <v>72</v>
      </c>
      <c r="AU198" s="150" t="s">
        <v>22</v>
      </c>
      <c r="AY198" s="149" t="s">
        <v>121</v>
      </c>
      <c r="BK198" s="151">
        <f>SUM(BK199:BK202)</f>
        <v>0</v>
      </c>
    </row>
    <row r="199" spans="2:65" s="1" customFormat="1" ht="31.5" customHeight="1">
      <c r="B199" s="152"/>
      <c r="C199" s="153" t="s">
        <v>508</v>
      </c>
      <c r="D199" s="153" t="s">
        <v>122</v>
      </c>
      <c r="E199" s="154" t="s">
        <v>289</v>
      </c>
      <c r="F199" s="155" t="s">
        <v>290</v>
      </c>
      <c r="G199" s="156" t="s">
        <v>125</v>
      </c>
      <c r="H199" s="157">
        <v>85</v>
      </c>
      <c r="I199" s="158"/>
      <c r="J199" s="159">
        <f>ROUND(I199*H199,2)</f>
        <v>0</v>
      </c>
      <c r="K199" s="155" t="s">
        <v>126</v>
      </c>
      <c r="L199" s="31"/>
      <c r="M199" s="160" t="s">
        <v>20</v>
      </c>
      <c r="N199" s="161" t="s">
        <v>45</v>
      </c>
      <c r="O199" s="32"/>
      <c r="P199" s="162">
        <f>O199*H199</f>
        <v>0</v>
      </c>
      <c r="Q199" s="162">
        <v>0</v>
      </c>
      <c r="R199" s="162">
        <f>Q199*H199</f>
        <v>0</v>
      </c>
      <c r="S199" s="162">
        <v>0</v>
      </c>
      <c r="T199" s="163">
        <f>S199*H199</f>
        <v>0</v>
      </c>
      <c r="AR199" s="14" t="s">
        <v>156</v>
      </c>
      <c r="AT199" s="14" t="s">
        <v>122</v>
      </c>
      <c r="AU199" s="14" t="s">
        <v>87</v>
      </c>
      <c r="AY199" s="14" t="s">
        <v>121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4" t="s">
        <v>87</v>
      </c>
      <c r="BK199" s="164">
        <f>ROUND(I199*H199,2)</f>
        <v>0</v>
      </c>
      <c r="BL199" s="14" t="s">
        <v>156</v>
      </c>
      <c r="BM199" s="14" t="s">
        <v>509</v>
      </c>
    </row>
    <row r="200" spans="2:47" s="1" customFormat="1" ht="22.5" customHeight="1">
      <c r="B200" s="31"/>
      <c r="D200" s="165" t="s">
        <v>129</v>
      </c>
      <c r="F200" s="166" t="s">
        <v>290</v>
      </c>
      <c r="I200" s="128"/>
      <c r="L200" s="31"/>
      <c r="M200" s="60"/>
      <c r="N200" s="32"/>
      <c r="O200" s="32"/>
      <c r="P200" s="32"/>
      <c r="Q200" s="32"/>
      <c r="R200" s="32"/>
      <c r="S200" s="32"/>
      <c r="T200" s="61"/>
      <c r="AT200" s="14" t="s">
        <v>129</v>
      </c>
      <c r="AU200" s="14" t="s">
        <v>87</v>
      </c>
    </row>
    <row r="201" spans="2:65" s="1" customFormat="1" ht="22.5" customHeight="1">
      <c r="B201" s="152"/>
      <c r="C201" s="169" t="s">
        <v>510</v>
      </c>
      <c r="D201" s="169" t="s">
        <v>160</v>
      </c>
      <c r="E201" s="170" t="s">
        <v>354</v>
      </c>
      <c r="F201" s="171" t="s">
        <v>294</v>
      </c>
      <c r="G201" s="172" t="s">
        <v>125</v>
      </c>
      <c r="H201" s="173">
        <v>85</v>
      </c>
      <c r="I201" s="174"/>
      <c r="J201" s="175">
        <f>ROUND(I201*H201,2)</f>
        <v>0</v>
      </c>
      <c r="K201" s="171" t="s">
        <v>20</v>
      </c>
      <c r="L201" s="176"/>
      <c r="M201" s="177" t="s">
        <v>20</v>
      </c>
      <c r="N201" s="178" t="s">
        <v>45</v>
      </c>
      <c r="O201" s="32"/>
      <c r="P201" s="162">
        <f>O201*H201</f>
        <v>0</v>
      </c>
      <c r="Q201" s="162">
        <v>0.0013</v>
      </c>
      <c r="R201" s="162">
        <f>Q201*H201</f>
        <v>0.1105</v>
      </c>
      <c r="S201" s="162">
        <v>0</v>
      </c>
      <c r="T201" s="163">
        <f>S201*H201</f>
        <v>0</v>
      </c>
      <c r="AR201" s="14" t="s">
        <v>163</v>
      </c>
      <c r="AT201" s="14" t="s">
        <v>160</v>
      </c>
      <c r="AU201" s="14" t="s">
        <v>87</v>
      </c>
      <c r="AY201" s="14" t="s">
        <v>121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4" t="s">
        <v>87</v>
      </c>
      <c r="BK201" s="164">
        <f>ROUND(I201*H201,2)</f>
        <v>0</v>
      </c>
      <c r="BL201" s="14" t="s">
        <v>156</v>
      </c>
      <c r="BM201" s="14" t="s">
        <v>511</v>
      </c>
    </row>
    <row r="202" spans="2:47" s="1" customFormat="1" ht="22.5" customHeight="1">
      <c r="B202" s="31"/>
      <c r="D202" s="167" t="s">
        <v>129</v>
      </c>
      <c r="F202" s="168" t="s">
        <v>296</v>
      </c>
      <c r="I202" s="128"/>
      <c r="L202" s="31"/>
      <c r="M202" s="179"/>
      <c r="N202" s="180"/>
      <c r="O202" s="180"/>
      <c r="P202" s="180"/>
      <c r="Q202" s="180"/>
      <c r="R202" s="180"/>
      <c r="S202" s="180"/>
      <c r="T202" s="181"/>
      <c r="AT202" s="14" t="s">
        <v>129</v>
      </c>
      <c r="AU202" s="14" t="s">
        <v>87</v>
      </c>
    </row>
    <row r="203" spans="2:12" s="1" customFormat="1" ht="6.75" customHeight="1">
      <c r="B203" s="46"/>
      <c r="C203" s="47"/>
      <c r="D203" s="47"/>
      <c r="E203" s="47"/>
      <c r="F203" s="47"/>
      <c r="G203" s="47"/>
      <c r="H203" s="47"/>
      <c r="I203" s="113"/>
      <c r="J203" s="47"/>
      <c r="K203" s="47"/>
      <c r="L203" s="31"/>
    </row>
    <row r="204" ht="13.5">
      <c r="AT204" s="182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581</v>
      </c>
      <c r="G1" s="322" t="s">
        <v>582</v>
      </c>
      <c r="H1" s="322"/>
      <c r="I1" s="203"/>
      <c r="J1" s="198" t="s">
        <v>583</v>
      </c>
      <c r="K1" s="196" t="s">
        <v>90</v>
      </c>
      <c r="L1" s="198" t="s">
        <v>584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89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91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92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512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513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514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515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ROUND(J86,2)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ROUND(SUM(BE86:BE116),2)</f>
        <v>0</v>
      </c>
      <c r="G30" s="32"/>
      <c r="H30" s="32"/>
      <c r="I30" s="105">
        <v>0.21</v>
      </c>
      <c r="J30" s="104">
        <f>ROUND(ROUND((SUM(BE86:BE116)),2)*I30,2)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ROUND(SUM(BF86:BF116),2)</f>
        <v>0</v>
      </c>
      <c r="G31" s="32"/>
      <c r="H31" s="32"/>
      <c r="I31" s="105">
        <v>0.15</v>
      </c>
      <c r="J31" s="104">
        <f>ROUND(ROUND((SUM(BF86:BF116)),2)*I31,2)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ROUND(SUM(BG86:BG116),2)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ROUND(SUM(BH86:BH116),2)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ROUND(SUM(BI86:BI116),2)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94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92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2 - Vedlejší náklady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nad Labem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 L.</v>
      </c>
      <c r="G51" s="32"/>
      <c r="H51" s="32"/>
      <c r="I51" s="93" t="s">
        <v>35</v>
      </c>
      <c r="J51" s="25" t="str">
        <f>E21</f>
        <v>Projektis s.r.o., Dvůr Králové nad Labem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95</v>
      </c>
      <c r="D54" s="106"/>
      <c r="E54" s="106"/>
      <c r="F54" s="106"/>
      <c r="G54" s="106"/>
      <c r="H54" s="106"/>
      <c r="I54" s="117"/>
      <c r="J54" s="118" t="s">
        <v>96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97</v>
      </c>
      <c r="D56" s="32"/>
      <c r="E56" s="32"/>
      <c r="F56" s="32"/>
      <c r="G56" s="32"/>
      <c r="H56" s="32"/>
      <c r="I56" s="92"/>
      <c r="J56" s="102">
        <f>J86</f>
        <v>0</v>
      </c>
      <c r="K56" s="35"/>
      <c r="AU56" s="14" t="s">
        <v>98</v>
      </c>
    </row>
    <row r="57" spans="2:11" s="7" customFormat="1" ht="24.75" customHeight="1">
      <c r="B57" s="121"/>
      <c r="C57" s="122"/>
      <c r="D57" s="123" t="s">
        <v>516</v>
      </c>
      <c r="E57" s="124"/>
      <c r="F57" s="124"/>
      <c r="G57" s="124"/>
      <c r="H57" s="124"/>
      <c r="I57" s="125"/>
      <c r="J57" s="126">
        <f>J87</f>
        <v>0</v>
      </c>
      <c r="K57" s="127"/>
    </row>
    <row r="58" spans="2:11" s="10" customFormat="1" ht="19.5" customHeight="1">
      <c r="B58" s="183"/>
      <c r="C58" s="184"/>
      <c r="D58" s="185" t="s">
        <v>517</v>
      </c>
      <c r="E58" s="186"/>
      <c r="F58" s="186"/>
      <c r="G58" s="186"/>
      <c r="H58" s="186"/>
      <c r="I58" s="187"/>
      <c r="J58" s="188">
        <f>J88</f>
        <v>0</v>
      </c>
      <c r="K58" s="189"/>
    </row>
    <row r="59" spans="2:11" s="10" customFormat="1" ht="19.5" customHeight="1">
      <c r="B59" s="183"/>
      <c r="C59" s="184"/>
      <c r="D59" s="185" t="s">
        <v>518</v>
      </c>
      <c r="E59" s="186"/>
      <c r="F59" s="186"/>
      <c r="G59" s="186"/>
      <c r="H59" s="186"/>
      <c r="I59" s="187"/>
      <c r="J59" s="188">
        <f>J93</f>
        <v>0</v>
      </c>
      <c r="K59" s="189"/>
    </row>
    <row r="60" spans="2:11" s="10" customFormat="1" ht="19.5" customHeight="1">
      <c r="B60" s="183"/>
      <c r="C60" s="184"/>
      <c r="D60" s="185" t="s">
        <v>519</v>
      </c>
      <c r="E60" s="186"/>
      <c r="F60" s="186"/>
      <c r="G60" s="186"/>
      <c r="H60" s="186"/>
      <c r="I60" s="187"/>
      <c r="J60" s="188">
        <f>J96</f>
        <v>0</v>
      </c>
      <c r="K60" s="189"/>
    </row>
    <row r="61" spans="2:11" s="10" customFormat="1" ht="19.5" customHeight="1">
      <c r="B61" s="183"/>
      <c r="C61" s="184"/>
      <c r="D61" s="185" t="s">
        <v>520</v>
      </c>
      <c r="E61" s="186"/>
      <c r="F61" s="186"/>
      <c r="G61" s="186"/>
      <c r="H61" s="186"/>
      <c r="I61" s="187"/>
      <c r="J61" s="188">
        <f>J99</f>
        <v>0</v>
      </c>
      <c r="K61" s="189"/>
    </row>
    <row r="62" spans="2:11" s="10" customFormat="1" ht="19.5" customHeight="1">
      <c r="B62" s="183"/>
      <c r="C62" s="184"/>
      <c r="D62" s="185" t="s">
        <v>521</v>
      </c>
      <c r="E62" s="186"/>
      <c r="F62" s="186"/>
      <c r="G62" s="186"/>
      <c r="H62" s="186"/>
      <c r="I62" s="187"/>
      <c r="J62" s="188">
        <f>J102</f>
        <v>0</v>
      </c>
      <c r="K62" s="189"/>
    </row>
    <row r="63" spans="2:11" s="10" customFormat="1" ht="19.5" customHeight="1">
      <c r="B63" s="183"/>
      <c r="C63" s="184"/>
      <c r="D63" s="185" t="s">
        <v>522</v>
      </c>
      <c r="E63" s="186"/>
      <c r="F63" s="186"/>
      <c r="G63" s="186"/>
      <c r="H63" s="186"/>
      <c r="I63" s="187"/>
      <c r="J63" s="188">
        <f>J105</f>
        <v>0</v>
      </c>
      <c r="K63" s="189"/>
    </row>
    <row r="64" spans="2:11" s="10" customFormat="1" ht="19.5" customHeight="1">
      <c r="B64" s="183"/>
      <c r="C64" s="184"/>
      <c r="D64" s="185" t="s">
        <v>523</v>
      </c>
      <c r="E64" s="186"/>
      <c r="F64" s="186"/>
      <c r="G64" s="186"/>
      <c r="H64" s="186"/>
      <c r="I64" s="187"/>
      <c r="J64" s="188">
        <f>J108</f>
        <v>0</v>
      </c>
      <c r="K64" s="189"/>
    </row>
    <row r="65" spans="2:11" s="10" customFormat="1" ht="19.5" customHeight="1">
      <c r="B65" s="183"/>
      <c r="C65" s="184"/>
      <c r="D65" s="185" t="s">
        <v>524</v>
      </c>
      <c r="E65" s="186"/>
      <c r="F65" s="186"/>
      <c r="G65" s="186"/>
      <c r="H65" s="186"/>
      <c r="I65" s="187"/>
      <c r="J65" s="188">
        <f>J111</f>
        <v>0</v>
      </c>
      <c r="K65" s="189"/>
    </row>
    <row r="66" spans="2:11" s="10" customFormat="1" ht="19.5" customHeight="1">
      <c r="B66" s="183"/>
      <c r="C66" s="184"/>
      <c r="D66" s="185" t="s">
        <v>525</v>
      </c>
      <c r="E66" s="186"/>
      <c r="F66" s="186"/>
      <c r="G66" s="186"/>
      <c r="H66" s="186"/>
      <c r="I66" s="187"/>
      <c r="J66" s="188">
        <f>J114</f>
        <v>0</v>
      </c>
      <c r="K66" s="189"/>
    </row>
    <row r="67" spans="2:11" s="1" customFormat="1" ht="21.75" customHeight="1">
      <c r="B67" s="31"/>
      <c r="C67" s="32"/>
      <c r="D67" s="32"/>
      <c r="E67" s="32"/>
      <c r="F67" s="32"/>
      <c r="G67" s="32"/>
      <c r="H67" s="32"/>
      <c r="I67" s="92"/>
      <c r="J67" s="32"/>
      <c r="K67" s="35"/>
    </row>
    <row r="68" spans="2:11" s="1" customFormat="1" ht="6.75" customHeight="1">
      <c r="B68" s="46"/>
      <c r="C68" s="47"/>
      <c r="D68" s="47"/>
      <c r="E68" s="47"/>
      <c r="F68" s="47"/>
      <c r="G68" s="47"/>
      <c r="H68" s="47"/>
      <c r="I68" s="113"/>
      <c r="J68" s="47"/>
      <c r="K68" s="48"/>
    </row>
    <row r="72" spans="2:12" s="1" customFormat="1" ht="6.75" customHeight="1">
      <c r="B72" s="49"/>
      <c r="C72" s="50"/>
      <c r="D72" s="50"/>
      <c r="E72" s="50"/>
      <c r="F72" s="50"/>
      <c r="G72" s="50"/>
      <c r="H72" s="50"/>
      <c r="I72" s="114"/>
      <c r="J72" s="50"/>
      <c r="K72" s="50"/>
      <c r="L72" s="31"/>
    </row>
    <row r="73" spans="2:12" s="1" customFormat="1" ht="36.75" customHeight="1">
      <c r="B73" s="31"/>
      <c r="C73" s="51" t="s">
        <v>105</v>
      </c>
      <c r="I73" s="128"/>
      <c r="L73" s="31"/>
    </row>
    <row r="74" spans="2:12" s="1" customFormat="1" ht="6.75" customHeight="1">
      <c r="B74" s="31"/>
      <c r="I74" s="128"/>
      <c r="L74" s="31"/>
    </row>
    <row r="75" spans="2:12" s="1" customFormat="1" ht="14.25" customHeight="1">
      <c r="B75" s="31"/>
      <c r="C75" s="53" t="s">
        <v>16</v>
      </c>
      <c r="I75" s="128"/>
      <c r="L75" s="31"/>
    </row>
    <row r="76" spans="2:12" s="1" customFormat="1" ht="22.5" customHeight="1">
      <c r="B76" s="31"/>
      <c r="E76" s="326" t="str">
        <f>E7</f>
        <v>Pasportizace oken budovy čp. 400 Dvůr Králové n.L.</v>
      </c>
      <c r="F76" s="288"/>
      <c r="G76" s="288"/>
      <c r="H76" s="288"/>
      <c r="I76" s="128"/>
      <c r="L76" s="31"/>
    </row>
    <row r="77" spans="2:12" s="1" customFormat="1" ht="14.25" customHeight="1">
      <c r="B77" s="31"/>
      <c r="C77" s="53" t="s">
        <v>92</v>
      </c>
      <c r="I77" s="128"/>
      <c r="L77" s="31"/>
    </row>
    <row r="78" spans="2:12" s="1" customFormat="1" ht="23.25" customHeight="1">
      <c r="B78" s="31"/>
      <c r="E78" s="306" t="str">
        <f>E9</f>
        <v>2 - Vedlejší náklady</v>
      </c>
      <c r="F78" s="288"/>
      <c r="G78" s="288"/>
      <c r="H78" s="288"/>
      <c r="I78" s="128"/>
      <c r="L78" s="31"/>
    </row>
    <row r="79" spans="2:12" s="1" customFormat="1" ht="6.75" customHeight="1">
      <c r="B79" s="31"/>
      <c r="I79" s="128"/>
      <c r="L79" s="31"/>
    </row>
    <row r="80" spans="2:12" s="1" customFormat="1" ht="18" customHeight="1">
      <c r="B80" s="31"/>
      <c r="C80" s="53" t="s">
        <v>23</v>
      </c>
      <c r="F80" s="129" t="str">
        <f>F12</f>
        <v>Dvůr Králové nad Labem</v>
      </c>
      <c r="I80" s="130" t="s">
        <v>25</v>
      </c>
      <c r="J80" s="57" t="str">
        <f>IF(J12="","",J12)</f>
        <v>17.5.2018</v>
      </c>
      <c r="L80" s="31"/>
    </row>
    <row r="81" spans="2:12" s="1" customFormat="1" ht="6.75" customHeight="1">
      <c r="B81" s="31"/>
      <c r="I81" s="128"/>
      <c r="L81" s="31"/>
    </row>
    <row r="82" spans="2:12" s="1" customFormat="1" ht="15">
      <c r="B82" s="31"/>
      <c r="C82" s="53" t="s">
        <v>29</v>
      </c>
      <c r="F82" s="129" t="str">
        <f>E15</f>
        <v>Město Dvůr Králové n. L.</v>
      </c>
      <c r="I82" s="130" t="s">
        <v>35</v>
      </c>
      <c r="J82" s="129" t="str">
        <f>E21</f>
        <v>Projektis s.r.o., Dvůr Králové nad Labem</v>
      </c>
      <c r="L82" s="31"/>
    </row>
    <row r="83" spans="2:12" s="1" customFormat="1" ht="14.25" customHeight="1">
      <c r="B83" s="31"/>
      <c r="C83" s="53" t="s">
        <v>33</v>
      </c>
      <c r="F83" s="129">
        <f>IF(E18="","",E18)</f>
      </c>
      <c r="I83" s="128"/>
      <c r="L83" s="31"/>
    </row>
    <row r="84" spans="2:12" s="1" customFormat="1" ht="9.75" customHeight="1">
      <c r="B84" s="31"/>
      <c r="I84" s="128"/>
      <c r="L84" s="31"/>
    </row>
    <row r="85" spans="2:20" s="8" customFormat="1" ht="29.25" customHeight="1">
      <c r="B85" s="131"/>
      <c r="C85" s="132" t="s">
        <v>106</v>
      </c>
      <c r="D85" s="133" t="s">
        <v>58</v>
      </c>
      <c r="E85" s="133" t="s">
        <v>54</v>
      </c>
      <c r="F85" s="133" t="s">
        <v>107</v>
      </c>
      <c r="G85" s="133" t="s">
        <v>108</v>
      </c>
      <c r="H85" s="133" t="s">
        <v>109</v>
      </c>
      <c r="I85" s="134" t="s">
        <v>110</v>
      </c>
      <c r="J85" s="133" t="s">
        <v>96</v>
      </c>
      <c r="K85" s="135" t="s">
        <v>111</v>
      </c>
      <c r="L85" s="131"/>
      <c r="M85" s="64" t="s">
        <v>112</v>
      </c>
      <c r="N85" s="65" t="s">
        <v>43</v>
      </c>
      <c r="O85" s="65" t="s">
        <v>113</v>
      </c>
      <c r="P85" s="65" t="s">
        <v>114</v>
      </c>
      <c r="Q85" s="65" t="s">
        <v>115</v>
      </c>
      <c r="R85" s="65" t="s">
        <v>116</v>
      </c>
      <c r="S85" s="65" t="s">
        <v>117</v>
      </c>
      <c r="T85" s="66" t="s">
        <v>118</v>
      </c>
    </row>
    <row r="86" spans="2:63" s="1" customFormat="1" ht="29.25" customHeight="1">
      <c r="B86" s="31"/>
      <c r="C86" s="68" t="s">
        <v>97</v>
      </c>
      <c r="I86" s="128"/>
      <c r="J86" s="136">
        <f>BK86</f>
        <v>0</v>
      </c>
      <c r="L86" s="31"/>
      <c r="M86" s="67"/>
      <c r="N86" s="58"/>
      <c r="O86" s="58"/>
      <c r="P86" s="137">
        <f>P87</f>
        <v>0</v>
      </c>
      <c r="Q86" s="58"/>
      <c r="R86" s="137">
        <f>R87</f>
        <v>0</v>
      </c>
      <c r="S86" s="58"/>
      <c r="T86" s="138">
        <f>T87</f>
        <v>0</v>
      </c>
      <c r="AT86" s="14" t="s">
        <v>72</v>
      </c>
      <c r="AU86" s="14" t="s">
        <v>98</v>
      </c>
      <c r="BK86" s="139">
        <f>BK87</f>
        <v>0</v>
      </c>
    </row>
    <row r="87" spans="2:63" s="9" customFormat="1" ht="36.75" customHeight="1">
      <c r="B87" s="140"/>
      <c r="D87" s="149" t="s">
        <v>72</v>
      </c>
      <c r="E87" s="190" t="s">
        <v>526</v>
      </c>
      <c r="F87" s="190" t="s">
        <v>527</v>
      </c>
      <c r="I87" s="143"/>
      <c r="J87" s="191">
        <f>BK87</f>
        <v>0</v>
      </c>
      <c r="L87" s="140"/>
      <c r="M87" s="145"/>
      <c r="N87" s="146"/>
      <c r="O87" s="146"/>
      <c r="P87" s="147">
        <f>P88+P93+P96+P99+P102+P105+P108+P111+P114</f>
        <v>0</v>
      </c>
      <c r="Q87" s="146"/>
      <c r="R87" s="147">
        <f>R88+R93+R96+R99+R102+R105+R108+R111+R114</f>
        <v>0</v>
      </c>
      <c r="S87" s="146"/>
      <c r="T87" s="148">
        <f>T88+T93+T96+T99+T102+T105+T108+T111+T114</f>
        <v>0</v>
      </c>
      <c r="AR87" s="149" t="s">
        <v>145</v>
      </c>
      <c r="AT87" s="150" t="s">
        <v>72</v>
      </c>
      <c r="AU87" s="150" t="s">
        <v>73</v>
      </c>
      <c r="AY87" s="149" t="s">
        <v>121</v>
      </c>
      <c r="BK87" s="151">
        <f>BK88+BK93+BK96+BK99+BK102+BK105+BK108+BK111+BK114</f>
        <v>0</v>
      </c>
    </row>
    <row r="88" spans="2:63" s="9" customFormat="1" ht="19.5" customHeight="1">
      <c r="B88" s="140"/>
      <c r="D88" s="141" t="s">
        <v>72</v>
      </c>
      <c r="E88" s="192" t="s">
        <v>528</v>
      </c>
      <c r="F88" s="192" t="s">
        <v>529</v>
      </c>
      <c r="I88" s="143"/>
      <c r="J88" s="193">
        <f>BK88</f>
        <v>0</v>
      </c>
      <c r="L88" s="140"/>
      <c r="M88" s="145"/>
      <c r="N88" s="146"/>
      <c r="O88" s="146"/>
      <c r="P88" s="147">
        <f>SUM(P89:P92)</f>
        <v>0</v>
      </c>
      <c r="Q88" s="146"/>
      <c r="R88" s="147">
        <f>SUM(R89:R92)</f>
        <v>0</v>
      </c>
      <c r="S88" s="146"/>
      <c r="T88" s="148">
        <f>SUM(T89:T92)</f>
        <v>0</v>
      </c>
      <c r="AR88" s="149" t="s">
        <v>145</v>
      </c>
      <c r="AT88" s="150" t="s">
        <v>72</v>
      </c>
      <c r="AU88" s="150" t="s">
        <v>22</v>
      </c>
      <c r="AY88" s="149" t="s">
        <v>121</v>
      </c>
      <c r="BK88" s="151">
        <f>SUM(BK89:BK92)</f>
        <v>0</v>
      </c>
    </row>
    <row r="89" spans="2:65" s="1" customFormat="1" ht="22.5" customHeight="1">
      <c r="B89" s="152"/>
      <c r="C89" s="153" t="s">
        <v>22</v>
      </c>
      <c r="D89" s="153" t="s">
        <v>122</v>
      </c>
      <c r="E89" s="154" t="s">
        <v>530</v>
      </c>
      <c r="F89" s="155" t="s">
        <v>531</v>
      </c>
      <c r="G89" s="156" t="s">
        <v>532</v>
      </c>
      <c r="H89" s="157">
        <v>1</v>
      </c>
      <c r="I89" s="158"/>
      <c r="J89" s="159">
        <f>ROUND(I89*H89,2)</f>
        <v>0</v>
      </c>
      <c r="K89" s="155" t="s">
        <v>20</v>
      </c>
      <c r="L89" s="31"/>
      <c r="M89" s="160" t="s">
        <v>20</v>
      </c>
      <c r="N89" s="161" t="s">
        <v>45</v>
      </c>
      <c r="O89" s="32"/>
      <c r="P89" s="162">
        <f>O89*H89</f>
        <v>0</v>
      </c>
      <c r="Q89" s="162">
        <v>0</v>
      </c>
      <c r="R89" s="162">
        <f>Q89*H89</f>
        <v>0</v>
      </c>
      <c r="S89" s="162">
        <v>0</v>
      </c>
      <c r="T89" s="163">
        <f>S89*H89</f>
        <v>0</v>
      </c>
      <c r="AR89" s="14" t="s">
        <v>533</v>
      </c>
      <c r="AT89" s="14" t="s">
        <v>122</v>
      </c>
      <c r="AU89" s="14" t="s">
        <v>87</v>
      </c>
      <c r="AY89" s="14" t="s">
        <v>121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14" t="s">
        <v>87</v>
      </c>
      <c r="BK89" s="164">
        <f>ROUND(I89*H89,2)</f>
        <v>0</v>
      </c>
      <c r="BL89" s="14" t="s">
        <v>533</v>
      </c>
      <c r="BM89" s="14" t="s">
        <v>534</v>
      </c>
    </row>
    <row r="90" spans="2:47" s="1" customFormat="1" ht="22.5" customHeight="1">
      <c r="B90" s="31"/>
      <c r="D90" s="165" t="s">
        <v>129</v>
      </c>
      <c r="F90" s="166" t="s">
        <v>531</v>
      </c>
      <c r="I90" s="128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129</v>
      </c>
      <c r="AU90" s="14" t="s">
        <v>87</v>
      </c>
    </row>
    <row r="91" spans="2:65" s="1" customFormat="1" ht="22.5" customHeight="1">
      <c r="B91" s="152"/>
      <c r="C91" s="153" t="s">
        <v>27</v>
      </c>
      <c r="D91" s="153" t="s">
        <v>122</v>
      </c>
      <c r="E91" s="154" t="s">
        <v>535</v>
      </c>
      <c r="F91" s="155" t="s">
        <v>536</v>
      </c>
      <c r="G91" s="156" t="s">
        <v>532</v>
      </c>
      <c r="H91" s="157">
        <v>1</v>
      </c>
      <c r="I91" s="158"/>
      <c r="J91" s="159">
        <f>ROUND(I91*H91,2)</f>
        <v>0</v>
      </c>
      <c r="K91" s="155" t="s">
        <v>20</v>
      </c>
      <c r="L91" s="31"/>
      <c r="M91" s="160" t="s">
        <v>20</v>
      </c>
      <c r="N91" s="161" t="s">
        <v>45</v>
      </c>
      <c r="O91" s="32"/>
      <c r="P91" s="162">
        <f>O91*H91</f>
        <v>0</v>
      </c>
      <c r="Q91" s="162">
        <v>0</v>
      </c>
      <c r="R91" s="162">
        <f>Q91*H91</f>
        <v>0</v>
      </c>
      <c r="S91" s="162">
        <v>0</v>
      </c>
      <c r="T91" s="163">
        <f>S91*H91</f>
        <v>0</v>
      </c>
      <c r="AR91" s="14" t="s">
        <v>533</v>
      </c>
      <c r="AT91" s="14" t="s">
        <v>122</v>
      </c>
      <c r="AU91" s="14" t="s">
        <v>87</v>
      </c>
      <c r="AY91" s="14" t="s">
        <v>121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14" t="s">
        <v>87</v>
      </c>
      <c r="BK91" s="164">
        <f>ROUND(I91*H91,2)</f>
        <v>0</v>
      </c>
      <c r="BL91" s="14" t="s">
        <v>533</v>
      </c>
      <c r="BM91" s="14" t="s">
        <v>537</v>
      </c>
    </row>
    <row r="92" spans="2:47" s="1" customFormat="1" ht="22.5" customHeight="1">
      <c r="B92" s="31"/>
      <c r="D92" s="167" t="s">
        <v>129</v>
      </c>
      <c r="F92" s="168" t="s">
        <v>531</v>
      </c>
      <c r="I92" s="128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129</v>
      </c>
      <c r="AU92" s="14" t="s">
        <v>87</v>
      </c>
    </row>
    <row r="93" spans="2:63" s="9" customFormat="1" ht="29.25" customHeight="1">
      <c r="B93" s="140"/>
      <c r="D93" s="141" t="s">
        <v>72</v>
      </c>
      <c r="E93" s="192" t="s">
        <v>538</v>
      </c>
      <c r="F93" s="192" t="s">
        <v>539</v>
      </c>
      <c r="I93" s="143"/>
      <c r="J93" s="193">
        <f>BK93</f>
        <v>0</v>
      </c>
      <c r="L93" s="140"/>
      <c r="M93" s="145"/>
      <c r="N93" s="146"/>
      <c r="O93" s="146"/>
      <c r="P93" s="147">
        <f>SUM(P94:P95)</f>
        <v>0</v>
      </c>
      <c r="Q93" s="146"/>
      <c r="R93" s="147">
        <f>SUM(R94:R95)</f>
        <v>0</v>
      </c>
      <c r="S93" s="146"/>
      <c r="T93" s="148">
        <f>SUM(T94:T95)</f>
        <v>0</v>
      </c>
      <c r="AR93" s="149" t="s">
        <v>145</v>
      </c>
      <c r="AT93" s="150" t="s">
        <v>72</v>
      </c>
      <c r="AU93" s="150" t="s">
        <v>22</v>
      </c>
      <c r="AY93" s="149" t="s">
        <v>121</v>
      </c>
      <c r="BK93" s="151">
        <f>SUM(BK94:BK95)</f>
        <v>0</v>
      </c>
    </row>
    <row r="94" spans="2:65" s="1" customFormat="1" ht="22.5" customHeight="1">
      <c r="B94" s="152"/>
      <c r="C94" s="153" t="s">
        <v>87</v>
      </c>
      <c r="D94" s="153" t="s">
        <v>122</v>
      </c>
      <c r="E94" s="154" t="s">
        <v>540</v>
      </c>
      <c r="F94" s="155" t="s">
        <v>541</v>
      </c>
      <c r="G94" s="156" t="s">
        <v>532</v>
      </c>
      <c r="H94" s="157">
        <v>1</v>
      </c>
      <c r="I94" s="158"/>
      <c r="J94" s="159">
        <f>ROUND(I94*H94,2)</f>
        <v>0</v>
      </c>
      <c r="K94" s="155" t="s">
        <v>20</v>
      </c>
      <c r="L94" s="31"/>
      <c r="M94" s="160" t="s">
        <v>20</v>
      </c>
      <c r="N94" s="161" t="s">
        <v>45</v>
      </c>
      <c r="O94" s="32"/>
      <c r="P94" s="162">
        <f>O94*H94</f>
        <v>0</v>
      </c>
      <c r="Q94" s="162">
        <v>0</v>
      </c>
      <c r="R94" s="162">
        <f>Q94*H94</f>
        <v>0</v>
      </c>
      <c r="S94" s="162">
        <v>0</v>
      </c>
      <c r="T94" s="163">
        <f>S94*H94</f>
        <v>0</v>
      </c>
      <c r="AR94" s="14" t="s">
        <v>533</v>
      </c>
      <c r="AT94" s="14" t="s">
        <v>122</v>
      </c>
      <c r="AU94" s="14" t="s">
        <v>87</v>
      </c>
      <c r="AY94" s="14" t="s">
        <v>121</v>
      </c>
      <c r="BE94" s="164">
        <f>IF(N94="základní",J94,0)</f>
        <v>0</v>
      </c>
      <c r="BF94" s="164">
        <f>IF(N94="snížená",J94,0)</f>
        <v>0</v>
      </c>
      <c r="BG94" s="164">
        <f>IF(N94="zákl. přenesená",J94,0)</f>
        <v>0</v>
      </c>
      <c r="BH94" s="164">
        <f>IF(N94="sníž. přenesená",J94,0)</f>
        <v>0</v>
      </c>
      <c r="BI94" s="164">
        <f>IF(N94="nulová",J94,0)</f>
        <v>0</v>
      </c>
      <c r="BJ94" s="14" t="s">
        <v>87</v>
      </c>
      <c r="BK94" s="164">
        <f>ROUND(I94*H94,2)</f>
        <v>0</v>
      </c>
      <c r="BL94" s="14" t="s">
        <v>533</v>
      </c>
      <c r="BM94" s="14" t="s">
        <v>542</v>
      </c>
    </row>
    <row r="95" spans="2:47" s="1" customFormat="1" ht="22.5" customHeight="1">
      <c r="B95" s="31"/>
      <c r="D95" s="167" t="s">
        <v>129</v>
      </c>
      <c r="F95" s="168" t="s">
        <v>541</v>
      </c>
      <c r="I95" s="128"/>
      <c r="L95" s="31"/>
      <c r="M95" s="60"/>
      <c r="N95" s="32"/>
      <c r="O95" s="32"/>
      <c r="P95" s="32"/>
      <c r="Q95" s="32"/>
      <c r="R95" s="32"/>
      <c r="S95" s="32"/>
      <c r="T95" s="61"/>
      <c r="AT95" s="14" t="s">
        <v>129</v>
      </c>
      <c r="AU95" s="14" t="s">
        <v>87</v>
      </c>
    </row>
    <row r="96" spans="2:63" s="9" customFormat="1" ht="29.25" customHeight="1">
      <c r="B96" s="140"/>
      <c r="D96" s="141" t="s">
        <v>72</v>
      </c>
      <c r="E96" s="192" t="s">
        <v>543</v>
      </c>
      <c r="F96" s="192" t="s">
        <v>544</v>
      </c>
      <c r="I96" s="143"/>
      <c r="J96" s="193">
        <f>BK96</f>
        <v>0</v>
      </c>
      <c r="L96" s="140"/>
      <c r="M96" s="145"/>
      <c r="N96" s="146"/>
      <c r="O96" s="146"/>
      <c r="P96" s="147">
        <f>SUM(P97:P98)</f>
        <v>0</v>
      </c>
      <c r="Q96" s="146"/>
      <c r="R96" s="147">
        <f>SUM(R97:R98)</f>
        <v>0</v>
      </c>
      <c r="S96" s="146"/>
      <c r="T96" s="148">
        <f>SUM(T97:T98)</f>
        <v>0</v>
      </c>
      <c r="AR96" s="149" t="s">
        <v>145</v>
      </c>
      <c r="AT96" s="150" t="s">
        <v>72</v>
      </c>
      <c r="AU96" s="150" t="s">
        <v>22</v>
      </c>
      <c r="AY96" s="149" t="s">
        <v>121</v>
      </c>
      <c r="BK96" s="151">
        <f>SUM(BK97:BK98)</f>
        <v>0</v>
      </c>
    </row>
    <row r="97" spans="2:65" s="1" customFormat="1" ht="22.5" customHeight="1">
      <c r="B97" s="152"/>
      <c r="C97" s="153" t="s">
        <v>136</v>
      </c>
      <c r="D97" s="153" t="s">
        <v>122</v>
      </c>
      <c r="E97" s="154" t="s">
        <v>545</v>
      </c>
      <c r="F97" s="155" t="s">
        <v>546</v>
      </c>
      <c r="G97" s="156" t="s">
        <v>532</v>
      </c>
      <c r="H97" s="157">
        <v>1</v>
      </c>
      <c r="I97" s="158"/>
      <c r="J97" s="159">
        <f>ROUND(I97*H97,2)</f>
        <v>0</v>
      </c>
      <c r="K97" s="155" t="s">
        <v>20</v>
      </c>
      <c r="L97" s="31"/>
      <c r="M97" s="160" t="s">
        <v>20</v>
      </c>
      <c r="N97" s="161" t="s">
        <v>45</v>
      </c>
      <c r="O97" s="32"/>
      <c r="P97" s="162">
        <f>O97*H97</f>
        <v>0</v>
      </c>
      <c r="Q97" s="162">
        <v>0</v>
      </c>
      <c r="R97" s="162">
        <f>Q97*H97</f>
        <v>0</v>
      </c>
      <c r="S97" s="162">
        <v>0</v>
      </c>
      <c r="T97" s="163">
        <f>S97*H97</f>
        <v>0</v>
      </c>
      <c r="AR97" s="14" t="s">
        <v>533</v>
      </c>
      <c r="AT97" s="14" t="s">
        <v>122</v>
      </c>
      <c r="AU97" s="14" t="s">
        <v>87</v>
      </c>
      <c r="AY97" s="14" t="s">
        <v>121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14" t="s">
        <v>87</v>
      </c>
      <c r="BK97" s="164">
        <f>ROUND(I97*H97,2)</f>
        <v>0</v>
      </c>
      <c r="BL97" s="14" t="s">
        <v>533</v>
      </c>
      <c r="BM97" s="14" t="s">
        <v>547</v>
      </c>
    </row>
    <row r="98" spans="2:47" s="1" customFormat="1" ht="22.5" customHeight="1">
      <c r="B98" s="31"/>
      <c r="D98" s="167" t="s">
        <v>129</v>
      </c>
      <c r="F98" s="168" t="s">
        <v>546</v>
      </c>
      <c r="I98" s="128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129</v>
      </c>
      <c r="AU98" s="14" t="s">
        <v>87</v>
      </c>
    </row>
    <row r="99" spans="2:63" s="9" customFormat="1" ht="29.25" customHeight="1">
      <c r="B99" s="140"/>
      <c r="D99" s="141" t="s">
        <v>72</v>
      </c>
      <c r="E99" s="192" t="s">
        <v>548</v>
      </c>
      <c r="F99" s="192" t="s">
        <v>549</v>
      </c>
      <c r="I99" s="143"/>
      <c r="J99" s="193">
        <f>BK99</f>
        <v>0</v>
      </c>
      <c r="L99" s="140"/>
      <c r="M99" s="145"/>
      <c r="N99" s="146"/>
      <c r="O99" s="146"/>
      <c r="P99" s="147">
        <f>SUM(P100:P101)</f>
        <v>0</v>
      </c>
      <c r="Q99" s="146"/>
      <c r="R99" s="147">
        <f>SUM(R100:R101)</f>
        <v>0</v>
      </c>
      <c r="S99" s="146"/>
      <c r="T99" s="148">
        <f>SUM(T100:T101)</f>
        <v>0</v>
      </c>
      <c r="AR99" s="149" t="s">
        <v>145</v>
      </c>
      <c r="AT99" s="150" t="s">
        <v>72</v>
      </c>
      <c r="AU99" s="150" t="s">
        <v>22</v>
      </c>
      <c r="AY99" s="149" t="s">
        <v>121</v>
      </c>
      <c r="BK99" s="151">
        <f>SUM(BK100:BK101)</f>
        <v>0</v>
      </c>
    </row>
    <row r="100" spans="2:65" s="1" customFormat="1" ht="22.5" customHeight="1">
      <c r="B100" s="152"/>
      <c r="C100" s="153" t="s">
        <v>127</v>
      </c>
      <c r="D100" s="153" t="s">
        <v>122</v>
      </c>
      <c r="E100" s="154" t="s">
        <v>550</v>
      </c>
      <c r="F100" s="155" t="s">
        <v>551</v>
      </c>
      <c r="G100" s="156" t="s">
        <v>532</v>
      </c>
      <c r="H100" s="157">
        <v>1</v>
      </c>
      <c r="I100" s="158"/>
      <c r="J100" s="159">
        <f>ROUND(I100*H100,2)</f>
        <v>0</v>
      </c>
      <c r="K100" s="155" t="s">
        <v>20</v>
      </c>
      <c r="L100" s="31"/>
      <c r="M100" s="160" t="s">
        <v>20</v>
      </c>
      <c r="N100" s="161" t="s">
        <v>45</v>
      </c>
      <c r="O100" s="32"/>
      <c r="P100" s="162">
        <f>O100*H100</f>
        <v>0</v>
      </c>
      <c r="Q100" s="162">
        <v>0</v>
      </c>
      <c r="R100" s="162">
        <f>Q100*H100</f>
        <v>0</v>
      </c>
      <c r="S100" s="162">
        <v>0</v>
      </c>
      <c r="T100" s="163">
        <f>S100*H100</f>
        <v>0</v>
      </c>
      <c r="AR100" s="14" t="s">
        <v>533</v>
      </c>
      <c r="AT100" s="14" t="s">
        <v>122</v>
      </c>
      <c r="AU100" s="14" t="s">
        <v>87</v>
      </c>
      <c r="AY100" s="14" t="s">
        <v>121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14" t="s">
        <v>87</v>
      </c>
      <c r="BK100" s="164">
        <f>ROUND(I100*H100,2)</f>
        <v>0</v>
      </c>
      <c r="BL100" s="14" t="s">
        <v>533</v>
      </c>
      <c r="BM100" s="14" t="s">
        <v>552</v>
      </c>
    </row>
    <row r="101" spans="2:47" s="1" customFormat="1" ht="22.5" customHeight="1">
      <c r="B101" s="31"/>
      <c r="D101" s="167" t="s">
        <v>129</v>
      </c>
      <c r="F101" s="168" t="s">
        <v>551</v>
      </c>
      <c r="I101" s="128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129</v>
      </c>
      <c r="AU101" s="14" t="s">
        <v>87</v>
      </c>
    </row>
    <row r="102" spans="2:63" s="9" customFormat="1" ht="29.25" customHeight="1">
      <c r="B102" s="140"/>
      <c r="D102" s="141" t="s">
        <v>72</v>
      </c>
      <c r="E102" s="192" t="s">
        <v>553</v>
      </c>
      <c r="F102" s="192" t="s">
        <v>554</v>
      </c>
      <c r="I102" s="143"/>
      <c r="J102" s="193">
        <f>BK102</f>
        <v>0</v>
      </c>
      <c r="L102" s="140"/>
      <c r="M102" s="145"/>
      <c r="N102" s="146"/>
      <c r="O102" s="146"/>
      <c r="P102" s="147">
        <f>SUM(P103:P104)</f>
        <v>0</v>
      </c>
      <c r="Q102" s="146"/>
      <c r="R102" s="147">
        <f>SUM(R103:R104)</f>
        <v>0</v>
      </c>
      <c r="S102" s="146"/>
      <c r="T102" s="148">
        <f>SUM(T103:T104)</f>
        <v>0</v>
      </c>
      <c r="AR102" s="149" t="s">
        <v>145</v>
      </c>
      <c r="AT102" s="150" t="s">
        <v>72</v>
      </c>
      <c r="AU102" s="150" t="s">
        <v>22</v>
      </c>
      <c r="AY102" s="149" t="s">
        <v>121</v>
      </c>
      <c r="BK102" s="151">
        <f>SUM(BK103:BK104)</f>
        <v>0</v>
      </c>
    </row>
    <row r="103" spans="2:65" s="1" customFormat="1" ht="22.5" customHeight="1">
      <c r="B103" s="152"/>
      <c r="C103" s="153" t="s">
        <v>145</v>
      </c>
      <c r="D103" s="153" t="s">
        <v>122</v>
      </c>
      <c r="E103" s="154" t="s">
        <v>555</v>
      </c>
      <c r="F103" s="155" t="s">
        <v>556</v>
      </c>
      <c r="G103" s="156" t="s">
        <v>532</v>
      </c>
      <c r="H103" s="157">
        <v>1</v>
      </c>
      <c r="I103" s="158"/>
      <c r="J103" s="159">
        <f>ROUND(I103*H103,2)</f>
        <v>0</v>
      </c>
      <c r="K103" s="155" t="s">
        <v>20</v>
      </c>
      <c r="L103" s="31"/>
      <c r="M103" s="160" t="s">
        <v>20</v>
      </c>
      <c r="N103" s="161" t="s">
        <v>45</v>
      </c>
      <c r="O103" s="32"/>
      <c r="P103" s="162">
        <f>O103*H103</f>
        <v>0</v>
      </c>
      <c r="Q103" s="162">
        <v>0</v>
      </c>
      <c r="R103" s="162">
        <f>Q103*H103</f>
        <v>0</v>
      </c>
      <c r="S103" s="162">
        <v>0</v>
      </c>
      <c r="T103" s="163">
        <f>S103*H103</f>
        <v>0</v>
      </c>
      <c r="AR103" s="14" t="s">
        <v>533</v>
      </c>
      <c r="AT103" s="14" t="s">
        <v>122</v>
      </c>
      <c r="AU103" s="14" t="s">
        <v>87</v>
      </c>
      <c r="AY103" s="14" t="s">
        <v>121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14" t="s">
        <v>87</v>
      </c>
      <c r="BK103" s="164">
        <f>ROUND(I103*H103,2)</f>
        <v>0</v>
      </c>
      <c r="BL103" s="14" t="s">
        <v>533</v>
      </c>
      <c r="BM103" s="14" t="s">
        <v>557</v>
      </c>
    </row>
    <row r="104" spans="2:47" s="1" customFormat="1" ht="22.5" customHeight="1">
      <c r="B104" s="31"/>
      <c r="D104" s="167" t="s">
        <v>129</v>
      </c>
      <c r="F104" s="168" t="s">
        <v>556</v>
      </c>
      <c r="I104" s="128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129</v>
      </c>
      <c r="AU104" s="14" t="s">
        <v>87</v>
      </c>
    </row>
    <row r="105" spans="2:63" s="9" customFormat="1" ht="29.25" customHeight="1">
      <c r="B105" s="140"/>
      <c r="D105" s="141" t="s">
        <v>72</v>
      </c>
      <c r="E105" s="192" t="s">
        <v>558</v>
      </c>
      <c r="F105" s="192" t="s">
        <v>559</v>
      </c>
      <c r="I105" s="143"/>
      <c r="J105" s="193">
        <f>BK105</f>
        <v>0</v>
      </c>
      <c r="L105" s="140"/>
      <c r="M105" s="145"/>
      <c r="N105" s="146"/>
      <c r="O105" s="146"/>
      <c r="P105" s="147">
        <f>SUM(P106:P107)</f>
        <v>0</v>
      </c>
      <c r="Q105" s="146"/>
      <c r="R105" s="147">
        <f>SUM(R106:R107)</f>
        <v>0</v>
      </c>
      <c r="S105" s="146"/>
      <c r="T105" s="148">
        <f>SUM(T106:T107)</f>
        <v>0</v>
      </c>
      <c r="AR105" s="149" t="s">
        <v>145</v>
      </c>
      <c r="AT105" s="150" t="s">
        <v>72</v>
      </c>
      <c r="AU105" s="150" t="s">
        <v>22</v>
      </c>
      <c r="AY105" s="149" t="s">
        <v>121</v>
      </c>
      <c r="BK105" s="151">
        <f>SUM(BK106:BK107)</f>
        <v>0</v>
      </c>
    </row>
    <row r="106" spans="2:65" s="1" customFormat="1" ht="22.5" customHeight="1">
      <c r="B106" s="152"/>
      <c r="C106" s="153" t="s">
        <v>153</v>
      </c>
      <c r="D106" s="153" t="s">
        <v>122</v>
      </c>
      <c r="E106" s="154" t="s">
        <v>560</v>
      </c>
      <c r="F106" s="155" t="s">
        <v>561</v>
      </c>
      <c r="G106" s="156" t="s">
        <v>532</v>
      </c>
      <c r="H106" s="157">
        <v>1</v>
      </c>
      <c r="I106" s="158"/>
      <c r="J106" s="159">
        <f>ROUND(I106*H106,2)</f>
        <v>0</v>
      </c>
      <c r="K106" s="155" t="s">
        <v>20</v>
      </c>
      <c r="L106" s="31"/>
      <c r="M106" s="160" t="s">
        <v>20</v>
      </c>
      <c r="N106" s="161" t="s">
        <v>45</v>
      </c>
      <c r="O106" s="32"/>
      <c r="P106" s="162">
        <f>O106*H106</f>
        <v>0</v>
      </c>
      <c r="Q106" s="162">
        <v>0</v>
      </c>
      <c r="R106" s="162">
        <f>Q106*H106</f>
        <v>0</v>
      </c>
      <c r="S106" s="162">
        <v>0</v>
      </c>
      <c r="T106" s="163">
        <f>S106*H106</f>
        <v>0</v>
      </c>
      <c r="AR106" s="14" t="s">
        <v>533</v>
      </c>
      <c r="AT106" s="14" t="s">
        <v>122</v>
      </c>
      <c r="AU106" s="14" t="s">
        <v>87</v>
      </c>
      <c r="AY106" s="14" t="s">
        <v>121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14" t="s">
        <v>87</v>
      </c>
      <c r="BK106" s="164">
        <f>ROUND(I106*H106,2)</f>
        <v>0</v>
      </c>
      <c r="BL106" s="14" t="s">
        <v>533</v>
      </c>
      <c r="BM106" s="14" t="s">
        <v>562</v>
      </c>
    </row>
    <row r="107" spans="2:47" s="1" customFormat="1" ht="22.5" customHeight="1">
      <c r="B107" s="31"/>
      <c r="D107" s="167" t="s">
        <v>129</v>
      </c>
      <c r="F107" s="168" t="s">
        <v>561</v>
      </c>
      <c r="I107" s="128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129</v>
      </c>
      <c r="AU107" s="14" t="s">
        <v>87</v>
      </c>
    </row>
    <row r="108" spans="2:63" s="9" customFormat="1" ht="29.25" customHeight="1">
      <c r="B108" s="140"/>
      <c r="D108" s="141" t="s">
        <v>72</v>
      </c>
      <c r="E108" s="192" t="s">
        <v>563</v>
      </c>
      <c r="F108" s="192" t="s">
        <v>564</v>
      </c>
      <c r="I108" s="143"/>
      <c r="J108" s="193">
        <f>BK108</f>
        <v>0</v>
      </c>
      <c r="L108" s="140"/>
      <c r="M108" s="145"/>
      <c r="N108" s="146"/>
      <c r="O108" s="146"/>
      <c r="P108" s="147">
        <f>SUM(P109:P110)</f>
        <v>0</v>
      </c>
      <c r="Q108" s="146"/>
      <c r="R108" s="147">
        <f>SUM(R109:R110)</f>
        <v>0</v>
      </c>
      <c r="S108" s="146"/>
      <c r="T108" s="148">
        <f>SUM(T109:T110)</f>
        <v>0</v>
      </c>
      <c r="AR108" s="149" t="s">
        <v>145</v>
      </c>
      <c r="AT108" s="150" t="s">
        <v>72</v>
      </c>
      <c r="AU108" s="150" t="s">
        <v>22</v>
      </c>
      <c r="AY108" s="149" t="s">
        <v>121</v>
      </c>
      <c r="BK108" s="151">
        <f>SUM(BK109:BK110)</f>
        <v>0</v>
      </c>
    </row>
    <row r="109" spans="2:65" s="1" customFormat="1" ht="22.5" customHeight="1">
      <c r="B109" s="152"/>
      <c r="C109" s="153" t="s">
        <v>159</v>
      </c>
      <c r="D109" s="153" t="s">
        <v>122</v>
      </c>
      <c r="E109" s="154" t="s">
        <v>565</v>
      </c>
      <c r="F109" s="155" t="s">
        <v>566</v>
      </c>
      <c r="G109" s="156" t="s">
        <v>532</v>
      </c>
      <c r="H109" s="157">
        <v>1</v>
      </c>
      <c r="I109" s="158"/>
      <c r="J109" s="159">
        <f>ROUND(I109*H109,2)</f>
        <v>0</v>
      </c>
      <c r="K109" s="155" t="s">
        <v>20</v>
      </c>
      <c r="L109" s="31"/>
      <c r="M109" s="160" t="s">
        <v>20</v>
      </c>
      <c r="N109" s="161" t="s">
        <v>45</v>
      </c>
      <c r="O109" s="32"/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14" t="s">
        <v>533</v>
      </c>
      <c r="AT109" s="14" t="s">
        <v>122</v>
      </c>
      <c r="AU109" s="14" t="s">
        <v>87</v>
      </c>
      <c r="AY109" s="14" t="s">
        <v>121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14" t="s">
        <v>87</v>
      </c>
      <c r="BK109" s="164">
        <f>ROUND(I109*H109,2)</f>
        <v>0</v>
      </c>
      <c r="BL109" s="14" t="s">
        <v>533</v>
      </c>
      <c r="BM109" s="14" t="s">
        <v>567</v>
      </c>
    </row>
    <row r="110" spans="2:47" s="1" customFormat="1" ht="22.5" customHeight="1">
      <c r="B110" s="31"/>
      <c r="D110" s="167" t="s">
        <v>129</v>
      </c>
      <c r="F110" s="168" t="s">
        <v>566</v>
      </c>
      <c r="I110" s="128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129</v>
      </c>
      <c r="AU110" s="14" t="s">
        <v>87</v>
      </c>
    </row>
    <row r="111" spans="2:63" s="9" customFormat="1" ht="29.25" customHeight="1">
      <c r="B111" s="140"/>
      <c r="D111" s="141" t="s">
        <v>72</v>
      </c>
      <c r="E111" s="192" t="s">
        <v>568</v>
      </c>
      <c r="F111" s="192" t="s">
        <v>569</v>
      </c>
      <c r="I111" s="143"/>
      <c r="J111" s="193">
        <f>BK111</f>
        <v>0</v>
      </c>
      <c r="L111" s="140"/>
      <c r="M111" s="145"/>
      <c r="N111" s="146"/>
      <c r="O111" s="146"/>
      <c r="P111" s="147">
        <f>SUM(P112:P113)</f>
        <v>0</v>
      </c>
      <c r="Q111" s="146"/>
      <c r="R111" s="147">
        <f>SUM(R112:R113)</f>
        <v>0</v>
      </c>
      <c r="S111" s="146"/>
      <c r="T111" s="148">
        <f>SUM(T112:T113)</f>
        <v>0</v>
      </c>
      <c r="AR111" s="149" t="s">
        <v>145</v>
      </c>
      <c r="AT111" s="150" t="s">
        <v>72</v>
      </c>
      <c r="AU111" s="150" t="s">
        <v>22</v>
      </c>
      <c r="AY111" s="149" t="s">
        <v>121</v>
      </c>
      <c r="BK111" s="151">
        <f>SUM(BK112:BK113)</f>
        <v>0</v>
      </c>
    </row>
    <row r="112" spans="2:65" s="1" customFormat="1" ht="22.5" customHeight="1">
      <c r="B112" s="152"/>
      <c r="C112" s="153" t="s">
        <v>166</v>
      </c>
      <c r="D112" s="153" t="s">
        <v>122</v>
      </c>
      <c r="E112" s="154" t="s">
        <v>570</v>
      </c>
      <c r="F112" s="155" t="s">
        <v>571</v>
      </c>
      <c r="G112" s="156" t="s">
        <v>532</v>
      </c>
      <c r="H112" s="157">
        <v>1</v>
      </c>
      <c r="I112" s="158"/>
      <c r="J112" s="159">
        <f>ROUND(I112*H112,2)</f>
        <v>0</v>
      </c>
      <c r="K112" s="155" t="s">
        <v>20</v>
      </c>
      <c r="L112" s="31"/>
      <c r="M112" s="160" t="s">
        <v>20</v>
      </c>
      <c r="N112" s="161" t="s">
        <v>45</v>
      </c>
      <c r="O112" s="32"/>
      <c r="P112" s="162">
        <f>O112*H112</f>
        <v>0</v>
      </c>
      <c r="Q112" s="162">
        <v>0</v>
      </c>
      <c r="R112" s="162">
        <f>Q112*H112</f>
        <v>0</v>
      </c>
      <c r="S112" s="162">
        <v>0</v>
      </c>
      <c r="T112" s="163">
        <f>S112*H112</f>
        <v>0</v>
      </c>
      <c r="AR112" s="14" t="s">
        <v>533</v>
      </c>
      <c r="AT112" s="14" t="s">
        <v>122</v>
      </c>
      <c r="AU112" s="14" t="s">
        <v>87</v>
      </c>
      <c r="AY112" s="14" t="s">
        <v>121</v>
      </c>
      <c r="BE112" s="164">
        <f>IF(N112="základní",J112,0)</f>
        <v>0</v>
      </c>
      <c r="BF112" s="164">
        <f>IF(N112="snížená",J112,0)</f>
        <v>0</v>
      </c>
      <c r="BG112" s="164">
        <f>IF(N112="zákl. přenesená",J112,0)</f>
        <v>0</v>
      </c>
      <c r="BH112" s="164">
        <f>IF(N112="sníž. přenesená",J112,0)</f>
        <v>0</v>
      </c>
      <c r="BI112" s="164">
        <f>IF(N112="nulová",J112,0)</f>
        <v>0</v>
      </c>
      <c r="BJ112" s="14" t="s">
        <v>87</v>
      </c>
      <c r="BK112" s="164">
        <f>ROUND(I112*H112,2)</f>
        <v>0</v>
      </c>
      <c r="BL112" s="14" t="s">
        <v>533</v>
      </c>
      <c r="BM112" s="14" t="s">
        <v>572</v>
      </c>
    </row>
    <row r="113" spans="2:47" s="1" customFormat="1" ht="22.5" customHeight="1">
      <c r="B113" s="31"/>
      <c r="D113" s="167" t="s">
        <v>129</v>
      </c>
      <c r="F113" s="168" t="s">
        <v>571</v>
      </c>
      <c r="I113" s="128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129</v>
      </c>
      <c r="AU113" s="14" t="s">
        <v>87</v>
      </c>
    </row>
    <row r="114" spans="2:63" s="9" customFormat="1" ht="29.25" customHeight="1">
      <c r="B114" s="140"/>
      <c r="D114" s="141" t="s">
        <v>72</v>
      </c>
      <c r="E114" s="192" t="s">
        <v>573</v>
      </c>
      <c r="F114" s="192" t="s">
        <v>574</v>
      </c>
      <c r="I114" s="143"/>
      <c r="J114" s="193">
        <f>BK114</f>
        <v>0</v>
      </c>
      <c r="L114" s="140"/>
      <c r="M114" s="145"/>
      <c r="N114" s="146"/>
      <c r="O114" s="146"/>
      <c r="P114" s="147">
        <f>SUM(P115:P116)</f>
        <v>0</v>
      </c>
      <c r="Q114" s="146"/>
      <c r="R114" s="147">
        <f>SUM(R115:R116)</f>
        <v>0</v>
      </c>
      <c r="S114" s="146"/>
      <c r="T114" s="148">
        <f>SUM(T115:T116)</f>
        <v>0</v>
      </c>
      <c r="AR114" s="149" t="s">
        <v>145</v>
      </c>
      <c r="AT114" s="150" t="s">
        <v>72</v>
      </c>
      <c r="AU114" s="150" t="s">
        <v>22</v>
      </c>
      <c r="AY114" s="149" t="s">
        <v>121</v>
      </c>
      <c r="BK114" s="151">
        <f>SUM(BK115:BK116)</f>
        <v>0</v>
      </c>
    </row>
    <row r="115" spans="2:65" s="1" customFormat="1" ht="22.5" customHeight="1">
      <c r="B115" s="152"/>
      <c r="C115" s="153" t="s">
        <v>170</v>
      </c>
      <c r="D115" s="153" t="s">
        <v>122</v>
      </c>
      <c r="E115" s="154" t="s">
        <v>575</v>
      </c>
      <c r="F115" s="155" t="s">
        <v>576</v>
      </c>
      <c r="G115" s="156" t="s">
        <v>532</v>
      </c>
      <c r="H115" s="157">
        <v>1</v>
      </c>
      <c r="I115" s="158"/>
      <c r="J115" s="159">
        <f>ROUND(I115*H115,2)</f>
        <v>0</v>
      </c>
      <c r="K115" s="155" t="s">
        <v>20</v>
      </c>
      <c r="L115" s="31"/>
      <c r="M115" s="160" t="s">
        <v>20</v>
      </c>
      <c r="N115" s="161" t="s">
        <v>45</v>
      </c>
      <c r="O115" s="32"/>
      <c r="P115" s="162">
        <f>O115*H115</f>
        <v>0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AR115" s="14" t="s">
        <v>533</v>
      </c>
      <c r="AT115" s="14" t="s">
        <v>122</v>
      </c>
      <c r="AU115" s="14" t="s">
        <v>87</v>
      </c>
      <c r="AY115" s="14" t="s">
        <v>121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14" t="s">
        <v>87</v>
      </c>
      <c r="BK115" s="164">
        <f>ROUND(I115*H115,2)</f>
        <v>0</v>
      </c>
      <c r="BL115" s="14" t="s">
        <v>533</v>
      </c>
      <c r="BM115" s="14" t="s">
        <v>577</v>
      </c>
    </row>
    <row r="116" spans="2:47" s="1" customFormat="1" ht="22.5" customHeight="1">
      <c r="B116" s="31"/>
      <c r="D116" s="167" t="s">
        <v>129</v>
      </c>
      <c r="F116" s="168" t="s">
        <v>576</v>
      </c>
      <c r="I116" s="128"/>
      <c r="L116" s="31"/>
      <c r="M116" s="179"/>
      <c r="N116" s="180"/>
      <c r="O116" s="180"/>
      <c r="P116" s="180"/>
      <c r="Q116" s="180"/>
      <c r="R116" s="180"/>
      <c r="S116" s="180"/>
      <c r="T116" s="181"/>
      <c r="AT116" s="14" t="s">
        <v>129</v>
      </c>
      <c r="AU116" s="14" t="s">
        <v>87</v>
      </c>
    </row>
    <row r="117" spans="2:12" s="1" customFormat="1" ht="6.75" customHeight="1">
      <c r="B117" s="46"/>
      <c r="C117" s="47"/>
      <c r="D117" s="47"/>
      <c r="E117" s="47"/>
      <c r="F117" s="47"/>
      <c r="G117" s="47"/>
      <c r="H117" s="47"/>
      <c r="I117" s="113"/>
      <c r="J117" s="47"/>
      <c r="K117" s="47"/>
      <c r="L117" s="31"/>
    </row>
    <row r="204" ht="13.5">
      <c r="AT204" s="182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04" customWidth="1"/>
    <col min="2" max="2" width="1.421875" style="204" customWidth="1"/>
    <col min="3" max="4" width="4.28125" style="204" customWidth="1"/>
    <col min="5" max="5" width="10.00390625" style="204" customWidth="1"/>
    <col min="6" max="6" width="7.8515625" style="204" customWidth="1"/>
    <col min="7" max="7" width="4.28125" style="204" customWidth="1"/>
    <col min="8" max="8" width="66.7109375" style="204" customWidth="1"/>
    <col min="9" max="10" width="17.140625" style="204" customWidth="1"/>
    <col min="11" max="11" width="1.421875" style="204" customWidth="1"/>
    <col min="12" max="16384" width="9.140625" style="204" customWidth="1"/>
  </cols>
  <sheetData>
    <row r="1" ht="37.5" customHeight="1"/>
    <row r="2" spans="2:1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210" customFormat="1" ht="45" customHeight="1">
      <c r="B3" s="208"/>
      <c r="C3" s="327" t="s">
        <v>585</v>
      </c>
      <c r="D3" s="327"/>
      <c r="E3" s="327"/>
      <c r="F3" s="327"/>
      <c r="G3" s="327"/>
      <c r="H3" s="327"/>
      <c r="I3" s="327"/>
      <c r="J3" s="327"/>
      <c r="K3" s="209"/>
    </row>
    <row r="4" spans="2:11" ht="25.5" customHeight="1">
      <c r="B4" s="211"/>
      <c r="C4" s="328" t="s">
        <v>586</v>
      </c>
      <c r="D4" s="328"/>
      <c r="E4" s="328"/>
      <c r="F4" s="328"/>
      <c r="G4" s="328"/>
      <c r="H4" s="328"/>
      <c r="I4" s="328"/>
      <c r="J4" s="328"/>
      <c r="K4" s="212"/>
    </row>
    <row r="5" spans="2:11" ht="5.25" customHeight="1">
      <c r="B5" s="211"/>
      <c r="C5" s="213"/>
      <c r="D5" s="213"/>
      <c r="E5" s="213"/>
      <c r="F5" s="213"/>
      <c r="G5" s="213"/>
      <c r="H5" s="213"/>
      <c r="I5" s="213"/>
      <c r="J5" s="213"/>
      <c r="K5" s="212"/>
    </row>
    <row r="6" spans="2:11" ht="15" customHeight="1">
      <c r="B6" s="211"/>
      <c r="C6" s="329" t="s">
        <v>587</v>
      </c>
      <c r="D6" s="329"/>
      <c r="E6" s="329"/>
      <c r="F6" s="329"/>
      <c r="G6" s="329"/>
      <c r="H6" s="329"/>
      <c r="I6" s="329"/>
      <c r="J6" s="329"/>
      <c r="K6" s="212"/>
    </row>
    <row r="7" spans="2:11" ht="15" customHeight="1">
      <c r="B7" s="215"/>
      <c r="C7" s="329" t="s">
        <v>588</v>
      </c>
      <c r="D7" s="329"/>
      <c r="E7" s="329"/>
      <c r="F7" s="329"/>
      <c r="G7" s="329"/>
      <c r="H7" s="329"/>
      <c r="I7" s="329"/>
      <c r="J7" s="329"/>
      <c r="K7" s="212"/>
    </row>
    <row r="8" spans="2:11" ht="12.75" customHeight="1">
      <c r="B8" s="215"/>
      <c r="C8" s="214"/>
      <c r="D8" s="214"/>
      <c r="E8" s="214"/>
      <c r="F8" s="214"/>
      <c r="G8" s="214"/>
      <c r="H8" s="214"/>
      <c r="I8" s="214"/>
      <c r="J8" s="214"/>
      <c r="K8" s="212"/>
    </row>
    <row r="9" spans="2:11" ht="15" customHeight="1">
      <c r="B9" s="215"/>
      <c r="C9" s="329" t="s">
        <v>589</v>
      </c>
      <c r="D9" s="329"/>
      <c r="E9" s="329"/>
      <c r="F9" s="329"/>
      <c r="G9" s="329"/>
      <c r="H9" s="329"/>
      <c r="I9" s="329"/>
      <c r="J9" s="329"/>
      <c r="K9" s="212"/>
    </row>
    <row r="10" spans="2:11" ht="15" customHeight="1">
      <c r="B10" s="215"/>
      <c r="C10" s="214"/>
      <c r="D10" s="329" t="s">
        <v>590</v>
      </c>
      <c r="E10" s="329"/>
      <c r="F10" s="329"/>
      <c r="G10" s="329"/>
      <c r="H10" s="329"/>
      <c r="I10" s="329"/>
      <c r="J10" s="329"/>
      <c r="K10" s="212"/>
    </row>
    <row r="11" spans="2:11" ht="15" customHeight="1">
      <c r="B11" s="215"/>
      <c r="C11" s="216"/>
      <c r="D11" s="329" t="s">
        <v>591</v>
      </c>
      <c r="E11" s="329"/>
      <c r="F11" s="329"/>
      <c r="G11" s="329"/>
      <c r="H11" s="329"/>
      <c r="I11" s="329"/>
      <c r="J11" s="329"/>
      <c r="K11" s="212"/>
    </row>
    <row r="12" spans="2:11" ht="12.75" customHeight="1">
      <c r="B12" s="215"/>
      <c r="C12" s="216"/>
      <c r="D12" s="216"/>
      <c r="E12" s="216"/>
      <c r="F12" s="216"/>
      <c r="G12" s="216"/>
      <c r="H12" s="216"/>
      <c r="I12" s="216"/>
      <c r="J12" s="216"/>
      <c r="K12" s="212"/>
    </row>
    <row r="13" spans="2:11" ht="15" customHeight="1">
      <c r="B13" s="215"/>
      <c r="C13" s="216"/>
      <c r="D13" s="329" t="s">
        <v>592</v>
      </c>
      <c r="E13" s="329"/>
      <c r="F13" s="329"/>
      <c r="G13" s="329"/>
      <c r="H13" s="329"/>
      <c r="I13" s="329"/>
      <c r="J13" s="329"/>
      <c r="K13" s="212"/>
    </row>
    <row r="14" spans="2:11" ht="15" customHeight="1">
      <c r="B14" s="215"/>
      <c r="C14" s="216"/>
      <c r="D14" s="329" t="s">
        <v>593</v>
      </c>
      <c r="E14" s="329"/>
      <c r="F14" s="329"/>
      <c r="G14" s="329"/>
      <c r="H14" s="329"/>
      <c r="I14" s="329"/>
      <c r="J14" s="329"/>
      <c r="K14" s="212"/>
    </row>
    <row r="15" spans="2:11" ht="15" customHeight="1">
      <c r="B15" s="215"/>
      <c r="C15" s="216"/>
      <c r="D15" s="329" t="s">
        <v>594</v>
      </c>
      <c r="E15" s="329"/>
      <c r="F15" s="329"/>
      <c r="G15" s="329"/>
      <c r="H15" s="329"/>
      <c r="I15" s="329"/>
      <c r="J15" s="329"/>
      <c r="K15" s="212"/>
    </row>
    <row r="16" spans="2:11" ht="15" customHeight="1">
      <c r="B16" s="215"/>
      <c r="C16" s="216"/>
      <c r="D16" s="216"/>
      <c r="E16" s="217" t="s">
        <v>79</v>
      </c>
      <c r="F16" s="329" t="s">
        <v>595</v>
      </c>
      <c r="G16" s="329"/>
      <c r="H16" s="329"/>
      <c r="I16" s="329"/>
      <c r="J16" s="329"/>
      <c r="K16" s="212"/>
    </row>
    <row r="17" spans="2:11" ht="15" customHeight="1">
      <c r="B17" s="215"/>
      <c r="C17" s="216"/>
      <c r="D17" s="216"/>
      <c r="E17" s="217" t="s">
        <v>596</v>
      </c>
      <c r="F17" s="329" t="s">
        <v>597</v>
      </c>
      <c r="G17" s="329"/>
      <c r="H17" s="329"/>
      <c r="I17" s="329"/>
      <c r="J17" s="329"/>
      <c r="K17" s="212"/>
    </row>
    <row r="18" spans="2:11" ht="15" customHeight="1">
      <c r="B18" s="215"/>
      <c r="C18" s="216"/>
      <c r="D18" s="216"/>
      <c r="E18" s="217" t="s">
        <v>598</v>
      </c>
      <c r="F18" s="329" t="s">
        <v>599</v>
      </c>
      <c r="G18" s="329"/>
      <c r="H18" s="329"/>
      <c r="I18" s="329"/>
      <c r="J18" s="329"/>
      <c r="K18" s="212"/>
    </row>
    <row r="19" spans="2:11" ht="15" customHeight="1">
      <c r="B19" s="215"/>
      <c r="C19" s="216"/>
      <c r="D19" s="216"/>
      <c r="E19" s="217" t="s">
        <v>600</v>
      </c>
      <c r="F19" s="329" t="s">
        <v>601</v>
      </c>
      <c r="G19" s="329"/>
      <c r="H19" s="329"/>
      <c r="I19" s="329"/>
      <c r="J19" s="329"/>
      <c r="K19" s="212"/>
    </row>
    <row r="20" spans="2:11" ht="15" customHeight="1">
      <c r="B20" s="215"/>
      <c r="C20" s="216"/>
      <c r="D20" s="216"/>
      <c r="E20" s="217" t="s">
        <v>602</v>
      </c>
      <c r="F20" s="329" t="s">
        <v>603</v>
      </c>
      <c r="G20" s="329"/>
      <c r="H20" s="329"/>
      <c r="I20" s="329"/>
      <c r="J20" s="329"/>
      <c r="K20" s="212"/>
    </row>
    <row r="21" spans="2:11" ht="15" customHeight="1">
      <c r="B21" s="215"/>
      <c r="C21" s="216"/>
      <c r="D21" s="216"/>
      <c r="E21" s="217" t="s">
        <v>604</v>
      </c>
      <c r="F21" s="329" t="s">
        <v>605</v>
      </c>
      <c r="G21" s="329"/>
      <c r="H21" s="329"/>
      <c r="I21" s="329"/>
      <c r="J21" s="329"/>
      <c r="K21" s="212"/>
    </row>
    <row r="22" spans="2:11" ht="12.75" customHeight="1">
      <c r="B22" s="215"/>
      <c r="C22" s="216"/>
      <c r="D22" s="216"/>
      <c r="E22" s="216"/>
      <c r="F22" s="216"/>
      <c r="G22" s="216"/>
      <c r="H22" s="216"/>
      <c r="I22" s="216"/>
      <c r="J22" s="216"/>
      <c r="K22" s="212"/>
    </row>
    <row r="23" spans="2:11" ht="15" customHeight="1">
      <c r="B23" s="215"/>
      <c r="C23" s="329" t="s">
        <v>606</v>
      </c>
      <c r="D23" s="329"/>
      <c r="E23" s="329"/>
      <c r="F23" s="329"/>
      <c r="G23" s="329"/>
      <c r="H23" s="329"/>
      <c r="I23" s="329"/>
      <c r="J23" s="329"/>
      <c r="K23" s="212"/>
    </row>
    <row r="24" spans="2:11" ht="15" customHeight="1">
      <c r="B24" s="215"/>
      <c r="C24" s="329" t="s">
        <v>607</v>
      </c>
      <c r="D24" s="329"/>
      <c r="E24" s="329"/>
      <c r="F24" s="329"/>
      <c r="G24" s="329"/>
      <c r="H24" s="329"/>
      <c r="I24" s="329"/>
      <c r="J24" s="329"/>
      <c r="K24" s="212"/>
    </row>
    <row r="25" spans="2:11" ht="15" customHeight="1">
      <c r="B25" s="215"/>
      <c r="C25" s="214"/>
      <c r="D25" s="329" t="s">
        <v>608</v>
      </c>
      <c r="E25" s="329"/>
      <c r="F25" s="329"/>
      <c r="G25" s="329"/>
      <c r="H25" s="329"/>
      <c r="I25" s="329"/>
      <c r="J25" s="329"/>
      <c r="K25" s="212"/>
    </row>
    <row r="26" spans="2:11" ht="15" customHeight="1">
      <c r="B26" s="215"/>
      <c r="C26" s="216"/>
      <c r="D26" s="329" t="s">
        <v>609</v>
      </c>
      <c r="E26" s="329"/>
      <c r="F26" s="329"/>
      <c r="G26" s="329"/>
      <c r="H26" s="329"/>
      <c r="I26" s="329"/>
      <c r="J26" s="329"/>
      <c r="K26" s="212"/>
    </row>
    <row r="27" spans="2:11" ht="12.75" customHeight="1">
      <c r="B27" s="215"/>
      <c r="C27" s="216"/>
      <c r="D27" s="216"/>
      <c r="E27" s="216"/>
      <c r="F27" s="216"/>
      <c r="G27" s="216"/>
      <c r="H27" s="216"/>
      <c r="I27" s="216"/>
      <c r="J27" s="216"/>
      <c r="K27" s="212"/>
    </row>
    <row r="28" spans="2:11" ht="15" customHeight="1">
      <c r="B28" s="215"/>
      <c r="C28" s="216"/>
      <c r="D28" s="329" t="s">
        <v>610</v>
      </c>
      <c r="E28" s="329"/>
      <c r="F28" s="329"/>
      <c r="G28" s="329"/>
      <c r="H28" s="329"/>
      <c r="I28" s="329"/>
      <c r="J28" s="329"/>
      <c r="K28" s="212"/>
    </row>
    <row r="29" spans="2:11" ht="15" customHeight="1">
      <c r="B29" s="215"/>
      <c r="C29" s="216"/>
      <c r="D29" s="329" t="s">
        <v>611</v>
      </c>
      <c r="E29" s="329"/>
      <c r="F29" s="329"/>
      <c r="G29" s="329"/>
      <c r="H29" s="329"/>
      <c r="I29" s="329"/>
      <c r="J29" s="329"/>
      <c r="K29" s="212"/>
    </row>
    <row r="30" spans="2:11" ht="12.75" customHeight="1">
      <c r="B30" s="215"/>
      <c r="C30" s="216"/>
      <c r="D30" s="216"/>
      <c r="E30" s="216"/>
      <c r="F30" s="216"/>
      <c r="G30" s="216"/>
      <c r="H30" s="216"/>
      <c r="I30" s="216"/>
      <c r="J30" s="216"/>
      <c r="K30" s="212"/>
    </row>
    <row r="31" spans="2:11" ht="15" customHeight="1">
      <c r="B31" s="215"/>
      <c r="C31" s="216"/>
      <c r="D31" s="329" t="s">
        <v>612</v>
      </c>
      <c r="E31" s="329"/>
      <c r="F31" s="329"/>
      <c r="G31" s="329"/>
      <c r="H31" s="329"/>
      <c r="I31" s="329"/>
      <c r="J31" s="329"/>
      <c r="K31" s="212"/>
    </row>
    <row r="32" spans="2:11" ht="15" customHeight="1">
      <c r="B32" s="215"/>
      <c r="C32" s="216"/>
      <c r="D32" s="329" t="s">
        <v>613</v>
      </c>
      <c r="E32" s="329"/>
      <c r="F32" s="329"/>
      <c r="G32" s="329"/>
      <c r="H32" s="329"/>
      <c r="I32" s="329"/>
      <c r="J32" s="329"/>
      <c r="K32" s="212"/>
    </row>
    <row r="33" spans="2:11" ht="15" customHeight="1">
      <c r="B33" s="215"/>
      <c r="C33" s="216"/>
      <c r="D33" s="329" t="s">
        <v>614</v>
      </c>
      <c r="E33" s="329"/>
      <c r="F33" s="329"/>
      <c r="G33" s="329"/>
      <c r="H33" s="329"/>
      <c r="I33" s="329"/>
      <c r="J33" s="329"/>
      <c r="K33" s="212"/>
    </row>
    <row r="34" spans="2:11" ht="15" customHeight="1">
      <c r="B34" s="215"/>
      <c r="C34" s="216"/>
      <c r="D34" s="214"/>
      <c r="E34" s="218" t="s">
        <v>106</v>
      </c>
      <c r="F34" s="214"/>
      <c r="G34" s="329" t="s">
        <v>615</v>
      </c>
      <c r="H34" s="329"/>
      <c r="I34" s="329"/>
      <c r="J34" s="329"/>
      <c r="K34" s="212"/>
    </row>
    <row r="35" spans="2:11" ht="30.75" customHeight="1">
      <c r="B35" s="215"/>
      <c r="C35" s="216"/>
      <c r="D35" s="214"/>
      <c r="E35" s="218" t="s">
        <v>616</v>
      </c>
      <c r="F35" s="214"/>
      <c r="G35" s="329" t="s">
        <v>617</v>
      </c>
      <c r="H35" s="329"/>
      <c r="I35" s="329"/>
      <c r="J35" s="329"/>
      <c r="K35" s="212"/>
    </row>
    <row r="36" spans="2:11" ht="15" customHeight="1">
      <c r="B36" s="215"/>
      <c r="C36" s="216"/>
      <c r="D36" s="214"/>
      <c r="E36" s="218" t="s">
        <v>54</v>
      </c>
      <c r="F36" s="214"/>
      <c r="G36" s="329" t="s">
        <v>618</v>
      </c>
      <c r="H36" s="329"/>
      <c r="I36" s="329"/>
      <c r="J36" s="329"/>
      <c r="K36" s="212"/>
    </row>
    <row r="37" spans="2:11" ht="15" customHeight="1">
      <c r="B37" s="215"/>
      <c r="C37" s="216"/>
      <c r="D37" s="214"/>
      <c r="E37" s="218" t="s">
        <v>107</v>
      </c>
      <c r="F37" s="214"/>
      <c r="G37" s="329" t="s">
        <v>619</v>
      </c>
      <c r="H37" s="329"/>
      <c r="I37" s="329"/>
      <c r="J37" s="329"/>
      <c r="K37" s="212"/>
    </row>
    <row r="38" spans="2:11" ht="15" customHeight="1">
      <c r="B38" s="215"/>
      <c r="C38" s="216"/>
      <c r="D38" s="214"/>
      <c r="E38" s="218" t="s">
        <v>108</v>
      </c>
      <c r="F38" s="214"/>
      <c r="G38" s="329" t="s">
        <v>620</v>
      </c>
      <c r="H38" s="329"/>
      <c r="I38" s="329"/>
      <c r="J38" s="329"/>
      <c r="K38" s="212"/>
    </row>
    <row r="39" spans="2:11" ht="15" customHeight="1">
      <c r="B39" s="215"/>
      <c r="C39" s="216"/>
      <c r="D39" s="214"/>
      <c r="E39" s="218" t="s">
        <v>109</v>
      </c>
      <c r="F39" s="214"/>
      <c r="G39" s="329" t="s">
        <v>621</v>
      </c>
      <c r="H39" s="329"/>
      <c r="I39" s="329"/>
      <c r="J39" s="329"/>
      <c r="K39" s="212"/>
    </row>
    <row r="40" spans="2:11" ht="15" customHeight="1">
      <c r="B40" s="215"/>
      <c r="C40" s="216"/>
      <c r="D40" s="214"/>
      <c r="E40" s="218" t="s">
        <v>622</v>
      </c>
      <c r="F40" s="214"/>
      <c r="G40" s="329" t="s">
        <v>623</v>
      </c>
      <c r="H40" s="329"/>
      <c r="I40" s="329"/>
      <c r="J40" s="329"/>
      <c r="K40" s="212"/>
    </row>
    <row r="41" spans="2:11" ht="15" customHeight="1">
      <c r="B41" s="215"/>
      <c r="C41" s="216"/>
      <c r="D41" s="214"/>
      <c r="E41" s="218"/>
      <c r="F41" s="214"/>
      <c r="G41" s="329" t="s">
        <v>624</v>
      </c>
      <c r="H41" s="329"/>
      <c r="I41" s="329"/>
      <c r="J41" s="329"/>
      <c r="K41" s="212"/>
    </row>
    <row r="42" spans="2:11" ht="15" customHeight="1">
      <c r="B42" s="215"/>
      <c r="C42" s="216"/>
      <c r="D42" s="214"/>
      <c r="E42" s="218" t="s">
        <v>625</v>
      </c>
      <c r="F42" s="214"/>
      <c r="G42" s="329" t="s">
        <v>626</v>
      </c>
      <c r="H42" s="329"/>
      <c r="I42" s="329"/>
      <c r="J42" s="329"/>
      <c r="K42" s="212"/>
    </row>
    <row r="43" spans="2:11" ht="15" customHeight="1">
      <c r="B43" s="215"/>
      <c r="C43" s="216"/>
      <c r="D43" s="214"/>
      <c r="E43" s="218" t="s">
        <v>111</v>
      </c>
      <c r="F43" s="214"/>
      <c r="G43" s="329" t="s">
        <v>627</v>
      </c>
      <c r="H43" s="329"/>
      <c r="I43" s="329"/>
      <c r="J43" s="329"/>
      <c r="K43" s="212"/>
    </row>
    <row r="44" spans="2:11" ht="12.75" customHeight="1">
      <c r="B44" s="215"/>
      <c r="C44" s="216"/>
      <c r="D44" s="214"/>
      <c r="E44" s="214"/>
      <c r="F44" s="214"/>
      <c r="G44" s="214"/>
      <c r="H44" s="214"/>
      <c r="I44" s="214"/>
      <c r="J44" s="214"/>
      <c r="K44" s="212"/>
    </row>
    <row r="45" spans="2:11" ht="15" customHeight="1">
      <c r="B45" s="215"/>
      <c r="C45" s="216"/>
      <c r="D45" s="329" t="s">
        <v>628</v>
      </c>
      <c r="E45" s="329"/>
      <c r="F45" s="329"/>
      <c r="G45" s="329"/>
      <c r="H45" s="329"/>
      <c r="I45" s="329"/>
      <c r="J45" s="329"/>
      <c r="K45" s="212"/>
    </row>
    <row r="46" spans="2:11" ht="15" customHeight="1">
      <c r="B46" s="215"/>
      <c r="C46" s="216"/>
      <c r="D46" s="216"/>
      <c r="E46" s="329" t="s">
        <v>629</v>
      </c>
      <c r="F46" s="329"/>
      <c r="G46" s="329"/>
      <c r="H46" s="329"/>
      <c r="I46" s="329"/>
      <c r="J46" s="329"/>
      <c r="K46" s="212"/>
    </row>
    <row r="47" spans="2:11" ht="15" customHeight="1">
      <c r="B47" s="215"/>
      <c r="C47" s="216"/>
      <c r="D47" s="216"/>
      <c r="E47" s="329" t="s">
        <v>630</v>
      </c>
      <c r="F47" s="329"/>
      <c r="G47" s="329"/>
      <c r="H47" s="329"/>
      <c r="I47" s="329"/>
      <c r="J47" s="329"/>
      <c r="K47" s="212"/>
    </row>
    <row r="48" spans="2:11" ht="15" customHeight="1">
      <c r="B48" s="215"/>
      <c r="C48" s="216"/>
      <c r="D48" s="216"/>
      <c r="E48" s="329" t="s">
        <v>631</v>
      </c>
      <c r="F48" s="329"/>
      <c r="G48" s="329"/>
      <c r="H48" s="329"/>
      <c r="I48" s="329"/>
      <c r="J48" s="329"/>
      <c r="K48" s="212"/>
    </row>
    <row r="49" spans="2:11" ht="15" customHeight="1">
      <c r="B49" s="215"/>
      <c r="C49" s="216"/>
      <c r="D49" s="329" t="s">
        <v>632</v>
      </c>
      <c r="E49" s="329"/>
      <c r="F49" s="329"/>
      <c r="G49" s="329"/>
      <c r="H49" s="329"/>
      <c r="I49" s="329"/>
      <c r="J49" s="329"/>
      <c r="K49" s="212"/>
    </row>
    <row r="50" spans="2:11" ht="25.5" customHeight="1">
      <c r="B50" s="211"/>
      <c r="C50" s="328" t="s">
        <v>633</v>
      </c>
      <c r="D50" s="328"/>
      <c r="E50" s="328"/>
      <c r="F50" s="328"/>
      <c r="G50" s="328"/>
      <c r="H50" s="328"/>
      <c r="I50" s="328"/>
      <c r="J50" s="328"/>
      <c r="K50" s="212"/>
    </row>
    <row r="51" spans="2:11" ht="5.25" customHeight="1">
      <c r="B51" s="211"/>
      <c r="C51" s="213"/>
      <c r="D51" s="213"/>
      <c r="E51" s="213"/>
      <c r="F51" s="213"/>
      <c r="G51" s="213"/>
      <c r="H51" s="213"/>
      <c r="I51" s="213"/>
      <c r="J51" s="213"/>
      <c r="K51" s="212"/>
    </row>
    <row r="52" spans="2:11" ht="15" customHeight="1">
      <c r="B52" s="211"/>
      <c r="C52" s="329" t="s">
        <v>634</v>
      </c>
      <c r="D52" s="329"/>
      <c r="E52" s="329"/>
      <c r="F52" s="329"/>
      <c r="G52" s="329"/>
      <c r="H52" s="329"/>
      <c r="I52" s="329"/>
      <c r="J52" s="329"/>
      <c r="K52" s="212"/>
    </row>
    <row r="53" spans="2:11" ht="15" customHeight="1">
      <c r="B53" s="211"/>
      <c r="C53" s="329" t="s">
        <v>635</v>
      </c>
      <c r="D53" s="329"/>
      <c r="E53" s="329"/>
      <c r="F53" s="329"/>
      <c r="G53" s="329"/>
      <c r="H53" s="329"/>
      <c r="I53" s="329"/>
      <c r="J53" s="329"/>
      <c r="K53" s="212"/>
    </row>
    <row r="54" spans="2:11" ht="12.75" customHeight="1">
      <c r="B54" s="211"/>
      <c r="C54" s="214"/>
      <c r="D54" s="214"/>
      <c r="E54" s="214"/>
      <c r="F54" s="214"/>
      <c r="G54" s="214"/>
      <c r="H54" s="214"/>
      <c r="I54" s="214"/>
      <c r="J54" s="214"/>
      <c r="K54" s="212"/>
    </row>
    <row r="55" spans="2:11" ht="15" customHeight="1">
      <c r="B55" s="211"/>
      <c r="C55" s="329" t="s">
        <v>636</v>
      </c>
      <c r="D55" s="329"/>
      <c r="E55" s="329"/>
      <c r="F55" s="329"/>
      <c r="G55" s="329"/>
      <c r="H55" s="329"/>
      <c r="I55" s="329"/>
      <c r="J55" s="329"/>
      <c r="K55" s="212"/>
    </row>
    <row r="56" spans="2:11" ht="15" customHeight="1">
      <c r="B56" s="211"/>
      <c r="C56" s="216"/>
      <c r="D56" s="329" t="s">
        <v>637</v>
      </c>
      <c r="E56" s="329"/>
      <c r="F56" s="329"/>
      <c r="G56" s="329"/>
      <c r="H56" s="329"/>
      <c r="I56" s="329"/>
      <c r="J56" s="329"/>
      <c r="K56" s="212"/>
    </row>
    <row r="57" spans="2:11" ht="15" customHeight="1">
      <c r="B57" s="211"/>
      <c r="C57" s="216"/>
      <c r="D57" s="329" t="s">
        <v>638</v>
      </c>
      <c r="E57" s="329"/>
      <c r="F57" s="329"/>
      <c r="G57" s="329"/>
      <c r="H57" s="329"/>
      <c r="I57" s="329"/>
      <c r="J57" s="329"/>
      <c r="K57" s="212"/>
    </row>
    <row r="58" spans="2:11" ht="15" customHeight="1">
      <c r="B58" s="211"/>
      <c r="C58" s="216"/>
      <c r="D58" s="329" t="s">
        <v>639</v>
      </c>
      <c r="E58" s="329"/>
      <c r="F58" s="329"/>
      <c r="G58" s="329"/>
      <c r="H58" s="329"/>
      <c r="I58" s="329"/>
      <c r="J58" s="329"/>
      <c r="K58" s="212"/>
    </row>
    <row r="59" spans="2:11" ht="15" customHeight="1">
      <c r="B59" s="211"/>
      <c r="C59" s="216"/>
      <c r="D59" s="329" t="s">
        <v>640</v>
      </c>
      <c r="E59" s="329"/>
      <c r="F59" s="329"/>
      <c r="G59" s="329"/>
      <c r="H59" s="329"/>
      <c r="I59" s="329"/>
      <c r="J59" s="329"/>
      <c r="K59" s="212"/>
    </row>
    <row r="60" spans="2:11" ht="15" customHeight="1">
      <c r="B60" s="211"/>
      <c r="C60" s="216"/>
      <c r="D60" s="330" t="s">
        <v>641</v>
      </c>
      <c r="E60" s="330"/>
      <c r="F60" s="330"/>
      <c r="G60" s="330"/>
      <c r="H60" s="330"/>
      <c r="I60" s="330"/>
      <c r="J60" s="330"/>
      <c r="K60" s="212"/>
    </row>
    <row r="61" spans="2:11" ht="15" customHeight="1">
      <c r="B61" s="211"/>
      <c r="C61" s="216"/>
      <c r="D61" s="329" t="s">
        <v>642</v>
      </c>
      <c r="E61" s="329"/>
      <c r="F61" s="329"/>
      <c r="G61" s="329"/>
      <c r="H61" s="329"/>
      <c r="I61" s="329"/>
      <c r="J61" s="329"/>
      <c r="K61" s="212"/>
    </row>
    <row r="62" spans="2:11" ht="12.75" customHeight="1">
      <c r="B62" s="211"/>
      <c r="C62" s="216"/>
      <c r="D62" s="216"/>
      <c r="E62" s="219"/>
      <c r="F62" s="216"/>
      <c r="G62" s="216"/>
      <c r="H62" s="216"/>
      <c r="I62" s="216"/>
      <c r="J62" s="216"/>
      <c r="K62" s="212"/>
    </row>
    <row r="63" spans="2:11" ht="15" customHeight="1">
      <c r="B63" s="211"/>
      <c r="C63" s="216"/>
      <c r="D63" s="329" t="s">
        <v>643</v>
      </c>
      <c r="E63" s="329"/>
      <c r="F63" s="329"/>
      <c r="G63" s="329"/>
      <c r="H63" s="329"/>
      <c r="I63" s="329"/>
      <c r="J63" s="329"/>
      <c r="K63" s="212"/>
    </row>
    <row r="64" spans="2:11" ht="15" customHeight="1">
      <c r="B64" s="211"/>
      <c r="C64" s="216"/>
      <c r="D64" s="330" t="s">
        <v>644</v>
      </c>
      <c r="E64" s="330"/>
      <c r="F64" s="330"/>
      <c r="G64" s="330"/>
      <c r="H64" s="330"/>
      <c r="I64" s="330"/>
      <c r="J64" s="330"/>
      <c r="K64" s="212"/>
    </row>
    <row r="65" spans="2:11" ht="15" customHeight="1">
      <c r="B65" s="211"/>
      <c r="C65" s="216"/>
      <c r="D65" s="329" t="s">
        <v>645</v>
      </c>
      <c r="E65" s="329"/>
      <c r="F65" s="329"/>
      <c r="G65" s="329"/>
      <c r="H65" s="329"/>
      <c r="I65" s="329"/>
      <c r="J65" s="329"/>
      <c r="K65" s="212"/>
    </row>
    <row r="66" spans="2:11" ht="15" customHeight="1">
      <c r="B66" s="211"/>
      <c r="C66" s="216"/>
      <c r="D66" s="329" t="s">
        <v>646</v>
      </c>
      <c r="E66" s="329"/>
      <c r="F66" s="329"/>
      <c r="G66" s="329"/>
      <c r="H66" s="329"/>
      <c r="I66" s="329"/>
      <c r="J66" s="329"/>
      <c r="K66" s="212"/>
    </row>
    <row r="67" spans="2:11" ht="15" customHeight="1">
      <c r="B67" s="211"/>
      <c r="C67" s="216"/>
      <c r="D67" s="329" t="s">
        <v>647</v>
      </c>
      <c r="E67" s="329"/>
      <c r="F67" s="329"/>
      <c r="G67" s="329"/>
      <c r="H67" s="329"/>
      <c r="I67" s="329"/>
      <c r="J67" s="329"/>
      <c r="K67" s="212"/>
    </row>
    <row r="68" spans="2:11" ht="15" customHeight="1">
      <c r="B68" s="211"/>
      <c r="C68" s="216"/>
      <c r="D68" s="329" t="s">
        <v>648</v>
      </c>
      <c r="E68" s="329"/>
      <c r="F68" s="329"/>
      <c r="G68" s="329"/>
      <c r="H68" s="329"/>
      <c r="I68" s="329"/>
      <c r="J68" s="329"/>
      <c r="K68" s="212"/>
    </row>
    <row r="69" spans="2:11" ht="12.75" customHeight="1">
      <c r="B69" s="220"/>
      <c r="C69" s="221"/>
      <c r="D69" s="221"/>
      <c r="E69" s="221"/>
      <c r="F69" s="221"/>
      <c r="G69" s="221"/>
      <c r="H69" s="221"/>
      <c r="I69" s="221"/>
      <c r="J69" s="221"/>
      <c r="K69" s="222"/>
    </row>
    <row r="70" spans="2:11" ht="18.75" customHeight="1">
      <c r="B70" s="223"/>
      <c r="C70" s="223"/>
      <c r="D70" s="223"/>
      <c r="E70" s="223"/>
      <c r="F70" s="223"/>
      <c r="G70" s="223"/>
      <c r="H70" s="223"/>
      <c r="I70" s="223"/>
      <c r="J70" s="223"/>
      <c r="K70" s="224"/>
    </row>
    <row r="71" spans="2:11" ht="18.75" customHeight="1">
      <c r="B71" s="224"/>
      <c r="C71" s="224"/>
      <c r="D71" s="224"/>
      <c r="E71" s="224"/>
      <c r="F71" s="224"/>
      <c r="G71" s="224"/>
      <c r="H71" s="224"/>
      <c r="I71" s="224"/>
      <c r="J71" s="224"/>
      <c r="K71" s="224"/>
    </row>
    <row r="72" spans="2:11" ht="7.5" customHeight="1">
      <c r="B72" s="225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ht="45" customHeight="1">
      <c r="B73" s="228"/>
      <c r="C73" s="331" t="s">
        <v>584</v>
      </c>
      <c r="D73" s="331"/>
      <c r="E73" s="331"/>
      <c r="F73" s="331"/>
      <c r="G73" s="331"/>
      <c r="H73" s="331"/>
      <c r="I73" s="331"/>
      <c r="J73" s="331"/>
      <c r="K73" s="229"/>
    </row>
    <row r="74" spans="2:11" ht="17.25" customHeight="1">
      <c r="B74" s="228"/>
      <c r="C74" s="230" t="s">
        <v>649</v>
      </c>
      <c r="D74" s="230"/>
      <c r="E74" s="230"/>
      <c r="F74" s="230" t="s">
        <v>650</v>
      </c>
      <c r="G74" s="231"/>
      <c r="H74" s="230" t="s">
        <v>107</v>
      </c>
      <c r="I74" s="230" t="s">
        <v>58</v>
      </c>
      <c r="J74" s="230" t="s">
        <v>651</v>
      </c>
      <c r="K74" s="229"/>
    </row>
    <row r="75" spans="2:11" ht="17.25" customHeight="1">
      <c r="B75" s="228"/>
      <c r="C75" s="232" t="s">
        <v>652</v>
      </c>
      <c r="D75" s="232"/>
      <c r="E75" s="232"/>
      <c r="F75" s="233" t="s">
        <v>653</v>
      </c>
      <c r="G75" s="234"/>
      <c r="H75" s="232"/>
      <c r="I75" s="232"/>
      <c r="J75" s="232" t="s">
        <v>654</v>
      </c>
      <c r="K75" s="229"/>
    </row>
    <row r="76" spans="2:11" ht="5.25" customHeight="1">
      <c r="B76" s="228"/>
      <c r="C76" s="235"/>
      <c r="D76" s="235"/>
      <c r="E76" s="235"/>
      <c r="F76" s="235"/>
      <c r="G76" s="236"/>
      <c r="H76" s="235"/>
      <c r="I76" s="235"/>
      <c r="J76" s="235"/>
      <c r="K76" s="229"/>
    </row>
    <row r="77" spans="2:11" ht="15" customHeight="1">
      <c r="B77" s="228"/>
      <c r="C77" s="218" t="s">
        <v>54</v>
      </c>
      <c r="D77" s="235"/>
      <c r="E77" s="235"/>
      <c r="F77" s="237" t="s">
        <v>655</v>
      </c>
      <c r="G77" s="236"/>
      <c r="H77" s="218" t="s">
        <v>656</v>
      </c>
      <c r="I77" s="218" t="s">
        <v>657</v>
      </c>
      <c r="J77" s="218">
        <v>20</v>
      </c>
      <c r="K77" s="229"/>
    </row>
    <row r="78" spans="2:11" ht="15" customHeight="1">
      <c r="B78" s="228"/>
      <c r="C78" s="218" t="s">
        <v>658</v>
      </c>
      <c r="D78" s="218"/>
      <c r="E78" s="218"/>
      <c r="F78" s="237" t="s">
        <v>655</v>
      </c>
      <c r="G78" s="236"/>
      <c r="H78" s="218" t="s">
        <v>659</v>
      </c>
      <c r="I78" s="218" t="s">
        <v>657</v>
      </c>
      <c r="J78" s="218">
        <v>120</v>
      </c>
      <c r="K78" s="229"/>
    </row>
    <row r="79" spans="2:11" ht="15" customHeight="1">
      <c r="B79" s="238"/>
      <c r="C79" s="218" t="s">
        <v>660</v>
      </c>
      <c r="D79" s="218"/>
      <c r="E79" s="218"/>
      <c r="F79" s="237" t="s">
        <v>661</v>
      </c>
      <c r="G79" s="236"/>
      <c r="H79" s="218" t="s">
        <v>662</v>
      </c>
      <c r="I79" s="218" t="s">
        <v>657</v>
      </c>
      <c r="J79" s="218">
        <v>50</v>
      </c>
      <c r="K79" s="229"/>
    </row>
    <row r="80" spans="2:11" ht="15" customHeight="1">
      <c r="B80" s="238"/>
      <c r="C80" s="218" t="s">
        <v>663</v>
      </c>
      <c r="D80" s="218"/>
      <c r="E80" s="218"/>
      <c r="F80" s="237" t="s">
        <v>655</v>
      </c>
      <c r="G80" s="236"/>
      <c r="H80" s="218" t="s">
        <v>664</v>
      </c>
      <c r="I80" s="218" t="s">
        <v>665</v>
      </c>
      <c r="J80" s="218"/>
      <c r="K80" s="229"/>
    </row>
    <row r="81" spans="2:11" ht="15" customHeight="1">
      <c r="B81" s="238"/>
      <c r="C81" s="239" t="s">
        <v>666</v>
      </c>
      <c r="D81" s="239"/>
      <c r="E81" s="239"/>
      <c r="F81" s="240" t="s">
        <v>661</v>
      </c>
      <c r="G81" s="239"/>
      <c r="H81" s="239" t="s">
        <v>667</v>
      </c>
      <c r="I81" s="239" t="s">
        <v>657</v>
      </c>
      <c r="J81" s="239">
        <v>15</v>
      </c>
      <c r="K81" s="229"/>
    </row>
    <row r="82" spans="2:11" ht="15" customHeight="1">
      <c r="B82" s="238"/>
      <c r="C82" s="239" t="s">
        <v>668</v>
      </c>
      <c r="D82" s="239"/>
      <c r="E82" s="239"/>
      <c r="F82" s="240" t="s">
        <v>661</v>
      </c>
      <c r="G82" s="239"/>
      <c r="H82" s="239" t="s">
        <v>669</v>
      </c>
      <c r="I82" s="239" t="s">
        <v>657</v>
      </c>
      <c r="J82" s="239">
        <v>15</v>
      </c>
      <c r="K82" s="229"/>
    </row>
    <row r="83" spans="2:11" ht="15" customHeight="1">
      <c r="B83" s="238"/>
      <c r="C83" s="239" t="s">
        <v>670</v>
      </c>
      <c r="D83" s="239"/>
      <c r="E83" s="239"/>
      <c r="F83" s="240" t="s">
        <v>661</v>
      </c>
      <c r="G83" s="239"/>
      <c r="H83" s="239" t="s">
        <v>671</v>
      </c>
      <c r="I83" s="239" t="s">
        <v>657</v>
      </c>
      <c r="J83" s="239">
        <v>20</v>
      </c>
      <c r="K83" s="229"/>
    </row>
    <row r="84" spans="2:11" ht="15" customHeight="1">
      <c r="B84" s="238"/>
      <c r="C84" s="239" t="s">
        <v>672</v>
      </c>
      <c r="D84" s="239"/>
      <c r="E84" s="239"/>
      <c r="F84" s="240" t="s">
        <v>661</v>
      </c>
      <c r="G84" s="239"/>
      <c r="H84" s="239" t="s">
        <v>673</v>
      </c>
      <c r="I84" s="239" t="s">
        <v>657</v>
      </c>
      <c r="J84" s="239">
        <v>20</v>
      </c>
      <c r="K84" s="229"/>
    </row>
    <row r="85" spans="2:11" ht="15" customHeight="1">
      <c r="B85" s="238"/>
      <c r="C85" s="218" t="s">
        <v>674</v>
      </c>
      <c r="D85" s="218"/>
      <c r="E85" s="218"/>
      <c r="F85" s="237" t="s">
        <v>661</v>
      </c>
      <c r="G85" s="236"/>
      <c r="H85" s="218" t="s">
        <v>675</v>
      </c>
      <c r="I85" s="218" t="s">
        <v>657</v>
      </c>
      <c r="J85" s="218">
        <v>50</v>
      </c>
      <c r="K85" s="229"/>
    </row>
    <row r="86" spans="2:11" ht="15" customHeight="1">
      <c r="B86" s="238"/>
      <c r="C86" s="218" t="s">
        <v>676</v>
      </c>
      <c r="D86" s="218"/>
      <c r="E86" s="218"/>
      <c r="F86" s="237" t="s">
        <v>661</v>
      </c>
      <c r="G86" s="236"/>
      <c r="H86" s="218" t="s">
        <v>677</v>
      </c>
      <c r="I86" s="218" t="s">
        <v>657</v>
      </c>
      <c r="J86" s="218">
        <v>20</v>
      </c>
      <c r="K86" s="229"/>
    </row>
    <row r="87" spans="2:11" ht="15" customHeight="1">
      <c r="B87" s="238"/>
      <c r="C87" s="218" t="s">
        <v>678</v>
      </c>
      <c r="D87" s="218"/>
      <c r="E87" s="218"/>
      <c r="F87" s="237" t="s">
        <v>661</v>
      </c>
      <c r="G87" s="236"/>
      <c r="H87" s="218" t="s">
        <v>679</v>
      </c>
      <c r="I87" s="218" t="s">
        <v>657</v>
      </c>
      <c r="J87" s="218">
        <v>20</v>
      </c>
      <c r="K87" s="229"/>
    </row>
    <row r="88" spans="2:11" ht="15" customHeight="1">
      <c r="B88" s="238"/>
      <c r="C88" s="218" t="s">
        <v>680</v>
      </c>
      <c r="D88" s="218"/>
      <c r="E88" s="218"/>
      <c r="F88" s="237" t="s">
        <v>661</v>
      </c>
      <c r="G88" s="236"/>
      <c r="H88" s="218" t="s">
        <v>681</v>
      </c>
      <c r="I88" s="218" t="s">
        <v>657</v>
      </c>
      <c r="J88" s="218">
        <v>50</v>
      </c>
      <c r="K88" s="229"/>
    </row>
    <row r="89" spans="2:11" ht="15" customHeight="1">
      <c r="B89" s="238"/>
      <c r="C89" s="218" t="s">
        <v>682</v>
      </c>
      <c r="D89" s="218"/>
      <c r="E89" s="218"/>
      <c r="F89" s="237" t="s">
        <v>661</v>
      </c>
      <c r="G89" s="236"/>
      <c r="H89" s="218" t="s">
        <v>682</v>
      </c>
      <c r="I89" s="218" t="s">
        <v>657</v>
      </c>
      <c r="J89" s="218">
        <v>50</v>
      </c>
      <c r="K89" s="229"/>
    </row>
    <row r="90" spans="2:11" ht="15" customHeight="1">
      <c r="B90" s="238"/>
      <c r="C90" s="218" t="s">
        <v>112</v>
      </c>
      <c r="D90" s="218"/>
      <c r="E90" s="218"/>
      <c r="F90" s="237" t="s">
        <v>661</v>
      </c>
      <c r="G90" s="236"/>
      <c r="H90" s="218" t="s">
        <v>683</v>
      </c>
      <c r="I90" s="218" t="s">
        <v>657</v>
      </c>
      <c r="J90" s="218">
        <v>255</v>
      </c>
      <c r="K90" s="229"/>
    </row>
    <row r="91" spans="2:11" ht="15" customHeight="1">
      <c r="B91" s="238"/>
      <c r="C91" s="218" t="s">
        <v>684</v>
      </c>
      <c r="D91" s="218"/>
      <c r="E91" s="218"/>
      <c r="F91" s="237" t="s">
        <v>655</v>
      </c>
      <c r="G91" s="236"/>
      <c r="H91" s="218" t="s">
        <v>685</v>
      </c>
      <c r="I91" s="218" t="s">
        <v>686</v>
      </c>
      <c r="J91" s="218"/>
      <c r="K91" s="229"/>
    </row>
    <row r="92" spans="2:11" ht="15" customHeight="1">
      <c r="B92" s="238"/>
      <c r="C92" s="218" t="s">
        <v>687</v>
      </c>
      <c r="D92" s="218"/>
      <c r="E92" s="218"/>
      <c r="F92" s="237" t="s">
        <v>655</v>
      </c>
      <c r="G92" s="236"/>
      <c r="H92" s="218" t="s">
        <v>688</v>
      </c>
      <c r="I92" s="218" t="s">
        <v>689</v>
      </c>
      <c r="J92" s="218"/>
      <c r="K92" s="229"/>
    </row>
    <row r="93" spans="2:11" ht="15" customHeight="1">
      <c r="B93" s="238"/>
      <c r="C93" s="218" t="s">
        <v>690</v>
      </c>
      <c r="D93" s="218"/>
      <c r="E93" s="218"/>
      <c r="F93" s="237" t="s">
        <v>655</v>
      </c>
      <c r="G93" s="236"/>
      <c r="H93" s="218" t="s">
        <v>690</v>
      </c>
      <c r="I93" s="218" t="s">
        <v>689</v>
      </c>
      <c r="J93" s="218"/>
      <c r="K93" s="229"/>
    </row>
    <row r="94" spans="2:11" ht="15" customHeight="1">
      <c r="B94" s="238"/>
      <c r="C94" s="218" t="s">
        <v>39</v>
      </c>
      <c r="D94" s="218"/>
      <c r="E94" s="218"/>
      <c r="F94" s="237" t="s">
        <v>655</v>
      </c>
      <c r="G94" s="236"/>
      <c r="H94" s="218" t="s">
        <v>691</v>
      </c>
      <c r="I94" s="218" t="s">
        <v>689</v>
      </c>
      <c r="J94" s="218"/>
      <c r="K94" s="229"/>
    </row>
    <row r="95" spans="2:11" ht="15" customHeight="1">
      <c r="B95" s="238"/>
      <c r="C95" s="218" t="s">
        <v>49</v>
      </c>
      <c r="D95" s="218"/>
      <c r="E95" s="218"/>
      <c r="F95" s="237" t="s">
        <v>655</v>
      </c>
      <c r="G95" s="236"/>
      <c r="H95" s="218" t="s">
        <v>692</v>
      </c>
      <c r="I95" s="218" t="s">
        <v>689</v>
      </c>
      <c r="J95" s="218"/>
      <c r="K95" s="229"/>
    </row>
    <row r="96" spans="2:11" ht="15" customHeight="1">
      <c r="B96" s="241"/>
      <c r="C96" s="242"/>
      <c r="D96" s="242"/>
      <c r="E96" s="242"/>
      <c r="F96" s="242"/>
      <c r="G96" s="242"/>
      <c r="H96" s="242"/>
      <c r="I96" s="242"/>
      <c r="J96" s="242"/>
      <c r="K96" s="243"/>
    </row>
    <row r="97" spans="2:11" ht="18.75" customHeight="1">
      <c r="B97" s="244"/>
      <c r="C97" s="245"/>
      <c r="D97" s="245"/>
      <c r="E97" s="245"/>
      <c r="F97" s="245"/>
      <c r="G97" s="245"/>
      <c r="H97" s="245"/>
      <c r="I97" s="245"/>
      <c r="J97" s="245"/>
      <c r="K97" s="244"/>
    </row>
    <row r="98" spans="2:11" ht="18.75" customHeight="1">
      <c r="B98" s="224"/>
      <c r="C98" s="224"/>
      <c r="D98" s="224"/>
      <c r="E98" s="224"/>
      <c r="F98" s="224"/>
      <c r="G98" s="224"/>
      <c r="H98" s="224"/>
      <c r="I98" s="224"/>
      <c r="J98" s="224"/>
      <c r="K98" s="224"/>
    </row>
    <row r="99" spans="2:11" ht="7.5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7"/>
    </row>
    <row r="100" spans="2:11" ht="45" customHeight="1">
      <c r="B100" s="228"/>
      <c r="C100" s="331" t="s">
        <v>693</v>
      </c>
      <c r="D100" s="331"/>
      <c r="E100" s="331"/>
      <c r="F100" s="331"/>
      <c r="G100" s="331"/>
      <c r="H100" s="331"/>
      <c r="I100" s="331"/>
      <c r="J100" s="331"/>
      <c r="K100" s="229"/>
    </row>
    <row r="101" spans="2:11" ht="17.25" customHeight="1">
      <c r="B101" s="228"/>
      <c r="C101" s="230" t="s">
        <v>649</v>
      </c>
      <c r="D101" s="230"/>
      <c r="E101" s="230"/>
      <c r="F101" s="230" t="s">
        <v>650</v>
      </c>
      <c r="G101" s="231"/>
      <c r="H101" s="230" t="s">
        <v>107</v>
      </c>
      <c r="I101" s="230" t="s">
        <v>58</v>
      </c>
      <c r="J101" s="230" t="s">
        <v>651</v>
      </c>
      <c r="K101" s="229"/>
    </row>
    <row r="102" spans="2:11" ht="17.25" customHeight="1">
      <c r="B102" s="228"/>
      <c r="C102" s="232" t="s">
        <v>652</v>
      </c>
      <c r="D102" s="232"/>
      <c r="E102" s="232"/>
      <c r="F102" s="233" t="s">
        <v>653</v>
      </c>
      <c r="G102" s="234"/>
      <c r="H102" s="232"/>
      <c r="I102" s="232"/>
      <c r="J102" s="232" t="s">
        <v>654</v>
      </c>
      <c r="K102" s="229"/>
    </row>
    <row r="103" spans="2:11" ht="5.25" customHeight="1">
      <c r="B103" s="228"/>
      <c r="C103" s="230"/>
      <c r="D103" s="230"/>
      <c r="E103" s="230"/>
      <c r="F103" s="230"/>
      <c r="G103" s="246"/>
      <c r="H103" s="230"/>
      <c r="I103" s="230"/>
      <c r="J103" s="230"/>
      <c r="K103" s="229"/>
    </row>
    <row r="104" spans="2:11" ht="15" customHeight="1">
      <c r="B104" s="228"/>
      <c r="C104" s="218" t="s">
        <v>54</v>
      </c>
      <c r="D104" s="235"/>
      <c r="E104" s="235"/>
      <c r="F104" s="237" t="s">
        <v>655</v>
      </c>
      <c r="G104" s="246"/>
      <c r="H104" s="218" t="s">
        <v>694</v>
      </c>
      <c r="I104" s="218" t="s">
        <v>657</v>
      </c>
      <c r="J104" s="218">
        <v>20</v>
      </c>
      <c r="K104" s="229"/>
    </row>
    <row r="105" spans="2:11" ht="15" customHeight="1">
      <c r="B105" s="228"/>
      <c r="C105" s="218" t="s">
        <v>658</v>
      </c>
      <c r="D105" s="218"/>
      <c r="E105" s="218"/>
      <c r="F105" s="237" t="s">
        <v>655</v>
      </c>
      <c r="G105" s="218"/>
      <c r="H105" s="218" t="s">
        <v>694</v>
      </c>
      <c r="I105" s="218" t="s">
        <v>657</v>
      </c>
      <c r="J105" s="218">
        <v>120</v>
      </c>
      <c r="K105" s="229"/>
    </row>
    <row r="106" spans="2:11" ht="15" customHeight="1">
      <c r="B106" s="238"/>
      <c r="C106" s="218" t="s">
        <v>660</v>
      </c>
      <c r="D106" s="218"/>
      <c r="E106" s="218"/>
      <c r="F106" s="237" t="s">
        <v>661</v>
      </c>
      <c r="G106" s="218"/>
      <c r="H106" s="218" t="s">
        <v>694</v>
      </c>
      <c r="I106" s="218" t="s">
        <v>657</v>
      </c>
      <c r="J106" s="218">
        <v>50</v>
      </c>
      <c r="K106" s="229"/>
    </row>
    <row r="107" spans="2:11" ht="15" customHeight="1">
      <c r="B107" s="238"/>
      <c r="C107" s="218" t="s">
        <v>663</v>
      </c>
      <c r="D107" s="218"/>
      <c r="E107" s="218"/>
      <c r="F107" s="237" t="s">
        <v>655</v>
      </c>
      <c r="G107" s="218"/>
      <c r="H107" s="218" t="s">
        <v>694</v>
      </c>
      <c r="I107" s="218" t="s">
        <v>665</v>
      </c>
      <c r="J107" s="218"/>
      <c r="K107" s="229"/>
    </row>
    <row r="108" spans="2:11" ht="15" customHeight="1">
      <c r="B108" s="238"/>
      <c r="C108" s="218" t="s">
        <v>674</v>
      </c>
      <c r="D108" s="218"/>
      <c r="E108" s="218"/>
      <c r="F108" s="237" t="s">
        <v>661</v>
      </c>
      <c r="G108" s="218"/>
      <c r="H108" s="218" t="s">
        <v>694</v>
      </c>
      <c r="I108" s="218" t="s">
        <v>657</v>
      </c>
      <c r="J108" s="218">
        <v>50</v>
      </c>
      <c r="K108" s="229"/>
    </row>
    <row r="109" spans="2:11" ht="15" customHeight="1">
      <c r="B109" s="238"/>
      <c r="C109" s="218" t="s">
        <v>682</v>
      </c>
      <c r="D109" s="218"/>
      <c r="E109" s="218"/>
      <c r="F109" s="237" t="s">
        <v>661</v>
      </c>
      <c r="G109" s="218"/>
      <c r="H109" s="218" t="s">
        <v>694</v>
      </c>
      <c r="I109" s="218" t="s">
        <v>657</v>
      </c>
      <c r="J109" s="218">
        <v>50</v>
      </c>
      <c r="K109" s="229"/>
    </row>
    <row r="110" spans="2:11" ht="15" customHeight="1">
      <c r="B110" s="238"/>
      <c r="C110" s="218" t="s">
        <v>680</v>
      </c>
      <c r="D110" s="218"/>
      <c r="E110" s="218"/>
      <c r="F110" s="237" t="s">
        <v>661</v>
      </c>
      <c r="G110" s="218"/>
      <c r="H110" s="218" t="s">
        <v>694</v>
      </c>
      <c r="I110" s="218" t="s">
        <v>657</v>
      </c>
      <c r="J110" s="218">
        <v>50</v>
      </c>
      <c r="K110" s="229"/>
    </row>
    <row r="111" spans="2:11" ht="15" customHeight="1">
      <c r="B111" s="238"/>
      <c r="C111" s="218" t="s">
        <v>54</v>
      </c>
      <c r="D111" s="218"/>
      <c r="E111" s="218"/>
      <c r="F111" s="237" t="s">
        <v>655</v>
      </c>
      <c r="G111" s="218"/>
      <c r="H111" s="218" t="s">
        <v>695</v>
      </c>
      <c r="I111" s="218" t="s">
        <v>657</v>
      </c>
      <c r="J111" s="218">
        <v>20</v>
      </c>
      <c r="K111" s="229"/>
    </row>
    <row r="112" spans="2:11" ht="15" customHeight="1">
      <c r="B112" s="238"/>
      <c r="C112" s="218" t="s">
        <v>696</v>
      </c>
      <c r="D112" s="218"/>
      <c r="E112" s="218"/>
      <c r="F112" s="237" t="s">
        <v>655</v>
      </c>
      <c r="G112" s="218"/>
      <c r="H112" s="218" t="s">
        <v>697</v>
      </c>
      <c r="I112" s="218" t="s">
        <v>657</v>
      </c>
      <c r="J112" s="218">
        <v>120</v>
      </c>
      <c r="K112" s="229"/>
    </row>
    <row r="113" spans="2:11" ht="15" customHeight="1">
      <c r="B113" s="238"/>
      <c r="C113" s="218" t="s">
        <v>39</v>
      </c>
      <c r="D113" s="218"/>
      <c r="E113" s="218"/>
      <c r="F113" s="237" t="s">
        <v>655</v>
      </c>
      <c r="G113" s="218"/>
      <c r="H113" s="218" t="s">
        <v>698</v>
      </c>
      <c r="I113" s="218" t="s">
        <v>689</v>
      </c>
      <c r="J113" s="218"/>
      <c r="K113" s="229"/>
    </row>
    <row r="114" spans="2:11" ht="15" customHeight="1">
      <c r="B114" s="238"/>
      <c r="C114" s="218" t="s">
        <v>49</v>
      </c>
      <c r="D114" s="218"/>
      <c r="E114" s="218"/>
      <c r="F114" s="237" t="s">
        <v>655</v>
      </c>
      <c r="G114" s="218"/>
      <c r="H114" s="218" t="s">
        <v>699</v>
      </c>
      <c r="I114" s="218" t="s">
        <v>689</v>
      </c>
      <c r="J114" s="218"/>
      <c r="K114" s="229"/>
    </row>
    <row r="115" spans="2:11" ht="15" customHeight="1">
      <c r="B115" s="238"/>
      <c r="C115" s="218" t="s">
        <v>58</v>
      </c>
      <c r="D115" s="218"/>
      <c r="E115" s="218"/>
      <c r="F115" s="237" t="s">
        <v>655</v>
      </c>
      <c r="G115" s="218"/>
      <c r="H115" s="218" t="s">
        <v>700</v>
      </c>
      <c r="I115" s="218" t="s">
        <v>701</v>
      </c>
      <c r="J115" s="218"/>
      <c r="K115" s="229"/>
    </row>
    <row r="116" spans="2:11" ht="15" customHeight="1">
      <c r="B116" s="241"/>
      <c r="C116" s="247"/>
      <c r="D116" s="247"/>
      <c r="E116" s="247"/>
      <c r="F116" s="247"/>
      <c r="G116" s="247"/>
      <c r="H116" s="247"/>
      <c r="I116" s="247"/>
      <c r="J116" s="247"/>
      <c r="K116" s="243"/>
    </row>
    <row r="117" spans="2:11" ht="18.75" customHeight="1">
      <c r="B117" s="248"/>
      <c r="C117" s="214"/>
      <c r="D117" s="214"/>
      <c r="E117" s="214"/>
      <c r="F117" s="249"/>
      <c r="G117" s="214"/>
      <c r="H117" s="214"/>
      <c r="I117" s="214"/>
      <c r="J117" s="214"/>
      <c r="K117" s="248"/>
    </row>
    <row r="118" spans="2:11" ht="18.75" customHeight="1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</row>
    <row r="119" spans="2:11" ht="7.5" customHeight="1">
      <c r="B119" s="250"/>
      <c r="C119" s="251"/>
      <c r="D119" s="251"/>
      <c r="E119" s="251"/>
      <c r="F119" s="251"/>
      <c r="G119" s="251"/>
      <c r="H119" s="251"/>
      <c r="I119" s="251"/>
      <c r="J119" s="251"/>
      <c r="K119" s="252"/>
    </row>
    <row r="120" spans="2:11" ht="45" customHeight="1">
      <c r="B120" s="253"/>
      <c r="C120" s="327" t="s">
        <v>702</v>
      </c>
      <c r="D120" s="327"/>
      <c r="E120" s="327"/>
      <c r="F120" s="327"/>
      <c r="G120" s="327"/>
      <c r="H120" s="327"/>
      <c r="I120" s="327"/>
      <c r="J120" s="327"/>
      <c r="K120" s="254"/>
    </row>
    <row r="121" spans="2:11" ht="17.25" customHeight="1">
      <c r="B121" s="255"/>
      <c r="C121" s="230" t="s">
        <v>649</v>
      </c>
      <c r="D121" s="230"/>
      <c r="E121" s="230"/>
      <c r="F121" s="230" t="s">
        <v>650</v>
      </c>
      <c r="G121" s="231"/>
      <c r="H121" s="230" t="s">
        <v>107</v>
      </c>
      <c r="I121" s="230" t="s">
        <v>58</v>
      </c>
      <c r="J121" s="230" t="s">
        <v>651</v>
      </c>
      <c r="K121" s="256"/>
    </row>
    <row r="122" spans="2:11" ht="17.25" customHeight="1">
      <c r="B122" s="255"/>
      <c r="C122" s="232" t="s">
        <v>652</v>
      </c>
      <c r="D122" s="232"/>
      <c r="E122" s="232"/>
      <c r="F122" s="233" t="s">
        <v>653</v>
      </c>
      <c r="G122" s="234"/>
      <c r="H122" s="232"/>
      <c r="I122" s="232"/>
      <c r="J122" s="232" t="s">
        <v>654</v>
      </c>
      <c r="K122" s="256"/>
    </row>
    <row r="123" spans="2:11" ht="5.25" customHeight="1">
      <c r="B123" s="257"/>
      <c r="C123" s="235"/>
      <c r="D123" s="235"/>
      <c r="E123" s="235"/>
      <c r="F123" s="235"/>
      <c r="G123" s="218"/>
      <c r="H123" s="235"/>
      <c r="I123" s="235"/>
      <c r="J123" s="235"/>
      <c r="K123" s="258"/>
    </row>
    <row r="124" spans="2:11" ht="15" customHeight="1">
      <c r="B124" s="257"/>
      <c r="C124" s="218" t="s">
        <v>658</v>
      </c>
      <c r="D124" s="235"/>
      <c r="E124" s="235"/>
      <c r="F124" s="237" t="s">
        <v>655</v>
      </c>
      <c r="G124" s="218"/>
      <c r="H124" s="218" t="s">
        <v>694</v>
      </c>
      <c r="I124" s="218" t="s">
        <v>657</v>
      </c>
      <c r="J124" s="218">
        <v>120</v>
      </c>
      <c r="K124" s="259"/>
    </row>
    <row r="125" spans="2:11" ht="15" customHeight="1">
      <c r="B125" s="257"/>
      <c r="C125" s="218" t="s">
        <v>703</v>
      </c>
      <c r="D125" s="218"/>
      <c r="E125" s="218"/>
      <c r="F125" s="237" t="s">
        <v>655</v>
      </c>
      <c r="G125" s="218"/>
      <c r="H125" s="218" t="s">
        <v>704</v>
      </c>
      <c r="I125" s="218" t="s">
        <v>657</v>
      </c>
      <c r="J125" s="218" t="s">
        <v>705</v>
      </c>
      <c r="K125" s="259"/>
    </row>
    <row r="126" spans="2:11" ht="15" customHeight="1">
      <c r="B126" s="257"/>
      <c r="C126" s="218" t="s">
        <v>604</v>
      </c>
      <c r="D126" s="218"/>
      <c r="E126" s="218"/>
      <c r="F126" s="237" t="s">
        <v>655</v>
      </c>
      <c r="G126" s="218"/>
      <c r="H126" s="218" t="s">
        <v>706</v>
      </c>
      <c r="I126" s="218" t="s">
        <v>657</v>
      </c>
      <c r="J126" s="218" t="s">
        <v>705</v>
      </c>
      <c r="K126" s="259"/>
    </row>
    <row r="127" spans="2:11" ht="15" customHeight="1">
      <c r="B127" s="257"/>
      <c r="C127" s="218" t="s">
        <v>666</v>
      </c>
      <c r="D127" s="218"/>
      <c r="E127" s="218"/>
      <c r="F127" s="237" t="s">
        <v>661</v>
      </c>
      <c r="G127" s="218"/>
      <c r="H127" s="218" t="s">
        <v>667</v>
      </c>
      <c r="I127" s="218" t="s">
        <v>657</v>
      </c>
      <c r="J127" s="218">
        <v>15</v>
      </c>
      <c r="K127" s="259"/>
    </row>
    <row r="128" spans="2:11" ht="15" customHeight="1">
      <c r="B128" s="257"/>
      <c r="C128" s="239" t="s">
        <v>668</v>
      </c>
      <c r="D128" s="239"/>
      <c r="E128" s="239"/>
      <c r="F128" s="240" t="s">
        <v>661</v>
      </c>
      <c r="G128" s="239"/>
      <c r="H128" s="239" t="s">
        <v>669</v>
      </c>
      <c r="I128" s="239" t="s">
        <v>657</v>
      </c>
      <c r="J128" s="239">
        <v>15</v>
      </c>
      <c r="K128" s="259"/>
    </row>
    <row r="129" spans="2:11" ht="15" customHeight="1">
      <c r="B129" s="257"/>
      <c r="C129" s="239" t="s">
        <v>670</v>
      </c>
      <c r="D129" s="239"/>
      <c r="E129" s="239"/>
      <c r="F129" s="240" t="s">
        <v>661</v>
      </c>
      <c r="G129" s="239"/>
      <c r="H129" s="239" t="s">
        <v>671</v>
      </c>
      <c r="I129" s="239" t="s">
        <v>657</v>
      </c>
      <c r="J129" s="239">
        <v>20</v>
      </c>
      <c r="K129" s="259"/>
    </row>
    <row r="130" spans="2:11" ht="15" customHeight="1">
      <c r="B130" s="257"/>
      <c r="C130" s="239" t="s">
        <v>672</v>
      </c>
      <c r="D130" s="239"/>
      <c r="E130" s="239"/>
      <c r="F130" s="240" t="s">
        <v>661</v>
      </c>
      <c r="G130" s="239"/>
      <c r="H130" s="239" t="s">
        <v>673</v>
      </c>
      <c r="I130" s="239" t="s">
        <v>657</v>
      </c>
      <c r="J130" s="239">
        <v>20</v>
      </c>
      <c r="K130" s="259"/>
    </row>
    <row r="131" spans="2:11" ht="15" customHeight="1">
      <c r="B131" s="257"/>
      <c r="C131" s="218" t="s">
        <v>660</v>
      </c>
      <c r="D131" s="218"/>
      <c r="E131" s="218"/>
      <c r="F131" s="237" t="s">
        <v>661</v>
      </c>
      <c r="G131" s="218"/>
      <c r="H131" s="218" t="s">
        <v>694</v>
      </c>
      <c r="I131" s="218" t="s">
        <v>657</v>
      </c>
      <c r="J131" s="218">
        <v>50</v>
      </c>
      <c r="K131" s="259"/>
    </row>
    <row r="132" spans="2:11" ht="15" customHeight="1">
      <c r="B132" s="257"/>
      <c r="C132" s="218" t="s">
        <v>674</v>
      </c>
      <c r="D132" s="218"/>
      <c r="E132" s="218"/>
      <c r="F132" s="237" t="s">
        <v>661</v>
      </c>
      <c r="G132" s="218"/>
      <c r="H132" s="218" t="s">
        <v>694</v>
      </c>
      <c r="I132" s="218" t="s">
        <v>657</v>
      </c>
      <c r="J132" s="218">
        <v>50</v>
      </c>
      <c r="K132" s="259"/>
    </row>
    <row r="133" spans="2:11" ht="15" customHeight="1">
      <c r="B133" s="257"/>
      <c r="C133" s="218" t="s">
        <v>680</v>
      </c>
      <c r="D133" s="218"/>
      <c r="E133" s="218"/>
      <c r="F133" s="237" t="s">
        <v>661</v>
      </c>
      <c r="G133" s="218"/>
      <c r="H133" s="218" t="s">
        <v>694</v>
      </c>
      <c r="I133" s="218" t="s">
        <v>657</v>
      </c>
      <c r="J133" s="218">
        <v>50</v>
      </c>
      <c r="K133" s="259"/>
    </row>
    <row r="134" spans="2:11" ht="15" customHeight="1">
      <c r="B134" s="257"/>
      <c r="C134" s="218" t="s">
        <v>682</v>
      </c>
      <c r="D134" s="218"/>
      <c r="E134" s="218"/>
      <c r="F134" s="237" t="s">
        <v>661</v>
      </c>
      <c r="G134" s="218"/>
      <c r="H134" s="218" t="s">
        <v>694</v>
      </c>
      <c r="I134" s="218" t="s">
        <v>657</v>
      </c>
      <c r="J134" s="218">
        <v>50</v>
      </c>
      <c r="K134" s="259"/>
    </row>
    <row r="135" spans="2:11" ht="15" customHeight="1">
      <c r="B135" s="257"/>
      <c r="C135" s="218" t="s">
        <v>112</v>
      </c>
      <c r="D135" s="218"/>
      <c r="E135" s="218"/>
      <c r="F135" s="237" t="s">
        <v>661</v>
      </c>
      <c r="G135" s="218"/>
      <c r="H135" s="218" t="s">
        <v>707</v>
      </c>
      <c r="I135" s="218" t="s">
        <v>657</v>
      </c>
      <c r="J135" s="218">
        <v>255</v>
      </c>
      <c r="K135" s="259"/>
    </row>
    <row r="136" spans="2:11" ht="15" customHeight="1">
      <c r="B136" s="257"/>
      <c r="C136" s="218" t="s">
        <v>684</v>
      </c>
      <c r="D136" s="218"/>
      <c r="E136" s="218"/>
      <c r="F136" s="237" t="s">
        <v>655</v>
      </c>
      <c r="G136" s="218"/>
      <c r="H136" s="218" t="s">
        <v>708</v>
      </c>
      <c r="I136" s="218" t="s">
        <v>686</v>
      </c>
      <c r="J136" s="218"/>
      <c r="K136" s="259"/>
    </row>
    <row r="137" spans="2:11" ht="15" customHeight="1">
      <c r="B137" s="257"/>
      <c r="C137" s="218" t="s">
        <v>687</v>
      </c>
      <c r="D137" s="218"/>
      <c r="E137" s="218"/>
      <c r="F137" s="237" t="s">
        <v>655</v>
      </c>
      <c r="G137" s="218"/>
      <c r="H137" s="218" t="s">
        <v>709</v>
      </c>
      <c r="I137" s="218" t="s">
        <v>689</v>
      </c>
      <c r="J137" s="218"/>
      <c r="K137" s="259"/>
    </row>
    <row r="138" spans="2:11" ht="15" customHeight="1">
      <c r="B138" s="257"/>
      <c r="C138" s="218" t="s">
        <v>690</v>
      </c>
      <c r="D138" s="218"/>
      <c r="E138" s="218"/>
      <c r="F138" s="237" t="s">
        <v>655</v>
      </c>
      <c r="G138" s="218"/>
      <c r="H138" s="218" t="s">
        <v>690</v>
      </c>
      <c r="I138" s="218" t="s">
        <v>689</v>
      </c>
      <c r="J138" s="218"/>
      <c r="K138" s="259"/>
    </row>
    <row r="139" spans="2:11" ht="15" customHeight="1">
      <c r="B139" s="257"/>
      <c r="C139" s="218" t="s">
        <v>39</v>
      </c>
      <c r="D139" s="218"/>
      <c r="E139" s="218"/>
      <c r="F139" s="237" t="s">
        <v>655</v>
      </c>
      <c r="G139" s="218"/>
      <c r="H139" s="218" t="s">
        <v>710</v>
      </c>
      <c r="I139" s="218" t="s">
        <v>689</v>
      </c>
      <c r="J139" s="218"/>
      <c r="K139" s="259"/>
    </row>
    <row r="140" spans="2:11" ht="15" customHeight="1">
      <c r="B140" s="257"/>
      <c r="C140" s="218" t="s">
        <v>711</v>
      </c>
      <c r="D140" s="218"/>
      <c r="E140" s="218"/>
      <c r="F140" s="237" t="s">
        <v>655</v>
      </c>
      <c r="G140" s="218"/>
      <c r="H140" s="218" t="s">
        <v>712</v>
      </c>
      <c r="I140" s="218" t="s">
        <v>689</v>
      </c>
      <c r="J140" s="218"/>
      <c r="K140" s="259"/>
    </row>
    <row r="141" spans="2:11" ht="15" customHeight="1">
      <c r="B141" s="260"/>
      <c r="C141" s="261"/>
      <c r="D141" s="261"/>
      <c r="E141" s="261"/>
      <c r="F141" s="261"/>
      <c r="G141" s="261"/>
      <c r="H141" s="261"/>
      <c r="I141" s="261"/>
      <c r="J141" s="261"/>
      <c r="K141" s="262"/>
    </row>
    <row r="142" spans="2:11" ht="18.75" customHeight="1">
      <c r="B142" s="214"/>
      <c r="C142" s="214"/>
      <c r="D142" s="214"/>
      <c r="E142" s="214"/>
      <c r="F142" s="249"/>
      <c r="G142" s="214"/>
      <c r="H142" s="214"/>
      <c r="I142" s="214"/>
      <c r="J142" s="214"/>
      <c r="K142" s="214"/>
    </row>
    <row r="143" spans="2:11" ht="18.75" customHeight="1"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</row>
    <row r="144" spans="2:11" ht="7.5" customHeight="1">
      <c r="B144" s="225"/>
      <c r="C144" s="226"/>
      <c r="D144" s="226"/>
      <c r="E144" s="226"/>
      <c r="F144" s="226"/>
      <c r="G144" s="226"/>
      <c r="H144" s="226"/>
      <c r="I144" s="226"/>
      <c r="J144" s="226"/>
      <c r="K144" s="227"/>
    </row>
    <row r="145" spans="2:11" ht="45" customHeight="1">
      <c r="B145" s="228"/>
      <c r="C145" s="331" t="s">
        <v>713</v>
      </c>
      <c r="D145" s="331"/>
      <c r="E145" s="331"/>
      <c r="F145" s="331"/>
      <c r="G145" s="331"/>
      <c r="H145" s="331"/>
      <c r="I145" s="331"/>
      <c r="J145" s="331"/>
      <c r="K145" s="229"/>
    </row>
    <row r="146" spans="2:11" ht="17.25" customHeight="1">
      <c r="B146" s="228"/>
      <c r="C146" s="230" t="s">
        <v>649</v>
      </c>
      <c r="D146" s="230"/>
      <c r="E146" s="230"/>
      <c r="F146" s="230" t="s">
        <v>650</v>
      </c>
      <c r="G146" s="231"/>
      <c r="H146" s="230" t="s">
        <v>107</v>
      </c>
      <c r="I146" s="230" t="s">
        <v>58</v>
      </c>
      <c r="J146" s="230" t="s">
        <v>651</v>
      </c>
      <c r="K146" s="229"/>
    </row>
    <row r="147" spans="2:11" ht="17.25" customHeight="1">
      <c r="B147" s="228"/>
      <c r="C147" s="232" t="s">
        <v>652</v>
      </c>
      <c r="D147" s="232"/>
      <c r="E147" s="232"/>
      <c r="F147" s="233" t="s">
        <v>653</v>
      </c>
      <c r="G147" s="234"/>
      <c r="H147" s="232"/>
      <c r="I147" s="232"/>
      <c r="J147" s="232" t="s">
        <v>654</v>
      </c>
      <c r="K147" s="229"/>
    </row>
    <row r="148" spans="2:11" ht="5.25" customHeight="1">
      <c r="B148" s="238"/>
      <c r="C148" s="235"/>
      <c r="D148" s="235"/>
      <c r="E148" s="235"/>
      <c r="F148" s="235"/>
      <c r="G148" s="236"/>
      <c r="H148" s="235"/>
      <c r="I148" s="235"/>
      <c r="J148" s="235"/>
      <c r="K148" s="259"/>
    </row>
    <row r="149" spans="2:11" ht="15" customHeight="1">
      <c r="B149" s="238"/>
      <c r="C149" s="263" t="s">
        <v>658</v>
      </c>
      <c r="D149" s="218"/>
      <c r="E149" s="218"/>
      <c r="F149" s="264" t="s">
        <v>655</v>
      </c>
      <c r="G149" s="218"/>
      <c r="H149" s="263" t="s">
        <v>694</v>
      </c>
      <c r="I149" s="263" t="s">
        <v>657</v>
      </c>
      <c r="J149" s="263">
        <v>120</v>
      </c>
      <c r="K149" s="259"/>
    </row>
    <row r="150" spans="2:11" ht="15" customHeight="1">
      <c r="B150" s="238"/>
      <c r="C150" s="263" t="s">
        <v>703</v>
      </c>
      <c r="D150" s="218"/>
      <c r="E150" s="218"/>
      <c r="F150" s="264" t="s">
        <v>655</v>
      </c>
      <c r="G150" s="218"/>
      <c r="H150" s="263" t="s">
        <v>714</v>
      </c>
      <c r="I150" s="263" t="s">
        <v>657</v>
      </c>
      <c r="J150" s="263" t="s">
        <v>705</v>
      </c>
      <c r="K150" s="259"/>
    </row>
    <row r="151" spans="2:11" ht="15" customHeight="1">
      <c r="B151" s="238"/>
      <c r="C151" s="263" t="s">
        <v>604</v>
      </c>
      <c r="D151" s="218"/>
      <c r="E151" s="218"/>
      <c r="F151" s="264" t="s">
        <v>655</v>
      </c>
      <c r="G151" s="218"/>
      <c r="H151" s="263" t="s">
        <v>715</v>
      </c>
      <c r="I151" s="263" t="s">
        <v>657</v>
      </c>
      <c r="J151" s="263" t="s">
        <v>705</v>
      </c>
      <c r="K151" s="259"/>
    </row>
    <row r="152" spans="2:11" ht="15" customHeight="1">
      <c r="B152" s="238"/>
      <c r="C152" s="263" t="s">
        <v>660</v>
      </c>
      <c r="D152" s="218"/>
      <c r="E152" s="218"/>
      <c r="F152" s="264" t="s">
        <v>661</v>
      </c>
      <c r="G152" s="218"/>
      <c r="H152" s="263" t="s">
        <v>694</v>
      </c>
      <c r="I152" s="263" t="s">
        <v>657</v>
      </c>
      <c r="J152" s="263">
        <v>50</v>
      </c>
      <c r="K152" s="259"/>
    </row>
    <row r="153" spans="2:11" ht="15" customHeight="1">
      <c r="B153" s="238"/>
      <c r="C153" s="263" t="s">
        <v>663</v>
      </c>
      <c r="D153" s="218"/>
      <c r="E153" s="218"/>
      <c r="F153" s="264" t="s">
        <v>655</v>
      </c>
      <c r="G153" s="218"/>
      <c r="H153" s="263" t="s">
        <v>694</v>
      </c>
      <c r="I153" s="263" t="s">
        <v>665</v>
      </c>
      <c r="J153" s="263"/>
      <c r="K153" s="259"/>
    </row>
    <row r="154" spans="2:11" ht="15" customHeight="1">
      <c r="B154" s="238"/>
      <c r="C154" s="263" t="s">
        <v>674</v>
      </c>
      <c r="D154" s="218"/>
      <c r="E154" s="218"/>
      <c r="F154" s="264" t="s">
        <v>661</v>
      </c>
      <c r="G154" s="218"/>
      <c r="H154" s="263" t="s">
        <v>694</v>
      </c>
      <c r="I154" s="263" t="s">
        <v>657</v>
      </c>
      <c r="J154" s="263">
        <v>50</v>
      </c>
      <c r="K154" s="259"/>
    </row>
    <row r="155" spans="2:11" ht="15" customHeight="1">
      <c r="B155" s="238"/>
      <c r="C155" s="263" t="s">
        <v>682</v>
      </c>
      <c r="D155" s="218"/>
      <c r="E155" s="218"/>
      <c r="F155" s="264" t="s">
        <v>661</v>
      </c>
      <c r="G155" s="218"/>
      <c r="H155" s="263" t="s">
        <v>694</v>
      </c>
      <c r="I155" s="263" t="s">
        <v>657</v>
      </c>
      <c r="J155" s="263">
        <v>50</v>
      </c>
      <c r="K155" s="259"/>
    </row>
    <row r="156" spans="2:11" ht="15" customHeight="1">
      <c r="B156" s="238"/>
      <c r="C156" s="263" t="s">
        <v>680</v>
      </c>
      <c r="D156" s="218"/>
      <c r="E156" s="218"/>
      <c r="F156" s="264" t="s">
        <v>661</v>
      </c>
      <c r="G156" s="218"/>
      <c r="H156" s="263" t="s">
        <v>694</v>
      </c>
      <c r="I156" s="263" t="s">
        <v>657</v>
      </c>
      <c r="J156" s="263">
        <v>50</v>
      </c>
      <c r="K156" s="259"/>
    </row>
    <row r="157" spans="2:11" ht="15" customHeight="1">
      <c r="B157" s="238"/>
      <c r="C157" s="263" t="s">
        <v>95</v>
      </c>
      <c r="D157" s="218"/>
      <c r="E157" s="218"/>
      <c r="F157" s="264" t="s">
        <v>655</v>
      </c>
      <c r="G157" s="218"/>
      <c r="H157" s="263" t="s">
        <v>716</v>
      </c>
      <c r="I157" s="263" t="s">
        <v>657</v>
      </c>
      <c r="J157" s="263" t="s">
        <v>717</v>
      </c>
      <c r="K157" s="259"/>
    </row>
    <row r="158" spans="2:11" ht="15" customHeight="1">
      <c r="B158" s="238"/>
      <c r="C158" s="263" t="s">
        <v>718</v>
      </c>
      <c r="D158" s="218"/>
      <c r="E158" s="218"/>
      <c r="F158" s="264" t="s">
        <v>655</v>
      </c>
      <c r="G158" s="218"/>
      <c r="H158" s="263" t="s">
        <v>719</v>
      </c>
      <c r="I158" s="263" t="s">
        <v>689</v>
      </c>
      <c r="J158" s="263"/>
      <c r="K158" s="259"/>
    </row>
    <row r="159" spans="2:11" ht="15" customHeight="1">
      <c r="B159" s="265"/>
      <c r="C159" s="247"/>
      <c r="D159" s="247"/>
      <c r="E159" s="247"/>
      <c r="F159" s="247"/>
      <c r="G159" s="247"/>
      <c r="H159" s="247"/>
      <c r="I159" s="247"/>
      <c r="J159" s="247"/>
      <c r="K159" s="266"/>
    </row>
    <row r="160" spans="2:11" ht="18.75" customHeight="1">
      <c r="B160" s="214"/>
      <c r="C160" s="218"/>
      <c r="D160" s="218"/>
      <c r="E160" s="218"/>
      <c r="F160" s="237"/>
      <c r="G160" s="218"/>
      <c r="H160" s="218"/>
      <c r="I160" s="218"/>
      <c r="J160" s="218"/>
      <c r="K160" s="214"/>
    </row>
    <row r="161" spans="2:11" ht="18.75" customHeight="1"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</row>
    <row r="162" spans="2:11" ht="7.5" customHeight="1">
      <c r="B162" s="205"/>
      <c r="C162" s="206"/>
      <c r="D162" s="206"/>
      <c r="E162" s="206"/>
      <c r="F162" s="206"/>
      <c r="G162" s="206"/>
      <c r="H162" s="206"/>
      <c r="I162" s="206"/>
      <c r="J162" s="206"/>
      <c r="K162" s="207"/>
    </row>
    <row r="163" spans="2:11" ht="45" customHeight="1">
      <c r="B163" s="208"/>
      <c r="C163" s="327" t="s">
        <v>720</v>
      </c>
      <c r="D163" s="327"/>
      <c r="E163" s="327"/>
      <c r="F163" s="327"/>
      <c r="G163" s="327"/>
      <c r="H163" s="327"/>
      <c r="I163" s="327"/>
      <c r="J163" s="327"/>
      <c r="K163" s="209"/>
    </row>
    <row r="164" spans="2:11" ht="17.25" customHeight="1">
      <c r="B164" s="208"/>
      <c r="C164" s="230" t="s">
        <v>649</v>
      </c>
      <c r="D164" s="230"/>
      <c r="E164" s="230"/>
      <c r="F164" s="230" t="s">
        <v>650</v>
      </c>
      <c r="G164" s="267"/>
      <c r="H164" s="268" t="s">
        <v>107</v>
      </c>
      <c r="I164" s="268" t="s">
        <v>58</v>
      </c>
      <c r="J164" s="230" t="s">
        <v>651</v>
      </c>
      <c r="K164" s="209"/>
    </row>
    <row r="165" spans="2:11" ht="17.25" customHeight="1">
      <c r="B165" s="211"/>
      <c r="C165" s="232" t="s">
        <v>652</v>
      </c>
      <c r="D165" s="232"/>
      <c r="E165" s="232"/>
      <c r="F165" s="233" t="s">
        <v>653</v>
      </c>
      <c r="G165" s="269"/>
      <c r="H165" s="270"/>
      <c r="I165" s="270"/>
      <c r="J165" s="232" t="s">
        <v>654</v>
      </c>
      <c r="K165" s="212"/>
    </row>
    <row r="166" spans="2:11" ht="5.25" customHeight="1">
      <c r="B166" s="238"/>
      <c r="C166" s="235"/>
      <c r="D166" s="235"/>
      <c r="E166" s="235"/>
      <c r="F166" s="235"/>
      <c r="G166" s="236"/>
      <c r="H166" s="235"/>
      <c r="I166" s="235"/>
      <c r="J166" s="235"/>
      <c r="K166" s="259"/>
    </row>
    <row r="167" spans="2:11" ht="15" customHeight="1">
      <c r="B167" s="238"/>
      <c r="C167" s="218" t="s">
        <v>658</v>
      </c>
      <c r="D167" s="218"/>
      <c r="E167" s="218"/>
      <c r="F167" s="237" t="s">
        <v>655</v>
      </c>
      <c r="G167" s="218"/>
      <c r="H167" s="218" t="s">
        <v>694</v>
      </c>
      <c r="I167" s="218" t="s">
        <v>657</v>
      </c>
      <c r="J167" s="218">
        <v>120</v>
      </c>
      <c r="K167" s="259"/>
    </row>
    <row r="168" spans="2:11" ht="15" customHeight="1">
      <c r="B168" s="238"/>
      <c r="C168" s="218" t="s">
        <v>703</v>
      </c>
      <c r="D168" s="218"/>
      <c r="E168" s="218"/>
      <c r="F168" s="237" t="s">
        <v>655</v>
      </c>
      <c r="G168" s="218"/>
      <c r="H168" s="218" t="s">
        <v>704</v>
      </c>
      <c r="I168" s="218" t="s">
        <v>657</v>
      </c>
      <c r="J168" s="218" t="s">
        <v>705</v>
      </c>
      <c r="K168" s="259"/>
    </row>
    <row r="169" spans="2:11" ht="15" customHeight="1">
      <c r="B169" s="238"/>
      <c r="C169" s="218" t="s">
        <v>604</v>
      </c>
      <c r="D169" s="218"/>
      <c r="E169" s="218"/>
      <c r="F169" s="237" t="s">
        <v>655</v>
      </c>
      <c r="G169" s="218"/>
      <c r="H169" s="218" t="s">
        <v>721</v>
      </c>
      <c r="I169" s="218" t="s">
        <v>657</v>
      </c>
      <c r="J169" s="218" t="s">
        <v>705</v>
      </c>
      <c r="K169" s="259"/>
    </row>
    <row r="170" spans="2:11" ht="15" customHeight="1">
      <c r="B170" s="238"/>
      <c r="C170" s="218" t="s">
        <v>660</v>
      </c>
      <c r="D170" s="218"/>
      <c r="E170" s="218"/>
      <c r="F170" s="237" t="s">
        <v>661</v>
      </c>
      <c r="G170" s="218"/>
      <c r="H170" s="218" t="s">
        <v>721</v>
      </c>
      <c r="I170" s="218" t="s">
        <v>657</v>
      </c>
      <c r="J170" s="218">
        <v>50</v>
      </c>
      <c r="K170" s="259"/>
    </row>
    <row r="171" spans="2:11" ht="15" customHeight="1">
      <c r="B171" s="238"/>
      <c r="C171" s="218" t="s">
        <v>663</v>
      </c>
      <c r="D171" s="218"/>
      <c r="E171" s="218"/>
      <c r="F171" s="237" t="s">
        <v>655</v>
      </c>
      <c r="G171" s="218"/>
      <c r="H171" s="218" t="s">
        <v>721</v>
      </c>
      <c r="I171" s="218" t="s">
        <v>665</v>
      </c>
      <c r="J171" s="218"/>
      <c r="K171" s="259"/>
    </row>
    <row r="172" spans="2:11" ht="15" customHeight="1">
      <c r="B172" s="238"/>
      <c r="C172" s="218" t="s">
        <v>674</v>
      </c>
      <c r="D172" s="218"/>
      <c r="E172" s="218"/>
      <c r="F172" s="237" t="s">
        <v>661</v>
      </c>
      <c r="G172" s="218"/>
      <c r="H172" s="218" t="s">
        <v>721</v>
      </c>
      <c r="I172" s="218" t="s">
        <v>657</v>
      </c>
      <c r="J172" s="218">
        <v>50</v>
      </c>
      <c r="K172" s="259"/>
    </row>
    <row r="173" spans="2:11" ht="15" customHeight="1">
      <c r="B173" s="238"/>
      <c r="C173" s="218" t="s">
        <v>682</v>
      </c>
      <c r="D173" s="218"/>
      <c r="E173" s="218"/>
      <c r="F173" s="237" t="s">
        <v>661</v>
      </c>
      <c r="G173" s="218"/>
      <c r="H173" s="218" t="s">
        <v>721</v>
      </c>
      <c r="I173" s="218" t="s">
        <v>657</v>
      </c>
      <c r="J173" s="218">
        <v>50</v>
      </c>
      <c r="K173" s="259"/>
    </row>
    <row r="174" spans="2:11" ht="15" customHeight="1">
      <c r="B174" s="238"/>
      <c r="C174" s="218" t="s">
        <v>680</v>
      </c>
      <c r="D174" s="218"/>
      <c r="E174" s="218"/>
      <c r="F174" s="237" t="s">
        <v>661</v>
      </c>
      <c r="G174" s="218"/>
      <c r="H174" s="218" t="s">
        <v>721</v>
      </c>
      <c r="I174" s="218" t="s">
        <v>657</v>
      </c>
      <c r="J174" s="218">
        <v>50</v>
      </c>
      <c r="K174" s="259"/>
    </row>
    <row r="175" spans="2:11" ht="15" customHeight="1">
      <c r="B175" s="238"/>
      <c r="C175" s="218" t="s">
        <v>106</v>
      </c>
      <c r="D175" s="218"/>
      <c r="E175" s="218"/>
      <c r="F175" s="237" t="s">
        <v>655</v>
      </c>
      <c r="G175" s="218"/>
      <c r="H175" s="218" t="s">
        <v>722</v>
      </c>
      <c r="I175" s="218" t="s">
        <v>723</v>
      </c>
      <c r="J175" s="218"/>
      <c r="K175" s="259"/>
    </row>
    <row r="176" spans="2:11" ht="15" customHeight="1">
      <c r="B176" s="238"/>
      <c r="C176" s="218" t="s">
        <v>58</v>
      </c>
      <c r="D176" s="218"/>
      <c r="E176" s="218"/>
      <c r="F176" s="237" t="s">
        <v>655</v>
      </c>
      <c r="G176" s="218"/>
      <c r="H176" s="218" t="s">
        <v>724</v>
      </c>
      <c r="I176" s="218" t="s">
        <v>725</v>
      </c>
      <c r="J176" s="218">
        <v>1</v>
      </c>
      <c r="K176" s="259"/>
    </row>
    <row r="177" spans="2:11" ht="15" customHeight="1">
      <c r="B177" s="238"/>
      <c r="C177" s="218" t="s">
        <v>54</v>
      </c>
      <c r="D177" s="218"/>
      <c r="E177" s="218"/>
      <c r="F177" s="237" t="s">
        <v>655</v>
      </c>
      <c r="G177" s="218"/>
      <c r="H177" s="218" t="s">
        <v>726</v>
      </c>
      <c r="I177" s="218" t="s">
        <v>657</v>
      </c>
      <c r="J177" s="218">
        <v>20</v>
      </c>
      <c r="K177" s="259"/>
    </row>
    <row r="178" spans="2:11" ht="15" customHeight="1">
      <c r="B178" s="238"/>
      <c r="C178" s="218" t="s">
        <v>107</v>
      </c>
      <c r="D178" s="218"/>
      <c r="E178" s="218"/>
      <c r="F178" s="237" t="s">
        <v>655</v>
      </c>
      <c r="G178" s="218"/>
      <c r="H178" s="218" t="s">
        <v>727</v>
      </c>
      <c r="I178" s="218" t="s">
        <v>657</v>
      </c>
      <c r="J178" s="218">
        <v>255</v>
      </c>
      <c r="K178" s="259"/>
    </row>
    <row r="179" spans="2:11" ht="15" customHeight="1">
      <c r="B179" s="238"/>
      <c r="C179" s="218" t="s">
        <v>108</v>
      </c>
      <c r="D179" s="218"/>
      <c r="E179" s="218"/>
      <c r="F179" s="237" t="s">
        <v>655</v>
      </c>
      <c r="G179" s="218"/>
      <c r="H179" s="218" t="s">
        <v>620</v>
      </c>
      <c r="I179" s="218" t="s">
        <v>657</v>
      </c>
      <c r="J179" s="218">
        <v>10</v>
      </c>
      <c r="K179" s="259"/>
    </row>
    <row r="180" spans="2:11" ht="15" customHeight="1">
      <c r="B180" s="238"/>
      <c r="C180" s="218" t="s">
        <v>109</v>
      </c>
      <c r="D180" s="218"/>
      <c r="E180" s="218"/>
      <c r="F180" s="237" t="s">
        <v>655</v>
      </c>
      <c r="G180" s="218"/>
      <c r="H180" s="218" t="s">
        <v>728</v>
      </c>
      <c r="I180" s="218" t="s">
        <v>689</v>
      </c>
      <c r="J180" s="218"/>
      <c r="K180" s="259"/>
    </row>
    <row r="181" spans="2:11" ht="15" customHeight="1">
      <c r="B181" s="238"/>
      <c r="C181" s="218" t="s">
        <v>729</v>
      </c>
      <c r="D181" s="218"/>
      <c r="E181" s="218"/>
      <c r="F181" s="237" t="s">
        <v>655</v>
      </c>
      <c r="G181" s="218"/>
      <c r="H181" s="218" t="s">
        <v>730</v>
      </c>
      <c r="I181" s="218" t="s">
        <v>689</v>
      </c>
      <c r="J181" s="218"/>
      <c r="K181" s="259"/>
    </row>
    <row r="182" spans="2:11" ht="15" customHeight="1">
      <c r="B182" s="238"/>
      <c r="C182" s="218" t="s">
        <v>718</v>
      </c>
      <c r="D182" s="218"/>
      <c r="E182" s="218"/>
      <c r="F182" s="237" t="s">
        <v>655</v>
      </c>
      <c r="G182" s="218"/>
      <c r="H182" s="218" t="s">
        <v>731</v>
      </c>
      <c r="I182" s="218" t="s">
        <v>689</v>
      </c>
      <c r="J182" s="218"/>
      <c r="K182" s="259"/>
    </row>
    <row r="183" spans="2:11" ht="15" customHeight="1">
      <c r="B183" s="238"/>
      <c r="C183" s="218" t="s">
        <v>111</v>
      </c>
      <c r="D183" s="218"/>
      <c r="E183" s="218"/>
      <c r="F183" s="237" t="s">
        <v>661</v>
      </c>
      <c r="G183" s="218"/>
      <c r="H183" s="218" t="s">
        <v>732</v>
      </c>
      <c r="I183" s="218" t="s">
        <v>657</v>
      </c>
      <c r="J183" s="218">
        <v>50</v>
      </c>
      <c r="K183" s="259"/>
    </row>
    <row r="184" spans="2:11" ht="15" customHeight="1">
      <c r="B184" s="238"/>
      <c r="C184" s="218" t="s">
        <v>733</v>
      </c>
      <c r="D184" s="218"/>
      <c r="E184" s="218"/>
      <c r="F184" s="237" t="s">
        <v>661</v>
      </c>
      <c r="G184" s="218"/>
      <c r="H184" s="218" t="s">
        <v>734</v>
      </c>
      <c r="I184" s="218" t="s">
        <v>735</v>
      </c>
      <c r="J184" s="218"/>
      <c r="K184" s="259"/>
    </row>
    <row r="185" spans="2:11" ht="15" customHeight="1">
      <c r="B185" s="238"/>
      <c r="C185" s="218" t="s">
        <v>736</v>
      </c>
      <c r="D185" s="218"/>
      <c r="E185" s="218"/>
      <c r="F185" s="237" t="s">
        <v>661</v>
      </c>
      <c r="G185" s="218"/>
      <c r="H185" s="218" t="s">
        <v>737</v>
      </c>
      <c r="I185" s="218" t="s">
        <v>735</v>
      </c>
      <c r="J185" s="218"/>
      <c r="K185" s="259"/>
    </row>
    <row r="186" spans="2:11" ht="15" customHeight="1">
      <c r="B186" s="238"/>
      <c r="C186" s="218" t="s">
        <v>738</v>
      </c>
      <c r="D186" s="218"/>
      <c r="E186" s="218"/>
      <c r="F186" s="237" t="s">
        <v>661</v>
      </c>
      <c r="G186" s="218"/>
      <c r="H186" s="218" t="s">
        <v>739</v>
      </c>
      <c r="I186" s="218" t="s">
        <v>735</v>
      </c>
      <c r="J186" s="218"/>
      <c r="K186" s="259"/>
    </row>
    <row r="187" spans="2:11" ht="15" customHeight="1">
      <c r="B187" s="238"/>
      <c r="C187" s="271" t="s">
        <v>740</v>
      </c>
      <c r="D187" s="218"/>
      <c r="E187" s="218"/>
      <c r="F187" s="237" t="s">
        <v>661</v>
      </c>
      <c r="G187" s="218"/>
      <c r="H187" s="218" t="s">
        <v>741</v>
      </c>
      <c r="I187" s="218" t="s">
        <v>742</v>
      </c>
      <c r="J187" s="272" t="s">
        <v>743</v>
      </c>
      <c r="K187" s="259"/>
    </row>
    <row r="188" spans="2:11" ht="15" customHeight="1">
      <c r="B188" s="265"/>
      <c r="C188" s="273"/>
      <c r="D188" s="247"/>
      <c r="E188" s="247"/>
      <c r="F188" s="247"/>
      <c r="G188" s="247"/>
      <c r="H188" s="247"/>
      <c r="I188" s="247"/>
      <c r="J188" s="247"/>
      <c r="K188" s="266"/>
    </row>
    <row r="189" spans="2:11" ht="18.75" customHeight="1">
      <c r="B189" s="274"/>
      <c r="C189" s="275"/>
      <c r="D189" s="275"/>
      <c r="E189" s="275"/>
      <c r="F189" s="276"/>
      <c r="G189" s="218"/>
      <c r="H189" s="218"/>
      <c r="I189" s="218"/>
      <c r="J189" s="218"/>
      <c r="K189" s="214"/>
    </row>
    <row r="190" spans="2:11" ht="18.75" customHeight="1">
      <c r="B190" s="214"/>
      <c r="C190" s="218"/>
      <c r="D190" s="218"/>
      <c r="E190" s="218"/>
      <c r="F190" s="237"/>
      <c r="G190" s="218"/>
      <c r="H190" s="218"/>
      <c r="I190" s="218"/>
      <c r="J190" s="218"/>
      <c r="K190" s="214"/>
    </row>
    <row r="191" spans="2:11" ht="18.75" customHeight="1"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</row>
    <row r="192" spans="2:11" ht="13.5">
      <c r="B192" s="205"/>
      <c r="C192" s="206"/>
      <c r="D192" s="206"/>
      <c r="E192" s="206"/>
      <c r="F192" s="206"/>
      <c r="G192" s="206"/>
      <c r="H192" s="206"/>
      <c r="I192" s="206"/>
      <c r="J192" s="206"/>
      <c r="K192" s="207"/>
    </row>
    <row r="193" spans="2:11" ht="21">
      <c r="B193" s="208"/>
      <c r="C193" s="327" t="s">
        <v>744</v>
      </c>
      <c r="D193" s="327"/>
      <c r="E193" s="327"/>
      <c r="F193" s="327"/>
      <c r="G193" s="327"/>
      <c r="H193" s="327"/>
      <c r="I193" s="327"/>
      <c r="J193" s="327"/>
      <c r="K193" s="209"/>
    </row>
    <row r="194" spans="2:11" ht="25.5" customHeight="1">
      <c r="B194" s="208"/>
      <c r="C194" s="277" t="s">
        <v>745</v>
      </c>
      <c r="D194" s="277"/>
      <c r="E194" s="277"/>
      <c r="F194" s="277" t="s">
        <v>746</v>
      </c>
      <c r="G194" s="278"/>
      <c r="H194" s="333" t="s">
        <v>747</v>
      </c>
      <c r="I194" s="333"/>
      <c r="J194" s="333"/>
      <c r="K194" s="209"/>
    </row>
    <row r="195" spans="2:11" ht="5.25" customHeight="1">
      <c r="B195" s="238"/>
      <c r="C195" s="235"/>
      <c r="D195" s="235"/>
      <c r="E195" s="235"/>
      <c r="F195" s="235"/>
      <c r="G195" s="218"/>
      <c r="H195" s="235"/>
      <c r="I195" s="235"/>
      <c r="J195" s="235"/>
      <c r="K195" s="259"/>
    </row>
    <row r="196" spans="2:11" ht="15" customHeight="1">
      <c r="B196" s="238"/>
      <c r="C196" s="218" t="s">
        <v>748</v>
      </c>
      <c r="D196" s="218"/>
      <c r="E196" s="218"/>
      <c r="F196" s="237" t="s">
        <v>44</v>
      </c>
      <c r="G196" s="218"/>
      <c r="H196" s="334" t="s">
        <v>749</v>
      </c>
      <c r="I196" s="334"/>
      <c r="J196" s="334"/>
      <c r="K196" s="259"/>
    </row>
    <row r="197" spans="2:11" ht="15" customHeight="1">
      <c r="B197" s="238"/>
      <c r="C197" s="244"/>
      <c r="D197" s="218"/>
      <c r="E197" s="218"/>
      <c r="F197" s="237" t="s">
        <v>45</v>
      </c>
      <c r="G197" s="218"/>
      <c r="H197" s="334" t="s">
        <v>750</v>
      </c>
      <c r="I197" s="334"/>
      <c r="J197" s="334"/>
      <c r="K197" s="259"/>
    </row>
    <row r="198" spans="2:11" ht="15" customHeight="1">
      <c r="B198" s="238"/>
      <c r="C198" s="244"/>
      <c r="D198" s="218"/>
      <c r="E198" s="218"/>
      <c r="F198" s="237" t="s">
        <v>48</v>
      </c>
      <c r="G198" s="218"/>
      <c r="H198" s="334" t="s">
        <v>751</v>
      </c>
      <c r="I198" s="334"/>
      <c r="J198" s="334"/>
      <c r="K198" s="259"/>
    </row>
    <row r="199" spans="2:11" ht="15" customHeight="1">
      <c r="B199" s="238"/>
      <c r="C199" s="218"/>
      <c r="D199" s="218"/>
      <c r="E199" s="218"/>
      <c r="F199" s="237" t="s">
        <v>46</v>
      </c>
      <c r="G199" s="218"/>
      <c r="H199" s="334" t="s">
        <v>752</v>
      </c>
      <c r="I199" s="334"/>
      <c r="J199" s="334"/>
      <c r="K199" s="259"/>
    </row>
    <row r="200" spans="2:11" ht="15" customHeight="1">
      <c r="B200" s="238"/>
      <c r="C200" s="218"/>
      <c r="D200" s="218"/>
      <c r="E200" s="218"/>
      <c r="F200" s="237" t="s">
        <v>47</v>
      </c>
      <c r="G200" s="218"/>
      <c r="H200" s="334" t="s">
        <v>753</v>
      </c>
      <c r="I200" s="334"/>
      <c r="J200" s="334"/>
      <c r="K200" s="259"/>
    </row>
    <row r="201" spans="2:11" ht="15" customHeight="1">
      <c r="B201" s="238"/>
      <c r="C201" s="218"/>
      <c r="D201" s="218"/>
      <c r="E201" s="218"/>
      <c r="F201" s="237"/>
      <c r="G201" s="218"/>
      <c r="H201" s="218"/>
      <c r="I201" s="218"/>
      <c r="J201" s="218"/>
      <c r="K201" s="259"/>
    </row>
    <row r="202" spans="2:11" ht="15" customHeight="1">
      <c r="B202" s="238"/>
      <c r="C202" s="218" t="s">
        <v>701</v>
      </c>
      <c r="D202" s="218"/>
      <c r="E202" s="218"/>
      <c r="F202" s="237" t="s">
        <v>79</v>
      </c>
      <c r="G202" s="218"/>
      <c r="H202" s="334" t="s">
        <v>754</v>
      </c>
      <c r="I202" s="334"/>
      <c r="J202" s="334"/>
      <c r="K202" s="259"/>
    </row>
    <row r="203" spans="2:11" ht="15" customHeight="1">
      <c r="B203" s="238"/>
      <c r="C203" s="244"/>
      <c r="D203" s="218"/>
      <c r="E203" s="218"/>
      <c r="F203" s="237" t="s">
        <v>598</v>
      </c>
      <c r="G203" s="218"/>
      <c r="H203" s="334" t="s">
        <v>599</v>
      </c>
      <c r="I203" s="334"/>
      <c r="J203" s="334"/>
      <c r="K203" s="259"/>
    </row>
    <row r="204" spans="2:11" ht="15" customHeight="1">
      <c r="B204" s="238"/>
      <c r="C204" s="218"/>
      <c r="D204" s="218"/>
      <c r="E204" s="218"/>
      <c r="F204" s="237" t="s">
        <v>596</v>
      </c>
      <c r="G204" s="218"/>
      <c r="H204" s="334" t="s">
        <v>755</v>
      </c>
      <c r="I204" s="334"/>
      <c r="J204" s="334"/>
      <c r="K204" s="259"/>
    </row>
    <row r="205" spans="2:11" ht="15" customHeight="1">
      <c r="B205" s="279"/>
      <c r="C205" s="244"/>
      <c r="D205" s="244"/>
      <c r="E205" s="244"/>
      <c r="F205" s="237" t="s">
        <v>600</v>
      </c>
      <c r="G205" s="223"/>
      <c r="H205" s="332" t="s">
        <v>601</v>
      </c>
      <c r="I205" s="332"/>
      <c r="J205" s="332"/>
      <c r="K205" s="280"/>
    </row>
    <row r="206" spans="2:11" ht="15" customHeight="1">
      <c r="B206" s="279"/>
      <c r="C206" s="244"/>
      <c r="D206" s="244"/>
      <c r="E206" s="244"/>
      <c r="F206" s="237" t="s">
        <v>602</v>
      </c>
      <c r="G206" s="223"/>
      <c r="H206" s="332" t="s">
        <v>576</v>
      </c>
      <c r="I206" s="332"/>
      <c r="J206" s="332"/>
      <c r="K206" s="280"/>
    </row>
    <row r="207" spans="2:11" ht="15" customHeight="1">
      <c r="B207" s="279"/>
      <c r="C207" s="244"/>
      <c r="D207" s="244"/>
      <c r="E207" s="244"/>
      <c r="F207" s="281"/>
      <c r="G207" s="223"/>
      <c r="H207" s="282"/>
      <c r="I207" s="282"/>
      <c r="J207" s="282"/>
      <c r="K207" s="280"/>
    </row>
    <row r="208" spans="2:11" ht="15" customHeight="1">
      <c r="B208" s="279"/>
      <c r="C208" s="218" t="s">
        <v>725</v>
      </c>
      <c r="D208" s="244"/>
      <c r="E208" s="244"/>
      <c r="F208" s="237">
        <v>1</v>
      </c>
      <c r="G208" s="223"/>
      <c r="H208" s="332" t="s">
        <v>756</v>
      </c>
      <c r="I208" s="332"/>
      <c r="J208" s="332"/>
      <c r="K208" s="280"/>
    </row>
    <row r="209" spans="2:11" ht="15" customHeight="1">
      <c r="B209" s="279"/>
      <c r="C209" s="244"/>
      <c r="D209" s="244"/>
      <c r="E209" s="244"/>
      <c r="F209" s="237">
        <v>2</v>
      </c>
      <c r="G209" s="223"/>
      <c r="H209" s="332" t="s">
        <v>757</v>
      </c>
      <c r="I209" s="332"/>
      <c r="J209" s="332"/>
      <c r="K209" s="280"/>
    </row>
    <row r="210" spans="2:11" ht="15" customHeight="1">
      <c r="B210" s="279"/>
      <c r="C210" s="244"/>
      <c r="D210" s="244"/>
      <c r="E210" s="244"/>
      <c r="F210" s="237">
        <v>3</v>
      </c>
      <c r="G210" s="223"/>
      <c r="H210" s="332" t="s">
        <v>758</v>
      </c>
      <c r="I210" s="332"/>
      <c r="J210" s="332"/>
      <c r="K210" s="280"/>
    </row>
    <row r="211" spans="2:11" ht="15" customHeight="1">
      <c r="B211" s="279"/>
      <c r="C211" s="244"/>
      <c r="D211" s="244"/>
      <c r="E211" s="244"/>
      <c r="F211" s="237">
        <v>4</v>
      </c>
      <c r="G211" s="223"/>
      <c r="H211" s="332" t="s">
        <v>759</v>
      </c>
      <c r="I211" s="332"/>
      <c r="J211" s="332"/>
      <c r="K211" s="280"/>
    </row>
    <row r="212" spans="2:11" ht="12.75" customHeight="1">
      <c r="B212" s="283"/>
      <c r="C212" s="284"/>
      <c r="D212" s="284"/>
      <c r="E212" s="284"/>
      <c r="F212" s="284"/>
      <c r="G212" s="284"/>
      <c r="H212" s="284"/>
      <c r="I212" s="284"/>
      <c r="J212" s="284"/>
      <c r="K212" s="28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Míra</dc:creator>
  <cp:keywords/>
  <dc:description/>
  <cp:lastModifiedBy>Svobodová Martina</cp:lastModifiedBy>
  <dcterms:created xsi:type="dcterms:W3CDTF">2018-05-18T06:44:49Z</dcterms:created>
  <dcterms:modified xsi:type="dcterms:W3CDTF">2018-05-31T12:36:08Z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