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301650 - Vedlejší a osta..." sheetId="2" r:id="rId2"/>
    <sheet name="1301651 - SO 101 Komunika..." sheetId="3" r:id="rId3"/>
    <sheet name="1301652 - SO 102 Komunika..." sheetId="4" r:id="rId4"/>
    <sheet name="1301655 - SO 401 Veřejné ..." sheetId="5" r:id="rId5"/>
    <sheet name="1301656 - SO 801 Terénní ..." sheetId="6" r:id="rId6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'1301650 - Vedlejší a osta...'!$C$79:$K$105</definedName>
    <definedName name="_xlnm.Print_Area" localSheetId="1">'1301650 - Vedlejší a osta...'!$C$45:$J$61,'1301650 - Vedlejší a osta...'!$C$67:$K$105</definedName>
    <definedName name="_xlnm.Print_Titles" localSheetId="1">'1301650 - Vedlejší a osta...'!$79:$79</definedName>
    <definedName name="_xlnm._FilterDatabase" localSheetId="2" hidden="1">'1301651 - SO 101 Komunika...'!$C$95:$K$606</definedName>
    <definedName name="_xlnm.Print_Area" localSheetId="2">'1301651 - SO 101 Komunika...'!$C$45:$J$77,'1301651 - SO 101 Komunika...'!$C$83:$K$606</definedName>
    <definedName name="_xlnm.Print_Titles" localSheetId="2">'1301651 - SO 101 Komunika...'!$95:$95</definedName>
    <definedName name="_xlnm._FilterDatabase" localSheetId="3" hidden="1">'1301652 - SO 102 Komunika...'!$C$90:$K$339</definedName>
    <definedName name="_xlnm.Print_Area" localSheetId="3">'1301652 - SO 102 Komunika...'!$C$45:$J$72,'1301652 - SO 102 Komunika...'!$C$78:$K$339</definedName>
    <definedName name="_xlnm.Print_Titles" localSheetId="3">'1301652 - SO 102 Komunika...'!$90:$90</definedName>
    <definedName name="_xlnm._FilterDatabase" localSheetId="4" hidden="1">'1301655 - SO 401 Veřejné ...'!$C$84:$K$234</definedName>
    <definedName name="_xlnm.Print_Area" localSheetId="4">'1301655 - SO 401 Veřejné ...'!$C$45:$J$66,'1301655 - SO 401 Veřejné ...'!$C$72:$K$234</definedName>
    <definedName name="_xlnm.Print_Titles" localSheetId="4">'1301655 - SO 401 Veřejné ...'!$84:$84</definedName>
    <definedName name="_xlnm._FilterDatabase" localSheetId="5" hidden="1">'1301656 - SO 801 Terénní ...'!$C$86:$K$160</definedName>
    <definedName name="_xlnm.Print_Area" localSheetId="5">'1301656 - SO 801 Terénní ...'!$C$45:$J$68,'1301656 - SO 801 Terénní ...'!$C$74:$K$160</definedName>
    <definedName name="_xlnm.Print_Titles" localSheetId="5">'1301656 - SO 801 Terénní ...'!$86:$86</definedName>
  </definedNames>
  <calcPr/>
</workbook>
</file>

<file path=xl/calcChain.xml><?xml version="1.0" encoding="utf-8"?>
<calcChain xmlns="http://schemas.openxmlformats.org/spreadsheetml/2006/main">
  <c i="6" r="J37"/>
  <c r="J36"/>
  <c i="1" r="AY59"/>
  <c i="6" r="J35"/>
  <c i="1" r="AX59"/>
  <c i="6" r="BI160"/>
  <c r="BH160"/>
  <c r="BG160"/>
  <c r="BF160"/>
  <c r="T160"/>
  <c r="R160"/>
  <c r="P160"/>
  <c r="BK160"/>
  <c r="J160"/>
  <c r="BE160"/>
  <c r="BI156"/>
  <c r="BH156"/>
  <c r="BG156"/>
  <c r="BF156"/>
  <c r="T156"/>
  <c r="T155"/>
  <c r="T154"/>
  <c r="R156"/>
  <c r="R155"/>
  <c r="R154"/>
  <c r="P156"/>
  <c r="P155"/>
  <c r="P154"/>
  <c r="BK156"/>
  <c r="BK155"/>
  <c r="J155"/>
  <c r="BK154"/>
  <c r="J154"/>
  <c r="J156"/>
  <c r="BE156"/>
  <c r="J67"/>
  <c r="J66"/>
  <c r="BI153"/>
  <c r="BH153"/>
  <c r="BG153"/>
  <c r="BF153"/>
  <c r="T153"/>
  <c r="T152"/>
  <c r="T151"/>
  <c r="R153"/>
  <c r="R152"/>
  <c r="R151"/>
  <c r="P153"/>
  <c r="P152"/>
  <c r="P151"/>
  <c r="BK153"/>
  <c r="BK152"/>
  <c r="J152"/>
  <c r="BK151"/>
  <c r="J151"/>
  <c r="J153"/>
  <c r="BE153"/>
  <c r="J65"/>
  <c r="J64"/>
  <c r="BI148"/>
  <c r="BH148"/>
  <c r="BG148"/>
  <c r="BF148"/>
  <c r="T148"/>
  <c r="R148"/>
  <c r="P148"/>
  <c r="BK148"/>
  <c r="J148"/>
  <c r="BE148"/>
  <c r="BI145"/>
  <c r="BH145"/>
  <c r="BG145"/>
  <c r="BF145"/>
  <c r="T145"/>
  <c r="T144"/>
  <c r="R145"/>
  <c r="R144"/>
  <c r="P145"/>
  <c r="P144"/>
  <c r="BK145"/>
  <c r="BK144"/>
  <c r="J144"/>
  <c r="J145"/>
  <c r="BE145"/>
  <c r="J63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T128"/>
  <c r="R129"/>
  <c r="R128"/>
  <c r="P129"/>
  <c r="P128"/>
  <c r="BK129"/>
  <c r="BK128"/>
  <c r="J128"/>
  <c r="J129"/>
  <c r="BE129"/>
  <c r="J62"/>
  <c r="BI125"/>
  <c r="BH125"/>
  <c r="BG125"/>
  <c r="BF125"/>
  <c r="T125"/>
  <c r="R125"/>
  <c r="P125"/>
  <c r="BK125"/>
  <c r="J125"/>
  <c r="BE125"/>
  <c r="BI122"/>
  <c r="BH122"/>
  <c r="BG122"/>
  <c r="BF122"/>
  <c r="T122"/>
  <c r="R122"/>
  <c r="P122"/>
  <c r="BK122"/>
  <c r="J122"/>
  <c r="BE122"/>
  <c r="BI119"/>
  <c r="BH119"/>
  <c r="BG119"/>
  <c r="BF119"/>
  <c r="T119"/>
  <c r="R119"/>
  <c r="P119"/>
  <c r="BK119"/>
  <c r="J119"/>
  <c r="BE11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90"/>
  <c r="F37"/>
  <c i="1" r="BD59"/>
  <c i="6" r="BH90"/>
  <c r="F36"/>
  <c i="1" r="BC59"/>
  <c i="6" r="BG90"/>
  <c r="F35"/>
  <c i="1" r="BB59"/>
  <c i="6" r="BF90"/>
  <c r="J34"/>
  <c i="1" r="AW59"/>
  <c i="6" r="F34"/>
  <c i="1" r="BA59"/>
  <c i="6" r="T90"/>
  <c r="T89"/>
  <c r="T88"/>
  <c r="T87"/>
  <c r="R90"/>
  <c r="R89"/>
  <c r="R88"/>
  <c r="R87"/>
  <c r="P90"/>
  <c r="P89"/>
  <c r="P88"/>
  <c r="P87"/>
  <c i="1" r="AU59"/>
  <c i="6" r="BK90"/>
  <c r="BK89"/>
  <c r="J89"/>
  <c r="BK88"/>
  <c r="J88"/>
  <c r="BK87"/>
  <c r="J87"/>
  <c r="J59"/>
  <c r="J30"/>
  <c i="1" r="AG59"/>
  <c i="6" r="J90"/>
  <c r="BE90"/>
  <c r="J33"/>
  <c i="1" r="AV59"/>
  <c i="6" r="F33"/>
  <c i="1" r="AZ59"/>
  <c i="6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5" r="J37"/>
  <c r="J36"/>
  <c i="1" r="AY58"/>
  <c i="5" r="J35"/>
  <c i="1" r="AX58"/>
  <c i="5"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T225"/>
  <c r="R226"/>
  <c r="R225"/>
  <c r="P226"/>
  <c r="P225"/>
  <c r="BK226"/>
  <c r="BK225"/>
  <c r="J225"/>
  <c r="J226"/>
  <c r="BE226"/>
  <c r="J6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T214"/>
  <c r="R215"/>
  <c r="R214"/>
  <c r="P215"/>
  <c r="P214"/>
  <c r="BK215"/>
  <c r="BK214"/>
  <c r="J214"/>
  <c r="J215"/>
  <c r="BE215"/>
  <c r="J6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1"/>
  <c r="BH161"/>
  <c r="BG161"/>
  <c r="BF161"/>
  <c r="T161"/>
  <c r="T160"/>
  <c r="R161"/>
  <c r="R160"/>
  <c r="P161"/>
  <c r="P160"/>
  <c r="BK161"/>
  <c r="BK160"/>
  <c r="J160"/>
  <c r="J161"/>
  <c r="BE161"/>
  <c r="J63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T119"/>
  <c r="R120"/>
  <c r="R119"/>
  <c r="P120"/>
  <c r="P119"/>
  <c r="BK120"/>
  <c r="BK119"/>
  <c r="J119"/>
  <c r="J120"/>
  <c r="BE120"/>
  <c r="J62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58"/>
  <c i="5" r="BH88"/>
  <c r="F36"/>
  <c i="1" r="BC58"/>
  <c i="5" r="BG88"/>
  <c r="F35"/>
  <c i="1" r="BB58"/>
  <c i="5" r="BF88"/>
  <c r="J34"/>
  <c i="1" r="AW58"/>
  <c i="5" r="F34"/>
  <c i="1" r="BA58"/>
  <c i="5" r="T88"/>
  <c r="T87"/>
  <c r="T86"/>
  <c r="T85"/>
  <c r="R88"/>
  <c r="R87"/>
  <c r="R86"/>
  <c r="R85"/>
  <c r="P88"/>
  <c r="P87"/>
  <c r="P86"/>
  <c r="P85"/>
  <c i="1" r="AU58"/>
  <c i="5" r="BK88"/>
  <c r="BK87"/>
  <c r="J87"/>
  <c r="BK86"/>
  <c r="J86"/>
  <c r="BK85"/>
  <c r="J85"/>
  <c r="J59"/>
  <c r="J30"/>
  <c i="1" r="AG58"/>
  <c i="5" r="J88"/>
  <c r="BE88"/>
  <c r="J33"/>
  <c i="1" r="AV58"/>
  <c i="5" r="F33"/>
  <c i="1" r="AZ58"/>
  <c i="5" r="J61"/>
  <c r="J60"/>
  <c r="J81"/>
  <c r="F81"/>
  <c r="F79"/>
  <c r="E77"/>
  <c r="J54"/>
  <c r="F54"/>
  <c r="F52"/>
  <c r="E50"/>
  <c r="J39"/>
  <c r="J24"/>
  <c r="E24"/>
  <c r="J82"/>
  <c r="J55"/>
  <c r="J23"/>
  <c r="J18"/>
  <c r="E18"/>
  <c r="F82"/>
  <c r="F55"/>
  <c r="J17"/>
  <c r="J12"/>
  <c r="J79"/>
  <c r="J52"/>
  <c r="E7"/>
  <c r="E75"/>
  <c r="E48"/>
  <c i="4" r="J37"/>
  <c r="J36"/>
  <c i="1" r="AY57"/>
  <c i="4" r="J35"/>
  <c i="1" r="AX57"/>
  <c i="4" r="BI339"/>
  <c r="BH339"/>
  <c r="BG339"/>
  <c r="BF339"/>
  <c r="T339"/>
  <c r="R339"/>
  <c r="P339"/>
  <c r="BK339"/>
  <c r="J339"/>
  <c r="BE339"/>
  <c r="BI337"/>
  <c r="BH337"/>
  <c r="BG337"/>
  <c r="BF337"/>
  <c r="T337"/>
  <c r="T336"/>
  <c r="T335"/>
  <c r="R337"/>
  <c r="R336"/>
  <c r="R335"/>
  <c r="P337"/>
  <c r="P336"/>
  <c r="P335"/>
  <c r="BK337"/>
  <c r="BK336"/>
  <c r="J336"/>
  <c r="BK335"/>
  <c r="J335"/>
  <c r="J337"/>
  <c r="BE337"/>
  <c r="J71"/>
  <c r="J70"/>
  <c r="BI334"/>
  <c r="BH334"/>
  <c r="BG334"/>
  <c r="BF334"/>
  <c r="T334"/>
  <c r="R334"/>
  <c r="P334"/>
  <c r="BK334"/>
  <c r="J334"/>
  <c r="BE334"/>
  <c r="BI333"/>
  <c r="BH333"/>
  <c r="BG333"/>
  <c r="BF333"/>
  <c r="T333"/>
  <c r="T332"/>
  <c r="R333"/>
  <c r="R332"/>
  <c r="P333"/>
  <c r="P332"/>
  <c r="BK333"/>
  <c r="BK332"/>
  <c r="J332"/>
  <c r="J333"/>
  <c r="BE333"/>
  <c r="J69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3"/>
  <c r="BH323"/>
  <c r="BG323"/>
  <c r="BF323"/>
  <c r="T323"/>
  <c r="R323"/>
  <c r="P323"/>
  <c r="BK323"/>
  <c r="J323"/>
  <c r="BE323"/>
  <c r="BI319"/>
  <c r="BH319"/>
  <c r="BG319"/>
  <c r="BF319"/>
  <c r="T319"/>
  <c r="T318"/>
  <c r="T317"/>
  <c r="R319"/>
  <c r="R318"/>
  <c r="R317"/>
  <c r="P319"/>
  <c r="P318"/>
  <c r="P317"/>
  <c r="BK319"/>
  <c r="BK318"/>
  <c r="J318"/>
  <c r="BK317"/>
  <c r="J317"/>
  <c r="J319"/>
  <c r="BE319"/>
  <c r="J68"/>
  <c r="J67"/>
  <c r="BI313"/>
  <c r="BH313"/>
  <c r="BG313"/>
  <c r="BF313"/>
  <c r="T313"/>
  <c r="R313"/>
  <c r="P313"/>
  <c r="BK313"/>
  <c r="J313"/>
  <c r="BE313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T290"/>
  <c r="R291"/>
  <c r="R290"/>
  <c r="P291"/>
  <c r="P290"/>
  <c r="BK291"/>
  <c r="BK290"/>
  <c r="J290"/>
  <c r="J291"/>
  <c r="BE291"/>
  <c r="J66"/>
  <c r="BI287"/>
  <c r="BH287"/>
  <c r="BG287"/>
  <c r="BF287"/>
  <c r="T287"/>
  <c r="T286"/>
  <c r="R287"/>
  <c r="R286"/>
  <c r="P287"/>
  <c r="P286"/>
  <c r="BK287"/>
  <c r="BK286"/>
  <c r="J286"/>
  <c r="J287"/>
  <c r="BE287"/>
  <c r="J65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6"/>
  <c r="BH276"/>
  <c r="BG276"/>
  <c r="BF276"/>
  <c r="T276"/>
  <c r="T275"/>
  <c r="R276"/>
  <c r="R275"/>
  <c r="P276"/>
  <c r="P275"/>
  <c r="BK276"/>
  <c r="BK275"/>
  <c r="J275"/>
  <c r="J276"/>
  <c r="BE276"/>
  <c r="J64"/>
  <c r="BI271"/>
  <c r="BH271"/>
  <c r="BG271"/>
  <c r="BF271"/>
  <c r="T271"/>
  <c r="R271"/>
  <c r="P271"/>
  <c r="BK271"/>
  <c r="J271"/>
  <c r="BE271"/>
  <c r="BI267"/>
  <c r="BH267"/>
  <c r="BG267"/>
  <c r="BF267"/>
  <c r="T267"/>
  <c r="T266"/>
  <c r="R267"/>
  <c r="R266"/>
  <c r="P267"/>
  <c r="P266"/>
  <c r="BK267"/>
  <c r="BK266"/>
  <c r="J266"/>
  <c r="J267"/>
  <c r="BE267"/>
  <c r="J63"/>
  <c r="BI256"/>
  <c r="BH256"/>
  <c r="BG256"/>
  <c r="BF256"/>
  <c r="T256"/>
  <c r="R256"/>
  <c r="P256"/>
  <c r="BK256"/>
  <c r="J256"/>
  <c r="BE256"/>
  <c r="BI244"/>
  <c r="BH244"/>
  <c r="BG244"/>
  <c r="BF244"/>
  <c r="T244"/>
  <c r="R244"/>
  <c r="P244"/>
  <c r="BK244"/>
  <c r="J244"/>
  <c r="BE244"/>
  <c r="BI227"/>
  <c r="BH227"/>
  <c r="BG227"/>
  <c r="BF227"/>
  <c r="T227"/>
  <c r="R227"/>
  <c r="P227"/>
  <c r="BK227"/>
  <c r="J227"/>
  <c r="BE227"/>
  <c r="BI219"/>
  <c r="BH219"/>
  <c r="BG219"/>
  <c r="BF219"/>
  <c r="T219"/>
  <c r="R219"/>
  <c r="P219"/>
  <c r="BK219"/>
  <c r="J219"/>
  <c r="BE219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BH111"/>
  <c r="BG111"/>
  <c r="BF111"/>
  <c r="T111"/>
  <c r="R111"/>
  <c r="P111"/>
  <c r="BK111"/>
  <c r="J111"/>
  <c r="BE111"/>
  <c r="BI108"/>
  <c r="BH108"/>
  <c r="BG108"/>
  <c r="BF108"/>
  <c r="T108"/>
  <c r="R108"/>
  <c r="P108"/>
  <c r="BK108"/>
  <c r="J108"/>
  <c r="BE108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4"/>
  <c r="F37"/>
  <c i="1" r="BD57"/>
  <c i="4" r="BH94"/>
  <c r="F36"/>
  <c i="1" r="BC57"/>
  <c i="4" r="BG94"/>
  <c r="F35"/>
  <c i="1" r="BB57"/>
  <c i="4" r="BF94"/>
  <c r="J34"/>
  <c i="1" r="AW57"/>
  <c i="4" r="F34"/>
  <c i="1" r="BA57"/>
  <c i="4" r="T94"/>
  <c r="T93"/>
  <c r="T92"/>
  <c r="T91"/>
  <c r="R94"/>
  <c r="R93"/>
  <c r="R92"/>
  <c r="R91"/>
  <c r="P94"/>
  <c r="P93"/>
  <c r="P92"/>
  <c r="P91"/>
  <c i="1" r="AU57"/>
  <c i="4" r="BK94"/>
  <c r="BK93"/>
  <c r="J93"/>
  <c r="BK92"/>
  <c r="J92"/>
  <c r="BK91"/>
  <c r="J91"/>
  <c r="J59"/>
  <c r="J30"/>
  <c i="1" r="AG57"/>
  <c i="4" r="J94"/>
  <c r="BE94"/>
  <c r="J33"/>
  <c i="1" r="AV57"/>
  <c i="4" r="F33"/>
  <c i="1" r="AZ57"/>
  <c i="4" r="J61"/>
  <c r="J60"/>
  <c r="J87"/>
  <c r="F87"/>
  <c r="F85"/>
  <c r="E83"/>
  <c r="J54"/>
  <c r="F54"/>
  <c r="F52"/>
  <c r="E50"/>
  <c r="J39"/>
  <c r="J24"/>
  <c r="E24"/>
  <c r="J88"/>
  <c r="J55"/>
  <c r="J23"/>
  <c r="J18"/>
  <c r="E18"/>
  <c r="F88"/>
  <c r="F55"/>
  <c r="J17"/>
  <c r="J12"/>
  <c r="J85"/>
  <c r="J52"/>
  <c r="E7"/>
  <c r="E81"/>
  <c r="E48"/>
  <c i="3" r="J37"/>
  <c r="J36"/>
  <c i="1" r="AY56"/>
  <c i="3" r="J35"/>
  <c i="1" r="AX56"/>
  <c i="3" r="BI603"/>
  <c r="BH603"/>
  <c r="BG603"/>
  <c r="BF603"/>
  <c r="T603"/>
  <c r="R603"/>
  <c r="P603"/>
  <c r="BK603"/>
  <c r="J603"/>
  <c r="BE603"/>
  <c r="BI599"/>
  <c r="BH599"/>
  <c r="BG599"/>
  <c r="BF599"/>
  <c r="T599"/>
  <c r="T598"/>
  <c r="R599"/>
  <c r="R598"/>
  <c r="P599"/>
  <c r="P598"/>
  <c r="BK599"/>
  <c r="BK598"/>
  <c r="J598"/>
  <c r="J599"/>
  <c r="BE599"/>
  <c r="J76"/>
  <c r="BI594"/>
  <c r="BH594"/>
  <c r="BG594"/>
  <c r="BF594"/>
  <c r="T594"/>
  <c r="R594"/>
  <c r="P594"/>
  <c r="BK594"/>
  <c r="J594"/>
  <c r="BE594"/>
  <c r="BI590"/>
  <c r="BH590"/>
  <c r="BG590"/>
  <c r="BF590"/>
  <c r="T590"/>
  <c r="T589"/>
  <c r="T588"/>
  <c r="R590"/>
  <c r="R589"/>
  <c r="R588"/>
  <c r="P590"/>
  <c r="P589"/>
  <c r="P588"/>
  <c r="BK590"/>
  <c r="BK589"/>
  <c r="J589"/>
  <c r="BK588"/>
  <c r="J588"/>
  <c r="J590"/>
  <c r="BE590"/>
  <c r="J75"/>
  <c r="J74"/>
  <c r="BI587"/>
  <c r="BH587"/>
  <c r="BG587"/>
  <c r="BF587"/>
  <c r="T587"/>
  <c r="R587"/>
  <c r="P587"/>
  <c r="BK587"/>
  <c r="J587"/>
  <c r="BE587"/>
  <c r="BI586"/>
  <c r="BH586"/>
  <c r="BG586"/>
  <c r="BF586"/>
  <c r="T586"/>
  <c r="T585"/>
  <c r="R586"/>
  <c r="R585"/>
  <c r="P586"/>
  <c r="P585"/>
  <c r="BK586"/>
  <c r="BK585"/>
  <c r="J585"/>
  <c r="J586"/>
  <c r="BE586"/>
  <c r="J73"/>
  <c r="BI582"/>
  <c r="BH582"/>
  <c r="BG582"/>
  <c r="BF582"/>
  <c r="T582"/>
  <c r="R582"/>
  <c r="P582"/>
  <c r="BK582"/>
  <c r="J582"/>
  <c r="BE582"/>
  <c r="BI579"/>
  <c r="BH579"/>
  <c r="BG579"/>
  <c r="BF579"/>
  <c r="T579"/>
  <c r="R579"/>
  <c r="P579"/>
  <c r="BK579"/>
  <c r="J579"/>
  <c r="BE579"/>
  <c r="BI576"/>
  <c r="BH576"/>
  <c r="BG576"/>
  <c r="BF576"/>
  <c r="T576"/>
  <c r="R576"/>
  <c r="P576"/>
  <c r="BK576"/>
  <c r="J576"/>
  <c r="BE576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0"/>
  <c r="BH540"/>
  <c r="BG540"/>
  <c r="BF540"/>
  <c r="T540"/>
  <c r="R540"/>
  <c r="P540"/>
  <c r="BK540"/>
  <c r="J540"/>
  <c r="BE540"/>
  <c r="BI538"/>
  <c r="BH538"/>
  <c r="BG538"/>
  <c r="BF538"/>
  <c r="T538"/>
  <c r="R538"/>
  <c r="P538"/>
  <c r="BK538"/>
  <c r="J538"/>
  <c r="BE538"/>
  <c r="BI535"/>
  <c r="BH535"/>
  <c r="BG535"/>
  <c r="BF535"/>
  <c r="T535"/>
  <c r="R535"/>
  <c r="P535"/>
  <c r="BK535"/>
  <c r="J535"/>
  <c r="BE535"/>
  <c r="BI532"/>
  <c r="BH532"/>
  <c r="BG532"/>
  <c r="BF532"/>
  <c r="T532"/>
  <c r="R532"/>
  <c r="P532"/>
  <c r="BK532"/>
  <c r="J532"/>
  <c r="BE532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9"/>
  <c r="BH519"/>
  <c r="BG519"/>
  <c r="BF519"/>
  <c r="T519"/>
  <c r="R519"/>
  <c r="P519"/>
  <c r="BK519"/>
  <c r="J519"/>
  <c r="BE519"/>
  <c r="BI516"/>
  <c r="BH516"/>
  <c r="BG516"/>
  <c r="BF516"/>
  <c r="T516"/>
  <c r="T515"/>
  <c r="T514"/>
  <c r="R516"/>
  <c r="R515"/>
  <c r="R514"/>
  <c r="P516"/>
  <c r="P515"/>
  <c r="P514"/>
  <c r="BK516"/>
  <c r="BK515"/>
  <c r="J515"/>
  <c r="BK514"/>
  <c r="J514"/>
  <c r="J516"/>
  <c r="BE516"/>
  <c r="J72"/>
  <c r="J71"/>
  <c r="BI511"/>
  <c r="BH511"/>
  <c r="BG511"/>
  <c r="BF511"/>
  <c r="T511"/>
  <c r="R511"/>
  <c r="P511"/>
  <c r="BK511"/>
  <c r="J511"/>
  <c r="BE511"/>
  <c r="BI503"/>
  <c r="BH503"/>
  <c r="BG503"/>
  <c r="BF503"/>
  <c r="T503"/>
  <c r="R503"/>
  <c r="P503"/>
  <c r="BK503"/>
  <c r="J503"/>
  <c r="BE503"/>
  <c r="BI495"/>
  <c r="BH495"/>
  <c r="BG495"/>
  <c r="BF495"/>
  <c r="T495"/>
  <c r="R495"/>
  <c r="P495"/>
  <c r="BK495"/>
  <c r="J495"/>
  <c r="BE495"/>
  <c r="BI490"/>
  <c r="BH490"/>
  <c r="BG490"/>
  <c r="BF490"/>
  <c r="T490"/>
  <c r="R490"/>
  <c r="P490"/>
  <c r="BK490"/>
  <c r="J490"/>
  <c r="BE490"/>
  <c r="BI482"/>
  <c r="BH482"/>
  <c r="BG482"/>
  <c r="BF482"/>
  <c r="T482"/>
  <c r="R482"/>
  <c r="P482"/>
  <c r="BK482"/>
  <c r="J482"/>
  <c r="BE482"/>
  <c r="BI477"/>
  <c r="BH477"/>
  <c r="BG477"/>
  <c r="BF477"/>
  <c r="T477"/>
  <c r="R477"/>
  <c r="P477"/>
  <c r="BK477"/>
  <c r="J477"/>
  <c r="BE477"/>
  <c r="BI469"/>
  <c r="BH469"/>
  <c r="BG469"/>
  <c r="BF469"/>
  <c r="T469"/>
  <c r="T468"/>
  <c r="R469"/>
  <c r="R468"/>
  <c r="P469"/>
  <c r="P468"/>
  <c r="BK469"/>
  <c r="BK468"/>
  <c r="J468"/>
  <c r="J469"/>
  <c r="BE469"/>
  <c r="J70"/>
  <c r="BI464"/>
  <c r="BH464"/>
  <c r="BG464"/>
  <c r="BF464"/>
  <c r="T464"/>
  <c r="R464"/>
  <c r="P464"/>
  <c r="BK464"/>
  <c r="J464"/>
  <c r="BE464"/>
  <c r="BI460"/>
  <c r="BH460"/>
  <c r="BG460"/>
  <c r="BF460"/>
  <c r="T460"/>
  <c r="R460"/>
  <c r="P460"/>
  <c r="BK460"/>
  <c r="J460"/>
  <c r="BE460"/>
  <c r="BI456"/>
  <c r="BH456"/>
  <c r="BG456"/>
  <c r="BF456"/>
  <c r="T456"/>
  <c r="R456"/>
  <c r="P456"/>
  <c r="BK456"/>
  <c r="J456"/>
  <c r="BE456"/>
  <c r="BI452"/>
  <c r="BH452"/>
  <c r="BG452"/>
  <c r="BF452"/>
  <c r="T452"/>
  <c r="T451"/>
  <c r="R452"/>
  <c r="R451"/>
  <c r="P452"/>
  <c r="P451"/>
  <c r="BK452"/>
  <c r="BK451"/>
  <c r="J451"/>
  <c r="J452"/>
  <c r="BE452"/>
  <c r="J69"/>
  <c r="BI446"/>
  <c r="BH446"/>
  <c r="BG446"/>
  <c r="BF446"/>
  <c r="T446"/>
  <c r="R446"/>
  <c r="P446"/>
  <c r="BK446"/>
  <c r="J446"/>
  <c r="BE446"/>
  <c r="BI441"/>
  <c r="BH441"/>
  <c r="BG441"/>
  <c r="BF441"/>
  <c r="T441"/>
  <c r="R441"/>
  <c r="P441"/>
  <c r="BK441"/>
  <c r="J441"/>
  <c r="BE441"/>
  <c r="BI436"/>
  <c r="BH436"/>
  <c r="BG436"/>
  <c r="BF436"/>
  <c r="T436"/>
  <c r="T435"/>
  <c r="R436"/>
  <c r="R435"/>
  <c r="P436"/>
  <c r="P435"/>
  <c r="BK436"/>
  <c r="BK435"/>
  <c r="J435"/>
  <c r="J436"/>
  <c r="BE436"/>
  <c r="J68"/>
  <c r="BI430"/>
  <c r="BH430"/>
  <c r="BG430"/>
  <c r="BF430"/>
  <c r="T430"/>
  <c r="R430"/>
  <c r="P430"/>
  <c r="BK430"/>
  <c r="J430"/>
  <c r="BE430"/>
  <c r="BI425"/>
  <c r="BH425"/>
  <c r="BG425"/>
  <c r="BF425"/>
  <c r="T425"/>
  <c r="R425"/>
  <c r="P425"/>
  <c r="BK425"/>
  <c r="J425"/>
  <c r="BE425"/>
  <c r="BI418"/>
  <c r="BH418"/>
  <c r="BG418"/>
  <c r="BF418"/>
  <c r="T418"/>
  <c r="T417"/>
  <c r="R418"/>
  <c r="R417"/>
  <c r="P418"/>
  <c r="P417"/>
  <c r="BK418"/>
  <c r="BK417"/>
  <c r="J417"/>
  <c r="J418"/>
  <c r="BE418"/>
  <c r="J6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T401"/>
  <c r="R402"/>
  <c r="R401"/>
  <c r="P402"/>
  <c r="P401"/>
  <c r="BK402"/>
  <c r="BK401"/>
  <c r="J401"/>
  <c r="J402"/>
  <c r="BE402"/>
  <c r="J66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1"/>
  <c r="BH381"/>
  <c r="BG381"/>
  <c r="BF381"/>
  <c r="T381"/>
  <c r="R381"/>
  <c r="P381"/>
  <c r="BK381"/>
  <c r="J381"/>
  <c r="BE381"/>
  <c r="BI377"/>
  <c r="BH377"/>
  <c r="BG377"/>
  <c r="BF377"/>
  <c r="T377"/>
  <c r="R377"/>
  <c r="P377"/>
  <c r="BK377"/>
  <c r="J377"/>
  <c r="BE377"/>
  <c r="BI373"/>
  <c r="BH373"/>
  <c r="BG373"/>
  <c r="BF373"/>
  <c r="T373"/>
  <c r="R373"/>
  <c r="P373"/>
  <c r="BK373"/>
  <c r="J373"/>
  <c r="BE373"/>
  <c r="BI369"/>
  <c r="BH369"/>
  <c r="BG369"/>
  <c r="BF369"/>
  <c r="T369"/>
  <c r="R369"/>
  <c r="P369"/>
  <c r="BK369"/>
  <c r="J369"/>
  <c r="BE369"/>
  <c r="BI365"/>
  <c r="BH365"/>
  <c r="BG365"/>
  <c r="BF365"/>
  <c r="T365"/>
  <c r="R365"/>
  <c r="P365"/>
  <c r="BK365"/>
  <c r="J365"/>
  <c r="BE365"/>
  <c r="BI361"/>
  <c r="BH361"/>
  <c r="BG361"/>
  <c r="BF361"/>
  <c r="T361"/>
  <c r="R361"/>
  <c r="P361"/>
  <c r="BK361"/>
  <c r="J361"/>
  <c r="BE361"/>
  <c r="BI357"/>
  <c r="BH357"/>
  <c r="BG357"/>
  <c r="BF357"/>
  <c r="T357"/>
  <c r="R357"/>
  <c r="P357"/>
  <c r="BK357"/>
  <c r="J357"/>
  <c r="BE357"/>
  <c r="BI353"/>
  <c r="BH353"/>
  <c r="BG353"/>
  <c r="BF353"/>
  <c r="T353"/>
  <c r="R353"/>
  <c r="P353"/>
  <c r="BK353"/>
  <c r="J353"/>
  <c r="BE353"/>
  <c r="BI349"/>
  <c r="BH349"/>
  <c r="BG349"/>
  <c r="BF349"/>
  <c r="T349"/>
  <c r="T348"/>
  <c r="R349"/>
  <c r="R348"/>
  <c r="P349"/>
  <c r="P348"/>
  <c r="BK349"/>
  <c r="BK348"/>
  <c r="J348"/>
  <c r="J349"/>
  <c r="BE349"/>
  <c r="J65"/>
  <c r="BI345"/>
  <c r="BH345"/>
  <c r="BG345"/>
  <c r="BF345"/>
  <c r="T345"/>
  <c r="R345"/>
  <c r="P345"/>
  <c r="BK345"/>
  <c r="J345"/>
  <c r="BE345"/>
  <c r="BI341"/>
  <c r="BH341"/>
  <c r="BG341"/>
  <c r="BF341"/>
  <c r="T341"/>
  <c r="T340"/>
  <c r="R341"/>
  <c r="R340"/>
  <c r="P341"/>
  <c r="P340"/>
  <c r="BK341"/>
  <c r="BK340"/>
  <c r="J340"/>
  <c r="J341"/>
  <c r="BE341"/>
  <c r="J64"/>
  <c r="BI338"/>
  <c r="BH338"/>
  <c r="BG338"/>
  <c r="BF338"/>
  <c r="T338"/>
  <c r="R338"/>
  <c r="P338"/>
  <c r="BK338"/>
  <c r="J338"/>
  <c r="BE338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9"/>
  <c r="BH329"/>
  <c r="BG329"/>
  <c r="BF329"/>
  <c r="T329"/>
  <c r="T328"/>
  <c r="R329"/>
  <c r="R328"/>
  <c r="P329"/>
  <c r="P328"/>
  <c r="BK329"/>
  <c r="BK328"/>
  <c r="J328"/>
  <c r="J329"/>
  <c r="BE329"/>
  <c r="J63"/>
  <c r="BI318"/>
  <c r="BH318"/>
  <c r="BG318"/>
  <c r="BF318"/>
  <c r="T318"/>
  <c r="R318"/>
  <c r="P318"/>
  <c r="BK318"/>
  <c r="J318"/>
  <c r="BE318"/>
  <c r="BI310"/>
  <c r="BH310"/>
  <c r="BG310"/>
  <c r="BF310"/>
  <c r="T310"/>
  <c r="R310"/>
  <c r="P310"/>
  <c r="BK310"/>
  <c r="J310"/>
  <c r="BE310"/>
  <c r="BI297"/>
  <c r="BH297"/>
  <c r="BG297"/>
  <c r="BF297"/>
  <c r="T297"/>
  <c r="R297"/>
  <c r="P297"/>
  <c r="BK297"/>
  <c r="J297"/>
  <c r="BE297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78"/>
  <c r="BH278"/>
  <c r="BG278"/>
  <c r="BF278"/>
  <c r="T278"/>
  <c r="R278"/>
  <c r="P278"/>
  <c r="BK278"/>
  <c r="J278"/>
  <c r="BE278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2"/>
  <c r="BH252"/>
  <c r="BG252"/>
  <c r="BF252"/>
  <c r="T252"/>
  <c r="R252"/>
  <c r="P252"/>
  <c r="BK252"/>
  <c r="J252"/>
  <c r="BE252"/>
  <c r="BI244"/>
  <c r="BH244"/>
  <c r="BG244"/>
  <c r="BF244"/>
  <c r="T244"/>
  <c r="R244"/>
  <c r="P244"/>
  <c r="BK244"/>
  <c r="J244"/>
  <c r="BE244"/>
  <c r="BI239"/>
  <c r="BH239"/>
  <c r="BG239"/>
  <c r="BF239"/>
  <c r="T239"/>
  <c r="R239"/>
  <c r="P239"/>
  <c r="BK239"/>
  <c r="J239"/>
  <c r="BE239"/>
  <c r="BI234"/>
  <c r="BH234"/>
  <c r="BG234"/>
  <c r="BF234"/>
  <c r="T234"/>
  <c r="R234"/>
  <c r="P234"/>
  <c r="BK234"/>
  <c r="J234"/>
  <c r="BE234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4"/>
  <c r="BH214"/>
  <c r="BG214"/>
  <c r="BF214"/>
  <c r="T214"/>
  <c r="R214"/>
  <c r="P214"/>
  <c r="BK214"/>
  <c r="J214"/>
  <c r="BE214"/>
  <c r="BI210"/>
  <c r="BH210"/>
  <c r="BG210"/>
  <c r="BF210"/>
  <c r="T210"/>
  <c r="R210"/>
  <c r="P210"/>
  <c r="BK210"/>
  <c r="J210"/>
  <c r="BE210"/>
  <c r="BI202"/>
  <c r="BH202"/>
  <c r="BG202"/>
  <c r="BF202"/>
  <c r="T202"/>
  <c r="R202"/>
  <c r="P202"/>
  <c r="BK202"/>
  <c r="J202"/>
  <c r="BE202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78"/>
  <c r="BH178"/>
  <c r="BG178"/>
  <c r="BF178"/>
  <c r="T178"/>
  <c r="T177"/>
  <c r="R178"/>
  <c r="R177"/>
  <c r="P178"/>
  <c r="P177"/>
  <c r="BK178"/>
  <c r="BK177"/>
  <c r="J177"/>
  <c r="J178"/>
  <c r="BE178"/>
  <c r="J62"/>
  <c r="BI174"/>
  <c r="BH174"/>
  <c r="BG174"/>
  <c r="BF174"/>
  <c r="T174"/>
  <c r="R174"/>
  <c r="P174"/>
  <c r="BK174"/>
  <c r="J174"/>
  <c r="BE174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6"/>
  <c r="BH126"/>
  <c r="BG126"/>
  <c r="BF126"/>
  <c r="T126"/>
  <c r="R126"/>
  <c r="P126"/>
  <c r="BK126"/>
  <c r="J126"/>
  <c r="BE126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5"/>
  <c r="BH105"/>
  <c r="BG105"/>
  <c r="BF105"/>
  <c r="T105"/>
  <c r="R105"/>
  <c r="P105"/>
  <c r="BK105"/>
  <c r="J105"/>
  <c r="BE105"/>
  <c r="BI102"/>
  <c r="BH102"/>
  <c r="BG102"/>
  <c r="BF102"/>
  <c r="T102"/>
  <c r="R102"/>
  <c r="P102"/>
  <c r="BK102"/>
  <c r="J102"/>
  <c r="BE102"/>
  <c r="BI99"/>
  <c r="F37"/>
  <c i="1" r="BD56"/>
  <c i="3" r="BH99"/>
  <c r="F36"/>
  <c i="1" r="BC56"/>
  <c i="3" r="BG99"/>
  <c r="F35"/>
  <c i="1" r="BB56"/>
  <c i="3" r="BF99"/>
  <c r="J34"/>
  <c i="1" r="AW56"/>
  <c i="3" r="F34"/>
  <c i="1" r="BA56"/>
  <c i="3" r="T99"/>
  <c r="T98"/>
  <c r="T97"/>
  <c r="T96"/>
  <c r="R99"/>
  <c r="R98"/>
  <c r="R97"/>
  <c r="R96"/>
  <c r="P99"/>
  <c r="P98"/>
  <c r="P97"/>
  <c r="P96"/>
  <c i="1" r="AU56"/>
  <c i="3" r="BK99"/>
  <c r="BK98"/>
  <c r="J98"/>
  <c r="BK97"/>
  <c r="J97"/>
  <c r="BK96"/>
  <c r="J96"/>
  <c r="J59"/>
  <c r="J30"/>
  <c i="1" r="AG56"/>
  <c i="3" r="J99"/>
  <c r="BE99"/>
  <c r="J33"/>
  <c i="1" r="AV56"/>
  <c i="3" r="F33"/>
  <c i="1" r="AZ56"/>
  <c i="3" r="J61"/>
  <c r="J60"/>
  <c r="J92"/>
  <c r="F92"/>
  <c r="F90"/>
  <c r="E88"/>
  <c r="J54"/>
  <c r="F54"/>
  <c r="F52"/>
  <c r="E50"/>
  <c r="J39"/>
  <c r="J24"/>
  <c r="E24"/>
  <c r="J93"/>
  <c r="J55"/>
  <c r="J23"/>
  <c r="J18"/>
  <c r="E18"/>
  <c r="F93"/>
  <c r="F55"/>
  <c r="J17"/>
  <c r="J12"/>
  <c r="J90"/>
  <c r="J52"/>
  <c r="E7"/>
  <c r="E86"/>
  <c r="E48"/>
  <c i="2" r="J37"/>
  <c r="J36"/>
  <c i="1" r="AY55"/>
  <c i="2" r="J35"/>
  <c i="1" r="AX55"/>
  <c i="2"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6"/>
  <c r="BH86"/>
  <c r="BG86"/>
  <c r="BF86"/>
  <c r="T86"/>
  <c r="R86"/>
  <c r="P86"/>
  <c r="BK86"/>
  <c r="J86"/>
  <c r="BE86"/>
  <c r="BI82"/>
  <c r="F37"/>
  <c i="1" r="BD55"/>
  <c i="2" r="BH82"/>
  <c r="F36"/>
  <c i="1" r="BC55"/>
  <c i="2" r="BG82"/>
  <c r="F35"/>
  <c i="1" r="BB55"/>
  <c i="2" r="BF82"/>
  <c r="J34"/>
  <c i="1" r="AW55"/>
  <c i="2" r="F34"/>
  <c i="1" r="BA55"/>
  <c i="2" r="T82"/>
  <c r="T81"/>
  <c r="T80"/>
  <c r="R82"/>
  <c r="R81"/>
  <c r="R80"/>
  <c r="P82"/>
  <c r="P81"/>
  <c r="P80"/>
  <c i="1" r="AU55"/>
  <c i="2" r="BK82"/>
  <c r="BK81"/>
  <c r="J81"/>
  <c r="BK80"/>
  <c r="J80"/>
  <c r="J59"/>
  <c r="J30"/>
  <c i="1" r="AG55"/>
  <c i="2" r="J82"/>
  <c r="BE82"/>
  <c r="J33"/>
  <c i="1" r="AV55"/>
  <c i="2" r="F33"/>
  <c i="1" r="AZ55"/>
  <c i="2" r="J60"/>
  <c r="J76"/>
  <c r="F76"/>
  <c r="F74"/>
  <c r="E72"/>
  <c r="J54"/>
  <c r="F54"/>
  <c r="F52"/>
  <c r="E50"/>
  <c r="J39"/>
  <c r="J24"/>
  <c r="E24"/>
  <c r="J77"/>
  <c r="J55"/>
  <c r="J23"/>
  <c r="J18"/>
  <c r="E18"/>
  <c r="F77"/>
  <c r="F55"/>
  <c r="J17"/>
  <c r="J12"/>
  <c r="J74"/>
  <c r="J52"/>
  <c r="E7"/>
  <c r="E7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<sst xmlns="http://schemas.openxmlformats.org/spreadsheetml/2006/main">
  <si>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</si>
  <si>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</si>
  <si>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</si>
  <si>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</si>
  <si>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{1d600e08-8900-4e9f-b041-72ed5418f938}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</si>
  <si>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</si>
  <si>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</si>
  <si>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</si>
  <si>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</si>
  <si>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</si>
  <si>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</si>
  <si>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</si>
  <si>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</si>
  <si>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</si>
  <si>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130165B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</si>
  <si>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</si>
  <si>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</si>
  <si>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Dvůr Králové nad Labem - ul. Čelakovského - rekonstrukce</t>
  </si>
  <si>
    <t>0,1</t>
  </si>
  <si>
    <t>KSO:</t>
  </si>
  <si>
    <t>822 26</t>
  </si>
  <si>
    <t>CC-CZ:</t>
  </si>
  <si>
    <t>21121</t>
  </si>
  <si>
    <t>1</t>
  </si>
  <si>
    <t>Místo:</t>
  </si>
  <si>
    <t>Dvůr Králové nad Labem</t>
  </si>
  <si>
    <t>Datum:</t>
  </si>
  <si>
    <t>14. 2. 2019</t>
  </si>
  <si>
    <t>10</t>
  </si>
  <si>
    <t>CZ-CPV:</t>
  </si>
  <si>
    <t>45233330-1</t>
  </si>
  <si>
    <t>CZ-CPA:</t>
  </si>
  <si>
    <t>42.11.20</t>
  </si>
  <si>
    <t>100</t>
  </si>
  <si>
    <t>Zadavatel:</t>
  </si>
  <si>
    <t>IČ:</t>
  </si>
  <si>
    <t>00277819</t>
  </si>
  <si>
    <t>Město Dvůr Králové nad Labem</t>
  </si>
  <si>
    <t>DIČ:</t>
  </si>
  <si>
    <t>CZ00277819</t>
  </si>
  <si>
    <t>Uchazeč:</t>
  </si>
  <si>
    <t>Vyplň údaj</t>
  </si>
  <si>
    <t>Projektant:</t>
  </si>
  <si>
    <t>63220385</t>
  </si>
  <si>
    <t>TENET spol. s r.o. architektonický ateliér</t>
  </si>
  <si>
    <t>CZ63220385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</si>
  <si>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</si>
  <si>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</si>
  <si>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</si>
  <si>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</si>
  <si>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</si>
  <si>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</si>
  <si>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</si>
  <si>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</si>
  <si>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</si>
  <si>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</si>
  <si>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</si>
  <si>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</si>
  <si>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</si>
  <si>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</si>
  <si>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</si>
  <si>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</si>
  <si>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</si>
  <si>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</si>
  <si>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</si>
  <si>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</si>
  <si>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</si>
  <si>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</si>
  <si>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</si>
  <si>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</si>
  <si>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</si>
  <si>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</si>
  <si>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</si>
  <si>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</si>
  <si>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</si>
  <si>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</si>
  <si>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</si>
  <si>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</si>
  <si>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</si>
  <si>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</si>
  <si>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</si>
  <si>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</si>
  <si>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</si>
  <si>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</si>
  <si>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</si>
  <si>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</si>
  <si>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</si>
  <si>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</si>
  <si>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</si>
  <si>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1301650</t>
  </si>
  <si>
    <t>Vedlejší a ostatní náklady</t>
  </si>
  <si>
    <t>VON</t>
  </si>
  <si>
    <t>{10c87dfc-5ffa-445b-8c9e-e4feaa5f1286}</t>
  </si>
  <si>
    <t>2</t>
  </si>
  <si>
    <t>1301651</t>
  </si>
  <si>
    <t>SO 101 Komunikace vozidlová</t>
  </si>
  <si>
    <t>STA</t>
  </si>
  <si>
    <t>{1b61233a-7a1c-4b8c-830c-9825202822d4}</t>
  </si>
  <si>
    <t>1301652</t>
  </si>
  <si>
    <t>SO 102 Komunikace pro pěší</t>
  </si>
  <si>
    <t>{a74eb7ae-08e9-44ab-9b58-ca4cfd9f9357}</t>
  </si>
  <si>
    <t>822 29</t>
  </si>
  <si>
    <t>1301655</t>
  </si>
  <si>
    <t>SO 401 Veřejné osvětlení</t>
  </si>
  <si>
    <t>{50523640-d971-468d-9a0a-649bdc295b58}</t>
  </si>
  <si>
    <t>828 75</t>
  </si>
  <si>
    <t>1301656</t>
  </si>
  <si>
    <t>SO 801 Terénní a sadové úpravy</t>
  </si>
  <si>
    <t>{2a010733-bc18-4d40-8592-3e1be0555bb3}</t>
  </si>
  <si>
    <t>823 27</t>
  </si>
  <si>
    <t>KRYCÍ LIST SOUPISU PRACÍ</t>
  </si>
  <si>
    <t>Objekt:</t>
  </si>
  <si>
    <t>1301650 -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</si>
  <si>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</si>
  <si>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</si>
  <si>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</si>
  <si>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</si>
  <si>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</si>
  <si>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</si>
  <si>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</si>
  <si>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</si>
  <si>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</si>
  <si>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</si>
  <si>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</si>
  <si>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</si>
  <si>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</si>
  <si>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</si>
  <si>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</si>
  <si>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</si>
  <si>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</si>
  <si>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</si>
  <si>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</si>
  <si>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</si>
  <si>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</si>
  <si>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</si>
  <si>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</si>
  <si>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K</t>
  </si>
  <si>
    <t>012103000</t>
  </si>
  <si>
    <t>Geodetické práce před výstavbou</t>
  </si>
  <si>
    <t>Kč</t>
  </si>
  <si>
    <t>CS ÚRS 2019 01</t>
  </si>
  <si>
    <t>1024</t>
  </si>
  <si>
    <t>2091017335</t>
  </si>
  <si>
    <t>VV</t>
  </si>
  <si>
    <t>"Vytýčení inženýrských sítí"</t>
  </si>
  <si>
    <t>"Odborný odhad"</t>
  </si>
  <si>
    <t>012303000</t>
  </si>
  <si>
    <t>Geodetické práce po výstavbě</t>
  </si>
  <si>
    <t>1427035395</t>
  </si>
  <si>
    <t>"Zaměření skutečného provedení"</t>
  </si>
  <si>
    <t>3</t>
  </si>
  <si>
    <t>013254000</t>
  </si>
  <si>
    <t>Dokumentace skutečného provedení stavby</t>
  </si>
  <si>
    <t>1867793058</t>
  </si>
  <si>
    <t>4</t>
  </si>
  <si>
    <t>042503000</t>
  </si>
  <si>
    <t>Plán BOZP na staveništi</t>
  </si>
  <si>
    <t>699505021</t>
  </si>
  <si>
    <t>043103000</t>
  </si>
  <si>
    <t>Zkoušky bez rozlišení</t>
  </si>
  <si>
    <t>1413525043</t>
  </si>
  <si>
    <t>"Zkoušky zhutnění pláně a hutnění rýh"</t>
  </si>
  <si>
    <t>6</t>
  </si>
  <si>
    <t>030001000</t>
  </si>
  <si>
    <t>Zařízení staveniště</t>
  </si>
  <si>
    <t>1942673330</t>
  </si>
  <si>
    <t>7</t>
  </si>
  <si>
    <t>070001000</t>
  </si>
  <si>
    <t>Provozní vlivy</t>
  </si>
  <si>
    <t>-491061709</t>
  </si>
  <si>
    <t>1301651 - SO 101 Komunikace vozidlová</t>
  </si>
  <si>
    <t>HSV - Práce a dodávky HSV</t>
  </si>
  <si>
    <t xml:space="preserve">    1 - Zemní práce</t>
  </si>
  <si>
    <t xml:space="preserve">    110 - Bourání konstrukcí</t>
  </si>
  <si>
    <t xml:space="preserve">    210 - Trativody</t>
  </si>
  <si>
    <t xml:space="preserve">    4 - Vodorovné konstrukce</t>
  </si>
  <si>
    <t xml:space="preserve">    410 - Vpusti</t>
  </si>
  <si>
    <t xml:space="preserve">    420 - Chráničky</t>
  </si>
  <si>
    <t xml:space="preserve">    510 - Podklady nestmelené</t>
  </si>
  <si>
    <t xml:space="preserve">    520 - Podklady stmelené</t>
  </si>
  <si>
    <t xml:space="preserve">    530 - Kryty živičné</t>
  </si>
  <si>
    <t xml:space="preserve">    590 - Dopravně inženýrská opatření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</si>
  <si>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</si>
  <si>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</si>
  <si>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991 - Přesun hmot</t>
  </si>
  <si>
    <t>M - Práce a dodávky M</t>
  </si>
  <si>
    <t xml:space="preserve">    21-M - Elektromontáže</t>
  </si>
  <si>
    <t xml:space="preserve">    22-M - Montáže technologických zařízení pro dopravní stavby</t>
  </si>
  <si>
    <t>HSV</t>
  </si>
  <si>
    <t>Práce a dodávky HSV</t>
  </si>
  <si>
    <t>Zemní práce</t>
  </si>
  <si>
    <t>122202202</t>
  </si>
  <si>
    <t>Odkopávky a prokopávky nezapažené pro silnice objemu do 1000 m3 v hornině tř. 3</t>
  </si>
  <si>
    <t>m3</t>
  </si>
  <si>
    <t>CS ÚRS 2018 01</t>
  </si>
  <si>
    <t>2139543789</t>
  </si>
  <si>
    <t>"A.5"</t>
  </si>
  <si>
    <t>1783,91</t>
  </si>
  <si>
    <t>122202209</t>
  </si>
  <si>
    <t>Příplatek k odkopávkám a prokopávkám pro silnice v hornině tř. 3 za lepivost</t>
  </si>
  <si>
    <t>-828101529</t>
  </si>
  <si>
    <t>"Z předchozí položky"</t>
  </si>
  <si>
    <t>132201101</t>
  </si>
  <si>
    <t>Hloubení rýh š do 600 mm v hornině tř. 3 objemu do 100 m3</t>
  </si>
  <si>
    <t>1630640885</t>
  </si>
  <si>
    <t>"Drenáž"</t>
  </si>
  <si>
    <t>60,85</t>
  </si>
  <si>
    <t>132201109</t>
  </si>
  <si>
    <t>Příplatek za lepivost k hloubení rýh š do 600 mm v hornině tř. 3</t>
  </si>
  <si>
    <t>-2008379679</t>
  </si>
  <si>
    <t>132212201</t>
  </si>
  <si>
    <t>Hloubení rýh š přes 600 do 2000 mm ručním nebo pneum nářadím v soudržných horninách tř. 3</t>
  </si>
  <si>
    <t>683026192</t>
  </si>
  <si>
    <t>"Chráničky"</t>
  </si>
  <si>
    <t>"B.1.9"</t>
  </si>
  <si>
    <t>(9,00+9,00+9,00+9,00+12,00+8,00+2,00+25,00+9,00+8,00)*0,60*0,30</t>
  </si>
  <si>
    <t>"Přeložka sdělovacího vedení a kabelu nn"</t>
  </si>
  <si>
    <t>"B.1.2.3"</t>
  </si>
  <si>
    <t>2*(6,00+10,00+6,00)*0,70*0,60</t>
  </si>
  <si>
    <t>Součet</t>
  </si>
  <si>
    <t>132212209</t>
  </si>
  <si>
    <t>Příplatek za lepivost u hloubení rýh š do 2000 mm ručním nebo pneum nářadím v hornině tř. 3</t>
  </si>
  <si>
    <t>-760297121</t>
  </si>
  <si>
    <t>36,48</t>
  </si>
  <si>
    <t>133202011</t>
  </si>
  <si>
    <t>Hloubení šachet ručním nebo pneum nářadím v soudržných horninách tř. 3, plocha výkopu do 4 m2</t>
  </si>
  <si>
    <t>-66962885</t>
  </si>
  <si>
    <t>"Vpusti"</t>
  </si>
  <si>
    <t>1,06*1,00*1,00*14</t>
  </si>
  <si>
    <t>8</t>
  </si>
  <si>
    <t>133202019</t>
  </si>
  <si>
    <t>Příplatek za lepivost u hloubení šachet ručním nebo pneum nářadím v horninách tř. 3</t>
  </si>
  <si>
    <t>90606945</t>
  </si>
  <si>
    <t>14,84</t>
  </si>
  <si>
    <t>9</t>
  </si>
  <si>
    <t>120901121</t>
  </si>
  <si>
    <t>Bourání zdiva z betonu prostého neprokládaného ručně</t>
  </si>
  <si>
    <t>-216779099</t>
  </si>
  <si>
    <t>"Stávající vpusti"</t>
  </si>
  <si>
    <t>3,14*0,30*0,30*1,50*11</t>
  </si>
  <si>
    <t>175101201</t>
  </si>
  <si>
    <t>Obsypání objektů bez prohození sypaniny z hornin tř. 1 až 4 uloženým do 30 m od kraje objektu</t>
  </si>
  <si>
    <t>849874767</t>
  </si>
  <si>
    <t>14,84-14*1,06*3,14*0,25*0,25</t>
  </si>
  <si>
    <t>11</t>
  </si>
  <si>
    <t>M</t>
  </si>
  <si>
    <t>583441550</t>
  </si>
  <si>
    <t>štěrkodrť frakce 0-22</t>
  </si>
  <si>
    <t>t</t>
  </si>
  <si>
    <t>950161233</t>
  </si>
  <si>
    <t>11,928*1,80</t>
  </si>
  <si>
    <t>12</t>
  </si>
  <si>
    <t>120001101</t>
  </si>
  <si>
    <t>Příplatek za ztížení vykopávky v blízkosti podzemního vedení</t>
  </si>
  <si>
    <t>1154562808</t>
  </si>
  <si>
    <t>"Stávající vedení, chráničky"</t>
  </si>
  <si>
    <t>"B.1.2.1 - B.1.2.3, B1.9"</t>
  </si>
  <si>
    <t>0,60*0,40*(6,50+9,70+7,50+6,40+6,40+6,40+6,40+7,90+7,50+7,50+7,50+12,60+11,20+12,50+7,50+7,50+7,50+9,00+11,30+10,00+8,00)</t>
  </si>
  <si>
    <t>"B1.2.3"</t>
  </si>
  <si>
    <t>13</t>
  </si>
  <si>
    <t>181951101</t>
  </si>
  <si>
    <t>Úprava pláně v hornině tř. 1 až 4 bez zhutnění</t>
  </si>
  <si>
    <t>m2</t>
  </si>
  <si>
    <t>591938184</t>
  </si>
  <si>
    <t>"Parapláň"</t>
  </si>
  <si>
    <t>"Digitální situační výkresy - B.1.2.1 - B.1.2.3"</t>
  </si>
  <si>
    <t>2723*1,1</t>
  </si>
  <si>
    <t>14</t>
  </si>
  <si>
    <t>162701105</t>
  </si>
  <si>
    <t>Vodorovné přemístění do 10000 m výkopku/sypaniny z horniny tř. 1 až 4</t>
  </si>
  <si>
    <t>-530183474</t>
  </si>
  <si>
    <t>"Z předchozích položek"</t>
  </si>
  <si>
    <t>162701109</t>
  </si>
  <si>
    <t>Příplatek k vodorovnému přemístění výkopku/sypaniny z horniny tř. 1 až 4 ZKD 1000 m přes 10000 m</t>
  </si>
  <si>
    <t>281876109</t>
  </si>
  <si>
    <t>"Skládka Bohuslavice - do 27 km"</t>
  </si>
  <si>
    <t>1896,08*17</t>
  </si>
  <si>
    <t>16</t>
  </si>
  <si>
    <t>162701155</t>
  </si>
  <si>
    <t>Vodorovné přemístění do 10000 m výkopku/sypaniny z horniny tř. 5 až 7</t>
  </si>
  <si>
    <t>-132909148</t>
  </si>
  <si>
    <t>17</t>
  </si>
  <si>
    <t>162701159</t>
  </si>
  <si>
    <t>Příplatek k vodorovnému přemístění výkopku/sypaniny z horniny tř. 5 až 7 ZKD 1000 m přes 10000 m</t>
  </si>
  <si>
    <t>-378658606</t>
  </si>
  <si>
    <t>4,663*17</t>
  </si>
  <si>
    <t>18</t>
  </si>
  <si>
    <t>171201201</t>
  </si>
  <si>
    <t>Uložení sypaniny na skládky</t>
  </si>
  <si>
    <t>-1210432832</t>
  </si>
  <si>
    <t>1896,08</t>
  </si>
  <si>
    <t>4,663</t>
  </si>
  <si>
    <t>19</t>
  </si>
  <si>
    <t>171201211</t>
  </si>
  <si>
    <t>Poplatek za uložení odpadu ze sypaniny na skládce (skládkovné)</t>
  </si>
  <si>
    <t>782143956</t>
  </si>
  <si>
    <t>1900,743*1,8</t>
  </si>
  <si>
    <t>110</t>
  </si>
  <si>
    <t>Bourání konstrukcí</t>
  </si>
  <si>
    <t>20</t>
  </si>
  <si>
    <t>113201112</t>
  </si>
  <si>
    <t>Vytrhání obrub silničních ležatých</t>
  </si>
  <si>
    <t>m</t>
  </si>
  <si>
    <t>209225275</t>
  </si>
  <si>
    <t>"Digitální mapový podklad"</t>
  </si>
  <si>
    <t>"Kamenné obrubníky"</t>
  </si>
  <si>
    <t>102,04+44,87+17,50+41,18+26,67+39,31+157,67+72,26</t>
  </si>
  <si>
    <t>979024443</t>
  </si>
  <si>
    <t>Očištění vybouraných obrubníků a krajníků silničních</t>
  </si>
  <si>
    <t>-1853314053</t>
  </si>
  <si>
    <t>501,5</t>
  </si>
  <si>
    <t>22</t>
  </si>
  <si>
    <t>113202111</t>
  </si>
  <si>
    <t>Vytrhání obrub krajníků obrubníků stojatých</t>
  </si>
  <si>
    <t>470223562</t>
  </si>
  <si>
    <t>"Betonové obrubníky stojaté"</t>
  </si>
  <si>
    <t>11,80+10,75+2,95+3,02+35,43+79,47+8,67+43,22+5,16+15,18+35,36</t>
  </si>
  <si>
    <t>"Vodicí proužky"</t>
  </si>
  <si>
    <t>11,80+10,75+2,95+3,02+2,35</t>
  </si>
  <si>
    <t>23</t>
  </si>
  <si>
    <t>113203111</t>
  </si>
  <si>
    <t>Vytrhání obrub z dlažebních kostek</t>
  </si>
  <si>
    <t>1545768788</t>
  </si>
  <si>
    <t>2*44,69+2*55,92+85,50</t>
  </si>
  <si>
    <t>24</t>
  </si>
  <si>
    <t>979024442</t>
  </si>
  <si>
    <t>Očištění vybouraných obrubníků a krajníků chodníkových</t>
  </si>
  <si>
    <t>180253656</t>
  </si>
  <si>
    <t>286,72</t>
  </si>
  <si>
    <t>25</t>
  </si>
  <si>
    <t>113154113</t>
  </si>
  <si>
    <t>Frézování živičného krytu tl 50 mm pruh š 0,5 m pl do 500 m2 bez překážek v trase</t>
  </si>
  <si>
    <t>1687106176</t>
  </si>
  <si>
    <t>"Rozjezdy bočních ulic bez ul. Na Příčce"</t>
  </si>
  <si>
    <t>3,51+1,51+2,93+3,94+3,04</t>
  </si>
  <si>
    <t>26</t>
  </si>
  <si>
    <t>113154254</t>
  </si>
  <si>
    <t>Frézování živičného krytu tl 100 mm pruh š 1 m pl do 1000 m2 s překážkami v trase</t>
  </si>
  <si>
    <t>-1788492538</t>
  </si>
  <si>
    <t>"Inženýrskogeologický průzkum"</t>
  </si>
  <si>
    <t>"Tl. 100mm"</t>
  </si>
  <si>
    <t>750,37</t>
  </si>
  <si>
    <t>"Tl. 70mm"</t>
  </si>
  <si>
    <t>550,54</t>
  </si>
  <si>
    <t>27</t>
  </si>
  <si>
    <t>113154123</t>
  </si>
  <si>
    <t>Frézování živičného krytu tl 50 mm pruh š 1 m pl do 500 m2 bez překážek v trase</t>
  </si>
  <si>
    <t>-563217231</t>
  </si>
  <si>
    <t>104,66+77,94+24,92+127,51+41,05</t>
  </si>
  <si>
    <t>28</t>
  </si>
  <si>
    <t>113154353</t>
  </si>
  <si>
    <t>Frézování živičného krytu tl 50 mm pruh š 1 m pl do 10000 m2 s překážkami v trase</t>
  </si>
  <si>
    <t>-1404528750</t>
  </si>
  <si>
    <t>1663,84</t>
  </si>
  <si>
    <t>"zmenšení rozsahu - revize 2018"</t>
  </si>
  <si>
    <t>-230</t>
  </si>
  <si>
    <t>29</t>
  </si>
  <si>
    <t>919735111</t>
  </si>
  <si>
    <t>Řezání stávajícího živičného krytu hl do 50 mm</t>
  </si>
  <si>
    <t>-398615790</t>
  </si>
  <si>
    <t>"Rozjezd ul. Na Příčce"</t>
  </si>
  <si>
    <t>6,12</t>
  </si>
  <si>
    <t>30</t>
  </si>
  <si>
    <t>113107141</t>
  </si>
  <si>
    <t>Odstranění krytu pl do 50 m2 živičných tl 50 mm</t>
  </si>
  <si>
    <t>-16361528</t>
  </si>
  <si>
    <t>3,07</t>
  </si>
  <si>
    <t>31</t>
  </si>
  <si>
    <t>113107142</t>
  </si>
  <si>
    <t>Odstranění podkladu pl do 50 m2 živičných tl 100 mm</t>
  </si>
  <si>
    <t>-994307700</t>
  </si>
  <si>
    <t>"Podkladní vrstvy"</t>
  </si>
  <si>
    <t>24,92</t>
  </si>
  <si>
    <t>32</t>
  </si>
  <si>
    <t>113107182</t>
  </si>
  <si>
    <t>Odstranění podkladu pl přes 50 do 200 m2 živičných tl 100 mm</t>
  </si>
  <si>
    <t>-562917734</t>
  </si>
  <si>
    <t>77,94+104,66</t>
  </si>
  <si>
    <t>33</t>
  </si>
  <si>
    <t>113107242</t>
  </si>
  <si>
    <t>Odstranění podkladu pl přes 200 m2 živičných tl 100 mm</t>
  </si>
  <si>
    <t>1067524130</t>
  </si>
  <si>
    <t>506,55</t>
  </si>
  <si>
    <t>34</t>
  </si>
  <si>
    <t>113107244</t>
  </si>
  <si>
    <t>Odstranění podkladu pl přes 200 m2 živičných tl 200 mm</t>
  </si>
  <si>
    <t>-808661558</t>
  </si>
  <si>
    <t>2585,10</t>
  </si>
  <si>
    <t>35</t>
  </si>
  <si>
    <t>113107222</t>
  </si>
  <si>
    <t>Odstranění podkladu pl přes 200 m2 z kameniva drceného tl 200 mm</t>
  </si>
  <si>
    <t>1459428271</t>
  </si>
  <si>
    <t>"Podsypná vrstva"</t>
  </si>
  <si>
    <t>1677,00</t>
  </si>
  <si>
    <t>36</t>
  </si>
  <si>
    <t>113107223</t>
  </si>
  <si>
    <t>Odstranění podkladu pl přes 200 m2 z kameniva drceného tl 300 mm</t>
  </si>
  <si>
    <t>-669544326</t>
  </si>
  <si>
    <t>1663,82</t>
  </si>
  <si>
    <t>37</t>
  </si>
  <si>
    <t>966006132</t>
  </si>
  <si>
    <t>Odstranění značek dopravních nebo orientačních se sloupky s betonovými patkami</t>
  </si>
  <si>
    <t>kus</t>
  </si>
  <si>
    <t>237335634</t>
  </si>
  <si>
    <t>38</t>
  </si>
  <si>
    <t>966006211</t>
  </si>
  <si>
    <t>Odstranění svislých dopravních značek ze sloupů, sloupků nebo konzol</t>
  </si>
  <si>
    <t>-1990620259</t>
  </si>
  <si>
    <t>39</t>
  </si>
  <si>
    <t>997221551</t>
  </si>
  <si>
    <t>Vodorovná doprava suti ze sypkých materiálů do 1 km</t>
  </si>
  <si>
    <t>-288677946</t>
  </si>
  <si>
    <t>"Frézovaná drť"</t>
  </si>
  <si>
    <t>1,911+333,033+48,138+183,522</t>
  </si>
  <si>
    <t>"Kamenivo - podsypná vrstva"</t>
  </si>
  <si>
    <t>419,63+732,081</t>
  </si>
  <si>
    <t>40</t>
  </si>
  <si>
    <t>997221559</t>
  </si>
  <si>
    <t>Příplatek ZKD 1 km u vodorovné dopravy suti ze sypkých materiálů</t>
  </si>
  <si>
    <t>-2050048289</t>
  </si>
  <si>
    <t>"Skládka TS Dvůr Králové - do 4km"</t>
  </si>
  <si>
    <t>3*(1,91+333,033+48,138+183,522)</t>
  </si>
  <si>
    <t>41</t>
  </si>
  <si>
    <t>-296713700</t>
  </si>
  <si>
    <t>"Skládka Bohuslavice - do 27km"</t>
  </si>
  <si>
    <t>26*(419,63+732,081)</t>
  </si>
  <si>
    <t>42</t>
  </si>
  <si>
    <t>997221561</t>
  </si>
  <si>
    <t>Vodorovná doprava suti z kusových materiálů do 1 km</t>
  </si>
  <si>
    <t>-1826347472</t>
  </si>
  <si>
    <t>"Asfalt - podkladní vrstva"</t>
  </si>
  <si>
    <t>0,301+5,482+40,172+11,441+1059,795</t>
  </si>
  <si>
    <t>43</t>
  </si>
  <si>
    <t>997221569</t>
  </si>
  <si>
    <t>Příplatek ZKD 1 km u vodorovné dopravy suti z kusových materiálů</t>
  </si>
  <si>
    <t>1764069953</t>
  </si>
  <si>
    <t>26*(0,301+5,482+40,172+11,441+1059,795)</t>
  </si>
  <si>
    <t>44</t>
  </si>
  <si>
    <t>997221571</t>
  </si>
  <si>
    <t>Vodorovná doprava vybouraných hmot do 1 km</t>
  </si>
  <si>
    <t>-798346078</t>
  </si>
  <si>
    <t>145,435</t>
  </si>
  <si>
    <t>"Betonové obrubníky"</t>
  </si>
  <si>
    <t>57,785</t>
  </si>
  <si>
    <t>"Kamenné kostky"</t>
  </si>
  <si>
    <t>32,973</t>
  </si>
  <si>
    <t>"Sloupky dopravních značek"</t>
  </si>
  <si>
    <t>0,492</t>
  </si>
  <si>
    <t>"Dopravní značky - 10ks"</t>
  </si>
  <si>
    <t>0,040</t>
  </si>
  <si>
    <t>45</t>
  </si>
  <si>
    <t>997221579</t>
  </si>
  <si>
    <t>Příplatek ZKD 1 km u vodorovné dopravy vybouraných hmot</t>
  </si>
  <si>
    <t>1610746362</t>
  </si>
  <si>
    <t>3*145,435</t>
  </si>
  <si>
    <t>3*32,973</t>
  </si>
  <si>
    <t>46</t>
  </si>
  <si>
    <t>-479685997</t>
  </si>
  <si>
    <t>26*57,785</t>
  </si>
  <si>
    <t>26*0,492</t>
  </si>
  <si>
    <t>26*0,040</t>
  </si>
  <si>
    <t>210</t>
  </si>
  <si>
    <t>Trativody</t>
  </si>
  <si>
    <t>47</t>
  </si>
  <si>
    <t>212755215</t>
  </si>
  <si>
    <t>Trativody z drenážních trubek plastových flexibilních D 130 mm bez lože</t>
  </si>
  <si>
    <t>-1847847196</t>
  </si>
  <si>
    <t>"B.1.2.1- B.1.2.3, B.1.4.1 - B.1.4.4"</t>
  </si>
  <si>
    <t>34,00+340,00+53,00</t>
  </si>
  <si>
    <t>48</t>
  </si>
  <si>
    <t>212682111</t>
  </si>
  <si>
    <t>Lože pro trativody z prohozeného výkopového materiálu</t>
  </si>
  <si>
    <t>609377773</t>
  </si>
  <si>
    <t>(34,00+340,00+53,00)*0,05</t>
  </si>
  <si>
    <t>49</t>
  </si>
  <si>
    <t>211531111</t>
  </si>
  <si>
    <t>Výplň odvodňovacích žeber nebo trativodů kamenivem hrubým drceným frakce 16 až 63 mm</t>
  </si>
  <si>
    <t>721893990</t>
  </si>
  <si>
    <t>(34,00+340,00+53,00)*0,50*0,30</t>
  </si>
  <si>
    <t>50</t>
  </si>
  <si>
    <t>894812613</t>
  </si>
  <si>
    <t>Vyříznutí a utěsnění otvoru ve stěně šachty DN 200</t>
  </si>
  <si>
    <t>-648404678</t>
  </si>
  <si>
    <t>Vodorovné konstrukce</t>
  </si>
  <si>
    <t>51</t>
  </si>
  <si>
    <t>213141112</t>
  </si>
  <si>
    <t>Zřízení vrstvy z geotextilie v rovině nebo ve sklonu do 1:5 š do 6 m</t>
  </si>
  <si>
    <t>-1719111557</t>
  </si>
  <si>
    <t>"Digitální polohopis"</t>
  </si>
  <si>
    <t>"B.1.2.1 - B.1.2.3"</t>
  </si>
  <si>
    <t>52</t>
  </si>
  <si>
    <t>69311009</t>
  </si>
  <si>
    <t>geotextilie tkaná separační, filtrační, výztužná PP pevnost v tahu 60kN/m</t>
  </si>
  <si>
    <t>-47748950</t>
  </si>
  <si>
    <t>"z předchozí položky"</t>
  </si>
  <si>
    <t>2995,3*1,15</t>
  </si>
  <si>
    <t>410</t>
  </si>
  <si>
    <t>Vpusti</t>
  </si>
  <si>
    <t>53</t>
  </si>
  <si>
    <t>452311151</t>
  </si>
  <si>
    <t>Podkladní desky z betonu prostého tř. C 20/25 otevřený výkop</t>
  </si>
  <si>
    <t>-1782250987</t>
  </si>
  <si>
    <t>"B.1.7"</t>
  </si>
  <si>
    <t>14*1,00*1,00*0,10</t>
  </si>
  <si>
    <t>54</t>
  </si>
  <si>
    <t>895941111</t>
  </si>
  <si>
    <t>Zřízení vpusti kanalizační uliční z betonových dílců typ UV-50 normální</t>
  </si>
  <si>
    <t>1991723451</t>
  </si>
  <si>
    <t>55</t>
  </si>
  <si>
    <t>59223852</t>
  </si>
  <si>
    <t>dno betonové pro uliční vpusť s kalovou prohlubní 45x30x5 cm</t>
  </si>
  <si>
    <t>-672815851</t>
  </si>
  <si>
    <t>56</t>
  </si>
  <si>
    <t>59223854</t>
  </si>
  <si>
    <t>skruž betonová pro uliční vpusť s výtokovým otvorem PVC, 45x35x5 cm</t>
  </si>
  <si>
    <t>176251709</t>
  </si>
  <si>
    <t>57</t>
  </si>
  <si>
    <t>59223862</t>
  </si>
  <si>
    <t>skruž betonová pro uliční vpusť středová 45 x 29,5 x 5 cm</t>
  </si>
  <si>
    <t>-1058704979</t>
  </si>
  <si>
    <t>58</t>
  </si>
  <si>
    <t>59223858</t>
  </si>
  <si>
    <t>skruž betonová pro uliční vpusť horní 45 x 57 x 5 cm</t>
  </si>
  <si>
    <t>1195122351</t>
  </si>
  <si>
    <t>59</t>
  </si>
  <si>
    <t>59223864</t>
  </si>
  <si>
    <t>prstenec betonový pro uliční vpusť vyrovnávací 39 x 6 x 13 cm</t>
  </si>
  <si>
    <t>-6789473</t>
  </si>
  <si>
    <t>60</t>
  </si>
  <si>
    <t>592271850</t>
  </si>
  <si>
    <t>Vpusť odtoková, s litinovým rámem, 50x24x64 cm</t>
  </si>
  <si>
    <t>CS ÚRS 2013 01</t>
  </si>
  <si>
    <t>-1119023901</t>
  </si>
  <si>
    <t>"Odtokové vpusti"</t>
  </si>
  <si>
    <t>61</t>
  </si>
  <si>
    <t>899203112</t>
  </si>
  <si>
    <t>Osazení mříží litinových včetně rámů a košů na bahno pro třídu zatížení B12, C250</t>
  </si>
  <si>
    <t>-296479854</t>
  </si>
  <si>
    <t>62</t>
  </si>
  <si>
    <t>592238760</t>
  </si>
  <si>
    <t>rám zabetonovaný DIN 19583-9 500/500 mm</t>
  </si>
  <si>
    <t>-282948444</t>
  </si>
  <si>
    <t>63</t>
  </si>
  <si>
    <t>592238780</t>
  </si>
  <si>
    <t>mříž M1 D400 DIN 19583-13, 500/500 mm</t>
  </si>
  <si>
    <t>575716655</t>
  </si>
  <si>
    <t>64</t>
  </si>
  <si>
    <t>899204112</t>
  </si>
  <si>
    <t>Osazení mříží litinových včetně rámů a košů na bahno pro třídu zatížení D400, E600</t>
  </si>
  <si>
    <t>-188433982</t>
  </si>
  <si>
    <t>65</t>
  </si>
  <si>
    <t>592271660</t>
  </si>
  <si>
    <t>kryt štěrbinový litinový, tř. D400 DN150, štěrbina 150/20, 50x22,7x4 cm, černý</t>
  </si>
  <si>
    <t>-1901738376</t>
  </si>
  <si>
    <t>420</t>
  </si>
  <si>
    <t>Chráničky</t>
  </si>
  <si>
    <t>66</t>
  </si>
  <si>
    <t>119001423</t>
  </si>
  <si>
    <t>Dočasné zajištění kabelů a kabelových tratí z více než 6 volně ložených kabelů</t>
  </si>
  <si>
    <t>-482857945</t>
  </si>
  <si>
    <t>9,00+9,00+9,00+9,00+12,00+8,00+2,00+25,00+9,00+8,00</t>
  </si>
  <si>
    <t>67</t>
  </si>
  <si>
    <t>388151200</t>
  </si>
  <si>
    <t>Osazení kabelových žlabů plastových do rýhy</t>
  </si>
  <si>
    <t>1564036944</t>
  </si>
  <si>
    <t>68</t>
  </si>
  <si>
    <t>899623161</t>
  </si>
  <si>
    <t>Obetonování žlabů betonem prostým tř. C 20/25 v otevřeném výkopu</t>
  </si>
  <si>
    <t>-2104636341</t>
  </si>
  <si>
    <t>(9,00+9,00+9,00+9,00+12,00+8,00+2,00+25,00+9,00+8,00)*0,40*0,10</t>
  </si>
  <si>
    <t>69</t>
  </si>
  <si>
    <t>562451200</t>
  </si>
  <si>
    <t>žlab kabelový s víkem ze směsových plastů 120x20x13 cm</t>
  </si>
  <si>
    <t>401564898</t>
  </si>
  <si>
    <t>8,00+8,00+8,00+8,00+10,00+7,00+2,00+21,00+8,00+7,00</t>
  </si>
  <si>
    <t>70</t>
  </si>
  <si>
    <t>562451190</t>
  </si>
  <si>
    <t>víko kabelového žlabu ze směsových plastů 120x20x13 cm</t>
  </si>
  <si>
    <t>-46686788</t>
  </si>
  <si>
    <t>510</t>
  </si>
  <si>
    <t>Podklady nestmelené</t>
  </si>
  <si>
    <t>71</t>
  </si>
  <si>
    <t>564751111</t>
  </si>
  <si>
    <t>Podklad z kameniva drceného vel. 8-16-32 mm tl 150 mm</t>
  </si>
  <si>
    <t>-1284485908</t>
  </si>
  <si>
    <t>"Sanace"</t>
  </si>
  <si>
    <t xml:space="preserve">"Digitální situační výkresy  B.1.2.1 - B.1.2.3"</t>
  </si>
  <si>
    <t>"druhá vrstva"</t>
  </si>
  <si>
    <t>72</t>
  </si>
  <si>
    <t>564871111</t>
  </si>
  <si>
    <t>Podklad ze štěrkodrtě ŠD tl 250 mm</t>
  </si>
  <si>
    <t>-1291211327</t>
  </si>
  <si>
    <t>"Vozovka"</t>
  </si>
  <si>
    <t>"Digitální situační výkresy - B.1.2.1-B.1.2.3"</t>
  </si>
  <si>
    <t>73</t>
  </si>
  <si>
    <t>564952113</t>
  </si>
  <si>
    <t>Podklad z mechanicky zpevněného kameniva MZK tl 170 mm</t>
  </si>
  <si>
    <t>-1023862558</t>
  </si>
  <si>
    <t>"Spodní podkladní vrstva"</t>
  </si>
  <si>
    <t>520</t>
  </si>
  <si>
    <t>Podklady stmelené</t>
  </si>
  <si>
    <t>74</t>
  </si>
  <si>
    <t>565135111</t>
  </si>
  <si>
    <t>Asfaltový beton vrstva podkladní ACP 16+ (obalované kamenivo OKS) tl 50 mm š do 3 m</t>
  </si>
  <si>
    <t>353343403</t>
  </si>
  <si>
    <t>"Vrchní podkladní vrstva"</t>
  </si>
  <si>
    <t>2723</t>
  </si>
  <si>
    <t>75</t>
  </si>
  <si>
    <t>577155112</t>
  </si>
  <si>
    <t>Asfaltový beton vrstva ložní ACL 16+ (ABH) tl 60 mm š do 3 m z nemodifikovaného asfaltu</t>
  </si>
  <si>
    <t>-1378428753</t>
  </si>
  <si>
    <t>"Ložní vrstva"</t>
  </si>
  <si>
    <t>76</t>
  </si>
  <si>
    <t>573231111</t>
  </si>
  <si>
    <t>Postřik živičný spojovací ze silniční emulze v množství do 0,7 kg/m2</t>
  </si>
  <si>
    <t>-1823247640</t>
  </si>
  <si>
    <t>530</t>
  </si>
  <si>
    <t>Kryty živičné</t>
  </si>
  <si>
    <t>77</t>
  </si>
  <si>
    <t>577144111</t>
  </si>
  <si>
    <t>Asfaltový beton vrstva obrusná ACO 11+ (ABS) tř. I tl 50 mm š do 3 m z nemodifikovaného asfaltu</t>
  </si>
  <si>
    <t>-1928940026</t>
  </si>
  <si>
    <t>2723+3,00+3,50+1,50+2,95+3,95+3,00+3,05</t>
  </si>
  <si>
    <t>78</t>
  </si>
  <si>
    <t>-1355386965</t>
  </si>
  <si>
    <t>79</t>
  </si>
  <si>
    <t>938909311</t>
  </si>
  <si>
    <t>Odstranění bláta a hlinitého nánosu z povrchu podkladu nebo krytu betonového nebo živičného</t>
  </si>
  <si>
    <t>1851753846</t>
  </si>
  <si>
    <t>"Rozjezdy bočních ulic"</t>
  </si>
  <si>
    <t>3,00+3,50+1,50+2,95+3,95+3,00+3,05</t>
  </si>
  <si>
    <t>80</t>
  </si>
  <si>
    <t>938908411</t>
  </si>
  <si>
    <t>Očištění povrchu krytu nebo podkladu živičného vodou</t>
  </si>
  <si>
    <t>1331064300</t>
  </si>
  <si>
    <t>590</t>
  </si>
  <si>
    <t>Dopravně inženýrská opatření</t>
  </si>
  <si>
    <t>81</t>
  </si>
  <si>
    <t>913121111</t>
  </si>
  <si>
    <t>Montáž a demontáž dočasné dopravní značky kompletní základní</t>
  </si>
  <si>
    <t>-2142843640</t>
  </si>
  <si>
    <t>"DIO - 1.etapa"</t>
  </si>
  <si>
    <t>"A.10.1"</t>
  </si>
  <si>
    <t>"DIO - 2. etapa"</t>
  </si>
  <si>
    <t>"A.10.2"</t>
  </si>
  <si>
    <t>82</t>
  </si>
  <si>
    <t>913121112</t>
  </si>
  <si>
    <t>Montáž a demontáž dočasné dopravní značky kompletní zvětšené</t>
  </si>
  <si>
    <t>-2056860558</t>
  </si>
  <si>
    <t>83</t>
  </si>
  <si>
    <t>913121211</t>
  </si>
  <si>
    <t>Příplatek k dočasné dopravní značce kompletní základní za první a ZKD den použití</t>
  </si>
  <si>
    <t>-1978186884</t>
  </si>
  <si>
    <t>44*42</t>
  </si>
  <si>
    <t>23*84</t>
  </si>
  <si>
    <t>84</t>
  </si>
  <si>
    <t>913121212</t>
  </si>
  <si>
    <t>Příplatek k dočasné dopravní značce kompletní zvětšené za první a ZKD den použití</t>
  </si>
  <si>
    <t>-2094963250</t>
  </si>
  <si>
    <t>5*42</t>
  </si>
  <si>
    <t>85</t>
  </si>
  <si>
    <t>913211113</t>
  </si>
  <si>
    <t>Montáž a demontáž dočasné dopravní zábrany Z2 reflexní šířky 3 m</t>
  </si>
  <si>
    <t>-872803408</t>
  </si>
  <si>
    <t>86</t>
  </si>
  <si>
    <t>913921131</t>
  </si>
  <si>
    <t>Dočasné omezení platnosti zakrytí základní dopravní značky</t>
  </si>
  <si>
    <t>-2104131409</t>
  </si>
  <si>
    <t>"DIO - 1. etapa"</t>
  </si>
  <si>
    <t>87</t>
  </si>
  <si>
    <t>913921132</t>
  </si>
  <si>
    <t>Dočasné omezení platnosti odkrytí základní dopravní značky</t>
  </si>
  <si>
    <t>-1759722295</t>
  </si>
  <si>
    <t>"dle předchozí položky"</t>
  </si>
  <si>
    <t>Ostatní konstrukce a práce, bourání</t>
  </si>
  <si>
    <t>91</t>
  </si>
  <si>
    <t>Doplňující konstrukce a práce pozemních komunikací, letišť a ploch</t>
  </si>
  <si>
    <t>88</t>
  </si>
  <si>
    <t>916131213</t>
  </si>
  <si>
    <t>Osazení silničního obrubníku betonového stojatého s boční opěrou do lože z betonu prostého C 20/25</t>
  </si>
  <si>
    <t>2129527845</t>
  </si>
  <si>
    <t>79,2+155,7+82+113,9+36,2+15,2+192,2+101,8+69,4</t>
  </si>
  <si>
    <t>89</t>
  </si>
  <si>
    <t>59217031</t>
  </si>
  <si>
    <t>obrubník betonový silniční 100 x 15 x 25 cm</t>
  </si>
  <si>
    <t>-1591549063</t>
  </si>
  <si>
    <t>845,6*1,02-234,00-34,00-34,00</t>
  </si>
  <si>
    <t>90</t>
  </si>
  <si>
    <t>59217029</t>
  </si>
  <si>
    <t>obrubník betonový silniční nájezdový 100x15x15 cm</t>
  </si>
  <si>
    <t>-1724288171</t>
  </si>
  <si>
    <t>"Digitální situační výkresy - C.1.2 - C.1.4"</t>
  </si>
  <si>
    <t>(6+4+10+9+4+5+9+5+10+3+5+6+4+13+15+3+8+3+10+5+9+8+3+4+5+4+1+26+2+6+6+5+2+3+3+10)*1,01</t>
  </si>
  <si>
    <t>59217030</t>
  </si>
  <si>
    <t>obrubník betonový silniční přechodový 100x15x15-25 cm</t>
  </si>
  <si>
    <t>1192998485</t>
  </si>
  <si>
    <t>"Přechodový levý"</t>
  </si>
  <si>
    <t>34*1,01</t>
  </si>
  <si>
    <t>"Přechodový pravý"</t>
  </si>
  <si>
    <t>92</t>
  </si>
  <si>
    <t>916991121</t>
  </si>
  <si>
    <t>Lože pod obrubníky, krajníky nebo obruby z dlažebních kostek z betonu prostého</t>
  </si>
  <si>
    <t>-90551893</t>
  </si>
  <si>
    <t>"dle položky osazení"</t>
  </si>
  <si>
    <t>845,6*0,55*0,06</t>
  </si>
  <si>
    <t>93</t>
  </si>
  <si>
    <t>916111123</t>
  </si>
  <si>
    <t>Osazení obruby z drobných kostek s boční opěrou do lože z betonu prostého</t>
  </si>
  <si>
    <t>-1321479470</t>
  </si>
  <si>
    <t>(88,3+100,6+156,5+82,8+114,3+19,6+193+70,3)*2</t>
  </si>
  <si>
    <t>94</t>
  </si>
  <si>
    <t>58381007</t>
  </si>
  <si>
    <t>kostka dlažební žula drobná 8/10</t>
  </si>
  <si>
    <t>179905587</t>
  </si>
  <si>
    <t>1950,8*0,2*1,1</t>
  </si>
  <si>
    <t>95</t>
  </si>
  <si>
    <t>935113112</t>
  </si>
  <si>
    <t>Osazení odvodňovacího polymerbetonového žlabu s krycím roštem šířky přes 200 mm</t>
  </si>
  <si>
    <t>242171090</t>
  </si>
  <si>
    <t>"B.1.8"</t>
  </si>
  <si>
    <t>6,50+5,0</t>
  </si>
  <si>
    <t>96</t>
  </si>
  <si>
    <t>592271070</t>
  </si>
  <si>
    <t>žlab odvodňovací DN150 dl. 500mm, bez spádu dna</t>
  </si>
  <si>
    <t>717041605</t>
  </si>
  <si>
    <t>97</t>
  </si>
  <si>
    <t>592271000</t>
  </si>
  <si>
    <t>žlab odvodňovací DN150 dl. 1000mm, bez spádu dna</t>
  </si>
  <si>
    <t>1707826857</t>
  </si>
  <si>
    <t>6+5</t>
  </si>
  <si>
    <t>98</t>
  </si>
  <si>
    <t>592272000</t>
  </si>
  <si>
    <t>Uzavřená čelní stěna, z pozinkované oceli</t>
  </si>
  <si>
    <t>1673609144</t>
  </si>
  <si>
    <t>1+1</t>
  </si>
  <si>
    <t>99</t>
  </si>
  <si>
    <t>1503272589</t>
  </si>
  <si>
    <t>13+10</t>
  </si>
  <si>
    <t>914111111</t>
  </si>
  <si>
    <t>Montáž svislé dopravní značky do velikosti 1 m2 objímkami na sloupek nebo konzolu</t>
  </si>
  <si>
    <t>1482962</t>
  </si>
  <si>
    <t>101</t>
  </si>
  <si>
    <t>914111112</t>
  </si>
  <si>
    <t>Montáž svislé dopravní značky do velikosti 1 m2 páskováním na sloup</t>
  </si>
  <si>
    <t>2030484530</t>
  </si>
  <si>
    <t>102</t>
  </si>
  <si>
    <t>404455171</t>
  </si>
  <si>
    <t xml:space="preserve">značka dopravní svislá reflexní  výstražná Al  D 700mm</t>
  </si>
  <si>
    <t>-1002374685</t>
  </si>
  <si>
    <t>103</t>
  </si>
  <si>
    <t>404455531</t>
  </si>
  <si>
    <t xml:space="preserve">značka dopravní svislá reflexní  Al  D 750mm</t>
  </si>
  <si>
    <t>904756429</t>
  </si>
  <si>
    <t>104</t>
  </si>
  <si>
    <t>914511112</t>
  </si>
  <si>
    <t>Montáž sloupku dopravních značek délky do 3,5 m s betonovým základem a patkou</t>
  </si>
  <si>
    <t>1174702537</t>
  </si>
  <si>
    <t>105</t>
  </si>
  <si>
    <t>404452250</t>
  </si>
  <si>
    <t>sloupek Zn 60 - 350</t>
  </si>
  <si>
    <t>-1312988825</t>
  </si>
  <si>
    <t>106</t>
  </si>
  <si>
    <t>404452400</t>
  </si>
  <si>
    <t>patka hliníková HP 60</t>
  </si>
  <si>
    <t>-573798280</t>
  </si>
  <si>
    <t>107</t>
  </si>
  <si>
    <t>404452530</t>
  </si>
  <si>
    <t>víčko plastové na sloupek 60</t>
  </si>
  <si>
    <t>1134096804</t>
  </si>
  <si>
    <t>108</t>
  </si>
  <si>
    <t>404452560</t>
  </si>
  <si>
    <t>upínací svorka na sloupek US 60</t>
  </si>
  <si>
    <t>-1544683517</t>
  </si>
  <si>
    <t>109</t>
  </si>
  <si>
    <t>919731121</t>
  </si>
  <si>
    <t>Zarovnání styčné plochy podkladu nebo krytu živičného tl do 50 mm</t>
  </si>
  <si>
    <t>538157727</t>
  </si>
  <si>
    <t>7+7,00+3,00+5,90+7,90+7,00+6,10+6,10</t>
  </si>
  <si>
    <t>919121223</t>
  </si>
  <si>
    <t>Těsnění spár zálivkou za studena v živičném krytu</t>
  </si>
  <si>
    <t>801814881</t>
  </si>
  <si>
    <t>111</t>
  </si>
  <si>
    <t>565171111</t>
  </si>
  <si>
    <t>Vyrovnání povrchu dosavadních podkladů obalovaným kamenivem ACP (OK) tl do 100 mm</t>
  </si>
  <si>
    <t>1481403596</t>
  </si>
  <si>
    <t>"Provizorní napojení"</t>
  </si>
  <si>
    <t>7,00*2,00</t>
  </si>
  <si>
    <t>112</t>
  </si>
  <si>
    <t>572141112</t>
  </si>
  <si>
    <t>Vyrovnání povrchu dosavadních krytů asfaltovým betonem ACO (AB) tl do 60 mm</t>
  </si>
  <si>
    <t>-210909728</t>
  </si>
  <si>
    <t>991</t>
  </si>
  <si>
    <t>Přesun hmot</t>
  </si>
  <si>
    <t>113</t>
  </si>
  <si>
    <t>998225111</t>
  </si>
  <si>
    <t>Přesun hmot pro pozemní komunikace s krytem z kamene, monolitickým betonovým nebo živičným</t>
  </si>
  <si>
    <t>1704736704</t>
  </si>
  <si>
    <t>114</t>
  </si>
  <si>
    <t>998225194</t>
  </si>
  <si>
    <t>Příplatek k přesunu hmot pro pozemní komunikace s krytem z kamene, živičným, betonovým do 5000 m</t>
  </si>
  <si>
    <t>-244675442</t>
  </si>
  <si>
    <t>Práce a dodávky M</t>
  </si>
  <si>
    <t>21-M</t>
  </si>
  <si>
    <t>Elektromontáže</t>
  </si>
  <si>
    <t>115</t>
  </si>
  <si>
    <t>210901075</t>
  </si>
  <si>
    <t>Demontáž hliníkových kabelů AYKY 1kV 3x120+70 mm2 volně ložených</t>
  </si>
  <si>
    <t>69528031</t>
  </si>
  <si>
    <t>"Přeložka kabelu nn"</t>
  </si>
  <si>
    <t>6,00</t>
  </si>
  <si>
    <t>116</t>
  </si>
  <si>
    <t>2109010751</t>
  </si>
  <si>
    <t>Montáž hliníkových kabelů AYKY 1kV 3x120+70 mm2 volně ložených</t>
  </si>
  <si>
    <t>-1982306818</t>
  </si>
  <si>
    <t>22-M</t>
  </si>
  <si>
    <t>Montáže technologických zařízení pro dopravní stavby</t>
  </si>
  <si>
    <t>117</t>
  </si>
  <si>
    <t>220061151</t>
  </si>
  <si>
    <t>Demontáž kabel sdělovací volně uložený jádro 0,4 a 0,6 mm TCEKE do 100 XN</t>
  </si>
  <si>
    <t>375552781</t>
  </si>
  <si>
    <t>"Přeložka sdělovacího vedení"</t>
  </si>
  <si>
    <t>6,00+10,00</t>
  </si>
  <si>
    <t>118</t>
  </si>
  <si>
    <t>2200611511</t>
  </si>
  <si>
    <t>Montáž kabel sdělovací volně uložený jádro 0,4 a 0,6 mm TCEKE do 100 XN</t>
  </si>
  <si>
    <t>1712472963</t>
  </si>
  <si>
    <t>1301652 - SO 102 Komunikace pro pěší</t>
  </si>
  <si>
    <t xml:space="preserve">    540 - Kryty dlážděné</t>
  </si>
  <si>
    <t xml:space="preserve">    9 - Ostatní konstrukce a práce-bourání</t>
  </si>
  <si>
    <t>PSV - Práce a dodávky PSV</t>
  </si>
  <si>
    <t xml:space="preserve">    711 - Izolace proti vodě, vlhkosti a plynům</t>
  </si>
  <si>
    <t>1018010677</t>
  </si>
  <si>
    <t>"15% z objemu výkopu"</t>
  </si>
  <si>
    <t>175,28*0,15</t>
  </si>
  <si>
    <t>122202201</t>
  </si>
  <si>
    <t>Odkopávky a prokopávky nezapažené pro silnice objemu do 100 m3 v hornině tř. 3</t>
  </si>
  <si>
    <t>993937166</t>
  </si>
  <si>
    <t>175,28</t>
  </si>
  <si>
    <t>1189216905</t>
  </si>
  <si>
    <t>111201101</t>
  </si>
  <si>
    <t>Odstranění křovin a stromů průměru kmene do 100 mm i s kořeny z celkové plochy do 1000 m2</t>
  </si>
  <si>
    <t>1933995847</t>
  </si>
  <si>
    <t>"Soukromé živé ploty na pozemku stavebníka"</t>
  </si>
  <si>
    <t>(9,00+18,00)*1,00</t>
  </si>
  <si>
    <t>111201401</t>
  </si>
  <si>
    <t>Spálení křovin a stromů průměru kmene do 100 mm</t>
  </si>
  <si>
    <t>1772673622</t>
  </si>
  <si>
    <t>27,00</t>
  </si>
  <si>
    <t>171101104</t>
  </si>
  <si>
    <t>Uložení sypaniny z hornin soudržných do násypů zhutněných do 102 % PS</t>
  </si>
  <si>
    <t>535018683</t>
  </si>
  <si>
    <t>13,55</t>
  </si>
  <si>
    <t>969749561</t>
  </si>
  <si>
    <t>175,28-13,55</t>
  </si>
  <si>
    <t>-469779695</t>
  </si>
  <si>
    <t>161,73*17</t>
  </si>
  <si>
    <t>-1623212748</t>
  </si>
  <si>
    <t>161,73</t>
  </si>
  <si>
    <t>1110461404</t>
  </si>
  <si>
    <t>161,73*1,8</t>
  </si>
  <si>
    <t>181951102</t>
  </si>
  <si>
    <t>Úprava pláně v hornině tř. 1 až 4 se zhutněním</t>
  </si>
  <si>
    <t>-833876070</t>
  </si>
  <si>
    <t>"Digitální situační výkresy - B.2.2.1 - B.2.2.3"</t>
  </si>
  <si>
    <t>856,4+302,1</t>
  </si>
  <si>
    <t>1274837599</t>
  </si>
  <si>
    <t>3,05+2,30+3,25+3,50+3,65+3,50+1,50+1,50</t>
  </si>
  <si>
    <t>1296049435</t>
  </si>
  <si>
    <t>22,25</t>
  </si>
  <si>
    <t>113201111</t>
  </si>
  <si>
    <t>Vytrhání obrub chodníkových ležatých</t>
  </si>
  <si>
    <t>-99600311</t>
  </si>
  <si>
    <t>"Betonové obrubníky ležaté"</t>
  </si>
  <si>
    <t>2,60+2,55</t>
  </si>
  <si>
    <t>848647558</t>
  </si>
  <si>
    <t>4,20+2*2,95</t>
  </si>
  <si>
    <t>-1283949811</t>
  </si>
  <si>
    <t>10,10</t>
  </si>
  <si>
    <t>113204111</t>
  </si>
  <si>
    <t>Vytrhání obrub záhonových</t>
  </si>
  <si>
    <t>-1940251133</t>
  </si>
  <si>
    <t>6,20+5,75+9,65+2,65+2,90</t>
  </si>
  <si>
    <t>-582779856</t>
  </si>
  <si>
    <t>2,05+1,90+3,60+1,75+2,75+11,40</t>
  </si>
  <si>
    <t>919735123</t>
  </si>
  <si>
    <t>Řezání stávajícího betonového krytu hl do 150 mm</t>
  </si>
  <si>
    <t>-1660852278</t>
  </si>
  <si>
    <t>1,50+6,10+1,85</t>
  </si>
  <si>
    <t>-1404516408</t>
  </si>
  <si>
    <t>6,10+0,70+9,80+12,00+36,80+49,10+49,50</t>
  </si>
  <si>
    <t>113107181</t>
  </si>
  <si>
    <t>Odstranění krytu pl přes 50 do 200 m2 živičných tl 50 mm</t>
  </si>
  <si>
    <t>-1849426096</t>
  </si>
  <si>
    <t>126,40</t>
  </si>
  <si>
    <t>113107131</t>
  </si>
  <si>
    <t>Odstranění krytu pl do 50 m2 z betonu prostého tl 150 mm</t>
  </si>
  <si>
    <t>633013063</t>
  </si>
  <si>
    <t>2,75+5,60</t>
  </si>
  <si>
    <t>113106151</t>
  </si>
  <si>
    <t>Rozebrání dlažeb vozovek pl do 50 m2 z velkých kostek do lože z kameniva</t>
  </si>
  <si>
    <t>-438208643</t>
  </si>
  <si>
    <t>1,25</t>
  </si>
  <si>
    <t>979071112</t>
  </si>
  <si>
    <t>Očištění dlažebních kostek velkých s původním spárováním živičnou směsí nebo MC</t>
  </si>
  <si>
    <t>-261400747</t>
  </si>
  <si>
    <t>113106161</t>
  </si>
  <si>
    <t>Rozebrání dlažeb vozovek pl do 50 m2 z drobných kostek do lože z kameniva</t>
  </si>
  <si>
    <t>-2112863680</t>
  </si>
  <si>
    <t>6,40+8,35+9,75+9,00</t>
  </si>
  <si>
    <t>979071122</t>
  </si>
  <si>
    <t>Očištění dlažebních kostek drobných s původním spárováním živičnou směsí nebo MC</t>
  </si>
  <si>
    <t>1598623633</t>
  </si>
  <si>
    <t>33,50</t>
  </si>
  <si>
    <t>113106121</t>
  </si>
  <si>
    <t>Rozebrání dlažeb komunikací pro pěší z betonových nebo kamenných dlaždic</t>
  </si>
  <si>
    <t>-357145604</t>
  </si>
  <si>
    <t>"Dlažba 50/50</t>
  </si>
  <si>
    <t>0,75+49,60+153,40+45,00+53,65+47,60+10,80+79,55+72,65+24,65+2,50+2*1,25+0,25+14,30+1,10+0,80+4,55+3,05+5,95+3,40</t>
  </si>
  <si>
    <t>"Dlažba 30/30</t>
  </si>
  <si>
    <t>1,00+36,90+3,20</t>
  </si>
  <si>
    <t>979054441</t>
  </si>
  <si>
    <t>Očištění vybouraných z desek nebo dlaždic s původním spárováním z kameniva těženého</t>
  </si>
  <si>
    <t>292952057</t>
  </si>
  <si>
    <t>576,05+41,10</t>
  </si>
  <si>
    <t>113106123</t>
  </si>
  <si>
    <t>Rozebrání dlažeb komunikací pro pěší ze zámkových dlaždic</t>
  </si>
  <si>
    <t>-682640752</t>
  </si>
  <si>
    <t>4,80+2*4,20*0,30+17,55+51,50</t>
  </si>
  <si>
    <t>979054451</t>
  </si>
  <si>
    <t>Očištění vybouraných zámkových dlaždic s původním spárováním z kameniva těženého</t>
  </si>
  <si>
    <t>1168411268</t>
  </si>
  <si>
    <t>76,37</t>
  </si>
  <si>
    <t>113107122</t>
  </si>
  <si>
    <t>Odstranění podkladu pl do 50 m2 z kameniva drceného tl 200 mm</t>
  </si>
  <si>
    <t>-2030841662</t>
  </si>
  <si>
    <t>7,50+33,50+1,25+8,35+41,10</t>
  </si>
  <si>
    <t>113107162</t>
  </si>
  <si>
    <t>Odstranění podkladu pl přes 50 do 200 m2 z kameniva drceného tl 200 mm</t>
  </si>
  <si>
    <t>2101699083</t>
  </si>
  <si>
    <t>25891267</t>
  </si>
  <si>
    <t>576,05+290,40</t>
  </si>
  <si>
    <t>316946926</t>
  </si>
  <si>
    <t>"Kamenivo"</t>
  </si>
  <si>
    <t>21,55+17,947+203,616</t>
  </si>
  <si>
    <t>-260849724</t>
  </si>
  <si>
    <t>26*(21,55+17,947+203,616)</t>
  </si>
  <si>
    <t>-98236459</t>
  </si>
  <si>
    <t>"Asfalt"</t>
  </si>
  <si>
    <t>16,072+12,387</t>
  </si>
  <si>
    <t>"Beton"</t>
  </si>
  <si>
    <t>1,879</t>
  </si>
  <si>
    <t>-1918691860</t>
  </si>
  <si>
    <t>26*(16,072+12,387)</t>
  </si>
  <si>
    <t>26*1,879</t>
  </si>
  <si>
    <t>2117905691</t>
  </si>
  <si>
    <t>6,453</t>
  </si>
  <si>
    <t>1,185</t>
  </si>
  <si>
    <t>"Kamenné kostky velké"</t>
  </si>
  <si>
    <t>1,162+0,521</t>
  </si>
  <si>
    <t>"Kamenné kostky drobné"</t>
  </si>
  <si>
    <t>10,72</t>
  </si>
  <si>
    <t>"Desky 30/30, 50/50"</t>
  </si>
  <si>
    <t>157,373-(2,30+21,60)*0,255</t>
  </si>
  <si>
    <t>"Zámková dlažba"</t>
  </si>
  <si>
    <t>19,856</t>
  </si>
  <si>
    <t>"Záhonové obrubníky"</t>
  </si>
  <si>
    <t>1,086</t>
  </si>
  <si>
    <t>463045592</t>
  </si>
  <si>
    <t>3*6,453</t>
  </si>
  <si>
    <t>3*(1,162+0,521)</t>
  </si>
  <si>
    <t>3*10,72</t>
  </si>
  <si>
    <t>3*19,856</t>
  </si>
  <si>
    <t>-2033081761</t>
  </si>
  <si>
    <t>26*1,185</t>
  </si>
  <si>
    <t>26*(157,373-(2,30+21,60)*0,255)</t>
  </si>
  <si>
    <t>26*1,086</t>
  </si>
  <si>
    <t>564831111</t>
  </si>
  <si>
    <t>Podklad ze štěrkodrtě ŠD tl 100 mm</t>
  </si>
  <si>
    <t>1601370819</t>
  </si>
  <si>
    <t>"Plochy ze zámkové dlažby"</t>
  </si>
  <si>
    <t>564851111</t>
  </si>
  <si>
    <t>Podklad ze štěrkodrtě ŠD tl 150 mm</t>
  </si>
  <si>
    <t>-1213732801</t>
  </si>
  <si>
    <t>"Plochy ze stávající dlažby 30/30, 50/50"</t>
  </si>
  <si>
    <t>2,30+21,60</t>
  </si>
  <si>
    <t>561011111</t>
  </si>
  <si>
    <t>Zřízení podkladu ze zeminy upravené hydraulickými pojivy (Road Mix) tl do 150 mm plochy do 1000 m2</t>
  </si>
  <si>
    <t>-1367989593</t>
  </si>
  <si>
    <t>585221100</t>
  </si>
  <si>
    <t>cement struskoportlandský CEM II/A-S 42.5 R VL</t>
  </si>
  <si>
    <t>1484199133</t>
  </si>
  <si>
    <t>1158,5*0,10*0,088</t>
  </si>
  <si>
    <t>-1990860860</t>
  </si>
  <si>
    <t>1158,5*0,10*1,800</t>
  </si>
  <si>
    <t>577143111</t>
  </si>
  <si>
    <t>Asfaltový beton vrstva obrusná ACO 8 CH tl 50 mm š do 3 m z nemodifikovaného asfaltu</t>
  </si>
  <si>
    <t>-2092819423</t>
  </si>
  <si>
    <t>"Digitální situační výkresy - B.2.2.1 - B.2.2.1"</t>
  </si>
  <si>
    <t>8,50</t>
  </si>
  <si>
    <t>540</t>
  </si>
  <si>
    <t>Kryty dlážděné</t>
  </si>
  <si>
    <t>596211130</t>
  </si>
  <si>
    <t>Kladení zámkové dlažby komunikací pro pěší tl 60 mm skupiny C pl do 50 m2</t>
  </si>
  <si>
    <t>748255442</t>
  </si>
  <si>
    <t>856,4</t>
  </si>
  <si>
    <t>592450380</t>
  </si>
  <si>
    <t>dlažba zámková přírodní tl. 60mm</t>
  </si>
  <si>
    <t>56738269</t>
  </si>
  <si>
    <t>(853,4+66,7)*1,05</t>
  </si>
  <si>
    <t>592451190</t>
  </si>
  <si>
    <t>dlažba zámková slepecká barevná tl. 60mm</t>
  </si>
  <si>
    <t>-1219039058</t>
  </si>
  <si>
    <t>66,7*1,05</t>
  </si>
  <si>
    <t>596211230</t>
  </si>
  <si>
    <t>Kladení zámkové dlažby komunikací pro pěší tl 80 mm skupiny C pl do 50 m2</t>
  </si>
  <si>
    <t>1054454852</t>
  </si>
  <si>
    <t>302,1</t>
  </si>
  <si>
    <t>592450000</t>
  </si>
  <si>
    <t>dlažba zámková červená tl. 80mm</t>
  </si>
  <si>
    <t>-192603741</t>
  </si>
  <si>
    <t>(302,1-51,7)*1,05</t>
  </si>
  <si>
    <t>592452660</t>
  </si>
  <si>
    <t>dlažba zámková slepecká přírodní tl. 80mm</t>
  </si>
  <si>
    <t>-1985396775</t>
  </si>
  <si>
    <t>51,7*1,05</t>
  </si>
  <si>
    <t>596811120</t>
  </si>
  <si>
    <t>Kladení betonové dlažby komunikací pro pěší do lože z kameniva vel do 0,09 m2 plochy do 50 m2</t>
  </si>
  <si>
    <t>-2064386869</t>
  </si>
  <si>
    <t>"Stávající dlažba 30/30"</t>
  </si>
  <si>
    <t>2,30</t>
  </si>
  <si>
    <t>596811220</t>
  </si>
  <si>
    <t>Kladení betonové dlažby komunikací pro pěší do lože z kameniva vel do 0,25 m2 plochy do 50 m2</t>
  </si>
  <si>
    <t>-1514419015</t>
  </si>
  <si>
    <t>"Stávající dlažba 50/50"</t>
  </si>
  <si>
    <t>21,60</t>
  </si>
  <si>
    <t>Ostatní konstrukce a práce-bourání</t>
  </si>
  <si>
    <t>916231213</t>
  </si>
  <si>
    <t>Osazení chodníkového obrubníku betonového stojatého s boční opěrou do lože z betonu prostého</t>
  </si>
  <si>
    <t>-750783804</t>
  </si>
  <si>
    <t>290,3</t>
  </si>
  <si>
    <t>59217012</t>
  </si>
  <si>
    <t>obrubník betonový zahradní 50x8x25 cm</t>
  </si>
  <si>
    <t>572405547</t>
  </si>
  <si>
    <t>P</t>
  </si>
  <si>
    <t>Poznámka k položce:_x000d_
spotřeba: 2 kus/m</t>
  </si>
  <si>
    <t>290,3*1,05</t>
  </si>
  <si>
    <t>339921132</t>
  </si>
  <si>
    <t>Osazování betonových palisád do betonového základu v řadě výšky prvku přes 0,5 do 1 m</t>
  </si>
  <si>
    <t>1699786845</t>
  </si>
  <si>
    <t>31,35</t>
  </si>
  <si>
    <t>592284090</t>
  </si>
  <si>
    <t>Palisáda betonová přírodní 12x18x60 cm</t>
  </si>
  <si>
    <t>1406507790</t>
  </si>
  <si>
    <t>31,35*5,55*1,01</t>
  </si>
  <si>
    <t>998223011</t>
  </si>
  <si>
    <t>Přesun hmot pro pozemní komunikace s krytem dlážděným</t>
  </si>
  <si>
    <t>1602061808</t>
  </si>
  <si>
    <t>998223094</t>
  </si>
  <si>
    <t>Příplatek k přesunu hmot pro pozemní komunikace s krytem dlážděným za zvětšený přesun do 5000 m</t>
  </si>
  <si>
    <t>5361449</t>
  </si>
  <si>
    <t>PSV</t>
  </si>
  <si>
    <t>Práce a dodávky PSV</t>
  </si>
  <si>
    <t>711</t>
  </si>
  <si>
    <t>Izolace proti vodě, vlhkosti a plynům</t>
  </si>
  <si>
    <t>711161212</t>
  </si>
  <si>
    <t>Izolace proti zemní vlhkosti nopovou fólií svislá, nopek v 8,0 mm, tl do 0,6 mm</t>
  </si>
  <si>
    <t>2077505292</t>
  </si>
  <si>
    <t>(4,95+29,35+11,00+11,00+4,50+13,15)*1,00</t>
  </si>
  <si>
    <t>998711101</t>
  </si>
  <si>
    <t>Přesun hmot tonážní pro izolace proti vodě, vlhkosti a plynům v objektech výšky do 6 m</t>
  </si>
  <si>
    <t>-2099830354</t>
  </si>
  <si>
    <t>1301655 - SO 401 Veřejné osvětlení</t>
  </si>
  <si>
    <t>22249</t>
  </si>
  <si>
    <t>45231400-9</t>
  </si>
  <si>
    <t>42.22.22</t>
  </si>
  <si>
    <t xml:space="preserve">    N01 - Materiál</t>
  </si>
  <si>
    <t xml:space="preserve">    46-M - Zemní práce při extr.mont.pracích</t>
  </si>
  <si>
    <t xml:space="preserve">    N02 - Materiál zemní</t>
  </si>
  <si>
    <t xml:space="preserve">    21-M1 - Ostatní náklady ze stavby</t>
  </si>
  <si>
    <t>210010003</t>
  </si>
  <si>
    <t>Montáž trubek plastových ohebných D 23 mm uložených pod omítku</t>
  </si>
  <si>
    <t>604725320</t>
  </si>
  <si>
    <t>34,00</t>
  </si>
  <si>
    <t>210010123</t>
  </si>
  <si>
    <t>Montáž trubek ochranných plastových tuhých D do 50 mm uložených volně</t>
  </si>
  <si>
    <t>-1210642865</t>
  </si>
  <si>
    <t>595,00</t>
  </si>
  <si>
    <t>210010125</t>
  </si>
  <si>
    <t>Montáž trubek ochranných plastových tuhých D do 110 mm uložených volně</t>
  </si>
  <si>
    <t>-1753793720</t>
  </si>
  <si>
    <t>226,00</t>
  </si>
  <si>
    <t>210100251</t>
  </si>
  <si>
    <t>Ukončení kabelů smršťovací záklopkou nebo páskou se zapojením bez letování žíly do 4x10 mm2</t>
  </si>
  <si>
    <t>318664949</t>
  </si>
  <si>
    <t>7,00</t>
  </si>
  <si>
    <t>210202013</t>
  </si>
  <si>
    <t>Montáž svítidel výbojkových venkovních na výložník</t>
  </si>
  <si>
    <t>600720187</t>
  </si>
  <si>
    <t>13,00</t>
  </si>
  <si>
    <t>210204002</t>
  </si>
  <si>
    <t>Montáž stožárů osvětlení parkových ocelových</t>
  </si>
  <si>
    <t>-812840068</t>
  </si>
  <si>
    <t>210204011</t>
  </si>
  <si>
    <t>Montáž stožárů osvětlení ocelových samostatně stojících délky do 12 m</t>
  </si>
  <si>
    <t>1906633453</t>
  </si>
  <si>
    <t>210204103</t>
  </si>
  <si>
    <t>Montáž výložníků osvětlení jednoramenných sloupových hmotnosti do 35 kg</t>
  </si>
  <si>
    <t>-1872082835</t>
  </si>
  <si>
    <t>210204201</t>
  </si>
  <si>
    <t>Montáž elektrovýzbroje stožárů osvětlení 1 okruh</t>
  </si>
  <si>
    <t>-344310247</t>
  </si>
  <si>
    <t>210220020</t>
  </si>
  <si>
    <t>Montáž uzemňovacího vedení vodičů FeZn pomocí svorek v zemi páskou do 120 mm2 ve městské zástavbě</t>
  </si>
  <si>
    <t>1562622266</t>
  </si>
  <si>
    <t>656,00</t>
  </si>
  <si>
    <t>210220022</t>
  </si>
  <si>
    <t>Montáž uzemňovacího vedení vodičů FeZn pomocí svorek v zemi drátem do 10 mm ve městské zástavbě</t>
  </si>
  <si>
    <t>624283660</t>
  </si>
  <si>
    <t>65,00</t>
  </si>
  <si>
    <t>210220301</t>
  </si>
  <si>
    <t>Montáž svorek hromosvodných typu SS, SR 03 se 2 šrouby</t>
  </si>
  <si>
    <t>390441408</t>
  </si>
  <si>
    <t>210810008</t>
  </si>
  <si>
    <t>Montáž měděných kabelů CYKY, NYM, NYY, YSLY 750 V 3x6 mm2 uložených volně</t>
  </si>
  <si>
    <t>-376348800</t>
  </si>
  <si>
    <t>130,00</t>
  </si>
  <si>
    <t>210810013</t>
  </si>
  <si>
    <t>Montáž měděných kabelů CYKY, NYM, NYY, YSLY 750 V 4x10mm2 uložených volně</t>
  </si>
  <si>
    <t>1705310100</t>
  </si>
  <si>
    <t>788,00</t>
  </si>
  <si>
    <t>"revize 2018"</t>
  </si>
  <si>
    <t>-(22,6+30,3+26,1)</t>
  </si>
  <si>
    <t>N01</t>
  </si>
  <si>
    <t>Materiál</t>
  </si>
  <si>
    <t>34571351</t>
  </si>
  <si>
    <t>trubka elektroinstalační ohebná dvouplášťová korugovaná D 41/50 mm, HDPE+LDPE</t>
  </si>
  <si>
    <t>128</t>
  </si>
  <si>
    <t>1734155308</t>
  </si>
  <si>
    <t>34571355</t>
  </si>
  <si>
    <t>trubka elektroinstalační ohebná dvouplášťová korugovaná D 94/110 mm, HDPE+LDPE</t>
  </si>
  <si>
    <t>102220205</t>
  </si>
  <si>
    <t>34571154</t>
  </si>
  <si>
    <t>trubka elektroinstalační ohebná z PH, D 22,9/28,5 mm</t>
  </si>
  <si>
    <t>-1725514018</t>
  </si>
  <si>
    <t>34111036</t>
  </si>
  <si>
    <t>kabel silový s Cu jádrem 1 kV 3x2,5mm2</t>
  </si>
  <si>
    <t>-1010710706</t>
  </si>
  <si>
    <t>34111076</t>
  </si>
  <si>
    <t>kabel silový s Cu jádrem 1 kV 4x10mm2</t>
  </si>
  <si>
    <t>2005242136</t>
  </si>
  <si>
    <t>788,00-79</t>
  </si>
  <si>
    <t>357500000</t>
  </si>
  <si>
    <t>materiál podružný</t>
  </si>
  <si>
    <t>%</t>
  </si>
  <si>
    <t>-1706758140</t>
  </si>
  <si>
    <t>"C.5.1, C.5.2"</t>
  </si>
  <si>
    <t>357600000</t>
  </si>
  <si>
    <t>prořez z materiálu v metráži (kabely, vodiče, trubky)</t>
  </si>
  <si>
    <t>-372084820</t>
  </si>
  <si>
    <t>348444750</t>
  </si>
  <si>
    <t>stožár bezpaticový K5-133/89/60Z žárZn+manžeta</t>
  </si>
  <si>
    <t>1002326474</t>
  </si>
  <si>
    <t>348444760</t>
  </si>
  <si>
    <t>stožár bezpaticový UZM8-133/108/89Z žárZn+manžeta</t>
  </si>
  <si>
    <t>817909095</t>
  </si>
  <si>
    <t>348444600</t>
  </si>
  <si>
    <t>výložník osvětlovací obloukový UZB1-1500Z žárZn</t>
  </si>
  <si>
    <t>477750050</t>
  </si>
  <si>
    <t>348444610</t>
  </si>
  <si>
    <t>výložník osvětlovací obloukový UZB1-2000Z žárZn</t>
  </si>
  <si>
    <t>422458687</t>
  </si>
  <si>
    <t>348444620</t>
  </si>
  <si>
    <t>výložník osvětlovací obloukový UZB1-2500Z žárZn</t>
  </si>
  <si>
    <t>-1293765455</t>
  </si>
  <si>
    <t>348910980</t>
  </si>
  <si>
    <t xml:space="preserve">elektrovýzbroj  SR481 27Z/Un</t>
  </si>
  <si>
    <t>1653856108</t>
  </si>
  <si>
    <t>354411230</t>
  </si>
  <si>
    <t>drát uzemňovací FeZn D10 mm</t>
  </si>
  <si>
    <t>718654187</t>
  </si>
  <si>
    <t>354411200</t>
  </si>
  <si>
    <t>pásek uzemňovací 195001 30x4 mm</t>
  </si>
  <si>
    <t>1245010095</t>
  </si>
  <si>
    <t>354418950</t>
  </si>
  <si>
    <t>svorka připojovací SP1 k připojení kovových částí</t>
  </si>
  <si>
    <t>-1030555829</t>
  </si>
  <si>
    <t>354419960</t>
  </si>
  <si>
    <t>svorka odbočovací a spojovací SR 3a pro spojování kruhových a páskových vodičů</t>
  </si>
  <si>
    <t>-1377741011</t>
  </si>
  <si>
    <t>345671180</t>
  </si>
  <si>
    <t>oko kabelové Cu 1 - 36 kV lisovací 10 x 6 KU</t>
  </si>
  <si>
    <t>-1577598517</t>
  </si>
  <si>
    <t>345723140</t>
  </si>
  <si>
    <t>smršťovací trubice KZ4X/6-16(4x10)</t>
  </si>
  <si>
    <t>-1925624185</t>
  </si>
  <si>
    <t>46-M</t>
  </si>
  <si>
    <t>Zemní práce při extr.mont.pracích</t>
  </si>
  <si>
    <t>460010040</t>
  </si>
  <si>
    <t>Geodetické zaměření trasy inženýrských sítí v zastavěném prostoru</t>
  </si>
  <si>
    <t>-768308893</t>
  </si>
  <si>
    <t>650,00</t>
  </si>
  <si>
    <t xml:space="preserve">"revize 2018"  -79</t>
  </si>
  <si>
    <t>460030031</t>
  </si>
  <si>
    <t>Rozebrání dlažeb ručně z kostek velkých do písku spáry nezalité</t>
  </si>
  <si>
    <t>-1176435028</t>
  </si>
  <si>
    <t>1,50*2,00</t>
  </si>
  <si>
    <t>460030173</t>
  </si>
  <si>
    <t>Odstranění podkladu nebo krytu komunikace ze živice tloušťky do 15 cm</t>
  </si>
  <si>
    <t>416641690</t>
  </si>
  <si>
    <t>3,00*1,50+3,25*2,00</t>
  </si>
  <si>
    <t>460030192</t>
  </si>
  <si>
    <t>Řezání podkladu nebo krytu živičného tloušťky do 10 cm</t>
  </si>
  <si>
    <t>1706322786</t>
  </si>
  <si>
    <t>44,00</t>
  </si>
  <si>
    <t>460050703</t>
  </si>
  <si>
    <t>Hloubení nezapažených jam pro stožáry veřejného osvětlení ručně v hornině tř 3</t>
  </si>
  <si>
    <t>2147111937</t>
  </si>
  <si>
    <t>13*0,83*0,83*1,205</t>
  </si>
  <si>
    <t>460080050</t>
  </si>
  <si>
    <t>pouzdrový základ VO mimo trasu kabelu pr.0,3/1,5m</t>
  </si>
  <si>
    <t>-1363623810</t>
  </si>
  <si>
    <t>460200163</t>
  </si>
  <si>
    <t>Hloubení kabelových nezapažených rýh ručně š 35 cm, hl 80 cm, v hornině tř 3</t>
  </si>
  <si>
    <t>1086619680</t>
  </si>
  <si>
    <t>564,00</t>
  </si>
  <si>
    <t>460200303</t>
  </si>
  <si>
    <t>Hloubení kabelových nezapažených rýh ručně š 50 cm, hl 120 cm, v hornině tř 3</t>
  </si>
  <si>
    <t>-1802480084</t>
  </si>
  <si>
    <t>112,00</t>
  </si>
  <si>
    <t>460421041</t>
  </si>
  <si>
    <t>Lože kabelů z písku a štěrkopísku tl 2x10 cm, kryté beton deskou 50x25 cm, š lože do 25 cm</t>
  </si>
  <si>
    <t>1668723029</t>
  </si>
  <si>
    <t>460421101</t>
  </si>
  <si>
    <t>Lože kabelů z písku nebo štěrkopísku tl 2x10 cm, bez zakrytí, šířky lože do 65 cm</t>
  </si>
  <si>
    <t>-1258500286</t>
  </si>
  <si>
    <t>460490011</t>
  </si>
  <si>
    <t>Krytí kabelů výstražnou fólií z PVC šířky do 20 cm</t>
  </si>
  <si>
    <t>-965744603</t>
  </si>
  <si>
    <t>676,00</t>
  </si>
  <si>
    <t>460560163</t>
  </si>
  <si>
    <t>Zásyp rýh ručně šířky 35 cm, hloubky 80 cm, z horniny třídy 3</t>
  </si>
  <si>
    <t>-1807179661</t>
  </si>
  <si>
    <t>"revize 2018" -79</t>
  </si>
  <si>
    <t>460561915</t>
  </si>
  <si>
    <t>Podklad nabo zához štěrkopískem</t>
  </si>
  <si>
    <t>-424084954</t>
  </si>
  <si>
    <t>676,00*0,55*0,15</t>
  </si>
  <si>
    <t>460600062</t>
  </si>
  <si>
    <t>Odvoz zeminy do 10 km vč.poplatku za skládku</t>
  </si>
  <si>
    <t>-1858046017</t>
  </si>
  <si>
    <t>13*0,83*0,83*1,205+(564,00-79)*0,35*0,54</t>
  </si>
  <si>
    <t>460600071</t>
  </si>
  <si>
    <t>Příplatek k odvozu zeminy za každý další 1 km</t>
  </si>
  <si>
    <t>t/km</t>
  </si>
  <si>
    <t>2042050801</t>
  </si>
  <si>
    <t>102,457*1,8*17</t>
  </si>
  <si>
    <t>460620007</t>
  </si>
  <si>
    <t>Zatravnění včetně zalití vodou na rovině</t>
  </si>
  <si>
    <t>1611910708</t>
  </si>
  <si>
    <t>"Digitální situace"</t>
  </si>
  <si>
    <t>83,00</t>
  </si>
  <si>
    <t>460620013</t>
  </si>
  <si>
    <t>Provizorní úprava terénu se zhutněním, v hornině tř 3</t>
  </si>
  <si>
    <t>-1248413595</t>
  </si>
  <si>
    <t>253,40</t>
  </si>
  <si>
    <t>460650133</t>
  </si>
  <si>
    <t>Zřízení provizorního krytu vozovky z litého asfaltu tloušťky do 4 cm</t>
  </si>
  <si>
    <t>347436387</t>
  </si>
  <si>
    <t>11,00</t>
  </si>
  <si>
    <t>460650153</t>
  </si>
  <si>
    <t>Provizorní kladení dlažby z kostek kamenných do mozaiky do lože z kameniva těženého</t>
  </si>
  <si>
    <t>792084999</t>
  </si>
  <si>
    <t>3,00</t>
  </si>
  <si>
    <t>N02</t>
  </si>
  <si>
    <t>Materiál zemní</t>
  </si>
  <si>
    <t>583461420</t>
  </si>
  <si>
    <t>štěrkopísek 0-16mm</t>
  </si>
  <si>
    <t>-233569193</t>
  </si>
  <si>
    <t>583461440</t>
  </si>
  <si>
    <t>beton B13,5</t>
  </si>
  <si>
    <t>-1817132222</t>
  </si>
  <si>
    <t>13*0,80*0,80*1,20</t>
  </si>
  <si>
    <t>583461460</t>
  </si>
  <si>
    <t>stožárové pouzdro plast SP315/1000</t>
  </si>
  <si>
    <t>386209456</t>
  </si>
  <si>
    <t>583461500</t>
  </si>
  <si>
    <t>krycí deska KD2(50/23/4,5cm)</t>
  </si>
  <si>
    <t>878807726</t>
  </si>
  <si>
    <t>583461560</t>
  </si>
  <si>
    <t>travní semeno</t>
  </si>
  <si>
    <t>kg</t>
  </si>
  <si>
    <t>1368757352</t>
  </si>
  <si>
    <t>83,00*0,03</t>
  </si>
  <si>
    <t>21-M1</t>
  </si>
  <si>
    <t>Ostatní náklady ze stavby</t>
  </si>
  <si>
    <t>211000100</t>
  </si>
  <si>
    <t>Demontáže HZS</t>
  </si>
  <si>
    <t>hod</t>
  </si>
  <si>
    <t>811049277</t>
  </si>
  <si>
    <t>211000300</t>
  </si>
  <si>
    <t>Výchozí revize elektrického zařízení</t>
  </si>
  <si>
    <t>-2801525</t>
  </si>
  <si>
    <t>211000800</t>
  </si>
  <si>
    <t>Mechanizace - montážní plošina do 10m</t>
  </si>
  <si>
    <t>2113577389</t>
  </si>
  <si>
    <t>1301656 - SO 801 Terénní a sadové úpravy</t>
  </si>
  <si>
    <t>24208</t>
  </si>
  <si>
    <t>45236250-7</t>
  </si>
  <si>
    <t>42.99.29</t>
  </si>
  <si>
    <t xml:space="preserve">      130 - Sadové úpravy</t>
  </si>
  <si>
    <t xml:space="preserve">    560 - Kryty štěrkové</t>
  </si>
  <si>
    <t xml:space="preserve">      991 - Přesun hmot</t>
  </si>
  <si>
    <t>112201104</t>
  </si>
  <si>
    <t>Odstranění pařezů D do 900 mm</t>
  </si>
  <si>
    <t>704350315</t>
  </si>
  <si>
    <t>122201101</t>
  </si>
  <si>
    <t>Odkopávky a prokopávky nezapažené v hornině tř. 3 objem do 100 m3</t>
  </si>
  <si>
    <t>1616665072</t>
  </si>
  <si>
    <t>84,12</t>
  </si>
  <si>
    <t>122201109</t>
  </si>
  <si>
    <t>Příplatek za lepivost u odkopávek v hornině tř. 1 až 3</t>
  </si>
  <si>
    <t>-1377026469</t>
  </si>
  <si>
    <t>-319409973</t>
  </si>
  <si>
    <t>14,00</t>
  </si>
  <si>
    <t>-268070692</t>
  </si>
  <si>
    <t>84,12-14,0</t>
  </si>
  <si>
    <t>972547835</t>
  </si>
  <si>
    <t>70,12*17</t>
  </si>
  <si>
    <t>151639575</t>
  </si>
  <si>
    <t>70,12</t>
  </si>
  <si>
    <t>-1257802321</t>
  </si>
  <si>
    <t>70,12*1,8</t>
  </si>
  <si>
    <t>-1142246648</t>
  </si>
  <si>
    <t>"Digitální situační výkresy - B.6.2.1 - B.6.2.3"</t>
  </si>
  <si>
    <t>825,4+325,7</t>
  </si>
  <si>
    <t>182101101</t>
  </si>
  <si>
    <t>Svahování v zářezech v hornině tř. 1 až 4</t>
  </si>
  <si>
    <t>-1422569406</t>
  </si>
  <si>
    <t>"Digitální situační výkres C.6.2.2"</t>
  </si>
  <si>
    <t>13,20</t>
  </si>
  <si>
    <t>181301102</t>
  </si>
  <si>
    <t>Rozprostření ornice tl vrstvy do 150 mm pl do 500 m2 v rovině nebo ve svahu do 1:5</t>
  </si>
  <si>
    <t>-833189148</t>
  </si>
  <si>
    <t>182301122</t>
  </si>
  <si>
    <t>Rozprostření ornice pl do 500 m2 ve svahu přes 1:5 tl vrstvy do 150 mm</t>
  </si>
  <si>
    <t>-16849882</t>
  </si>
  <si>
    <t>583310000</t>
  </si>
  <si>
    <t>Nákup ornice</t>
  </si>
  <si>
    <t>-1245820149</t>
  </si>
  <si>
    <t>(1433,80+13,20)*0,15*1,5</t>
  </si>
  <si>
    <t>130</t>
  </si>
  <si>
    <t>Sadové úpravy</t>
  </si>
  <si>
    <t>181111121</t>
  </si>
  <si>
    <t>Plošná úprava terénu do 500 m2 zemina tř 1 až 4 nerovnosti do +/- 150 mm v rovinně a svahu do 1:5</t>
  </si>
  <si>
    <t>1509421457</t>
  </si>
  <si>
    <t>181111122</t>
  </si>
  <si>
    <t>Plošná úprava terénu do 500 m2 zemina tř 1 až 4 nerovnosti do +/- 150 mm ve svahu do 1:2</t>
  </si>
  <si>
    <t>146165155</t>
  </si>
  <si>
    <t>181411131</t>
  </si>
  <si>
    <t>Založení parkového trávníku výsevem plochy do 1000 m2 v rovině a ve svahu do 1:5</t>
  </si>
  <si>
    <t>1517149671</t>
  </si>
  <si>
    <t>181411132</t>
  </si>
  <si>
    <t>Založení parkového trávníku výsevem plochy do 1000 m2 ve svahu do 1:2</t>
  </si>
  <si>
    <t>1666045104</t>
  </si>
  <si>
    <t>005724100</t>
  </si>
  <si>
    <t>osivo směs travní parková</t>
  </si>
  <si>
    <t>-255824427</t>
  </si>
  <si>
    <t>(1151,1+13,20)*0,025</t>
  </si>
  <si>
    <t>560</t>
  </si>
  <si>
    <t>Kryty štěrkové</t>
  </si>
  <si>
    <t>Kryt ze štěrkodrtě ŠD tl 150 mm</t>
  </si>
  <si>
    <t>-981184409</t>
  </si>
  <si>
    <t>9,40</t>
  </si>
  <si>
    <t>Kryt ze štěrkodrtě ŠD tl 250 mm</t>
  </si>
  <si>
    <t>-97351250</t>
  </si>
  <si>
    <t>"Digitální situační výkresy - B.6.2.2 - B.6.2.3"</t>
  </si>
  <si>
    <t>23,90</t>
  </si>
  <si>
    <t>998231311</t>
  </si>
  <si>
    <t>Přesun hmot pro sadovnické a krajinářské úpravy vodorovně do 5000 m</t>
  </si>
  <si>
    <t>386873907</t>
  </si>
  <si>
    <t>-1158754821</t>
  </si>
  <si>
    <t>(5,15+8,10+9,50)*1,00</t>
  </si>
  <si>
    <t>-288512549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</si>
</sst>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top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6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3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6" fillId="0" borderId="3" xfId="0" applyFont="1" applyBorder="1" applyAlignme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6" fillId="0" borderId="14" xfId="0" applyFont="1" applyBorder="1" applyAlignment="1"/>
    <xf numFmtId="0" fontId="6" fillId="0" borderId="0" xfId="0" applyFont="1" applyBorder="1" applyAlignment="1"/>
    <xf numFmtId="166" fontId="6" fillId="0" borderId="0" xfId="0" applyNumberFormat="1" applyFont="1" applyBorder="1" applyAlignment="1"/>
    <xf numFmtId="166" fontId="6" fillId="0" borderId="15" xfId="0" applyNumberFormat="1" applyFont="1" applyBorder="1" applyAlignme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7" fillId="0" borderId="3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" fillId="0" borderId="0" xfId="0" applyFont="1" applyAlignment="1" applyProtection="1">
      <alignment horizontal="left" vertical="top"/>
      <protection locked="0"/>
    </xf>
    <xf numFmtId="0" fontId="9" fillId="0" borderId="3" xfId="0" applyFont="1" applyBorder="1" applyAlignment="1">
      <alignment vertical="center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9" fillId="0" borderId="20" xfId="0" applyFont="1" applyBorder="1" applyAlignment="1" applyProtection="1">
      <alignment vertical="center"/>
      <protection locked="0"/>
    </xf>
    <xf numFmtId="4" fontId="9" fillId="0" borderId="20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 applyAlignment="1"/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7" fontId="30" fillId="3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ht="36.96" customHeight="1">
      <c r="AR2" s="15" t="s">
        <v>5</v>
      </c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ht="12" customHeight="1">
      <c r="B5" s="19"/>
      <c r="D5" s="23" t="s">
        <v>13</v>
      </c>
      <c r="K5" s="16" t="s">
        <v>14</v>
      </c>
      <c r="AR5" s="19"/>
      <c r="BE5" s="24" t="s">
        <v>15</v>
      </c>
      <c r="BS5" s="16" t="s">
        <v>6</v>
      </c>
    </row>
    <row r="6" ht="36.96" customHeight="1">
      <c r="B6" s="19"/>
      <c r="D6" s="25" t="s">
        <v>16</v>
      </c>
      <c r="K6" s="26" t="s">
        <v>17</v>
      </c>
      <c r="AR6" s="19"/>
      <c r="BE6" s="27"/>
      <c r="BS6" s="16" t="s">
        <v>18</v>
      </c>
    </row>
    <row r="7" ht="12" customHeight="1">
      <c r="B7" s="19"/>
      <c r="D7" s="28" t="s">
        <v>19</v>
      </c>
      <c r="K7" s="16" t="s">
        <v>20</v>
      </c>
      <c r="AK7" s="28" t="s">
        <v>21</v>
      </c>
      <c r="AN7" s="16" t="s">
        <v>22</v>
      </c>
      <c r="AR7" s="19"/>
      <c r="BE7" s="27"/>
      <c r="BS7" s="16" t="s">
        <v>23</v>
      </c>
    </row>
    <row r="8" ht="12" customHeight="1">
      <c r="B8" s="19"/>
      <c r="D8" s="28" t="s">
        <v>24</v>
      </c>
      <c r="K8" s="16" t="s">
        <v>25</v>
      </c>
      <c r="AK8" s="28" t="s">
        <v>26</v>
      </c>
      <c r="AN8" s="29" t="s">
        <v>27</v>
      </c>
      <c r="AR8" s="19"/>
      <c r="BE8" s="27"/>
      <c r="BS8" s="16" t="s">
        <v>28</v>
      </c>
    </row>
    <row r="9" ht="29.28" customHeight="1">
      <c r="B9" s="19"/>
      <c r="D9" s="23" t="s">
        <v>29</v>
      </c>
      <c r="K9" s="30" t="s">
        <v>30</v>
      </c>
      <c r="AK9" s="23" t="s">
        <v>31</v>
      </c>
      <c r="AN9" s="30" t="s">
        <v>32</v>
      </c>
      <c r="AR9" s="19"/>
      <c r="BE9" s="27"/>
      <c r="BS9" s="16" t="s">
        <v>33</v>
      </c>
    </row>
    <row r="10" ht="12" customHeight="1">
      <c r="B10" s="19"/>
      <c r="D10" s="28" t="s">
        <v>34</v>
      </c>
      <c r="AK10" s="28" t="s">
        <v>35</v>
      </c>
      <c r="AN10" s="16" t="s">
        <v>36</v>
      </c>
      <c r="AR10" s="19"/>
      <c r="BE10" s="27"/>
      <c r="BS10" s="16" t="s">
        <v>18</v>
      </c>
    </row>
    <row r="11" ht="18.48" customHeight="1">
      <c r="B11" s="19"/>
      <c r="E11" s="16" t="s">
        <v>37</v>
      </c>
      <c r="AK11" s="28" t="s">
        <v>38</v>
      </c>
      <c r="AN11" s="16" t="s">
        <v>39</v>
      </c>
      <c r="AR11" s="19"/>
      <c r="BE11" s="27"/>
      <c r="BS11" s="16" t="s">
        <v>18</v>
      </c>
    </row>
    <row r="12" ht="6.96" customHeight="1">
      <c r="B12" s="19"/>
      <c r="AR12" s="19"/>
      <c r="BE12" s="27"/>
      <c r="BS12" s="16" t="s">
        <v>18</v>
      </c>
    </row>
    <row r="13" ht="12" customHeight="1">
      <c r="B13" s="19"/>
      <c r="D13" s="28" t="s">
        <v>40</v>
      </c>
      <c r="AK13" s="28" t="s">
        <v>35</v>
      </c>
      <c r="AN13" s="31" t="s">
        <v>41</v>
      </c>
      <c r="AR13" s="19"/>
      <c r="BE13" s="27"/>
      <c r="BS13" s="16" t="s">
        <v>18</v>
      </c>
    </row>
    <row r="14">
      <c r="B14" s="19"/>
      <c r="E14" s="31" t="s">
        <v>41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8" t="s">
        <v>38</v>
      </c>
      <c r="AN14" s="31" t="s">
        <v>41</v>
      </c>
      <c r="AR14" s="19"/>
      <c r="BE14" s="27"/>
      <c r="BS14" s="16" t="s">
        <v>18</v>
      </c>
    </row>
    <row r="15" ht="6.96" customHeight="1">
      <c r="B15" s="19"/>
      <c r="AR15" s="19"/>
      <c r="BE15" s="27"/>
      <c r="BS15" s="16" t="s">
        <v>3</v>
      </c>
    </row>
    <row r="16" ht="12" customHeight="1">
      <c r="B16" s="19"/>
      <c r="D16" s="28" t="s">
        <v>42</v>
      </c>
      <c r="AK16" s="28" t="s">
        <v>35</v>
      </c>
      <c r="AN16" s="16" t="s">
        <v>43</v>
      </c>
      <c r="AR16" s="19"/>
      <c r="BE16" s="27"/>
      <c r="BS16" s="16" t="s">
        <v>3</v>
      </c>
    </row>
    <row r="17" ht="18.48" customHeight="1">
      <c r="B17" s="19"/>
      <c r="E17" s="16" t="s">
        <v>44</v>
      </c>
      <c r="AK17" s="28" t="s">
        <v>38</v>
      </c>
      <c r="AN17" s="16" t="s">
        <v>45</v>
      </c>
      <c r="AR17" s="19"/>
      <c r="BE17" s="27"/>
      <c r="BS17" s="16" t="s">
        <v>46</v>
      </c>
    </row>
    <row r="18" ht="6.96" customHeight="1">
      <c r="B18" s="19"/>
      <c r="AR18" s="19"/>
      <c r="BE18" s="27"/>
      <c r="BS18" s="16" t="s">
        <v>6</v>
      </c>
    </row>
    <row r="19" ht="12" customHeight="1">
      <c r="B19" s="19"/>
      <c r="D19" s="28" t="s">
        <v>47</v>
      </c>
      <c r="AK19" s="28" t="s">
        <v>35</v>
      </c>
      <c r="AN19" s="16" t="s">
        <v>1</v>
      </c>
      <c r="AR19" s="19"/>
      <c r="BE19" s="27"/>
      <c r="BS19" s="16" t="s">
        <v>18</v>
      </c>
    </row>
    <row r="20" ht="18.48" customHeight="1">
      <c r="B20" s="19"/>
      <c r="E20" s="16" t="s">
        <v>48</v>
      </c>
      <c r="AK20" s="28" t="s">
        <v>38</v>
      </c>
      <c r="AN20" s="16" t="s">
        <v>1</v>
      </c>
      <c r="AR20" s="19"/>
      <c r="BE20" s="27"/>
      <c r="BS20" s="16" t="s">
        <v>46</v>
      </c>
    </row>
    <row r="21" ht="6.96" customHeight="1">
      <c r="B21" s="19"/>
      <c r="AR21" s="19"/>
      <c r="BE21" s="27"/>
    </row>
    <row r="22" ht="12" customHeight="1">
      <c r="B22" s="19"/>
      <c r="D22" s="28" t="s">
        <v>49</v>
      </c>
      <c r="AR22" s="19"/>
      <c r="BE22" s="27"/>
    </row>
    <row r="23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7"/>
    </row>
    <row r="24" ht="6.96" customHeight="1">
      <c r="B24" s="19"/>
      <c r="AR24" s="19"/>
      <c r="BE24" s="27"/>
    </row>
    <row r="25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7"/>
    </row>
    <row r="26" s="1" customFormat="1" ht="25.92" customHeight="1">
      <c r="B26" s="35"/>
      <c r="D26" s="36" t="s">
        <v>50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ROUNDUP(AG54,2)</f>
        <v>0</v>
      </c>
      <c r="AL26" s="37"/>
      <c r="AM26" s="37"/>
      <c r="AN26" s="37"/>
      <c r="AO26" s="37"/>
      <c r="AR26" s="35"/>
      <c r="BE26" s="27"/>
    </row>
    <row r="27" s="1" customFormat="1" ht="6.96" customHeight="1">
      <c r="B27" s="35"/>
      <c r="AR27" s="35"/>
      <c r="BE27" s="27"/>
    </row>
    <row r="28" s="1" customFormat="1">
      <c r="B28" s="35"/>
      <c r="L28" s="39" t="s">
        <v>51</v>
      </c>
      <c r="M28" s="39"/>
      <c r="N28" s="39"/>
      <c r="O28" s="39"/>
      <c r="P28" s="39"/>
      <c r="W28" s="39" t="s">
        <v>52</v>
      </c>
      <c r="X28" s="39"/>
      <c r="Y28" s="39"/>
      <c r="Z28" s="39"/>
      <c r="AA28" s="39"/>
      <c r="AB28" s="39"/>
      <c r="AC28" s="39"/>
      <c r="AD28" s="39"/>
      <c r="AE28" s="39"/>
      <c r="AK28" s="39" t="s">
        <v>53</v>
      </c>
      <c r="AL28" s="39"/>
      <c r="AM28" s="39"/>
      <c r="AN28" s="39"/>
      <c r="AO28" s="39"/>
      <c r="AR28" s="35"/>
      <c r="BE28" s="27"/>
    </row>
    <row r="29" s="2" customFormat="1" ht="14.4" customHeight="1">
      <c r="B29" s="40"/>
      <c r="D29" s="28" t="s">
        <v>54</v>
      </c>
      <c r="F29" s="28" t="s">
        <v>55</v>
      </c>
      <c r="L29" s="41">
        <v>0.20999999999999999</v>
      </c>
      <c r="M29" s="2"/>
      <c r="N29" s="2"/>
      <c r="O29" s="2"/>
      <c r="P29" s="2"/>
      <c r="W29" s="42">
        <f>ROUNDUP(AZ54, 2)</f>
        <v>0</v>
      </c>
      <c r="X29" s="2"/>
      <c r="Y29" s="2"/>
      <c r="Z29" s="2"/>
      <c r="AA29" s="2"/>
      <c r="AB29" s="2"/>
      <c r="AC29" s="2"/>
      <c r="AD29" s="2"/>
      <c r="AE29" s="2"/>
      <c r="AK29" s="42">
        <f>ROUNDUP(AV54, 2)</f>
        <v>0</v>
      </c>
      <c r="AL29" s="2"/>
      <c r="AM29" s="2"/>
      <c r="AN29" s="2"/>
      <c r="AO29" s="2"/>
      <c r="AR29" s="40"/>
      <c r="BE29" s="27"/>
    </row>
    <row r="30" s="2" customFormat="1" ht="14.4" customHeight="1">
      <c r="B30" s="40"/>
      <c r="F30" s="28" t="s">
        <v>56</v>
      </c>
      <c r="L30" s="41">
        <v>0.14999999999999999</v>
      </c>
      <c r="M30" s="2"/>
      <c r="N30" s="2"/>
      <c r="O30" s="2"/>
      <c r="P30" s="2"/>
      <c r="W30" s="42">
        <f>ROUNDUP(BA54, 2)</f>
        <v>0</v>
      </c>
      <c r="X30" s="2"/>
      <c r="Y30" s="2"/>
      <c r="Z30" s="2"/>
      <c r="AA30" s="2"/>
      <c r="AB30" s="2"/>
      <c r="AC30" s="2"/>
      <c r="AD30" s="2"/>
      <c r="AE30" s="2"/>
      <c r="AK30" s="42">
        <f>ROUNDUP(AW54, 2)</f>
        <v>0</v>
      </c>
      <c r="AL30" s="2"/>
      <c r="AM30" s="2"/>
      <c r="AN30" s="2"/>
      <c r="AO30" s="2"/>
      <c r="AR30" s="40"/>
      <c r="BE30" s="27"/>
    </row>
    <row r="31" hidden="1" s="2" customFormat="1" ht="14.4" customHeight="1">
      <c r="B31" s="40"/>
      <c r="F31" s="28" t="s">
        <v>57</v>
      </c>
      <c r="L31" s="41">
        <v>0.20999999999999999</v>
      </c>
      <c r="M31" s="2"/>
      <c r="N31" s="2"/>
      <c r="O31" s="2"/>
      <c r="P31" s="2"/>
      <c r="W31" s="42">
        <f>ROUNDUP(BB54, 2)</f>
        <v>0</v>
      </c>
      <c r="X31" s="2"/>
      <c r="Y31" s="2"/>
      <c r="Z31" s="2"/>
      <c r="AA31" s="2"/>
      <c r="AB31" s="2"/>
      <c r="AC31" s="2"/>
      <c r="AD31" s="2"/>
      <c r="AE31" s="2"/>
      <c r="AK31" s="42">
        <v>0</v>
      </c>
      <c r="AL31" s="2"/>
      <c r="AM31" s="2"/>
      <c r="AN31" s="2"/>
      <c r="AO31" s="2"/>
      <c r="AR31" s="40"/>
      <c r="BE31" s="27"/>
    </row>
    <row r="32" hidden="1" s="2" customFormat="1" ht="14.4" customHeight="1">
      <c r="B32" s="40"/>
      <c r="F32" s="28" t="s">
        <v>58</v>
      </c>
      <c r="L32" s="41">
        <v>0.14999999999999999</v>
      </c>
      <c r="M32" s="2"/>
      <c r="N32" s="2"/>
      <c r="O32" s="2"/>
      <c r="P32" s="2"/>
      <c r="W32" s="42">
        <f>ROUNDUP(BC54, 2)</f>
        <v>0</v>
      </c>
      <c r="X32" s="2"/>
      <c r="Y32" s="2"/>
      <c r="Z32" s="2"/>
      <c r="AA32" s="2"/>
      <c r="AB32" s="2"/>
      <c r="AC32" s="2"/>
      <c r="AD32" s="2"/>
      <c r="AE32" s="2"/>
      <c r="AK32" s="42">
        <v>0</v>
      </c>
      <c r="AL32" s="2"/>
      <c r="AM32" s="2"/>
      <c r="AN32" s="2"/>
      <c r="AO32" s="2"/>
      <c r="AR32" s="40"/>
      <c r="BE32" s="27"/>
    </row>
    <row r="33" hidden="1" s="2" customFormat="1" ht="14.4" customHeight="1">
      <c r="B33" s="40"/>
      <c r="F33" s="28" t="s">
        <v>59</v>
      </c>
      <c r="L33" s="41">
        <v>0</v>
      </c>
      <c r="M33" s="2"/>
      <c r="N33" s="2"/>
      <c r="O33" s="2"/>
      <c r="P33" s="2"/>
      <c r="W33" s="42">
        <f>ROUNDUP(BD54, 2)</f>
        <v>0</v>
      </c>
      <c r="X33" s="2"/>
      <c r="Y33" s="2"/>
      <c r="Z33" s="2"/>
      <c r="AA33" s="2"/>
      <c r="AB33" s="2"/>
      <c r="AC33" s="2"/>
      <c r="AD33" s="2"/>
      <c r="AE33" s="2"/>
      <c r="AK33" s="42">
        <v>0</v>
      </c>
      <c r="AL33" s="2"/>
      <c r="AM33" s="2"/>
      <c r="AN33" s="2"/>
      <c r="AO33" s="2"/>
      <c r="AR33" s="40"/>
      <c r="BE33" s="27"/>
    </row>
    <row r="34" s="1" customFormat="1" ht="6.96" customHeight="1">
      <c r="B34" s="35"/>
      <c r="AR34" s="35"/>
      <c r="BE34" s="27"/>
    </row>
    <row r="35" s="1" customFormat="1" ht="25.92" customHeight="1">
      <c r="B35" s="35"/>
      <c r="C35" s="43"/>
      <c r="D35" s="44" t="s">
        <v>60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61</v>
      </c>
      <c r="U35" s="45"/>
      <c r="V35" s="45"/>
      <c r="W35" s="45"/>
      <c r="X35" s="47" t="s">
        <v>62</v>
      </c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8">
        <f>SUM(AK26:AK33)</f>
        <v>0</v>
      </c>
      <c r="AL35" s="45"/>
      <c r="AM35" s="45"/>
      <c r="AN35" s="45"/>
      <c r="AO35" s="49"/>
      <c r="AP35" s="43"/>
      <c r="AQ35" s="43"/>
      <c r="AR35" s="35"/>
    </row>
    <row r="36" s="1" customFormat="1" ht="6.96" customHeight="1">
      <c r="B36" s="35"/>
      <c r="AR36" s="35"/>
    </row>
    <row r="37" s="1" customFormat="1" ht="6.96" customHeight="1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35"/>
    </row>
    <row r="41" s="1" customFormat="1" ht="6.96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35"/>
    </row>
    <row r="42" s="1" customFormat="1" ht="24.96" customHeight="1">
      <c r="B42" s="35"/>
      <c r="C42" s="20" t="s">
        <v>63</v>
      </c>
      <c r="AR42" s="35"/>
    </row>
    <row r="43" s="1" customFormat="1" ht="6.96" customHeight="1">
      <c r="B43" s="35"/>
      <c r="AR43" s="35"/>
    </row>
    <row r="44" s="1" customFormat="1" ht="12" customHeight="1">
      <c r="B44" s="35"/>
      <c r="C44" s="28" t="s">
        <v>13</v>
      </c>
      <c r="L44" s="1" t="str">
        <f>K5</f>
        <v>130165B</v>
      </c>
      <c r="AR44" s="35"/>
    </row>
    <row r="45" s="3" customFormat="1" ht="36.96" customHeight="1">
      <c r="B45" s="54"/>
      <c r="C45" s="55" t="s">
        <v>16</v>
      </c>
      <c r="L45" s="56" t="str">
        <f>K6</f>
        <v>Dvůr Králové nad Labem - ul. Čelakovského - rekonstrukce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R45" s="54"/>
    </row>
    <row r="46" s="1" customFormat="1" ht="6.96" customHeight="1">
      <c r="B46" s="35"/>
      <c r="AR46" s="35"/>
    </row>
    <row r="47" s="1" customFormat="1" ht="12" customHeight="1">
      <c r="B47" s="35"/>
      <c r="C47" s="28" t="s">
        <v>24</v>
      </c>
      <c r="L47" s="57" t="str">
        <f>IF(K8="","",K8)</f>
        <v>Dvůr Králové nad Labem</v>
      </c>
      <c r="AI47" s="28" t="s">
        <v>26</v>
      </c>
      <c r="AM47" s="58" t="str">
        <f>IF(AN8= "","",AN8)</f>
        <v>14. 2. 2019</v>
      </c>
      <c r="AN47" s="58"/>
      <c r="AR47" s="35"/>
    </row>
    <row r="48" s="1" customFormat="1" ht="6.96" customHeight="1">
      <c r="B48" s="35"/>
      <c r="AR48" s="35"/>
    </row>
    <row r="49" s="1" customFormat="1" ht="24.9" customHeight="1">
      <c r="B49" s="35"/>
      <c r="C49" s="28" t="s">
        <v>34</v>
      </c>
      <c r="L49" s="1" t="str">
        <f>IF(E11= "","",E11)</f>
        <v>Město Dvůr Králové nad Labem</v>
      </c>
      <c r="AI49" s="28" t="s">
        <v>42</v>
      </c>
      <c r="AM49" s="6" t="str">
        <f>IF(E17="","",E17)</f>
        <v>TENET spol. s r.o. architektonický ateliér</v>
      </c>
      <c r="AN49" s="1"/>
      <c r="AO49" s="1"/>
      <c r="AP49" s="1"/>
      <c r="AR49" s="35"/>
      <c r="AS49" s="59" t="s">
        <v>64</v>
      </c>
      <c r="AT49" s="60"/>
      <c r="AU49" s="61"/>
      <c r="AV49" s="61"/>
      <c r="AW49" s="61"/>
      <c r="AX49" s="61"/>
      <c r="AY49" s="61"/>
      <c r="AZ49" s="61"/>
      <c r="BA49" s="61"/>
      <c r="BB49" s="61"/>
      <c r="BC49" s="61"/>
      <c r="BD49" s="62"/>
    </row>
    <row r="50" s="1" customFormat="1" ht="13.65" customHeight="1">
      <c r="B50" s="35"/>
      <c r="C50" s="28" t="s">
        <v>40</v>
      </c>
      <c r="L50" s="1" t="str">
        <f>IF(E14= "Vyplň údaj","",E14)</f>
        <v/>
      </c>
      <c r="AI50" s="28" t="s">
        <v>47</v>
      </c>
      <c r="AM50" s="6" t="str">
        <f>IF(E20="","",E20)</f>
        <v xml:space="preserve"> </v>
      </c>
      <c r="AN50" s="1"/>
      <c r="AO50" s="1"/>
      <c r="AP50" s="1"/>
      <c r="AR50" s="35"/>
      <c r="AS50" s="63"/>
      <c r="AT50" s="64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="1" customFormat="1" ht="10.8" customHeight="1">
      <c r="B51" s="35"/>
      <c r="AR51" s="35"/>
      <c r="AS51" s="63"/>
      <c r="AT51" s="64"/>
      <c r="AU51" s="65"/>
      <c r="AV51" s="65"/>
      <c r="AW51" s="65"/>
      <c r="AX51" s="65"/>
      <c r="AY51" s="65"/>
      <c r="AZ51" s="65"/>
      <c r="BA51" s="65"/>
      <c r="BB51" s="65"/>
      <c r="BC51" s="65"/>
      <c r="BD51" s="66"/>
    </row>
    <row r="52" s="1" customFormat="1" ht="29.28" customHeight="1">
      <c r="B52" s="35"/>
      <c r="C52" s="67" t="s">
        <v>65</v>
      </c>
      <c r="D52" s="68"/>
      <c r="E52" s="68"/>
      <c r="F52" s="68"/>
      <c r="G52" s="68"/>
      <c r="H52" s="69"/>
      <c r="I52" s="70" t="s">
        <v>66</v>
      </c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71" t="s">
        <v>67</v>
      </c>
      <c r="AH52" s="68"/>
      <c r="AI52" s="68"/>
      <c r="AJ52" s="68"/>
      <c r="AK52" s="68"/>
      <c r="AL52" s="68"/>
      <c r="AM52" s="68"/>
      <c r="AN52" s="70" t="s">
        <v>68</v>
      </c>
      <c r="AO52" s="68"/>
      <c r="AP52" s="72"/>
      <c r="AQ52" s="73" t="s">
        <v>69</v>
      </c>
      <c r="AR52" s="35"/>
      <c r="AS52" s="74" t="s">
        <v>70</v>
      </c>
      <c r="AT52" s="75" t="s">
        <v>71</v>
      </c>
      <c r="AU52" s="75" t="s">
        <v>72</v>
      </c>
      <c r="AV52" s="75" t="s">
        <v>73</v>
      </c>
      <c r="AW52" s="75" t="s">
        <v>74</v>
      </c>
      <c r="AX52" s="75" t="s">
        <v>75</v>
      </c>
      <c r="AY52" s="75" t="s">
        <v>76</v>
      </c>
      <c r="AZ52" s="75" t="s">
        <v>77</v>
      </c>
      <c r="BA52" s="75" t="s">
        <v>78</v>
      </c>
      <c r="BB52" s="75" t="s">
        <v>79</v>
      </c>
      <c r="BC52" s="75" t="s">
        <v>80</v>
      </c>
      <c r="BD52" s="76" t="s">
        <v>81</v>
      </c>
    </row>
    <row r="53" s="1" customFormat="1" ht="10.8" customHeight="1">
      <c r="B53" s="35"/>
      <c r="AR53" s="35"/>
      <c r="AS53" s="7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2"/>
    </row>
    <row r="54" s="4" customFormat="1" ht="32.4" customHeight="1">
      <c r="B54" s="78"/>
      <c r="C54" s="79" t="s">
        <v>82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1">
        <f>ROUNDUP(SUM(AG55:AG59),2)</f>
        <v>0</v>
      </c>
      <c r="AH54" s="81"/>
      <c r="AI54" s="81"/>
      <c r="AJ54" s="81"/>
      <c r="AK54" s="81"/>
      <c r="AL54" s="81"/>
      <c r="AM54" s="81"/>
      <c r="AN54" s="82">
        <f>SUM(AG54,AT54)</f>
        <v>0</v>
      </c>
      <c r="AO54" s="82"/>
      <c r="AP54" s="82"/>
      <c r="AQ54" s="83" t="s">
        <v>1</v>
      </c>
      <c r="AR54" s="78"/>
      <c r="AS54" s="84">
        <f>ROUNDUP(SUM(AS55:AS59),2)</f>
        <v>0</v>
      </c>
      <c r="AT54" s="85">
        <f>ROUNDUP(SUM(AV54:AW54),1)</f>
        <v>0</v>
      </c>
      <c r="AU54" s="86">
        <f>ROUNDUP(SUM(AU55:AU59),5)</f>
        <v>0</v>
      </c>
      <c r="AV54" s="85">
        <f>ROUNDUP(AZ54*L29,1)</f>
        <v>0</v>
      </c>
      <c r="AW54" s="85">
        <f>ROUNDUP(BA54*L30,1)</f>
        <v>0</v>
      </c>
      <c r="AX54" s="85">
        <f>ROUNDUP(BB54*L29,1)</f>
        <v>0</v>
      </c>
      <c r="AY54" s="85">
        <f>ROUNDUP(BC54*L30,1)</f>
        <v>0</v>
      </c>
      <c r="AZ54" s="85">
        <f>ROUNDUP(SUM(AZ55:AZ59),2)</f>
        <v>0</v>
      </c>
      <c r="BA54" s="85">
        <f>ROUNDUP(SUM(BA55:BA59),2)</f>
        <v>0</v>
      </c>
      <c r="BB54" s="85">
        <f>ROUNDUP(SUM(BB55:BB59),2)</f>
        <v>0</v>
      </c>
      <c r="BC54" s="85">
        <f>ROUNDUP(SUM(BC55:BC59),2)</f>
        <v>0</v>
      </c>
      <c r="BD54" s="87">
        <f>ROUNDUP(SUM(BD55:BD59),2)</f>
        <v>0</v>
      </c>
      <c r="BS54" s="88" t="s">
        <v>83</v>
      </c>
      <c r="BT54" s="88" t="s">
        <v>84</v>
      </c>
      <c r="BU54" s="89" t="s">
        <v>85</v>
      </c>
      <c r="BV54" s="88" t="s">
        <v>86</v>
      </c>
      <c r="BW54" s="88" t="s">
        <v>4</v>
      </c>
      <c r="BX54" s="88" t="s">
        <v>87</v>
      </c>
      <c r="CL54" s="88" t="s">
        <v>20</v>
      </c>
    </row>
    <row r="55" s="5" customFormat="1" ht="16.5" customHeight="1">
      <c r="A55" s="90" t="s">
        <v>88</v>
      </c>
      <c r="B55" s="91"/>
      <c r="C55" s="92"/>
      <c r="D55" s="93" t="s">
        <v>89</v>
      </c>
      <c r="E55" s="93"/>
      <c r="F55" s="93"/>
      <c r="G55" s="93"/>
      <c r="H55" s="93"/>
      <c r="I55" s="94"/>
      <c r="J55" s="93" t="s">
        <v>90</v>
      </c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5">
        <f>'1301650 - Vedlejší a osta...'!J30</f>
        <v>0</v>
      </c>
      <c r="AH55" s="94"/>
      <c r="AI55" s="94"/>
      <c r="AJ55" s="94"/>
      <c r="AK55" s="94"/>
      <c r="AL55" s="94"/>
      <c r="AM55" s="94"/>
      <c r="AN55" s="95">
        <f>SUM(AG55,AT55)</f>
        <v>0</v>
      </c>
      <c r="AO55" s="94"/>
      <c r="AP55" s="94"/>
      <c r="AQ55" s="96" t="s">
        <v>91</v>
      </c>
      <c r="AR55" s="91"/>
      <c r="AS55" s="97">
        <v>0</v>
      </c>
      <c r="AT55" s="98">
        <f>ROUNDUP(SUM(AV55:AW55),1)</f>
        <v>0</v>
      </c>
      <c r="AU55" s="99">
        <f>'1301650 - Vedlejší a osta...'!P80</f>
        <v>0</v>
      </c>
      <c r="AV55" s="98">
        <f>'1301650 - Vedlejší a osta...'!J33</f>
        <v>0</v>
      </c>
      <c r="AW55" s="98">
        <f>'1301650 - Vedlejší a osta...'!J34</f>
        <v>0</v>
      </c>
      <c r="AX55" s="98">
        <f>'1301650 - Vedlejší a osta...'!J35</f>
        <v>0</v>
      </c>
      <c r="AY55" s="98">
        <f>'1301650 - Vedlejší a osta...'!J36</f>
        <v>0</v>
      </c>
      <c r="AZ55" s="98">
        <f>'1301650 - Vedlejší a osta...'!F33</f>
        <v>0</v>
      </c>
      <c r="BA55" s="98">
        <f>'1301650 - Vedlejší a osta...'!F34</f>
        <v>0</v>
      </c>
      <c r="BB55" s="98">
        <f>'1301650 - Vedlejší a osta...'!F35</f>
        <v>0</v>
      </c>
      <c r="BC55" s="98">
        <f>'1301650 - Vedlejší a osta...'!F36</f>
        <v>0</v>
      </c>
      <c r="BD55" s="100">
        <f>'1301650 - Vedlejší a osta...'!F37</f>
        <v>0</v>
      </c>
      <c r="BT55" s="101" t="s">
        <v>23</v>
      </c>
      <c r="BV55" s="101" t="s">
        <v>86</v>
      </c>
      <c r="BW55" s="101" t="s">
        <v>92</v>
      </c>
      <c r="BX55" s="101" t="s">
        <v>4</v>
      </c>
      <c r="CL55" s="101" t="s">
        <v>20</v>
      </c>
      <c r="CM55" s="101" t="s">
        <v>93</v>
      </c>
    </row>
    <row r="56" s="5" customFormat="1" ht="16.5" customHeight="1">
      <c r="A56" s="90" t="s">
        <v>88</v>
      </c>
      <c r="B56" s="91"/>
      <c r="C56" s="92"/>
      <c r="D56" s="93" t="s">
        <v>94</v>
      </c>
      <c r="E56" s="93"/>
      <c r="F56" s="93"/>
      <c r="G56" s="93"/>
      <c r="H56" s="93"/>
      <c r="I56" s="94"/>
      <c r="J56" s="93" t="s">
        <v>95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5">
        <f>'1301651 - SO 101 Komunika...'!J30</f>
        <v>0</v>
      </c>
      <c r="AH56" s="94"/>
      <c r="AI56" s="94"/>
      <c r="AJ56" s="94"/>
      <c r="AK56" s="94"/>
      <c r="AL56" s="94"/>
      <c r="AM56" s="94"/>
      <c r="AN56" s="95">
        <f>SUM(AG56,AT56)</f>
        <v>0</v>
      </c>
      <c r="AO56" s="94"/>
      <c r="AP56" s="94"/>
      <c r="AQ56" s="96" t="s">
        <v>96</v>
      </c>
      <c r="AR56" s="91"/>
      <c r="AS56" s="97">
        <v>0</v>
      </c>
      <c r="AT56" s="98">
        <f>ROUNDUP(SUM(AV56:AW56),1)</f>
        <v>0</v>
      </c>
      <c r="AU56" s="99">
        <f>'1301651 - SO 101 Komunika...'!P96</f>
        <v>0</v>
      </c>
      <c r="AV56" s="98">
        <f>'1301651 - SO 101 Komunika...'!J33</f>
        <v>0</v>
      </c>
      <c r="AW56" s="98">
        <f>'1301651 - SO 101 Komunika...'!J34</f>
        <v>0</v>
      </c>
      <c r="AX56" s="98">
        <f>'1301651 - SO 101 Komunika...'!J35</f>
        <v>0</v>
      </c>
      <c r="AY56" s="98">
        <f>'1301651 - SO 101 Komunika...'!J36</f>
        <v>0</v>
      </c>
      <c r="AZ56" s="98">
        <f>'1301651 - SO 101 Komunika...'!F33</f>
        <v>0</v>
      </c>
      <c r="BA56" s="98">
        <f>'1301651 - SO 101 Komunika...'!F34</f>
        <v>0</v>
      </c>
      <c r="BB56" s="98">
        <f>'1301651 - SO 101 Komunika...'!F35</f>
        <v>0</v>
      </c>
      <c r="BC56" s="98">
        <f>'1301651 - SO 101 Komunika...'!F36</f>
        <v>0</v>
      </c>
      <c r="BD56" s="100">
        <f>'1301651 - SO 101 Komunika...'!F37</f>
        <v>0</v>
      </c>
      <c r="BT56" s="101" t="s">
        <v>23</v>
      </c>
      <c r="BV56" s="101" t="s">
        <v>86</v>
      </c>
      <c r="BW56" s="101" t="s">
        <v>97</v>
      </c>
      <c r="BX56" s="101" t="s">
        <v>4</v>
      </c>
      <c r="CL56" s="101" t="s">
        <v>20</v>
      </c>
      <c r="CM56" s="101" t="s">
        <v>93</v>
      </c>
    </row>
    <row r="57" s="5" customFormat="1" ht="16.5" customHeight="1">
      <c r="A57" s="90" t="s">
        <v>88</v>
      </c>
      <c r="B57" s="91"/>
      <c r="C57" s="92"/>
      <c r="D57" s="93" t="s">
        <v>98</v>
      </c>
      <c r="E57" s="93"/>
      <c r="F57" s="93"/>
      <c r="G57" s="93"/>
      <c r="H57" s="93"/>
      <c r="I57" s="94"/>
      <c r="J57" s="93" t="s">
        <v>99</v>
      </c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5">
        <f>'1301652 - SO 102 Komunika...'!J30</f>
        <v>0</v>
      </c>
      <c r="AH57" s="94"/>
      <c r="AI57" s="94"/>
      <c r="AJ57" s="94"/>
      <c r="AK57" s="94"/>
      <c r="AL57" s="94"/>
      <c r="AM57" s="94"/>
      <c r="AN57" s="95">
        <f>SUM(AG57,AT57)</f>
        <v>0</v>
      </c>
      <c r="AO57" s="94"/>
      <c r="AP57" s="94"/>
      <c r="AQ57" s="96" t="s">
        <v>96</v>
      </c>
      <c r="AR57" s="91"/>
      <c r="AS57" s="97">
        <v>0</v>
      </c>
      <c r="AT57" s="98">
        <f>ROUNDUP(SUM(AV57:AW57),1)</f>
        <v>0</v>
      </c>
      <c r="AU57" s="99">
        <f>'1301652 - SO 102 Komunika...'!P91</f>
        <v>0</v>
      </c>
      <c r="AV57" s="98">
        <f>'1301652 - SO 102 Komunika...'!J33</f>
        <v>0</v>
      </c>
      <c r="AW57" s="98">
        <f>'1301652 - SO 102 Komunika...'!J34</f>
        <v>0</v>
      </c>
      <c r="AX57" s="98">
        <f>'1301652 - SO 102 Komunika...'!J35</f>
        <v>0</v>
      </c>
      <c r="AY57" s="98">
        <f>'1301652 - SO 102 Komunika...'!J36</f>
        <v>0</v>
      </c>
      <c r="AZ57" s="98">
        <f>'1301652 - SO 102 Komunika...'!F33</f>
        <v>0</v>
      </c>
      <c r="BA57" s="98">
        <f>'1301652 - SO 102 Komunika...'!F34</f>
        <v>0</v>
      </c>
      <c r="BB57" s="98">
        <f>'1301652 - SO 102 Komunika...'!F35</f>
        <v>0</v>
      </c>
      <c r="BC57" s="98">
        <f>'1301652 - SO 102 Komunika...'!F36</f>
        <v>0</v>
      </c>
      <c r="BD57" s="100">
        <f>'1301652 - SO 102 Komunika...'!F37</f>
        <v>0</v>
      </c>
      <c r="BT57" s="101" t="s">
        <v>23</v>
      </c>
      <c r="BV57" s="101" t="s">
        <v>86</v>
      </c>
      <c r="BW57" s="101" t="s">
        <v>100</v>
      </c>
      <c r="BX57" s="101" t="s">
        <v>4</v>
      </c>
      <c r="CL57" s="101" t="s">
        <v>101</v>
      </c>
      <c r="CM57" s="101" t="s">
        <v>93</v>
      </c>
    </row>
    <row r="58" s="5" customFormat="1" ht="16.5" customHeight="1">
      <c r="A58" s="90" t="s">
        <v>88</v>
      </c>
      <c r="B58" s="91"/>
      <c r="C58" s="92"/>
      <c r="D58" s="93" t="s">
        <v>102</v>
      </c>
      <c r="E58" s="93"/>
      <c r="F58" s="93"/>
      <c r="G58" s="93"/>
      <c r="H58" s="93"/>
      <c r="I58" s="94"/>
      <c r="J58" s="93" t="s">
        <v>103</v>
      </c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5">
        <f>'1301655 - SO 401 Veřejné ...'!J30</f>
        <v>0</v>
      </c>
      <c r="AH58" s="94"/>
      <c r="AI58" s="94"/>
      <c r="AJ58" s="94"/>
      <c r="AK58" s="94"/>
      <c r="AL58" s="94"/>
      <c r="AM58" s="94"/>
      <c r="AN58" s="95">
        <f>SUM(AG58,AT58)</f>
        <v>0</v>
      </c>
      <c r="AO58" s="94"/>
      <c r="AP58" s="94"/>
      <c r="AQ58" s="96" t="s">
        <v>96</v>
      </c>
      <c r="AR58" s="91"/>
      <c r="AS58" s="97">
        <v>0</v>
      </c>
      <c r="AT58" s="98">
        <f>ROUNDUP(SUM(AV58:AW58),1)</f>
        <v>0</v>
      </c>
      <c r="AU58" s="99">
        <f>'1301655 - SO 401 Veřejné ...'!P85</f>
        <v>0</v>
      </c>
      <c r="AV58" s="98">
        <f>'1301655 - SO 401 Veřejné ...'!J33</f>
        <v>0</v>
      </c>
      <c r="AW58" s="98">
        <f>'1301655 - SO 401 Veřejné ...'!J34</f>
        <v>0</v>
      </c>
      <c r="AX58" s="98">
        <f>'1301655 - SO 401 Veřejné ...'!J35</f>
        <v>0</v>
      </c>
      <c r="AY58" s="98">
        <f>'1301655 - SO 401 Veřejné ...'!J36</f>
        <v>0</v>
      </c>
      <c r="AZ58" s="98">
        <f>'1301655 - SO 401 Veřejné ...'!F33</f>
        <v>0</v>
      </c>
      <c r="BA58" s="98">
        <f>'1301655 - SO 401 Veřejné ...'!F34</f>
        <v>0</v>
      </c>
      <c r="BB58" s="98">
        <f>'1301655 - SO 401 Veřejné ...'!F35</f>
        <v>0</v>
      </c>
      <c r="BC58" s="98">
        <f>'1301655 - SO 401 Veřejné ...'!F36</f>
        <v>0</v>
      </c>
      <c r="BD58" s="100">
        <f>'1301655 - SO 401 Veřejné ...'!F37</f>
        <v>0</v>
      </c>
      <c r="BT58" s="101" t="s">
        <v>23</v>
      </c>
      <c r="BV58" s="101" t="s">
        <v>86</v>
      </c>
      <c r="BW58" s="101" t="s">
        <v>104</v>
      </c>
      <c r="BX58" s="101" t="s">
        <v>4</v>
      </c>
      <c r="CL58" s="101" t="s">
        <v>105</v>
      </c>
      <c r="CM58" s="101" t="s">
        <v>93</v>
      </c>
    </row>
    <row r="59" s="5" customFormat="1" ht="16.5" customHeight="1">
      <c r="A59" s="90" t="s">
        <v>88</v>
      </c>
      <c r="B59" s="91"/>
      <c r="C59" s="92"/>
      <c r="D59" s="93" t="s">
        <v>106</v>
      </c>
      <c r="E59" s="93"/>
      <c r="F59" s="93"/>
      <c r="G59" s="93"/>
      <c r="H59" s="93"/>
      <c r="I59" s="94"/>
      <c r="J59" s="93" t="s">
        <v>107</v>
      </c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5">
        <f>'1301656 - SO 801 Terénní ...'!J30</f>
        <v>0</v>
      </c>
      <c r="AH59" s="94"/>
      <c r="AI59" s="94"/>
      <c r="AJ59" s="94"/>
      <c r="AK59" s="94"/>
      <c r="AL59" s="94"/>
      <c r="AM59" s="94"/>
      <c r="AN59" s="95">
        <f>SUM(AG59,AT59)</f>
        <v>0</v>
      </c>
      <c r="AO59" s="94"/>
      <c r="AP59" s="94"/>
      <c r="AQ59" s="96" t="s">
        <v>96</v>
      </c>
      <c r="AR59" s="91"/>
      <c r="AS59" s="102">
        <v>0</v>
      </c>
      <c r="AT59" s="103">
        <f>ROUNDUP(SUM(AV59:AW59),1)</f>
        <v>0</v>
      </c>
      <c r="AU59" s="104">
        <f>'1301656 - SO 801 Terénní ...'!P87</f>
        <v>0</v>
      </c>
      <c r="AV59" s="103">
        <f>'1301656 - SO 801 Terénní ...'!J33</f>
        <v>0</v>
      </c>
      <c r="AW59" s="103">
        <f>'1301656 - SO 801 Terénní ...'!J34</f>
        <v>0</v>
      </c>
      <c r="AX59" s="103">
        <f>'1301656 - SO 801 Terénní ...'!J35</f>
        <v>0</v>
      </c>
      <c r="AY59" s="103">
        <f>'1301656 - SO 801 Terénní ...'!J36</f>
        <v>0</v>
      </c>
      <c r="AZ59" s="103">
        <f>'1301656 - SO 801 Terénní ...'!F33</f>
        <v>0</v>
      </c>
      <c r="BA59" s="103">
        <f>'1301656 - SO 801 Terénní ...'!F34</f>
        <v>0</v>
      </c>
      <c r="BB59" s="103">
        <f>'1301656 - SO 801 Terénní ...'!F35</f>
        <v>0</v>
      </c>
      <c r="BC59" s="103">
        <f>'1301656 - SO 801 Terénní ...'!F36</f>
        <v>0</v>
      </c>
      <c r="BD59" s="105">
        <f>'1301656 - SO 801 Terénní ...'!F37</f>
        <v>0</v>
      </c>
      <c r="BT59" s="101" t="s">
        <v>23</v>
      </c>
      <c r="BV59" s="101" t="s">
        <v>86</v>
      </c>
      <c r="BW59" s="101" t="s">
        <v>108</v>
      </c>
      <c r="BX59" s="101" t="s">
        <v>4</v>
      </c>
      <c r="CL59" s="101" t="s">
        <v>109</v>
      </c>
      <c r="CM59" s="101" t="s">
        <v>93</v>
      </c>
    </row>
    <row r="60" s="1" customFormat="1" ht="30" customHeight="1">
      <c r="B60" s="35"/>
      <c r="AR60" s="35"/>
    </row>
    <row r="61" s="1" customFormat="1" ht="6.96" customHeight="1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35"/>
    </row>
  </sheetData>
  <mergeCells count="58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  <mergeCell ref="D58:H58"/>
    <mergeCell ref="J58:AF58"/>
    <mergeCell ref="D59:H59"/>
    <mergeCell ref="J59:AF59"/>
  </mergeCells>
  <hyperlinks>
    <hyperlink ref="A55" location="'1301650 - Vedlejší a osta...'!C2" display="/"/>
    <hyperlink ref="A56" location="'1301651 - SO 101 Komunika...'!C2" display="/"/>
    <hyperlink ref="A57" location="'1301652 - SO 102 Komunika...'!C2" display="/"/>
    <hyperlink ref="A58" location="'1301655 - SO 401 Veřejné ...'!C2" display="/"/>
    <hyperlink ref="A59" location="'1301656 - SO 801 Terén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5" t="s">
        <v>5</v>
      </c>
      <c r="AT2" s="16" t="s">
        <v>92</v>
      </c>
    </row>
    <row r="3" hidden="1" ht="6.96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93</v>
      </c>
    </row>
    <row r="4" hidden="1" ht="24.96" customHeight="1">
      <c r="B4" s="19"/>
      <c r="D4" s="20" t="s">
        <v>110</v>
      </c>
      <c r="L4" s="19"/>
      <c r="M4" s="21" t="s">
        <v>10</v>
      </c>
      <c r="AT4" s="16" t="s">
        <v>3</v>
      </c>
    </row>
    <row r="5" hidden="1" ht="6.96" customHeight="1">
      <c r="B5" s="19"/>
      <c r="L5" s="19"/>
    </row>
    <row r="6" hidden="1" ht="12" customHeight="1">
      <c r="B6" s="19"/>
      <c r="D6" s="28" t="s">
        <v>16</v>
      </c>
      <c r="L6" s="19"/>
    </row>
    <row r="7" hidden="1" ht="16.5" customHeight="1">
      <c r="B7" s="19"/>
      <c r="E7" s="108" t="str">
        <f>'Rekapitulace stavby'!K6</f>
        <v>Dvůr Králové nad Labem - ul. Čelakovského - rekonstrukce</v>
      </c>
      <c r="F7" s="28"/>
      <c r="G7" s="28"/>
      <c r="H7" s="28"/>
      <c r="L7" s="19"/>
    </row>
    <row r="8" hidden="1" s="1" customFormat="1" ht="12" customHeight="1">
      <c r="B8" s="35"/>
      <c r="D8" s="28" t="s">
        <v>111</v>
      </c>
      <c r="I8" s="109"/>
      <c r="L8" s="35"/>
    </row>
    <row r="9" hidden="1" s="1" customFormat="1" ht="36.96" customHeight="1">
      <c r="B9" s="35"/>
      <c r="E9" s="56" t="s">
        <v>112</v>
      </c>
      <c r="F9" s="1"/>
      <c r="G9" s="1"/>
      <c r="H9" s="1"/>
      <c r="I9" s="109"/>
      <c r="L9" s="35"/>
    </row>
    <row r="10" hidden="1" s="1" customFormat="1">
      <c r="B10" s="35"/>
      <c r="I10" s="109"/>
      <c r="L10" s="35"/>
    </row>
    <row r="11" hidden="1" s="1" customFormat="1" ht="12" customHeight="1">
      <c r="B11" s="35"/>
      <c r="D11" s="28" t="s">
        <v>19</v>
      </c>
      <c r="F11" s="16" t="s">
        <v>20</v>
      </c>
      <c r="I11" s="110" t="s">
        <v>21</v>
      </c>
      <c r="J11" s="16" t="s">
        <v>1</v>
      </c>
      <c r="L11" s="35"/>
    </row>
    <row r="12" hidden="1" s="1" customFormat="1" ht="12" customHeight="1">
      <c r="B12" s="35"/>
      <c r="D12" s="28" t="s">
        <v>24</v>
      </c>
      <c r="F12" s="16" t="s">
        <v>25</v>
      </c>
      <c r="I12" s="110" t="s">
        <v>26</v>
      </c>
      <c r="J12" s="58" t="str">
        <f>'Rekapitulace stavby'!AN8</f>
        <v>14. 2. 2019</v>
      </c>
      <c r="L12" s="35"/>
    </row>
    <row r="13" hidden="1" s="1" customFormat="1" ht="10.8" customHeight="1">
      <c r="B13" s="35"/>
      <c r="I13" s="109"/>
      <c r="L13" s="35"/>
    </row>
    <row r="14" hidden="1" s="1" customFormat="1" ht="12" customHeight="1">
      <c r="B14" s="35"/>
      <c r="D14" s="28" t="s">
        <v>34</v>
      </c>
      <c r="I14" s="110" t="s">
        <v>35</v>
      </c>
      <c r="J14" s="16" t="s">
        <v>36</v>
      </c>
      <c r="L14" s="35"/>
    </row>
    <row r="15" hidden="1" s="1" customFormat="1" ht="18" customHeight="1">
      <c r="B15" s="35"/>
      <c r="E15" s="16" t="s">
        <v>37</v>
      </c>
      <c r="I15" s="110" t="s">
        <v>38</v>
      </c>
      <c r="J15" s="16" t="s">
        <v>39</v>
      </c>
      <c r="L15" s="35"/>
    </row>
    <row r="16" hidden="1" s="1" customFormat="1" ht="6.96" customHeight="1">
      <c r="B16" s="35"/>
      <c r="I16" s="109"/>
      <c r="L16" s="35"/>
    </row>
    <row r="17" hidden="1" s="1" customFormat="1" ht="12" customHeight="1">
      <c r="B17" s="35"/>
      <c r="D17" s="28" t="s">
        <v>40</v>
      </c>
      <c r="I17" s="110" t="s">
        <v>35</v>
      </c>
      <c r="J17" s="29" t="str">
        <f>'Rekapitulace stavby'!AN13</f>
        <v>Vyplň údaj</v>
      </c>
      <c r="L17" s="35"/>
    </row>
    <row r="18" hidden="1" s="1" customFormat="1" ht="18" customHeight="1">
      <c r="B18" s="35"/>
      <c r="E18" s="29" t="str">
        <f>'Rekapitulace stavby'!E14</f>
        <v>Vyplň údaj</v>
      </c>
      <c r="F18" s="16"/>
      <c r="G18" s="16"/>
      <c r="H18" s="16"/>
      <c r="I18" s="110" t="s">
        <v>38</v>
      </c>
      <c r="J18" s="29" t="str">
        <f>'Rekapitulace stavby'!AN14</f>
        <v>Vyplň údaj</v>
      </c>
      <c r="L18" s="35"/>
    </row>
    <row r="19" hidden="1" s="1" customFormat="1" ht="6.96" customHeight="1">
      <c r="B19" s="35"/>
      <c r="I19" s="109"/>
      <c r="L19" s="35"/>
    </row>
    <row r="20" hidden="1" s="1" customFormat="1" ht="12" customHeight="1">
      <c r="B20" s="35"/>
      <c r="D20" s="28" t="s">
        <v>42</v>
      </c>
      <c r="I20" s="110" t="s">
        <v>35</v>
      </c>
      <c r="J20" s="16" t="s">
        <v>43</v>
      </c>
      <c r="L20" s="35"/>
    </row>
    <row r="21" hidden="1" s="1" customFormat="1" ht="18" customHeight="1">
      <c r="B21" s="35"/>
      <c r="E21" s="16" t="s">
        <v>44</v>
      </c>
      <c r="I21" s="110" t="s">
        <v>38</v>
      </c>
      <c r="J21" s="16" t="s">
        <v>45</v>
      </c>
      <c r="L21" s="35"/>
    </row>
    <row r="22" hidden="1" s="1" customFormat="1" ht="6.96" customHeight="1">
      <c r="B22" s="35"/>
      <c r="I22" s="109"/>
      <c r="L22" s="35"/>
    </row>
    <row r="23" hidden="1" s="1" customFormat="1" ht="12" customHeight="1">
      <c r="B23" s="35"/>
      <c r="D23" s="28" t="s">
        <v>47</v>
      </c>
      <c r="I23" s="110" t="s">
        <v>35</v>
      </c>
      <c r="J23" s="16" t="str">
        <f>IF('Rekapitulace stavby'!AN19="","",'Rekapitulace stavby'!AN19)</f>
        <v/>
      </c>
      <c r="L23" s="35"/>
    </row>
    <row r="24" hidden="1" s="1" customFormat="1" ht="18" customHeight="1">
      <c r="B24" s="35"/>
      <c r="E24" s="16" t="str">
        <f>IF('Rekapitulace stavby'!E20="","",'Rekapitulace stavby'!E20)</f>
        <v xml:space="preserve"> </v>
      </c>
      <c r="I24" s="110" t="s">
        <v>38</v>
      </c>
      <c r="J24" s="16" t="str">
        <f>IF('Rekapitulace stavby'!AN20="","",'Rekapitulace stavby'!AN20)</f>
        <v/>
      </c>
      <c r="L24" s="35"/>
    </row>
    <row r="25" hidden="1" s="1" customFormat="1" ht="6.96" customHeight="1">
      <c r="B25" s="35"/>
      <c r="I25" s="109"/>
      <c r="L25" s="35"/>
    </row>
    <row r="26" hidden="1" s="1" customFormat="1" ht="12" customHeight="1">
      <c r="B26" s="35"/>
      <c r="D26" s="28" t="s">
        <v>49</v>
      </c>
      <c r="I26" s="109"/>
      <c r="L26" s="35"/>
    </row>
    <row r="27" hidden="1" s="6" customFormat="1" ht="16.5" customHeight="1">
      <c r="B27" s="111"/>
      <c r="E27" s="33" t="s">
        <v>1</v>
      </c>
      <c r="F27" s="33"/>
      <c r="G27" s="33"/>
      <c r="H27" s="33"/>
      <c r="I27" s="112"/>
      <c r="L27" s="111"/>
    </row>
    <row r="28" hidden="1" s="1" customFormat="1" ht="6.96" customHeight="1">
      <c r="B28" s="35"/>
      <c r="I28" s="109"/>
      <c r="L28" s="35"/>
    </row>
    <row r="29" hidden="1" s="1" customFormat="1" ht="6.96" customHeight="1">
      <c r="B29" s="35"/>
      <c r="D29" s="61"/>
      <c r="E29" s="61"/>
      <c r="F29" s="61"/>
      <c r="G29" s="61"/>
      <c r="H29" s="61"/>
      <c r="I29" s="113"/>
      <c r="J29" s="61"/>
      <c r="K29" s="61"/>
      <c r="L29" s="35"/>
    </row>
    <row r="30" hidden="1" s="1" customFormat="1" ht="25.44" customHeight="1">
      <c r="B30" s="35"/>
      <c r="D30" s="114" t="s">
        <v>50</v>
      </c>
      <c r="I30" s="109"/>
      <c r="J30" s="82">
        <f>ROUNDUP(J80, 2)</f>
        <v>0</v>
      </c>
      <c r="L30" s="35"/>
    </row>
    <row r="31" hidden="1" s="1" customFormat="1" ht="6.96" customHeight="1">
      <c r="B31" s="35"/>
      <c r="D31" s="61"/>
      <c r="E31" s="61"/>
      <c r="F31" s="61"/>
      <c r="G31" s="61"/>
      <c r="H31" s="61"/>
      <c r="I31" s="113"/>
      <c r="J31" s="61"/>
      <c r="K31" s="61"/>
      <c r="L31" s="35"/>
    </row>
    <row r="32" hidden="1" s="1" customFormat="1" ht="14.4" customHeight="1">
      <c r="B32" s="35"/>
      <c r="F32" s="39" t="s">
        <v>52</v>
      </c>
      <c r="I32" s="115" t="s">
        <v>51</v>
      </c>
      <c r="J32" s="39" t="s">
        <v>53</v>
      </c>
      <c r="L32" s="35"/>
    </row>
    <row r="33" hidden="1" s="1" customFormat="1" ht="14.4" customHeight="1">
      <c r="B33" s="35"/>
      <c r="D33" s="28" t="s">
        <v>54</v>
      </c>
      <c r="E33" s="28" t="s">
        <v>55</v>
      </c>
      <c r="F33" s="116">
        <f>ROUNDUP((SUM(BE80:BE105)),  2)</f>
        <v>0</v>
      </c>
      <c r="I33" s="117">
        <v>0.20999999999999999</v>
      </c>
      <c r="J33" s="116">
        <f>ROUNDUP(((SUM(BE80:BE105))*I33),  2)</f>
        <v>0</v>
      </c>
      <c r="L33" s="35"/>
    </row>
    <row r="34" hidden="1" s="1" customFormat="1" ht="14.4" customHeight="1">
      <c r="B34" s="35"/>
      <c r="E34" s="28" t="s">
        <v>56</v>
      </c>
      <c r="F34" s="116">
        <f>ROUNDUP((SUM(BF80:BF105)),  2)</f>
        <v>0</v>
      </c>
      <c r="I34" s="117">
        <v>0.14999999999999999</v>
      </c>
      <c r="J34" s="116">
        <f>ROUNDUP(((SUM(BF80:BF105))*I34),  2)</f>
        <v>0</v>
      </c>
      <c r="L34" s="35"/>
    </row>
    <row r="35" hidden="1" s="1" customFormat="1" ht="14.4" customHeight="1">
      <c r="B35" s="35"/>
      <c r="E35" s="28" t="s">
        <v>57</v>
      </c>
      <c r="F35" s="116">
        <f>ROUNDUP((SUM(BG80:BG105)),  2)</f>
        <v>0</v>
      </c>
      <c r="I35" s="117">
        <v>0.20999999999999999</v>
      </c>
      <c r="J35" s="116">
        <f>0</f>
        <v>0</v>
      </c>
      <c r="L35" s="35"/>
    </row>
    <row r="36" hidden="1" s="1" customFormat="1" ht="14.4" customHeight="1">
      <c r="B36" s="35"/>
      <c r="E36" s="28" t="s">
        <v>58</v>
      </c>
      <c r="F36" s="116">
        <f>ROUNDUP((SUM(BH80:BH105)),  2)</f>
        <v>0</v>
      </c>
      <c r="I36" s="117">
        <v>0.14999999999999999</v>
      </c>
      <c r="J36" s="116">
        <f>0</f>
        <v>0</v>
      </c>
      <c r="L36" s="35"/>
    </row>
    <row r="37" hidden="1" s="1" customFormat="1" ht="14.4" customHeight="1">
      <c r="B37" s="35"/>
      <c r="E37" s="28" t="s">
        <v>59</v>
      </c>
      <c r="F37" s="116">
        <f>ROUNDUP((SUM(BI80:BI105)),  2)</f>
        <v>0</v>
      </c>
      <c r="I37" s="117">
        <v>0</v>
      </c>
      <c r="J37" s="116">
        <f>0</f>
        <v>0</v>
      </c>
      <c r="L37" s="35"/>
    </row>
    <row r="38" hidden="1" s="1" customFormat="1" ht="6.96" customHeight="1">
      <c r="B38" s="35"/>
      <c r="I38" s="109"/>
      <c r="L38" s="35"/>
    </row>
    <row r="39" hidden="1" s="1" customFormat="1" ht="25.44" customHeight="1">
      <c r="B39" s="35"/>
      <c r="C39" s="118"/>
      <c r="D39" s="119" t="s">
        <v>60</v>
      </c>
      <c r="E39" s="69"/>
      <c r="F39" s="69"/>
      <c r="G39" s="120" t="s">
        <v>61</v>
      </c>
      <c r="H39" s="121" t="s">
        <v>62</v>
      </c>
      <c r="I39" s="122"/>
      <c r="J39" s="123">
        <f>SUM(J30:J37)</f>
        <v>0</v>
      </c>
      <c r="K39" s="124"/>
      <c r="L39" s="35"/>
    </row>
    <row r="40" hidden="1" s="1" customFormat="1" ht="14.4" customHeight="1">
      <c r="B40" s="50"/>
      <c r="C40" s="51"/>
      <c r="D40" s="51"/>
      <c r="E40" s="51"/>
      <c r="F40" s="51"/>
      <c r="G40" s="51"/>
      <c r="H40" s="51"/>
      <c r="I40" s="125"/>
      <c r="J40" s="51"/>
      <c r="K40" s="51"/>
      <c r="L40" s="35"/>
    </row>
    <row r="41" hidden="1"/>
    <row r="42" hidden="1"/>
    <row r="43" hidden="1"/>
    <row r="44" s="1" customFormat="1" ht="6.96" customHeight="1">
      <c r="B44" s="52"/>
      <c r="C44" s="53"/>
      <c r="D44" s="53"/>
      <c r="E44" s="53"/>
      <c r="F44" s="53"/>
      <c r="G44" s="53"/>
      <c r="H44" s="53"/>
      <c r="I44" s="126"/>
      <c r="J44" s="53"/>
      <c r="K44" s="53"/>
      <c r="L44" s="35"/>
    </row>
    <row r="45" s="1" customFormat="1" ht="24.96" customHeight="1">
      <c r="B45" s="35"/>
      <c r="C45" s="20" t="s">
        <v>113</v>
      </c>
      <c r="I45" s="109"/>
      <c r="L45" s="35"/>
    </row>
    <row r="46" s="1" customFormat="1" ht="6.96" customHeight="1">
      <c r="B46" s="35"/>
      <c r="I46" s="109"/>
      <c r="L46" s="35"/>
    </row>
    <row r="47" s="1" customFormat="1" ht="12" customHeight="1">
      <c r="B47" s="35"/>
      <c r="C47" s="28" t="s">
        <v>16</v>
      </c>
      <c r="I47" s="109"/>
      <c r="L47" s="35"/>
    </row>
    <row r="48" s="1" customFormat="1" ht="16.5" customHeight="1">
      <c r="B48" s="35"/>
      <c r="E48" s="108" t="str">
        <f>E7</f>
        <v>Dvůr Králové nad Labem - ul. Čelakovského - rekonstrukce</v>
      </c>
      <c r="F48" s="28"/>
      <c r="G48" s="28"/>
      <c r="H48" s="28"/>
      <c r="I48" s="109"/>
      <c r="L48" s="35"/>
    </row>
    <row r="49" s="1" customFormat="1" ht="12" customHeight="1">
      <c r="B49" s="35"/>
      <c r="C49" s="28" t="s">
        <v>111</v>
      </c>
      <c r="I49" s="109"/>
      <c r="L49" s="35"/>
    </row>
    <row r="50" s="1" customFormat="1" ht="16.5" customHeight="1">
      <c r="B50" s="35"/>
      <c r="E50" s="56" t="str">
        <f>E9</f>
        <v>1301650 - Vedlejší a ostatní náklady</v>
      </c>
      <c r="F50" s="1"/>
      <c r="G50" s="1"/>
      <c r="H50" s="1"/>
      <c r="I50" s="109"/>
      <c r="L50" s="35"/>
    </row>
    <row r="51" s="1" customFormat="1" ht="6.96" customHeight="1">
      <c r="B51" s="35"/>
      <c r="I51" s="109"/>
      <c r="L51" s="35"/>
    </row>
    <row r="52" s="1" customFormat="1" ht="12" customHeight="1">
      <c r="B52" s="35"/>
      <c r="C52" s="28" t="s">
        <v>24</v>
      </c>
      <c r="F52" s="16" t="str">
        <f>F12</f>
        <v>Dvůr Králové nad Labem</v>
      </c>
      <c r="I52" s="110" t="s">
        <v>26</v>
      </c>
      <c r="J52" s="58" t="str">
        <f>IF(J12="","",J12)</f>
        <v>14. 2. 2019</v>
      </c>
      <c r="L52" s="35"/>
    </row>
    <row r="53" s="1" customFormat="1" ht="6.96" customHeight="1">
      <c r="B53" s="35"/>
      <c r="I53" s="109"/>
      <c r="L53" s="35"/>
    </row>
    <row r="54" s="1" customFormat="1" ht="24.9" customHeight="1">
      <c r="B54" s="35"/>
      <c r="C54" s="28" t="s">
        <v>34</v>
      </c>
      <c r="F54" s="16" t="str">
        <f>E15</f>
        <v>Město Dvůr Králové nad Labem</v>
      </c>
      <c r="I54" s="110" t="s">
        <v>42</v>
      </c>
      <c r="J54" s="33" t="str">
        <f>E21</f>
        <v>TENET spol. s r.o. architektonický ateliér</v>
      </c>
      <c r="L54" s="35"/>
    </row>
    <row r="55" s="1" customFormat="1" ht="13.65" customHeight="1">
      <c r="B55" s="35"/>
      <c r="C55" s="28" t="s">
        <v>40</v>
      </c>
      <c r="F55" s="16" t="str">
        <f>IF(E18="","",E18)</f>
        <v>Vyplň údaj</v>
      </c>
      <c r="I55" s="110" t="s">
        <v>47</v>
      </c>
      <c r="J55" s="33" t="str">
        <f>E24</f>
        <v xml:space="preserve"> </v>
      </c>
      <c r="L55" s="35"/>
    </row>
    <row r="56" s="1" customFormat="1" ht="10.32" customHeight="1">
      <c r="B56" s="35"/>
      <c r="I56" s="109"/>
      <c r="L56" s="35"/>
    </row>
    <row r="57" s="1" customFormat="1" ht="29.28" customHeight="1">
      <c r="B57" s="35"/>
      <c r="C57" s="127" t="s">
        <v>114</v>
      </c>
      <c r="D57" s="118"/>
      <c r="E57" s="118"/>
      <c r="F57" s="118"/>
      <c r="G57" s="118"/>
      <c r="H57" s="118"/>
      <c r="I57" s="128"/>
      <c r="J57" s="129" t="s">
        <v>115</v>
      </c>
      <c r="K57" s="118"/>
      <c r="L57" s="35"/>
    </row>
    <row r="58" s="1" customFormat="1" ht="10.32" customHeight="1">
      <c r="B58" s="35"/>
      <c r="I58" s="109"/>
      <c r="L58" s="35"/>
    </row>
    <row r="59" s="1" customFormat="1" ht="22.8" customHeight="1">
      <c r="B59" s="35"/>
      <c r="C59" s="130" t="s">
        <v>116</v>
      </c>
      <c r="I59" s="109"/>
      <c r="J59" s="82">
        <f>J80</f>
        <v>0</v>
      </c>
      <c r="L59" s="35"/>
      <c r="AU59" s="16" t="s">
        <v>117</v>
      </c>
    </row>
    <row r="60" s="7" customFormat="1" ht="24.96" customHeight="1">
      <c r="B60" s="131"/>
      <c r="D60" s="132" t="s">
        <v>118</v>
      </c>
      <c r="E60" s="133"/>
      <c r="F60" s="133"/>
      <c r="G60" s="133"/>
      <c r="H60" s="133"/>
      <c r="I60" s="134"/>
      <c r="J60" s="135">
        <f>J81</f>
        <v>0</v>
      </c>
      <c r="L60" s="131"/>
    </row>
    <row r="61" s="1" customFormat="1" ht="21.84" customHeight="1">
      <c r="B61" s="35"/>
      <c r="I61" s="109"/>
      <c r="L61" s="35"/>
    </row>
    <row r="62" s="1" customFormat="1" ht="6.96" customHeight="1">
      <c r="B62" s="50"/>
      <c r="C62" s="51"/>
      <c r="D62" s="51"/>
      <c r="E62" s="51"/>
      <c r="F62" s="51"/>
      <c r="G62" s="51"/>
      <c r="H62" s="51"/>
      <c r="I62" s="125"/>
      <c r="J62" s="51"/>
      <c r="K62" s="51"/>
      <c r="L62" s="35"/>
    </row>
    <row r="66" s="1" customFormat="1" ht="6.96" customHeight="1">
      <c r="B66" s="52"/>
      <c r="C66" s="53"/>
      <c r="D66" s="53"/>
      <c r="E66" s="53"/>
      <c r="F66" s="53"/>
      <c r="G66" s="53"/>
      <c r="H66" s="53"/>
      <c r="I66" s="126"/>
      <c r="J66" s="53"/>
      <c r="K66" s="53"/>
      <c r="L66" s="35"/>
    </row>
    <row r="67" s="1" customFormat="1" ht="24.96" customHeight="1">
      <c r="B67" s="35"/>
      <c r="C67" s="20" t="s">
        <v>119</v>
      </c>
      <c r="I67" s="109"/>
      <c r="L67" s="35"/>
    </row>
    <row r="68" s="1" customFormat="1" ht="6.96" customHeight="1">
      <c r="B68" s="35"/>
      <c r="I68" s="109"/>
      <c r="L68" s="35"/>
    </row>
    <row r="69" s="1" customFormat="1" ht="12" customHeight="1">
      <c r="B69" s="35"/>
      <c r="C69" s="28" t="s">
        <v>16</v>
      </c>
      <c r="I69" s="109"/>
      <c r="L69" s="35"/>
    </row>
    <row r="70" s="1" customFormat="1" ht="16.5" customHeight="1">
      <c r="B70" s="35"/>
      <c r="E70" s="108" t="str">
        <f>E7</f>
        <v>Dvůr Králové nad Labem - ul. Čelakovského - rekonstrukce</v>
      </c>
      <c r="F70" s="28"/>
      <c r="G70" s="28"/>
      <c r="H70" s="28"/>
      <c r="I70" s="109"/>
      <c r="L70" s="35"/>
    </row>
    <row r="71" s="1" customFormat="1" ht="12" customHeight="1">
      <c r="B71" s="35"/>
      <c r="C71" s="28" t="s">
        <v>111</v>
      </c>
      <c r="I71" s="109"/>
      <c r="L71" s="35"/>
    </row>
    <row r="72" s="1" customFormat="1" ht="16.5" customHeight="1">
      <c r="B72" s="35"/>
      <c r="E72" s="56" t="str">
        <f>E9</f>
        <v>1301650 - Vedlejší a ostatní náklady</v>
      </c>
      <c r="F72" s="1"/>
      <c r="G72" s="1"/>
      <c r="H72" s="1"/>
      <c r="I72" s="109"/>
      <c r="L72" s="35"/>
    </row>
    <row r="73" s="1" customFormat="1" ht="6.96" customHeight="1">
      <c r="B73" s="35"/>
      <c r="I73" s="109"/>
      <c r="L73" s="35"/>
    </row>
    <row r="74" s="1" customFormat="1" ht="12" customHeight="1">
      <c r="B74" s="35"/>
      <c r="C74" s="28" t="s">
        <v>24</v>
      </c>
      <c r="F74" s="16" t="str">
        <f>F12</f>
        <v>Dvůr Králové nad Labem</v>
      </c>
      <c r="I74" s="110" t="s">
        <v>26</v>
      </c>
      <c r="J74" s="58" t="str">
        <f>IF(J12="","",J12)</f>
        <v>14. 2. 2019</v>
      </c>
      <c r="L74" s="35"/>
    </row>
    <row r="75" s="1" customFormat="1" ht="6.96" customHeight="1">
      <c r="B75" s="35"/>
      <c r="I75" s="109"/>
      <c r="L75" s="35"/>
    </row>
    <row r="76" s="1" customFormat="1" ht="24.9" customHeight="1">
      <c r="B76" s="35"/>
      <c r="C76" s="28" t="s">
        <v>34</v>
      </c>
      <c r="F76" s="16" t="str">
        <f>E15</f>
        <v>Město Dvůr Králové nad Labem</v>
      </c>
      <c r="I76" s="110" t="s">
        <v>42</v>
      </c>
      <c r="J76" s="33" t="str">
        <f>E21</f>
        <v>TENET spol. s r.o. architektonický ateliér</v>
      </c>
      <c r="L76" s="35"/>
    </row>
    <row r="77" s="1" customFormat="1" ht="13.65" customHeight="1">
      <c r="B77" s="35"/>
      <c r="C77" s="28" t="s">
        <v>40</v>
      </c>
      <c r="F77" s="16" t="str">
        <f>IF(E18="","",E18)</f>
        <v>Vyplň údaj</v>
      </c>
      <c r="I77" s="110" t="s">
        <v>47</v>
      </c>
      <c r="J77" s="33" t="str">
        <f>E24</f>
        <v xml:space="preserve"> </v>
      </c>
      <c r="L77" s="35"/>
    </row>
    <row r="78" s="1" customFormat="1" ht="10.32" customHeight="1">
      <c r="B78" s="35"/>
      <c r="I78" s="109"/>
      <c r="L78" s="35"/>
    </row>
    <row r="79" s="8" customFormat="1" ht="29.28" customHeight="1">
      <c r="B79" s="136"/>
      <c r="C79" s="137" t="s">
        <v>120</v>
      </c>
      <c r="D79" s="138" t="s">
        <v>69</v>
      </c>
      <c r="E79" s="138" t="s">
        <v>65</v>
      </c>
      <c r="F79" s="138" t="s">
        <v>66</v>
      </c>
      <c r="G79" s="138" t="s">
        <v>121</v>
      </c>
      <c r="H79" s="138" t="s">
        <v>122</v>
      </c>
      <c r="I79" s="139" t="s">
        <v>123</v>
      </c>
      <c r="J79" s="138" t="s">
        <v>115</v>
      </c>
      <c r="K79" s="140" t="s">
        <v>124</v>
      </c>
      <c r="L79" s="136"/>
      <c r="M79" s="74" t="s">
        <v>1</v>
      </c>
      <c r="N79" s="75" t="s">
        <v>54</v>
      </c>
      <c r="O79" s="75" t="s">
        <v>125</v>
      </c>
      <c r="P79" s="75" t="s">
        <v>126</v>
      </c>
      <c r="Q79" s="75" t="s">
        <v>127</v>
      </c>
      <c r="R79" s="75" t="s">
        <v>128</v>
      </c>
      <c r="S79" s="75" t="s">
        <v>129</v>
      </c>
      <c r="T79" s="76" t="s">
        <v>130</v>
      </c>
    </row>
    <row r="80" s="1" customFormat="1" ht="22.8" customHeight="1">
      <c r="B80" s="35"/>
      <c r="C80" s="79" t="s">
        <v>131</v>
      </c>
      <c r="I80" s="109"/>
      <c r="J80" s="141">
        <f>BK80</f>
        <v>0</v>
      </c>
      <c r="L80" s="35"/>
      <c r="M80" s="77"/>
      <c r="N80" s="61"/>
      <c r="O80" s="61"/>
      <c r="P80" s="142">
        <f>P81</f>
        <v>0</v>
      </c>
      <c r="Q80" s="61"/>
      <c r="R80" s="142">
        <f>R81</f>
        <v>0</v>
      </c>
      <c r="S80" s="61"/>
      <c r="T80" s="143">
        <f>T81</f>
        <v>0</v>
      </c>
      <c r="AT80" s="16" t="s">
        <v>83</v>
      </c>
      <c r="AU80" s="16" t="s">
        <v>117</v>
      </c>
      <c r="BK80" s="144">
        <f>BK81</f>
        <v>0</v>
      </c>
    </row>
    <row r="81" s="9" customFormat="1" ht="25.92" customHeight="1">
      <c r="B81" s="145"/>
      <c r="D81" s="146" t="s">
        <v>83</v>
      </c>
      <c r="E81" s="147" t="s">
        <v>132</v>
      </c>
      <c r="F81" s="147" t="s">
        <v>133</v>
      </c>
      <c r="I81" s="148"/>
      <c r="J81" s="149">
        <f>BK81</f>
        <v>0</v>
      </c>
      <c r="L81" s="145"/>
      <c r="M81" s="150"/>
      <c r="N81" s="151"/>
      <c r="O81" s="151"/>
      <c r="P81" s="152">
        <f>SUM(P82:P105)</f>
        <v>0</v>
      </c>
      <c r="Q81" s="151"/>
      <c r="R81" s="152">
        <f>SUM(R82:R105)</f>
        <v>0</v>
      </c>
      <c r="S81" s="151"/>
      <c r="T81" s="153">
        <f>SUM(T82:T105)</f>
        <v>0</v>
      </c>
      <c r="AR81" s="146" t="s">
        <v>134</v>
      </c>
      <c r="AT81" s="154" t="s">
        <v>83</v>
      </c>
      <c r="AU81" s="154" t="s">
        <v>84</v>
      </c>
      <c r="AY81" s="146" t="s">
        <v>135</v>
      </c>
      <c r="BK81" s="155">
        <f>SUM(BK82:BK105)</f>
        <v>0</v>
      </c>
    </row>
    <row r="82" s="1" customFormat="1" ht="16.5" customHeight="1">
      <c r="B82" s="156"/>
      <c r="C82" s="157" t="s">
        <v>23</v>
      </c>
      <c r="D82" s="157" t="s">
        <v>136</v>
      </c>
      <c r="E82" s="158" t="s">
        <v>137</v>
      </c>
      <c r="F82" s="159" t="s">
        <v>138</v>
      </c>
      <c r="G82" s="160" t="s">
        <v>139</v>
      </c>
      <c r="H82" s="161">
        <v>1</v>
      </c>
      <c r="I82" s="162"/>
      <c r="J82" s="163">
        <f>ROUND(I82*H82,2)</f>
        <v>0</v>
      </c>
      <c r="K82" s="159" t="s">
        <v>140</v>
      </c>
      <c r="L82" s="35"/>
      <c r="M82" s="164" t="s">
        <v>1</v>
      </c>
      <c r="N82" s="165" t="s">
        <v>55</v>
      </c>
      <c r="O82" s="65"/>
      <c r="P82" s="166">
        <f>O82*H82</f>
        <v>0</v>
      </c>
      <c r="Q82" s="166">
        <v>0</v>
      </c>
      <c r="R82" s="166">
        <f>Q82*H82</f>
        <v>0</v>
      </c>
      <c r="S82" s="166">
        <v>0</v>
      </c>
      <c r="T82" s="167">
        <f>S82*H82</f>
        <v>0</v>
      </c>
      <c r="AR82" s="16" t="s">
        <v>141</v>
      </c>
      <c r="AT82" s="16" t="s">
        <v>136</v>
      </c>
      <c r="AU82" s="16" t="s">
        <v>23</v>
      </c>
      <c r="AY82" s="16" t="s">
        <v>135</v>
      </c>
      <c r="BE82" s="168">
        <f>IF(N82="základní",J82,0)</f>
        <v>0</v>
      </c>
      <c r="BF82" s="168">
        <f>IF(N82="snížená",J82,0)</f>
        <v>0</v>
      </c>
      <c r="BG82" s="168">
        <f>IF(N82="zákl. přenesená",J82,0)</f>
        <v>0</v>
      </c>
      <c r="BH82" s="168">
        <f>IF(N82="sníž. přenesená",J82,0)</f>
        <v>0</v>
      </c>
      <c r="BI82" s="168">
        <f>IF(N82="nulová",J82,0)</f>
        <v>0</v>
      </c>
      <c r="BJ82" s="16" t="s">
        <v>23</v>
      </c>
      <c r="BK82" s="168">
        <f>ROUND(I82*H82,2)</f>
        <v>0</v>
      </c>
      <c r="BL82" s="16" t="s">
        <v>141</v>
      </c>
      <c r="BM82" s="16" t="s">
        <v>142</v>
      </c>
    </row>
    <row r="83" s="10" customFormat="1">
      <c r="B83" s="169"/>
      <c r="D83" s="170" t="s">
        <v>143</v>
      </c>
      <c r="E83" s="171" t="s">
        <v>1</v>
      </c>
      <c r="F83" s="172" t="s">
        <v>144</v>
      </c>
      <c r="H83" s="171" t="s">
        <v>1</v>
      </c>
      <c r="I83" s="173"/>
      <c r="L83" s="169"/>
      <c r="M83" s="174"/>
      <c r="N83" s="175"/>
      <c r="O83" s="175"/>
      <c r="P83" s="175"/>
      <c r="Q83" s="175"/>
      <c r="R83" s="175"/>
      <c r="S83" s="175"/>
      <c r="T83" s="176"/>
      <c r="AT83" s="171" t="s">
        <v>143</v>
      </c>
      <c r="AU83" s="171" t="s">
        <v>23</v>
      </c>
      <c r="AV83" s="10" t="s">
        <v>23</v>
      </c>
      <c r="AW83" s="10" t="s">
        <v>46</v>
      </c>
      <c r="AX83" s="10" t="s">
        <v>84</v>
      </c>
      <c r="AY83" s="171" t="s">
        <v>135</v>
      </c>
    </row>
    <row r="84" s="10" customFormat="1">
      <c r="B84" s="169"/>
      <c r="D84" s="170" t="s">
        <v>143</v>
      </c>
      <c r="E84" s="171" t="s">
        <v>1</v>
      </c>
      <c r="F84" s="172" t="s">
        <v>145</v>
      </c>
      <c r="H84" s="171" t="s">
        <v>1</v>
      </c>
      <c r="I84" s="173"/>
      <c r="L84" s="169"/>
      <c r="M84" s="174"/>
      <c r="N84" s="175"/>
      <c r="O84" s="175"/>
      <c r="P84" s="175"/>
      <c r="Q84" s="175"/>
      <c r="R84" s="175"/>
      <c r="S84" s="175"/>
      <c r="T84" s="176"/>
      <c r="AT84" s="171" t="s">
        <v>143</v>
      </c>
      <c r="AU84" s="171" t="s">
        <v>23</v>
      </c>
      <c r="AV84" s="10" t="s">
        <v>23</v>
      </c>
      <c r="AW84" s="10" t="s">
        <v>46</v>
      </c>
      <c r="AX84" s="10" t="s">
        <v>84</v>
      </c>
      <c r="AY84" s="171" t="s">
        <v>135</v>
      </c>
    </row>
    <row r="85" s="11" customFormat="1">
      <c r="B85" s="177"/>
      <c r="D85" s="170" t="s">
        <v>143</v>
      </c>
      <c r="E85" s="178" t="s">
        <v>1</v>
      </c>
      <c r="F85" s="179" t="s">
        <v>23</v>
      </c>
      <c r="H85" s="180">
        <v>1</v>
      </c>
      <c r="I85" s="181"/>
      <c r="L85" s="177"/>
      <c r="M85" s="182"/>
      <c r="N85" s="183"/>
      <c r="O85" s="183"/>
      <c r="P85" s="183"/>
      <c r="Q85" s="183"/>
      <c r="R85" s="183"/>
      <c r="S85" s="183"/>
      <c r="T85" s="184"/>
      <c r="AT85" s="178" t="s">
        <v>143</v>
      </c>
      <c r="AU85" s="178" t="s">
        <v>23</v>
      </c>
      <c r="AV85" s="11" t="s">
        <v>93</v>
      </c>
      <c r="AW85" s="11" t="s">
        <v>46</v>
      </c>
      <c r="AX85" s="11" t="s">
        <v>84</v>
      </c>
      <c r="AY85" s="178" t="s">
        <v>135</v>
      </c>
    </row>
    <row r="86" s="1" customFormat="1" ht="16.5" customHeight="1">
      <c r="B86" s="156"/>
      <c r="C86" s="157" t="s">
        <v>93</v>
      </c>
      <c r="D86" s="157" t="s">
        <v>136</v>
      </c>
      <c r="E86" s="158" t="s">
        <v>146</v>
      </c>
      <c r="F86" s="159" t="s">
        <v>147</v>
      </c>
      <c r="G86" s="160" t="s">
        <v>139</v>
      </c>
      <c r="H86" s="161">
        <v>1</v>
      </c>
      <c r="I86" s="162"/>
      <c r="J86" s="163">
        <f>ROUND(I86*H86,2)</f>
        <v>0</v>
      </c>
      <c r="K86" s="159" t="s">
        <v>140</v>
      </c>
      <c r="L86" s="35"/>
      <c r="M86" s="164" t="s">
        <v>1</v>
      </c>
      <c r="N86" s="165" t="s">
        <v>55</v>
      </c>
      <c r="O86" s="65"/>
      <c r="P86" s="166">
        <f>O86*H86</f>
        <v>0</v>
      </c>
      <c r="Q86" s="166">
        <v>0</v>
      </c>
      <c r="R86" s="166">
        <f>Q86*H86</f>
        <v>0</v>
      </c>
      <c r="S86" s="166">
        <v>0</v>
      </c>
      <c r="T86" s="167">
        <f>S86*H86</f>
        <v>0</v>
      </c>
      <c r="AR86" s="16" t="s">
        <v>141</v>
      </c>
      <c r="AT86" s="16" t="s">
        <v>136</v>
      </c>
      <c r="AU86" s="16" t="s">
        <v>23</v>
      </c>
      <c r="AY86" s="16" t="s">
        <v>135</v>
      </c>
      <c r="BE86" s="168">
        <f>IF(N86="základní",J86,0)</f>
        <v>0</v>
      </c>
      <c r="BF86" s="168">
        <f>IF(N86="snížená",J86,0)</f>
        <v>0</v>
      </c>
      <c r="BG86" s="168">
        <f>IF(N86="zákl. přenesená",J86,0)</f>
        <v>0</v>
      </c>
      <c r="BH86" s="168">
        <f>IF(N86="sníž. přenesená",J86,0)</f>
        <v>0</v>
      </c>
      <c r="BI86" s="168">
        <f>IF(N86="nulová",J86,0)</f>
        <v>0</v>
      </c>
      <c r="BJ86" s="16" t="s">
        <v>23</v>
      </c>
      <c r="BK86" s="168">
        <f>ROUND(I86*H86,2)</f>
        <v>0</v>
      </c>
      <c r="BL86" s="16" t="s">
        <v>141</v>
      </c>
      <c r="BM86" s="16" t="s">
        <v>148</v>
      </c>
    </row>
    <row r="87" s="10" customFormat="1">
      <c r="B87" s="169"/>
      <c r="D87" s="170" t="s">
        <v>143</v>
      </c>
      <c r="E87" s="171" t="s">
        <v>1</v>
      </c>
      <c r="F87" s="172" t="s">
        <v>149</v>
      </c>
      <c r="H87" s="171" t="s">
        <v>1</v>
      </c>
      <c r="I87" s="173"/>
      <c r="L87" s="169"/>
      <c r="M87" s="174"/>
      <c r="N87" s="175"/>
      <c r="O87" s="175"/>
      <c r="P87" s="175"/>
      <c r="Q87" s="175"/>
      <c r="R87" s="175"/>
      <c r="S87" s="175"/>
      <c r="T87" s="176"/>
      <c r="AT87" s="171" t="s">
        <v>143</v>
      </c>
      <c r="AU87" s="171" t="s">
        <v>23</v>
      </c>
      <c r="AV87" s="10" t="s">
        <v>23</v>
      </c>
      <c r="AW87" s="10" t="s">
        <v>46</v>
      </c>
      <c r="AX87" s="10" t="s">
        <v>84</v>
      </c>
      <c r="AY87" s="171" t="s">
        <v>135</v>
      </c>
    </row>
    <row r="88" s="10" customFormat="1">
      <c r="B88" s="169"/>
      <c r="D88" s="170" t="s">
        <v>143</v>
      </c>
      <c r="E88" s="171" t="s">
        <v>1</v>
      </c>
      <c r="F88" s="172" t="s">
        <v>145</v>
      </c>
      <c r="H88" s="171" t="s">
        <v>1</v>
      </c>
      <c r="I88" s="173"/>
      <c r="L88" s="169"/>
      <c r="M88" s="174"/>
      <c r="N88" s="175"/>
      <c r="O88" s="175"/>
      <c r="P88" s="175"/>
      <c r="Q88" s="175"/>
      <c r="R88" s="175"/>
      <c r="S88" s="175"/>
      <c r="T88" s="176"/>
      <c r="AT88" s="171" t="s">
        <v>143</v>
      </c>
      <c r="AU88" s="171" t="s">
        <v>23</v>
      </c>
      <c r="AV88" s="10" t="s">
        <v>23</v>
      </c>
      <c r="AW88" s="10" t="s">
        <v>46</v>
      </c>
      <c r="AX88" s="10" t="s">
        <v>84</v>
      </c>
      <c r="AY88" s="171" t="s">
        <v>135</v>
      </c>
    </row>
    <row r="89" s="11" customFormat="1">
      <c r="B89" s="177"/>
      <c r="D89" s="170" t="s">
        <v>143</v>
      </c>
      <c r="E89" s="178" t="s">
        <v>1</v>
      </c>
      <c r="F89" s="179" t="s">
        <v>23</v>
      </c>
      <c r="H89" s="180">
        <v>1</v>
      </c>
      <c r="I89" s="181"/>
      <c r="L89" s="177"/>
      <c r="M89" s="182"/>
      <c r="N89" s="183"/>
      <c r="O89" s="183"/>
      <c r="P89" s="183"/>
      <c r="Q89" s="183"/>
      <c r="R89" s="183"/>
      <c r="S89" s="183"/>
      <c r="T89" s="184"/>
      <c r="AT89" s="178" t="s">
        <v>143</v>
      </c>
      <c r="AU89" s="178" t="s">
        <v>23</v>
      </c>
      <c r="AV89" s="11" t="s">
        <v>93</v>
      </c>
      <c r="AW89" s="11" t="s">
        <v>46</v>
      </c>
      <c r="AX89" s="11" t="s">
        <v>84</v>
      </c>
      <c r="AY89" s="178" t="s">
        <v>135</v>
      </c>
    </row>
    <row r="90" s="1" customFormat="1" ht="16.5" customHeight="1">
      <c r="B90" s="156"/>
      <c r="C90" s="157" t="s">
        <v>150</v>
      </c>
      <c r="D90" s="157" t="s">
        <v>136</v>
      </c>
      <c r="E90" s="158" t="s">
        <v>151</v>
      </c>
      <c r="F90" s="159" t="s">
        <v>152</v>
      </c>
      <c r="G90" s="160" t="s">
        <v>139</v>
      </c>
      <c r="H90" s="161">
        <v>1</v>
      </c>
      <c r="I90" s="162"/>
      <c r="J90" s="163">
        <f>ROUND(I90*H90,2)</f>
        <v>0</v>
      </c>
      <c r="K90" s="159" t="s">
        <v>140</v>
      </c>
      <c r="L90" s="35"/>
      <c r="M90" s="164" t="s">
        <v>1</v>
      </c>
      <c r="N90" s="165" t="s">
        <v>55</v>
      </c>
      <c r="O90" s="65"/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AR90" s="16" t="s">
        <v>141</v>
      </c>
      <c r="AT90" s="16" t="s">
        <v>136</v>
      </c>
      <c r="AU90" s="16" t="s">
        <v>23</v>
      </c>
      <c r="AY90" s="16" t="s">
        <v>135</v>
      </c>
      <c r="BE90" s="168">
        <f>IF(N90="základní",J90,0)</f>
        <v>0</v>
      </c>
      <c r="BF90" s="168">
        <f>IF(N90="snížená",J90,0)</f>
        <v>0</v>
      </c>
      <c r="BG90" s="168">
        <f>IF(N90="zákl. přenesená",J90,0)</f>
        <v>0</v>
      </c>
      <c r="BH90" s="168">
        <f>IF(N90="sníž. přenesená",J90,0)</f>
        <v>0</v>
      </c>
      <c r="BI90" s="168">
        <f>IF(N90="nulová",J90,0)</f>
        <v>0</v>
      </c>
      <c r="BJ90" s="16" t="s">
        <v>23</v>
      </c>
      <c r="BK90" s="168">
        <f>ROUND(I90*H90,2)</f>
        <v>0</v>
      </c>
      <c r="BL90" s="16" t="s">
        <v>141</v>
      </c>
      <c r="BM90" s="16" t="s">
        <v>153</v>
      </c>
    </row>
    <row r="91" s="10" customFormat="1">
      <c r="B91" s="169"/>
      <c r="D91" s="170" t="s">
        <v>143</v>
      </c>
      <c r="E91" s="171" t="s">
        <v>1</v>
      </c>
      <c r="F91" s="172" t="s">
        <v>145</v>
      </c>
      <c r="H91" s="171" t="s">
        <v>1</v>
      </c>
      <c r="I91" s="173"/>
      <c r="L91" s="169"/>
      <c r="M91" s="174"/>
      <c r="N91" s="175"/>
      <c r="O91" s="175"/>
      <c r="P91" s="175"/>
      <c r="Q91" s="175"/>
      <c r="R91" s="175"/>
      <c r="S91" s="175"/>
      <c r="T91" s="176"/>
      <c r="AT91" s="171" t="s">
        <v>143</v>
      </c>
      <c r="AU91" s="171" t="s">
        <v>23</v>
      </c>
      <c r="AV91" s="10" t="s">
        <v>23</v>
      </c>
      <c r="AW91" s="10" t="s">
        <v>46</v>
      </c>
      <c r="AX91" s="10" t="s">
        <v>84</v>
      </c>
      <c r="AY91" s="171" t="s">
        <v>135</v>
      </c>
    </row>
    <row r="92" s="11" customFormat="1">
      <c r="B92" s="177"/>
      <c r="D92" s="170" t="s">
        <v>143</v>
      </c>
      <c r="E92" s="178" t="s">
        <v>1</v>
      </c>
      <c r="F92" s="179" t="s">
        <v>23</v>
      </c>
      <c r="H92" s="180">
        <v>1</v>
      </c>
      <c r="I92" s="181"/>
      <c r="L92" s="177"/>
      <c r="M92" s="182"/>
      <c r="N92" s="183"/>
      <c r="O92" s="183"/>
      <c r="P92" s="183"/>
      <c r="Q92" s="183"/>
      <c r="R92" s="183"/>
      <c r="S92" s="183"/>
      <c r="T92" s="184"/>
      <c r="AT92" s="178" t="s">
        <v>143</v>
      </c>
      <c r="AU92" s="178" t="s">
        <v>23</v>
      </c>
      <c r="AV92" s="11" t="s">
        <v>93</v>
      </c>
      <c r="AW92" s="11" t="s">
        <v>46</v>
      </c>
      <c r="AX92" s="11" t="s">
        <v>84</v>
      </c>
      <c r="AY92" s="178" t="s">
        <v>135</v>
      </c>
    </row>
    <row r="93" s="1" customFormat="1" ht="16.5" customHeight="1">
      <c r="B93" s="156"/>
      <c r="C93" s="157" t="s">
        <v>154</v>
      </c>
      <c r="D93" s="157" t="s">
        <v>136</v>
      </c>
      <c r="E93" s="158" t="s">
        <v>155</v>
      </c>
      <c r="F93" s="159" t="s">
        <v>156</v>
      </c>
      <c r="G93" s="160" t="s">
        <v>139</v>
      </c>
      <c r="H93" s="161">
        <v>1</v>
      </c>
      <c r="I93" s="162"/>
      <c r="J93" s="163">
        <f>ROUND(I93*H93,2)</f>
        <v>0</v>
      </c>
      <c r="K93" s="159" t="s">
        <v>140</v>
      </c>
      <c r="L93" s="35"/>
      <c r="M93" s="164" t="s">
        <v>1</v>
      </c>
      <c r="N93" s="165" t="s">
        <v>55</v>
      </c>
      <c r="O93" s="65"/>
      <c r="P93" s="166">
        <f>O93*H93</f>
        <v>0</v>
      </c>
      <c r="Q93" s="166">
        <v>0</v>
      </c>
      <c r="R93" s="166">
        <f>Q93*H93</f>
        <v>0</v>
      </c>
      <c r="S93" s="166">
        <v>0</v>
      </c>
      <c r="T93" s="167">
        <f>S93*H93</f>
        <v>0</v>
      </c>
      <c r="AR93" s="16" t="s">
        <v>141</v>
      </c>
      <c r="AT93" s="16" t="s">
        <v>136</v>
      </c>
      <c r="AU93" s="16" t="s">
        <v>23</v>
      </c>
      <c r="AY93" s="16" t="s">
        <v>135</v>
      </c>
      <c r="BE93" s="168">
        <f>IF(N93="základní",J93,0)</f>
        <v>0</v>
      </c>
      <c r="BF93" s="168">
        <f>IF(N93="snížená",J93,0)</f>
        <v>0</v>
      </c>
      <c r="BG93" s="168">
        <f>IF(N93="zákl. přenesená",J93,0)</f>
        <v>0</v>
      </c>
      <c r="BH93" s="168">
        <f>IF(N93="sníž. přenesená",J93,0)</f>
        <v>0</v>
      </c>
      <c r="BI93" s="168">
        <f>IF(N93="nulová",J93,0)</f>
        <v>0</v>
      </c>
      <c r="BJ93" s="16" t="s">
        <v>23</v>
      </c>
      <c r="BK93" s="168">
        <f>ROUND(I93*H93,2)</f>
        <v>0</v>
      </c>
      <c r="BL93" s="16" t="s">
        <v>141</v>
      </c>
      <c r="BM93" s="16" t="s">
        <v>157</v>
      </c>
    </row>
    <row r="94" s="10" customFormat="1">
      <c r="B94" s="169"/>
      <c r="D94" s="170" t="s">
        <v>143</v>
      </c>
      <c r="E94" s="171" t="s">
        <v>1</v>
      </c>
      <c r="F94" s="172" t="s">
        <v>145</v>
      </c>
      <c r="H94" s="171" t="s">
        <v>1</v>
      </c>
      <c r="I94" s="173"/>
      <c r="L94" s="169"/>
      <c r="M94" s="174"/>
      <c r="N94" s="175"/>
      <c r="O94" s="175"/>
      <c r="P94" s="175"/>
      <c r="Q94" s="175"/>
      <c r="R94" s="175"/>
      <c r="S94" s="175"/>
      <c r="T94" s="176"/>
      <c r="AT94" s="171" t="s">
        <v>143</v>
      </c>
      <c r="AU94" s="171" t="s">
        <v>23</v>
      </c>
      <c r="AV94" s="10" t="s">
        <v>23</v>
      </c>
      <c r="AW94" s="10" t="s">
        <v>46</v>
      </c>
      <c r="AX94" s="10" t="s">
        <v>84</v>
      </c>
      <c r="AY94" s="171" t="s">
        <v>135</v>
      </c>
    </row>
    <row r="95" s="11" customFormat="1">
      <c r="B95" s="177"/>
      <c r="D95" s="170" t="s">
        <v>143</v>
      </c>
      <c r="E95" s="178" t="s">
        <v>1</v>
      </c>
      <c r="F95" s="179" t="s">
        <v>23</v>
      </c>
      <c r="H95" s="180">
        <v>1</v>
      </c>
      <c r="I95" s="181"/>
      <c r="L95" s="177"/>
      <c r="M95" s="182"/>
      <c r="N95" s="183"/>
      <c r="O95" s="183"/>
      <c r="P95" s="183"/>
      <c r="Q95" s="183"/>
      <c r="R95" s="183"/>
      <c r="S95" s="183"/>
      <c r="T95" s="184"/>
      <c r="AT95" s="178" t="s">
        <v>143</v>
      </c>
      <c r="AU95" s="178" t="s">
        <v>23</v>
      </c>
      <c r="AV95" s="11" t="s">
        <v>93</v>
      </c>
      <c r="AW95" s="11" t="s">
        <v>46</v>
      </c>
      <c r="AX95" s="11" t="s">
        <v>84</v>
      </c>
      <c r="AY95" s="178" t="s">
        <v>135</v>
      </c>
    </row>
    <row r="96" s="1" customFormat="1" ht="16.5" customHeight="1">
      <c r="B96" s="156"/>
      <c r="C96" s="157" t="s">
        <v>134</v>
      </c>
      <c r="D96" s="157" t="s">
        <v>136</v>
      </c>
      <c r="E96" s="158" t="s">
        <v>158</v>
      </c>
      <c r="F96" s="159" t="s">
        <v>159</v>
      </c>
      <c r="G96" s="160" t="s">
        <v>139</v>
      </c>
      <c r="H96" s="161">
        <v>1</v>
      </c>
      <c r="I96" s="162"/>
      <c r="J96" s="163">
        <f>ROUND(I96*H96,2)</f>
        <v>0</v>
      </c>
      <c r="K96" s="159" t="s">
        <v>140</v>
      </c>
      <c r="L96" s="35"/>
      <c r="M96" s="164" t="s">
        <v>1</v>
      </c>
      <c r="N96" s="165" t="s">
        <v>55</v>
      </c>
      <c r="O96" s="65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AR96" s="16" t="s">
        <v>141</v>
      </c>
      <c r="AT96" s="16" t="s">
        <v>136</v>
      </c>
      <c r="AU96" s="16" t="s">
        <v>23</v>
      </c>
      <c r="AY96" s="16" t="s">
        <v>135</v>
      </c>
      <c r="BE96" s="168">
        <f>IF(N96="základní",J96,0)</f>
        <v>0</v>
      </c>
      <c r="BF96" s="168">
        <f>IF(N96="snížená",J96,0)</f>
        <v>0</v>
      </c>
      <c r="BG96" s="168">
        <f>IF(N96="zákl. přenesená",J96,0)</f>
        <v>0</v>
      </c>
      <c r="BH96" s="168">
        <f>IF(N96="sníž. přenesená",J96,0)</f>
        <v>0</v>
      </c>
      <c r="BI96" s="168">
        <f>IF(N96="nulová",J96,0)</f>
        <v>0</v>
      </c>
      <c r="BJ96" s="16" t="s">
        <v>23</v>
      </c>
      <c r="BK96" s="168">
        <f>ROUND(I96*H96,2)</f>
        <v>0</v>
      </c>
      <c r="BL96" s="16" t="s">
        <v>141</v>
      </c>
      <c r="BM96" s="16" t="s">
        <v>160</v>
      </c>
    </row>
    <row r="97" s="10" customFormat="1">
      <c r="B97" s="169"/>
      <c r="D97" s="170" t="s">
        <v>143</v>
      </c>
      <c r="E97" s="171" t="s">
        <v>1</v>
      </c>
      <c r="F97" s="172" t="s">
        <v>161</v>
      </c>
      <c r="H97" s="171" t="s">
        <v>1</v>
      </c>
      <c r="I97" s="173"/>
      <c r="L97" s="169"/>
      <c r="M97" s="174"/>
      <c r="N97" s="175"/>
      <c r="O97" s="175"/>
      <c r="P97" s="175"/>
      <c r="Q97" s="175"/>
      <c r="R97" s="175"/>
      <c r="S97" s="175"/>
      <c r="T97" s="176"/>
      <c r="AT97" s="171" t="s">
        <v>143</v>
      </c>
      <c r="AU97" s="171" t="s">
        <v>23</v>
      </c>
      <c r="AV97" s="10" t="s">
        <v>23</v>
      </c>
      <c r="AW97" s="10" t="s">
        <v>46</v>
      </c>
      <c r="AX97" s="10" t="s">
        <v>84</v>
      </c>
      <c r="AY97" s="171" t="s">
        <v>135</v>
      </c>
    </row>
    <row r="98" s="10" customFormat="1">
      <c r="B98" s="169"/>
      <c r="D98" s="170" t="s">
        <v>143</v>
      </c>
      <c r="E98" s="171" t="s">
        <v>1</v>
      </c>
      <c r="F98" s="172" t="s">
        <v>145</v>
      </c>
      <c r="H98" s="171" t="s">
        <v>1</v>
      </c>
      <c r="I98" s="173"/>
      <c r="L98" s="169"/>
      <c r="M98" s="174"/>
      <c r="N98" s="175"/>
      <c r="O98" s="175"/>
      <c r="P98" s="175"/>
      <c r="Q98" s="175"/>
      <c r="R98" s="175"/>
      <c r="S98" s="175"/>
      <c r="T98" s="176"/>
      <c r="AT98" s="171" t="s">
        <v>143</v>
      </c>
      <c r="AU98" s="171" t="s">
        <v>23</v>
      </c>
      <c r="AV98" s="10" t="s">
        <v>23</v>
      </c>
      <c r="AW98" s="10" t="s">
        <v>46</v>
      </c>
      <c r="AX98" s="10" t="s">
        <v>84</v>
      </c>
      <c r="AY98" s="171" t="s">
        <v>135</v>
      </c>
    </row>
    <row r="99" s="11" customFormat="1">
      <c r="B99" s="177"/>
      <c r="D99" s="170" t="s">
        <v>143</v>
      </c>
      <c r="E99" s="178" t="s">
        <v>1</v>
      </c>
      <c r="F99" s="179" t="s">
        <v>23</v>
      </c>
      <c r="H99" s="180">
        <v>1</v>
      </c>
      <c r="I99" s="181"/>
      <c r="L99" s="177"/>
      <c r="M99" s="182"/>
      <c r="N99" s="183"/>
      <c r="O99" s="183"/>
      <c r="P99" s="183"/>
      <c r="Q99" s="183"/>
      <c r="R99" s="183"/>
      <c r="S99" s="183"/>
      <c r="T99" s="184"/>
      <c r="AT99" s="178" t="s">
        <v>143</v>
      </c>
      <c r="AU99" s="178" t="s">
        <v>23</v>
      </c>
      <c r="AV99" s="11" t="s">
        <v>93</v>
      </c>
      <c r="AW99" s="11" t="s">
        <v>46</v>
      </c>
      <c r="AX99" s="11" t="s">
        <v>84</v>
      </c>
      <c r="AY99" s="178" t="s">
        <v>135</v>
      </c>
    </row>
    <row r="100" s="1" customFormat="1" ht="16.5" customHeight="1">
      <c r="B100" s="156"/>
      <c r="C100" s="157" t="s">
        <v>162</v>
      </c>
      <c r="D100" s="157" t="s">
        <v>136</v>
      </c>
      <c r="E100" s="158" t="s">
        <v>163</v>
      </c>
      <c r="F100" s="159" t="s">
        <v>164</v>
      </c>
      <c r="G100" s="160" t="s">
        <v>139</v>
      </c>
      <c r="H100" s="161">
        <v>1</v>
      </c>
      <c r="I100" s="162"/>
      <c r="J100" s="163">
        <f>ROUND(I100*H100,2)</f>
        <v>0</v>
      </c>
      <c r="K100" s="159" t="s">
        <v>140</v>
      </c>
      <c r="L100" s="35"/>
      <c r="M100" s="164" t="s">
        <v>1</v>
      </c>
      <c r="N100" s="165" t="s">
        <v>55</v>
      </c>
      <c r="O100" s="65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AR100" s="16" t="s">
        <v>141</v>
      </c>
      <c r="AT100" s="16" t="s">
        <v>136</v>
      </c>
      <c r="AU100" s="16" t="s">
        <v>23</v>
      </c>
      <c r="AY100" s="16" t="s">
        <v>135</v>
      </c>
      <c r="BE100" s="168">
        <f>IF(N100="základní",J100,0)</f>
        <v>0</v>
      </c>
      <c r="BF100" s="168">
        <f>IF(N100="snížená",J100,0)</f>
        <v>0</v>
      </c>
      <c r="BG100" s="168">
        <f>IF(N100="zákl. přenesená",J100,0)</f>
        <v>0</v>
      </c>
      <c r="BH100" s="168">
        <f>IF(N100="sníž. přenesená",J100,0)</f>
        <v>0</v>
      </c>
      <c r="BI100" s="168">
        <f>IF(N100="nulová",J100,0)</f>
        <v>0</v>
      </c>
      <c r="BJ100" s="16" t="s">
        <v>23</v>
      </c>
      <c r="BK100" s="168">
        <f>ROUND(I100*H100,2)</f>
        <v>0</v>
      </c>
      <c r="BL100" s="16" t="s">
        <v>141</v>
      </c>
      <c r="BM100" s="16" t="s">
        <v>165</v>
      </c>
    </row>
    <row r="101" s="10" customFormat="1">
      <c r="B101" s="169"/>
      <c r="D101" s="170" t="s">
        <v>143</v>
      </c>
      <c r="E101" s="171" t="s">
        <v>1</v>
      </c>
      <c r="F101" s="172" t="s">
        <v>145</v>
      </c>
      <c r="H101" s="171" t="s">
        <v>1</v>
      </c>
      <c r="I101" s="173"/>
      <c r="L101" s="169"/>
      <c r="M101" s="174"/>
      <c r="N101" s="175"/>
      <c r="O101" s="175"/>
      <c r="P101" s="175"/>
      <c r="Q101" s="175"/>
      <c r="R101" s="175"/>
      <c r="S101" s="175"/>
      <c r="T101" s="176"/>
      <c r="AT101" s="171" t="s">
        <v>143</v>
      </c>
      <c r="AU101" s="171" t="s">
        <v>23</v>
      </c>
      <c r="AV101" s="10" t="s">
        <v>23</v>
      </c>
      <c r="AW101" s="10" t="s">
        <v>46</v>
      </c>
      <c r="AX101" s="10" t="s">
        <v>84</v>
      </c>
      <c r="AY101" s="171" t="s">
        <v>135</v>
      </c>
    </row>
    <row r="102" s="11" customFormat="1">
      <c r="B102" s="177"/>
      <c r="D102" s="170" t="s">
        <v>143</v>
      </c>
      <c r="E102" s="178" t="s">
        <v>1</v>
      </c>
      <c r="F102" s="179" t="s">
        <v>23</v>
      </c>
      <c r="H102" s="180">
        <v>1</v>
      </c>
      <c r="I102" s="181"/>
      <c r="L102" s="177"/>
      <c r="M102" s="182"/>
      <c r="N102" s="183"/>
      <c r="O102" s="183"/>
      <c r="P102" s="183"/>
      <c r="Q102" s="183"/>
      <c r="R102" s="183"/>
      <c r="S102" s="183"/>
      <c r="T102" s="184"/>
      <c r="AT102" s="178" t="s">
        <v>143</v>
      </c>
      <c r="AU102" s="178" t="s">
        <v>23</v>
      </c>
      <c r="AV102" s="11" t="s">
        <v>93</v>
      </c>
      <c r="AW102" s="11" t="s">
        <v>46</v>
      </c>
      <c r="AX102" s="11" t="s">
        <v>84</v>
      </c>
      <c r="AY102" s="178" t="s">
        <v>135</v>
      </c>
    </row>
    <row r="103" s="1" customFormat="1" ht="16.5" customHeight="1">
      <c r="B103" s="156"/>
      <c r="C103" s="157" t="s">
        <v>166</v>
      </c>
      <c r="D103" s="157" t="s">
        <v>136</v>
      </c>
      <c r="E103" s="158" t="s">
        <v>167</v>
      </c>
      <c r="F103" s="159" t="s">
        <v>168</v>
      </c>
      <c r="G103" s="160" t="s">
        <v>139</v>
      </c>
      <c r="H103" s="161">
        <v>1</v>
      </c>
      <c r="I103" s="162"/>
      <c r="J103" s="163">
        <f>ROUND(I103*H103,2)</f>
        <v>0</v>
      </c>
      <c r="K103" s="159" t="s">
        <v>140</v>
      </c>
      <c r="L103" s="35"/>
      <c r="M103" s="164" t="s">
        <v>1</v>
      </c>
      <c r="N103" s="165" t="s">
        <v>55</v>
      </c>
      <c r="O103" s="65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AR103" s="16" t="s">
        <v>141</v>
      </c>
      <c r="AT103" s="16" t="s">
        <v>136</v>
      </c>
      <c r="AU103" s="16" t="s">
        <v>23</v>
      </c>
      <c r="AY103" s="16" t="s">
        <v>135</v>
      </c>
      <c r="BE103" s="168">
        <f>IF(N103="základní",J103,0)</f>
        <v>0</v>
      </c>
      <c r="BF103" s="168">
        <f>IF(N103="snížená",J103,0)</f>
        <v>0</v>
      </c>
      <c r="BG103" s="168">
        <f>IF(N103="zákl. přenesená",J103,0)</f>
        <v>0</v>
      </c>
      <c r="BH103" s="168">
        <f>IF(N103="sníž. přenesená",J103,0)</f>
        <v>0</v>
      </c>
      <c r="BI103" s="168">
        <f>IF(N103="nulová",J103,0)</f>
        <v>0</v>
      </c>
      <c r="BJ103" s="16" t="s">
        <v>23</v>
      </c>
      <c r="BK103" s="168">
        <f>ROUND(I103*H103,2)</f>
        <v>0</v>
      </c>
      <c r="BL103" s="16" t="s">
        <v>141</v>
      </c>
      <c r="BM103" s="16" t="s">
        <v>169</v>
      </c>
    </row>
    <row r="104" s="10" customFormat="1">
      <c r="B104" s="169"/>
      <c r="D104" s="170" t="s">
        <v>143</v>
      </c>
      <c r="E104" s="171" t="s">
        <v>1</v>
      </c>
      <c r="F104" s="172" t="s">
        <v>145</v>
      </c>
      <c r="H104" s="171" t="s">
        <v>1</v>
      </c>
      <c r="I104" s="173"/>
      <c r="L104" s="169"/>
      <c r="M104" s="174"/>
      <c r="N104" s="175"/>
      <c r="O104" s="175"/>
      <c r="P104" s="175"/>
      <c r="Q104" s="175"/>
      <c r="R104" s="175"/>
      <c r="S104" s="175"/>
      <c r="T104" s="176"/>
      <c r="AT104" s="171" t="s">
        <v>143</v>
      </c>
      <c r="AU104" s="171" t="s">
        <v>23</v>
      </c>
      <c r="AV104" s="10" t="s">
        <v>23</v>
      </c>
      <c r="AW104" s="10" t="s">
        <v>46</v>
      </c>
      <c r="AX104" s="10" t="s">
        <v>84</v>
      </c>
      <c r="AY104" s="171" t="s">
        <v>135</v>
      </c>
    </row>
    <row r="105" s="11" customFormat="1">
      <c r="B105" s="177"/>
      <c r="D105" s="170" t="s">
        <v>143</v>
      </c>
      <c r="E105" s="178" t="s">
        <v>1</v>
      </c>
      <c r="F105" s="179" t="s">
        <v>23</v>
      </c>
      <c r="H105" s="180">
        <v>1</v>
      </c>
      <c r="I105" s="181"/>
      <c r="L105" s="177"/>
      <c r="M105" s="185"/>
      <c r="N105" s="186"/>
      <c r="O105" s="186"/>
      <c r="P105" s="186"/>
      <c r="Q105" s="186"/>
      <c r="R105" s="186"/>
      <c r="S105" s="186"/>
      <c r="T105" s="187"/>
      <c r="AT105" s="178" t="s">
        <v>143</v>
      </c>
      <c r="AU105" s="178" t="s">
        <v>23</v>
      </c>
      <c r="AV105" s="11" t="s">
        <v>93</v>
      </c>
      <c r="AW105" s="11" t="s">
        <v>46</v>
      </c>
      <c r="AX105" s="11" t="s">
        <v>84</v>
      </c>
      <c r="AY105" s="178" t="s">
        <v>135</v>
      </c>
    </row>
    <row r="106" s="1" customFormat="1" ht="6.96" customHeight="1">
      <c r="B106" s="50"/>
      <c r="C106" s="51"/>
      <c r="D106" s="51"/>
      <c r="E106" s="51"/>
      <c r="F106" s="51"/>
      <c r="G106" s="51"/>
      <c r="H106" s="51"/>
      <c r="I106" s="125"/>
      <c r="J106" s="51"/>
      <c r="K106" s="51"/>
      <c r="L106" s="35"/>
    </row>
  </sheetData>
  <autoFilter ref="C79:K10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5" t="s">
        <v>5</v>
      </c>
      <c r="AT2" s="16" t="s">
        <v>97</v>
      </c>
    </row>
    <row r="3" hidden="1" ht="6.96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93</v>
      </c>
    </row>
    <row r="4" hidden="1" ht="24.96" customHeight="1">
      <c r="B4" s="19"/>
      <c r="D4" s="20" t="s">
        <v>110</v>
      </c>
      <c r="L4" s="19"/>
      <c r="M4" s="21" t="s">
        <v>10</v>
      </c>
      <c r="AT4" s="16" t="s">
        <v>3</v>
      </c>
    </row>
    <row r="5" hidden="1" ht="6.96" customHeight="1">
      <c r="B5" s="19"/>
      <c r="L5" s="19"/>
    </row>
    <row r="6" hidden="1" ht="12" customHeight="1">
      <c r="B6" s="19"/>
      <c r="D6" s="28" t="s">
        <v>16</v>
      </c>
      <c r="L6" s="19"/>
    </row>
    <row r="7" hidden="1" ht="16.5" customHeight="1">
      <c r="B7" s="19"/>
      <c r="E7" s="108" t="str">
        <f>'Rekapitulace stavby'!K6</f>
        <v>Dvůr Králové nad Labem - ul. Čelakovského - rekonstrukce</v>
      </c>
      <c r="F7" s="28"/>
      <c r="G7" s="28"/>
      <c r="H7" s="28"/>
      <c r="L7" s="19"/>
    </row>
    <row r="8" hidden="1" s="1" customFormat="1" ht="12" customHeight="1">
      <c r="B8" s="35"/>
      <c r="D8" s="28" t="s">
        <v>111</v>
      </c>
      <c r="I8" s="109"/>
      <c r="L8" s="35"/>
    </row>
    <row r="9" hidden="1" s="1" customFormat="1" ht="36.96" customHeight="1">
      <c r="B9" s="35"/>
      <c r="E9" s="56" t="s">
        <v>170</v>
      </c>
      <c r="F9" s="1"/>
      <c r="G9" s="1"/>
      <c r="H9" s="1"/>
      <c r="I9" s="109"/>
      <c r="L9" s="35"/>
    </row>
    <row r="10" hidden="1" s="1" customFormat="1">
      <c r="B10" s="35"/>
      <c r="I10" s="109"/>
      <c r="L10" s="35"/>
    </row>
    <row r="11" hidden="1" s="1" customFormat="1" ht="12" customHeight="1">
      <c r="B11" s="35"/>
      <c r="D11" s="28" t="s">
        <v>19</v>
      </c>
      <c r="F11" s="16" t="s">
        <v>20</v>
      </c>
      <c r="I11" s="110" t="s">
        <v>21</v>
      </c>
      <c r="J11" s="16" t="s">
        <v>22</v>
      </c>
      <c r="L11" s="35"/>
    </row>
    <row r="12" hidden="1" s="1" customFormat="1" ht="12" customHeight="1">
      <c r="B12" s="35"/>
      <c r="D12" s="28" t="s">
        <v>24</v>
      </c>
      <c r="F12" s="16" t="s">
        <v>25</v>
      </c>
      <c r="I12" s="110" t="s">
        <v>26</v>
      </c>
      <c r="J12" s="58" t="str">
        <f>'Rekapitulace stavby'!AN8</f>
        <v>14. 2. 2019</v>
      </c>
      <c r="L12" s="35"/>
    </row>
    <row r="13" hidden="1" s="1" customFormat="1" ht="21.84" customHeight="1">
      <c r="B13" s="35"/>
      <c r="D13" s="23" t="s">
        <v>29</v>
      </c>
      <c r="F13" s="30" t="s">
        <v>30</v>
      </c>
      <c r="I13" s="188" t="s">
        <v>31</v>
      </c>
      <c r="J13" s="30" t="s">
        <v>32</v>
      </c>
      <c r="L13" s="35"/>
    </row>
    <row r="14" hidden="1" s="1" customFormat="1" ht="12" customHeight="1">
      <c r="B14" s="35"/>
      <c r="D14" s="28" t="s">
        <v>34</v>
      </c>
      <c r="I14" s="110" t="s">
        <v>35</v>
      </c>
      <c r="J14" s="16" t="s">
        <v>36</v>
      </c>
      <c r="L14" s="35"/>
    </row>
    <row r="15" hidden="1" s="1" customFormat="1" ht="18" customHeight="1">
      <c r="B15" s="35"/>
      <c r="E15" s="16" t="s">
        <v>37</v>
      </c>
      <c r="I15" s="110" t="s">
        <v>38</v>
      </c>
      <c r="J15" s="16" t="s">
        <v>39</v>
      </c>
      <c r="L15" s="35"/>
    </row>
    <row r="16" hidden="1" s="1" customFormat="1" ht="6.96" customHeight="1">
      <c r="B16" s="35"/>
      <c r="I16" s="109"/>
      <c r="L16" s="35"/>
    </row>
    <row r="17" hidden="1" s="1" customFormat="1" ht="12" customHeight="1">
      <c r="B17" s="35"/>
      <c r="D17" s="28" t="s">
        <v>40</v>
      </c>
      <c r="I17" s="110" t="s">
        <v>35</v>
      </c>
      <c r="J17" s="29" t="str">
        <f>'Rekapitulace stavby'!AN13</f>
        <v>Vyplň údaj</v>
      </c>
      <c r="L17" s="35"/>
    </row>
    <row r="18" hidden="1" s="1" customFormat="1" ht="18" customHeight="1">
      <c r="B18" s="35"/>
      <c r="E18" s="29" t="str">
        <f>'Rekapitulace stavby'!E14</f>
        <v>Vyplň údaj</v>
      </c>
      <c r="F18" s="16"/>
      <c r="G18" s="16"/>
      <c r="H18" s="16"/>
      <c r="I18" s="110" t="s">
        <v>38</v>
      </c>
      <c r="J18" s="29" t="str">
        <f>'Rekapitulace stavby'!AN14</f>
        <v>Vyplň údaj</v>
      </c>
      <c r="L18" s="35"/>
    </row>
    <row r="19" hidden="1" s="1" customFormat="1" ht="6.96" customHeight="1">
      <c r="B19" s="35"/>
      <c r="I19" s="109"/>
      <c r="L19" s="35"/>
    </row>
    <row r="20" hidden="1" s="1" customFormat="1" ht="12" customHeight="1">
      <c r="B20" s="35"/>
      <c r="D20" s="28" t="s">
        <v>42</v>
      </c>
      <c r="I20" s="110" t="s">
        <v>35</v>
      </c>
      <c r="J20" s="16" t="s">
        <v>43</v>
      </c>
      <c r="L20" s="35"/>
    </row>
    <row r="21" hidden="1" s="1" customFormat="1" ht="18" customHeight="1">
      <c r="B21" s="35"/>
      <c r="E21" s="16" t="s">
        <v>44</v>
      </c>
      <c r="I21" s="110" t="s">
        <v>38</v>
      </c>
      <c r="J21" s="16" t="s">
        <v>45</v>
      </c>
      <c r="L21" s="35"/>
    </row>
    <row r="22" hidden="1" s="1" customFormat="1" ht="6.96" customHeight="1">
      <c r="B22" s="35"/>
      <c r="I22" s="109"/>
      <c r="L22" s="35"/>
    </row>
    <row r="23" hidden="1" s="1" customFormat="1" ht="12" customHeight="1">
      <c r="B23" s="35"/>
      <c r="D23" s="28" t="s">
        <v>47</v>
      </c>
      <c r="I23" s="110" t="s">
        <v>35</v>
      </c>
      <c r="J23" s="16" t="str">
        <f>IF('Rekapitulace stavby'!AN19="","",'Rekapitulace stavby'!AN19)</f>
        <v/>
      </c>
      <c r="L23" s="35"/>
    </row>
    <row r="24" hidden="1" s="1" customFormat="1" ht="18" customHeight="1">
      <c r="B24" s="35"/>
      <c r="E24" s="16" t="str">
        <f>IF('Rekapitulace stavby'!E20="","",'Rekapitulace stavby'!E20)</f>
        <v xml:space="preserve"> </v>
      </c>
      <c r="I24" s="110" t="s">
        <v>38</v>
      </c>
      <c r="J24" s="16" t="str">
        <f>IF('Rekapitulace stavby'!AN20="","",'Rekapitulace stavby'!AN20)</f>
        <v/>
      </c>
      <c r="L24" s="35"/>
    </row>
    <row r="25" hidden="1" s="1" customFormat="1" ht="6.96" customHeight="1">
      <c r="B25" s="35"/>
      <c r="I25" s="109"/>
      <c r="L25" s="35"/>
    </row>
    <row r="26" hidden="1" s="1" customFormat="1" ht="12" customHeight="1">
      <c r="B26" s="35"/>
      <c r="D26" s="28" t="s">
        <v>49</v>
      </c>
      <c r="I26" s="109"/>
      <c r="L26" s="35"/>
    </row>
    <row r="27" hidden="1" s="6" customFormat="1" ht="16.5" customHeight="1">
      <c r="B27" s="111"/>
      <c r="E27" s="33" t="s">
        <v>1</v>
      </c>
      <c r="F27" s="33"/>
      <c r="G27" s="33"/>
      <c r="H27" s="33"/>
      <c r="I27" s="112"/>
      <c r="L27" s="111"/>
    </row>
    <row r="28" hidden="1" s="1" customFormat="1" ht="6.96" customHeight="1">
      <c r="B28" s="35"/>
      <c r="I28" s="109"/>
      <c r="L28" s="35"/>
    </row>
    <row r="29" hidden="1" s="1" customFormat="1" ht="6.96" customHeight="1">
      <c r="B29" s="35"/>
      <c r="D29" s="61"/>
      <c r="E29" s="61"/>
      <c r="F29" s="61"/>
      <c r="G29" s="61"/>
      <c r="H29" s="61"/>
      <c r="I29" s="113"/>
      <c r="J29" s="61"/>
      <c r="K29" s="61"/>
      <c r="L29" s="35"/>
    </row>
    <row r="30" hidden="1" s="1" customFormat="1" ht="25.44" customHeight="1">
      <c r="B30" s="35"/>
      <c r="D30" s="114" t="s">
        <v>50</v>
      </c>
      <c r="I30" s="109"/>
      <c r="J30" s="82">
        <f>ROUNDUP(J96, 2)</f>
        <v>0</v>
      </c>
      <c r="L30" s="35"/>
    </row>
    <row r="31" hidden="1" s="1" customFormat="1" ht="6.96" customHeight="1">
      <c r="B31" s="35"/>
      <c r="D31" s="61"/>
      <c r="E31" s="61"/>
      <c r="F31" s="61"/>
      <c r="G31" s="61"/>
      <c r="H31" s="61"/>
      <c r="I31" s="113"/>
      <c r="J31" s="61"/>
      <c r="K31" s="61"/>
      <c r="L31" s="35"/>
    </row>
    <row r="32" hidden="1" s="1" customFormat="1" ht="14.4" customHeight="1">
      <c r="B32" s="35"/>
      <c r="F32" s="39" t="s">
        <v>52</v>
      </c>
      <c r="I32" s="115" t="s">
        <v>51</v>
      </c>
      <c r="J32" s="39" t="s">
        <v>53</v>
      </c>
      <c r="L32" s="35"/>
    </row>
    <row r="33" hidden="1" s="1" customFormat="1" ht="14.4" customHeight="1">
      <c r="B33" s="35"/>
      <c r="D33" s="28" t="s">
        <v>54</v>
      </c>
      <c r="E33" s="28" t="s">
        <v>55</v>
      </c>
      <c r="F33" s="116">
        <f>ROUNDUP((SUM(BE96:BE606)),  2)</f>
        <v>0</v>
      </c>
      <c r="I33" s="117">
        <v>0.20999999999999999</v>
      </c>
      <c r="J33" s="116">
        <f>ROUNDUP(((SUM(BE96:BE606))*I33),  2)</f>
        <v>0</v>
      </c>
      <c r="L33" s="35"/>
    </row>
    <row r="34" hidden="1" s="1" customFormat="1" ht="14.4" customHeight="1">
      <c r="B34" s="35"/>
      <c r="E34" s="28" t="s">
        <v>56</v>
      </c>
      <c r="F34" s="116">
        <f>ROUNDUP((SUM(BF96:BF606)),  2)</f>
        <v>0</v>
      </c>
      <c r="I34" s="117">
        <v>0.14999999999999999</v>
      </c>
      <c r="J34" s="116">
        <f>ROUNDUP(((SUM(BF96:BF606))*I34),  2)</f>
        <v>0</v>
      </c>
      <c r="L34" s="35"/>
    </row>
    <row r="35" hidden="1" s="1" customFormat="1" ht="14.4" customHeight="1">
      <c r="B35" s="35"/>
      <c r="E35" s="28" t="s">
        <v>57</v>
      </c>
      <c r="F35" s="116">
        <f>ROUNDUP((SUM(BG96:BG606)),  2)</f>
        <v>0</v>
      </c>
      <c r="I35" s="117">
        <v>0.20999999999999999</v>
      </c>
      <c r="J35" s="116">
        <f>0</f>
        <v>0</v>
      </c>
      <c r="L35" s="35"/>
    </row>
    <row r="36" hidden="1" s="1" customFormat="1" ht="14.4" customHeight="1">
      <c r="B36" s="35"/>
      <c r="E36" s="28" t="s">
        <v>58</v>
      </c>
      <c r="F36" s="116">
        <f>ROUNDUP((SUM(BH96:BH606)),  2)</f>
        <v>0</v>
      </c>
      <c r="I36" s="117">
        <v>0.14999999999999999</v>
      </c>
      <c r="J36" s="116">
        <f>0</f>
        <v>0</v>
      </c>
      <c r="L36" s="35"/>
    </row>
    <row r="37" hidden="1" s="1" customFormat="1" ht="14.4" customHeight="1">
      <c r="B37" s="35"/>
      <c r="E37" s="28" t="s">
        <v>59</v>
      </c>
      <c r="F37" s="116">
        <f>ROUNDUP((SUM(BI96:BI606)),  2)</f>
        <v>0</v>
      </c>
      <c r="I37" s="117">
        <v>0</v>
      </c>
      <c r="J37" s="116">
        <f>0</f>
        <v>0</v>
      </c>
      <c r="L37" s="35"/>
    </row>
    <row r="38" hidden="1" s="1" customFormat="1" ht="6.96" customHeight="1">
      <c r="B38" s="35"/>
      <c r="I38" s="109"/>
      <c r="L38" s="35"/>
    </row>
    <row r="39" hidden="1" s="1" customFormat="1" ht="25.44" customHeight="1">
      <c r="B39" s="35"/>
      <c r="C39" s="118"/>
      <c r="D39" s="119" t="s">
        <v>60</v>
      </c>
      <c r="E39" s="69"/>
      <c r="F39" s="69"/>
      <c r="G39" s="120" t="s">
        <v>61</v>
      </c>
      <c r="H39" s="121" t="s">
        <v>62</v>
      </c>
      <c r="I39" s="122"/>
      <c r="J39" s="123">
        <f>SUM(J30:J37)</f>
        <v>0</v>
      </c>
      <c r="K39" s="124"/>
      <c r="L39" s="35"/>
    </row>
    <row r="40" hidden="1" s="1" customFormat="1" ht="14.4" customHeight="1">
      <c r="B40" s="50"/>
      <c r="C40" s="51"/>
      <c r="D40" s="51"/>
      <c r="E40" s="51"/>
      <c r="F40" s="51"/>
      <c r="G40" s="51"/>
      <c r="H40" s="51"/>
      <c r="I40" s="125"/>
      <c r="J40" s="51"/>
      <c r="K40" s="51"/>
      <c r="L40" s="35"/>
    </row>
    <row r="41" hidden="1"/>
    <row r="42" hidden="1"/>
    <row r="43" hidden="1"/>
    <row r="44" s="1" customFormat="1" ht="6.96" customHeight="1">
      <c r="B44" s="52"/>
      <c r="C44" s="53"/>
      <c r="D44" s="53"/>
      <c r="E44" s="53"/>
      <c r="F44" s="53"/>
      <c r="G44" s="53"/>
      <c r="H44" s="53"/>
      <c r="I44" s="126"/>
      <c r="J44" s="53"/>
      <c r="K44" s="53"/>
      <c r="L44" s="35"/>
    </row>
    <row r="45" s="1" customFormat="1" ht="24.96" customHeight="1">
      <c r="B45" s="35"/>
      <c r="C45" s="20" t="s">
        <v>113</v>
      </c>
      <c r="I45" s="109"/>
      <c r="L45" s="35"/>
    </row>
    <row r="46" s="1" customFormat="1" ht="6.96" customHeight="1">
      <c r="B46" s="35"/>
      <c r="I46" s="109"/>
      <c r="L46" s="35"/>
    </row>
    <row r="47" s="1" customFormat="1" ht="12" customHeight="1">
      <c r="B47" s="35"/>
      <c r="C47" s="28" t="s">
        <v>16</v>
      </c>
      <c r="I47" s="109"/>
      <c r="L47" s="35"/>
    </row>
    <row r="48" s="1" customFormat="1" ht="16.5" customHeight="1">
      <c r="B48" s="35"/>
      <c r="E48" s="108" t="str">
        <f>E7</f>
        <v>Dvůr Králové nad Labem - ul. Čelakovského - rekonstrukce</v>
      </c>
      <c r="F48" s="28"/>
      <c r="G48" s="28"/>
      <c r="H48" s="28"/>
      <c r="I48" s="109"/>
      <c r="L48" s="35"/>
    </row>
    <row r="49" s="1" customFormat="1" ht="12" customHeight="1">
      <c r="B49" s="35"/>
      <c r="C49" s="28" t="s">
        <v>111</v>
      </c>
      <c r="I49" s="109"/>
      <c r="L49" s="35"/>
    </row>
    <row r="50" s="1" customFormat="1" ht="16.5" customHeight="1">
      <c r="B50" s="35"/>
      <c r="E50" s="56" t="str">
        <f>E9</f>
        <v>1301651 - SO 101 Komunikace vozidlová</v>
      </c>
      <c r="F50" s="1"/>
      <c r="G50" s="1"/>
      <c r="H50" s="1"/>
      <c r="I50" s="109"/>
      <c r="L50" s="35"/>
    </row>
    <row r="51" s="1" customFormat="1" ht="6.96" customHeight="1">
      <c r="B51" s="35"/>
      <c r="I51" s="109"/>
      <c r="L51" s="35"/>
    </row>
    <row r="52" s="1" customFormat="1" ht="12" customHeight="1">
      <c r="B52" s="35"/>
      <c r="C52" s="28" t="s">
        <v>24</v>
      </c>
      <c r="F52" s="16" t="str">
        <f>F12</f>
        <v>Dvůr Králové nad Labem</v>
      </c>
      <c r="I52" s="110" t="s">
        <v>26</v>
      </c>
      <c r="J52" s="58" t="str">
        <f>IF(J12="","",J12)</f>
        <v>14. 2. 2019</v>
      </c>
      <c r="L52" s="35"/>
    </row>
    <row r="53" s="1" customFormat="1" ht="6.96" customHeight="1">
      <c r="B53" s="35"/>
      <c r="I53" s="109"/>
      <c r="L53" s="35"/>
    </row>
    <row r="54" s="1" customFormat="1" ht="24.9" customHeight="1">
      <c r="B54" s="35"/>
      <c r="C54" s="28" t="s">
        <v>34</v>
      </c>
      <c r="F54" s="16" t="str">
        <f>E15</f>
        <v>Město Dvůr Králové nad Labem</v>
      </c>
      <c r="I54" s="110" t="s">
        <v>42</v>
      </c>
      <c r="J54" s="33" t="str">
        <f>E21</f>
        <v>TENET spol. s r.o. architektonický ateliér</v>
      </c>
      <c r="L54" s="35"/>
    </row>
    <row r="55" s="1" customFormat="1" ht="13.65" customHeight="1">
      <c r="B55" s="35"/>
      <c r="C55" s="28" t="s">
        <v>40</v>
      </c>
      <c r="F55" s="16" t="str">
        <f>IF(E18="","",E18)</f>
        <v>Vyplň údaj</v>
      </c>
      <c r="I55" s="110" t="s">
        <v>47</v>
      </c>
      <c r="J55" s="33" t="str">
        <f>E24</f>
        <v xml:space="preserve"> </v>
      </c>
      <c r="L55" s="35"/>
    </row>
    <row r="56" s="1" customFormat="1" ht="10.32" customHeight="1">
      <c r="B56" s="35"/>
      <c r="I56" s="109"/>
      <c r="L56" s="35"/>
    </row>
    <row r="57" s="1" customFormat="1" ht="29.28" customHeight="1">
      <c r="B57" s="35"/>
      <c r="C57" s="127" t="s">
        <v>114</v>
      </c>
      <c r="D57" s="118"/>
      <c r="E57" s="118"/>
      <c r="F57" s="118"/>
      <c r="G57" s="118"/>
      <c r="H57" s="118"/>
      <c r="I57" s="128"/>
      <c r="J57" s="129" t="s">
        <v>115</v>
      </c>
      <c r="K57" s="118"/>
      <c r="L57" s="35"/>
    </row>
    <row r="58" s="1" customFormat="1" ht="10.32" customHeight="1">
      <c r="B58" s="35"/>
      <c r="I58" s="109"/>
      <c r="L58" s="35"/>
    </row>
    <row r="59" s="1" customFormat="1" ht="22.8" customHeight="1">
      <c r="B59" s="35"/>
      <c r="C59" s="130" t="s">
        <v>116</v>
      </c>
      <c r="I59" s="109"/>
      <c r="J59" s="82">
        <f>J96</f>
        <v>0</v>
      </c>
      <c r="L59" s="35"/>
      <c r="AU59" s="16" t="s">
        <v>117</v>
      </c>
    </row>
    <row r="60" s="7" customFormat="1" ht="24.96" customHeight="1">
      <c r="B60" s="131"/>
      <c r="D60" s="132" t="s">
        <v>171</v>
      </c>
      <c r="E60" s="133"/>
      <c r="F60" s="133"/>
      <c r="G60" s="133"/>
      <c r="H60" s="133"/>
      <c r="I60" s="134"/>
      <c r="J60" s="135">
        <f>J97</f>
        <v>0</v>
      </c>
      <c r="L60" s="131"/>
    </row>
    <row r="61" s="12" customFormat="1" ht="19.92" customHeight="1">
      <c r="B61" s="189"/>
      <c r="D61" s="190" t="s">
        <v>172</v>
      </c>
      <c r="E61" s="191"/>
      <c r="F61" s="191"/>
      <c r="G61" s="191"/>
      <c r="H61" s="191"/>
      <c r="I61" s="192"/>
      <c r="J61" s="193">
        <f>J98</f>
        <v>0</v>
      </c>
      <c r="L61" s="189"/>
    </row>
    <row r="62" s="12" customFormat="1" ht="19.92" customHeight="1">
      <c r="B62" s="189"/>
      <c r="D62" s="190" t="s">
        <v>173</v>
      </c>
      <c r="E62" s="191"/>
      <c r="F62" s="191"/>
      <c r="G62" s="191"/>
      <c r="H62" s="191"/>
      <c r="I62" s="192"/>
      <c r="J62" s="193">
        <f>J177</f>
        <v>0</v>
      </c>
      <c r="L62" s="189"/>
    </row>
    <row r="63" s="12" customFormat="1" ht="19.92" customHeight="1">
      <c r="B63" s="189"/>
      <c r="D63" s="190" t="s">
        <v>174</v>
      </c>
      <c r="E63" s="191"/>
      <c r="F63" s="191"/>
      <c r="G63" s="191"/>
      <c r="H63" s="191"/>
      <c r="I63" s="192"/>
      <c r="J63" s="193">
        <f>J328</f>
        <v>0</v>
      </c>
      <c r="L63" s="189"/>
    </row>
    <row r="64" s="12" customFormat="1" ht="19.92" customHeight="1">
      <c r="B64" s="189"/>
      <c r="D64" s="190" t="s">
        <v>175</v>
      </c>
      <c r="E64" s="191"/>
      <c r="F64" s="191"/>
      <c r="G64" s="191"/>
      <c r="H64" s="191"/>
      <c r="I64" s="192"/>
      <c r="J64" s="193">
        <f>J340</f>
        <v>0</v>
      </c>
      <c r="L64" s="189"/>
    </row>
    <row r="65" s="12" customFormat="1" ht="19.92" customHeight="1">
      <c r="B65" s="189"/>
      <c r="D65" s="190" t="s">
        <v>176</v>
      </c>
      <c r="E65" s="191"/>
      <c r="F65" s="191"/>
      <c r="G65" s="191"/>
      <c r="H65" s="191"/>
      <c r="I65" s="192"/>
      <c r="J65" s="193">
        <f>J348</f>
        <v>0</v>
      </c>
      <c r="L65" s="189"/>
    </row>
    <row r="66" s="12" customFormat="1" ht="19.92" customHeight="1">
      <c r="B66" s="189"/>
      <c r="D66" s="190" t="s">
        <v>177</v>
      </c>
      <c r="E66" s="191"/>
      <c r="F66" s="191"/>
      <c r="G66" s="191"/>
      <c r="H66" s="191"/>
      <c r="I66" s="192"/>
      <c r="J66" s="193">
        <f>J401</f>
        <v>0</v>
      </c>
      <c r="L66" s="189"/>
    </row>
    <row r="67" s="12" customFormat="1" ht="19.92" customHeight="1">
      <c r="B67" s="189"/>
      <c r="D67" s="190" t="s">
        <v>178</v>
      </c>
      <c r="E67" s="191"/>
      <c r="F67" s="191"/>
      <c r="G67" s="191"/>
      <c r="H67" s="191"/>
      <c r="I67" s="192"/>
      <c r="J67" s="193">
        <f>J417</f>
        <v>0</v>
      </c>
      <c r="L67" s="189"/>
    </row>
    <row r="68" s="12" customFormat="1" ht="19.92" customHeight="1">
      <c r="B68" s="189"/>
      <c r="D68" s="190" t="s">
        <v>179</v>
      </c>
      <c r="E68" s="191"/>
      <c r="F68" s="191"/>
      <c r="G68" s="191"/>
      <c r="H68" s="191"/>
      <c r="I68" s="192"/>
      <c r="J68" s="193">
        <f>J435</f>
        <v>0</v>
      </c>
      <c r="L68" s="189"/>
    </row>
    <row r="69" s="12" customFormat="1" ht="19.92" customHeight="1">
      <c r="B69" s="189"/>
      <c r="D69" s="190" t="s">
        <v>180</v>
      </c>
      <c r="E69" s="191"/>
      <c r="F69" s="191"/>
      <c r="G69" s="191"/>
      <c r="H69" s="191"/>
      <c r="I69" s="192"/>
      <c r="J69" s="193">
        <f>J451</f>
        <v>0</v>
      </c>
      <c r="L69" s="189"/>
    </row>
    <row r="70" s="12" customFormat="1" ht="19.92" customHeight="1">
      <c r="B70" s="189"/>
      <c r="D70" s="190" t="s">
        <v>181</v>
      </c>
      <c r="E70" s="191"/>
      <c r="F70" s="191"/>
      <c r="G70" s="191"/>
      <c r="H70" s="191"/>
      <c r="I70" s="192"/>
      <c r="J70" s="193">
        <f>J468</f>
        <v>0</v>
      </c>
      <c r="L70" s="189"/>
    </row>
    <row r="71" s="12" customFormat="1" ht="19.92" customHeight="1">
      <c r="B71" s="189"/>
      <c r="D71" s="190" t="s">
        <v>182</v>
      </c>
      <c r="E71" s="191"/>
      <c r="F71" s="191"/>
      <c r="G71" s="191"/>
      <c r="H71" s="191"/>
      <c r="I71" s="192"/>
      <c r="J71" s="193">
        <f>J514</f>
        <v>0</v>
      </c>
      <c r="L71" s="189"/>
    </row>
    <row r="72" s="12" customFormat="1" ht="14.88" customHeight="1">
      <c r="B72" s="189"/>
      <c r="D72" s="190" t="s">
        <v>183</v>
      </c>
      <c r="E72" s="191"/>
      <c r="F72" s="191"/>
      <c r="G72" s="191"/>
      <c r="H72" s="191"/>
      <c r="I72" s="192"/>
      <c r="J72" s="193">
        <f>J515</f>
        <v>0</v>
      </c>
      <c r="L72" s="189"/>
    </row>
    <row r="73" s="12" customFormat="1" ht="19.92" customHeight="1">
      <c r="B73" s="189"/>
      <c r="D73" s="190" t="s">
        <v>184</v>
      </c>
      <c r="E73" s="191"/>
      <c r="F73" s="191"/>
      <c r="G73" s="191"/>
      <c r="H73" s="191"/>
      <c r="I73" s="192"/>
      <c r="J73" s="193">
        <f>J585</f>
        <v>0</v>
      </c>
      <c r="L73" s="189"/>
    </row>
    <row r="74" s="7" customFormat="1" ht="24.96" customHeight="1">
      <c r="B74" s="131"/>
      <c r="D74" s="132" t="s">
        <v>185</v>
      </c>
      <c r="E74" s="133"/>
      <c r="F74" s="133"/>
      <c r="G74" s="133"/>
      <c r="H74" s="133"/>
      <c r="I74" s="134"/>
      <c r="J74" s="135">
        <f>J588</f>
        <v>0</v>
      </c>
      <c r="L74" s="131"/>
    </row>
    <row r="75" s="12" customFormat="1" ht="19.92" customHeight="1">
      <c r="B75" s="189"/>
      <c r="D75" s="190" t="s">
        <v>186</v>
      </c>
      <c r="E75" s="191"/>
      <c r="F75" s="191"/>
      <c r="G75" s="191"/>
      <c r="H75" s="191"/>
      <c r="I75" s="192"/>
      <c r="J75" s="193">
        <f>J589</f>
        <v>0</v>
      </c>
      <c r="L75" s="189"/>
    </row>
    <row r="76" s="12" customFormat="1" ht="19.92" customHeight="1">
      <c r="B76" s="189"/>
      <c r="D76" s="190" t="s">
        <v>187</v>
      </c>
      <c r="E76" s="191"/>
      <c r="F76" s="191"/>
      <c r="G76" s="191"/>
      <c r="H76" s="191"/>
      <c r="I76" s="192"/>
      <c r="J76" s="193">
        <f>J598</f>
        <v>0</v>
      </c>
      <c r="L76" s="189"/>
    </row>
    <row r="77" s="1" customFormat="1" ht="21.84" customHeight="1">
      <c r="B77" s="35"/>
      <c r="I77" s="109"/>
      <c r="L77" s="35"/>
    </row>
    <row r="78" s="1" customFormat="1" ht="6.96" customHeight="1">
      <c r="B78" s="50"/>
      <c r="C78" s="51"/>
      <c r="D78" s="51"/>
      <c r="E78" s="51"/>
      <c r="F78" s="51"/>
      <c r="G78" s="51"/>
      <c r="H78" s="51"/>
      <c r="I78" s="125"/>
      <c r="J78" s="51"/>
      <c r="K78" s="51"/>
      <c r="L78" s="35"/>
    </row>
    <row r="82" s="1" customFormat="1" ht="6.96" customHeight="1">
      <c r="B82" s="52"/>
      <c r="C82" s="53"/>
      <c r="D82" s="53"/>
      <c r="E82" s="53"/>
      <c r="F82" s="53"/>
      <c r="G82" s="53"/>
      <c r="H82" s="53"/>
      <c r="I82" s="126"/>
      <c r="J82" s="53"/>
      <c r="K82" s="53"/>
      <c r="L82" s="35"/>
    </row>
    <row r="83" s="1" customFormat="1" ht="24.96" customHeight="1">
      <c r="B83" s="35"/>
      <c r="C83" s="20" t="s">
        <v>119</v>
      </c>
      <c r="I83" s="109"/>
      <c r="L83" s="35"/>
    </row>
    <row r="84" s="1" customFormat="1" ht="6.96" customHeight="1">
      <c r="B84" s="35"/>
      <c r="I84" s="109"/>
      <c r="L84" s="35"/>
    </row>
    <row r="85" s="1" customFormat="1" ht="12" customHeight="1">
      <c r="B85" s="35"/>
      <c r="C85" s="28" t="s">
        <v>16</v>
      </c>
      <c r="I85" s="109"/>
      <c r="L85" s="35"/>
    </row>
    <row r="86" s="1" customFormat="1" ht="16.5" customHeight="1">
      <c r="B86" s="35"/>
      <c r="E86" s="108" t="str">
        <f>E7</f>
        <v>Dvůr Králové nad Labem - ul. Čelakovského - rekonstrukce</v>
      </c>
      <c r="F86" s="28"/>
      <c r="G86" s="28"/>
      <c r="H86" s="28"/>
      <c r="I86" s="109"/>
      <c r="L86" s="35"/>
    </row>
    <row r="87" s="1" customFormat="1" ht="12" customHeight="1">
      <c r="B87" s="35"/>
      <c r="C87" s="28" t="s">
        <v>111</v>
      </c>
      <c r="I87" s="109"/>
      <c r="L87" s="35"/>
    </row>
    <row r="88" s="1" customFormat="1" ht="16.5" customHeight="1">
      <c r="B88" s="35"/>
      <c r="E88" s="56" t="str">
        <f>E9</f>
        <v>1301651 - SO 101 Komunikace vozidlová</v>
      </c>
      <c r="F88" s="1"/>
      <c r="G88" s="1"/>
      <c r="H88" s="1"/>
      <c r="I88" s="109"/>
      <c r="L88" s="35"/>
    </row>
    <row r="89" s="1" customFormat="1" ht="6.96" customHeight="1">
      <c r="B89" s="35"/>
      <c r="I89" s="109"/>
      <c r="L89" s="35"/>
    </row>
    <row r="90" s="1" customFormat="1" ht="12" customHeight="1">
      <c r="B90" s="35"/>
      <c r="C90" s="28" t="s">
        <v>24</v>
      </c>
      <c r="F90" s="16" t="str">
        <f>F12</f>
        <v>Dvůr Králové nad Labem</v>
      </c>
      <c r="I90" s="110" t="s">
        <v>26</v>
      </c>
      <c r="J90" s="58" t="str">
        <f>IF(J12="","",J12)</f>
        <v>14. 2. 2019</v>
      </c>
      <c r="L90" s="35"/>
    </row>
    <row r="91" s="1" customFormat="1" ht="6.96" customHeight="1">
      <c r="B91" s="35"/>
      <c r="I91" s="109"/>
      <c r="L91" s="35"/>
    </row>
    <row r="92" s="1" customFormat="1" ht="24.9" customHeight="1">
      <c r="B92" s="35"/>
      <c r="C92" s="28" t="s">
        <v>34</v>
      </c>
      <c r="F92" s="16" t="str">
        <f>E15</f>
        <v>Město Dvůr Králové nad Labem</v>
      </c>
      <c r="I92" s="110" t="s">
        <v>42</v>
      </c>
      <c r="J92" s="33" t="str">
        <f>E21</f>
        <v>TENET spol. s r.o. architektonický ateliér</v>
      </c>
      <c r="L92" s="35"/>
    </row>
    <row r="93" s="1" customFormat="1" ht="13.65" customHeight="1">
      <c r="B93" s="35"/>
      <c r="C93" s="28" t="s">
        <v>40</v>
      </c>
      <c r="F93" s="16" t="str">
        <f>IF(E18="","",E18)</f>
        <v>Vyplň údaj</v>
      </c>
      <c r="I93" s="110" t="s">
        <v>47</v>
      </c>
      <c r="J93" s="33" t="str">
        <f>E24</f>
        <v xml:space="preserve"> </v>
      </c>
      <c r="L93" s="35"/>
    </row>
    <row r="94" s="1" customFormat="1" ht="10.32" customHeight="1">
      <c r="B94" s="35"/>
      <c r="I94" s="109"/>
      <c r="L94" s="35"/>
    </row>
    <row r="95" s="8" customFormat="1" ht="29.28" customHeight="1">
      <c r="B95" s="136"/>
      <c r="C95" s="137" t="s">
        <v>120</v>
      </c>
      <c r="D95" s="138" t="s">
        <v>69</v>
      </c>
      <c r="E95" s="138" t="s">
        <v>65</v>
      </c>
      <c r="F95" s="138" t="s">
        <v>66</v>
      </c>
      <c r="G95" s="138" t="s">
        <v>121</v>
      </c>
      <c r="H95" s="138" t="s">
        <v>122</v>
      </c>
      <c r="I95" s="139" t="s">
        <v>123</v>
      </c>
      <c r="J95" s="138" t="s">
        <v>115</v>
      </c>
      <c r="K95" s="140" t="s">
        <v>124</v>
      </c>
      <c r="L95" s="136"/>
      <c r="M95" s="74" t="s">
        <v>1</v>
      </c>
      <c r="N95" s="75" t="s">
        <v>54</v>
      </c>
      <c r="O95" s="75" t="s">
        <v>125</v>
      </c>
      <c r="P95" s="75" t="s">
        <v>126</v>
      </c>
      <c r="Q95" s="75" t="s">
        <v>127</v>
      </c>
      <c r="R95" s="75" t="s">
        <v>128</v>
      </c>
      <c r="S95" s="75" t="s">
        <v>129</v>
      </c>
      <c r="T95" s="76" t="s">
        <v>130</v>
      </c>
    </row>
    <row r="96" s="1" customFormat="1" ht="22.8" customHeight="1">
      <c r="B96" s="35"/>
      <c r="C96" s="79" t="s">
        <v>131</v>
      </c>
      <c r="I96" s="109"/>
      <c r="J96" s="141">
        <f>BK96</f>
        <v>0</v>
      </c>
      <c r="L96" s="35"/>
      <c r="M96" s="77"/>
      <c r="N96" s="61"/>
      <c r="O96" s="61"/>
      <c r="P96" s="142">
        <f>P97+P588</f>
        <v>0</v>
      </c>
      <c r="Q96" s="61"/>
      <c r="R96" s="142">
        <f>R97+R588</f>
        <v>671.54673208069994</v>
      </c>
      <c r="S96" s="61"/>
      <c r="T96" s="143">
        <f>T97+T588</f>
        <v>3173.0910200000008</v>
      </c>
      <c r="AT96" s="16" t="s">
        <v>83</v>
      </c>
      <c r="AU96" s="16" t="s">
        <v>117</v>
      </c>
      <c r="BK96" s="144">
        <f>BK97+BK588</f>
        <v>0</v>
      </c>
    </row>
    <row r="97" s="9" customFormat="1" ht="25.92" customHeight="1">
      <c r="B97" s="145"/>
      <c r="D97" s="146" t="s">
        <v>83</v>
      </c>
      <c r="E97" s="147" t="s">
        <v>188</v>
      </c>
      <c r="F97" s="147" t="s">
        <v>189</v>
      </c>
      <c r="I97" s="148"/>
      <c r="J97" s="149">
        <f>BK97</f>
        <v>0</v>
      </c>
      <c r="L97" s="145"/>
      <c r="M97" s="150"/>
      <c r="N97" s="151"/>
      <c r="O97" s="151"/>
      <c r="P97" s="152">
        <f>P98+P177+P328+P340+P348+P401+P417+P435+P451+P468+P514+P585</f>
        <v>0</v>
      </c>
      <c r="Q97" s="151"/>
      <c r="R97" s="152">
        <f>R98+R177+R328+R340+R348+R401+R417+R435+R451+R468+R514+R585</f>
        <v>671.54673208069994</v>
      </c>
      <c r="S97" s="151"/>
      <c r="T97" s="153">
        <f>T98+T177+T328+T340+T348+T401+T417+T435+T451+T468+T514+T585</f>
        <v>3173.0910200000008</v>
      </c>
      <c r="AR97" s="146" t="s">
        <v>23</v>
      </c>
      <c r="AT97" s="154" t="s">
        <v>83</v>
      </c>
      <c r="AU97" s="154" t="s">
        <v>84</v>
      </c>
      <c r="AY97" s="146" t="s">
        <v>135</v>
      </c>
      <c r="BK97" s="155">
        <f>BK98+BK177+BK328+BK340+BK348+BK401+BK417+BK435+BK451+BK468+BK514+BK585</f>
        <v>0</v>
      </c>
    </row>
    <row r="98" s="9" customFormat="1" ht="22.8" customHeight="1">
      <c r="B98" s="145"/>
      <c r="D98" s="146" t="s">
        <v>83</v>
      </c>
      <c r="E98" s="194" t="s">
        <v>23</v>
      </c>
      <c r="F98" s="194" t="s">
        <v>190</v>
      </c>
      <c r="I98" s="148"/>
      <c r="J98" s="195">
        <f>BK98</f>
        <v>0</v>
      </c>
      <c r="L98" s="145"/>
      <c r="M98" s="150"/>
      <c r="N98" s="151"/>
      <c r="O98" s="151"/>
      <c r="P98" s="152">
        <f>SUM(P99:P176)</f>
        <v>0</v>
      </c>
      <c r="Q98" s="151"/>
      <c r="R98" s="152">
        <f>SUM(R99:R176)</f>
        <v>21.469999999999999</v>
      </c>
      <c r="S98" s="151"/>
      <c r="T98" s="153">
        <f>SUM(T99:T176)</f>
        <v>0</v>
      </c>
      <c r="AR98" s="146" t="s">
        <v>23</v>
      </c>
      <c r="AT98" s="154" t="s">
        <v>83</v>
      </c>
      <c r="AU98" s="154" t="s">
        <v>23</v>
      </c>
      <c r="AY98" s="146" t="s">
        <v>135</v>
      </c>
      <c r="BK98" s="155">
        <f>SUM(BK99:BK176)</f>
        <v>0</v>
      </c>
    </row>
    <row r="99" s="1" customFormat="1" ht="16.5" customHeight="1">
      <c r="B99" s="156"/>
      <c r="C99" s="157" t="s">
        <v>23</v>
      </c>
      <c r="D99" s="157" t="s">
        <v>136</v>
      </c>
      <c r="E99" s="158" t="s">
        <v>191</v>
      </c>
      <c r="F99" s="159" t="s">
        <v>192</v>
      </c>
      <c r="G99" s="160" t="s">
        <v>193</v>
      </c>
      <c r="H99" s="161">
        <v>1783.9100000000001</v>
      </c>
      <c r="I99" s="162"/>
      <c r="J99" s="163">
        <f>ROUND(I99*H99,2)</f>
        <v>0</v>
      </c>
      <c r="K99" s="159" t="s">
        <v>194</v>
      </c>
      <c r="L99" s="35"/>
      <c r="M99" s="164" t="s">
        <v>1</v>
      </c>
      <c r="N99" s="165" t="s">
        <v>55</v>
      </c>
      <c r="O99" s="65"/>
      <c r="P99" s="166">
        <f>O99*H99</f>
        <v>0</v>
      </c>
      <c r="Q99" s="166">
        <v>0</v>
      </c>
      <c r="R99" s="166">
        <f>Q99*H99</f>
        <v>0</v>
      </c>
      <c r="S99" s="166">
        <v>0</v>
      </c>
      <c r="T99" s="167">
        <f>S99*H99</f>
        <v>0</v>
      </c>
      <c r="AR99" s="16" t="s">
        <v>154</v>
      </c>
      <c r="AT99" s="16" t="s">
        <v>136</v>
      </c>
      <c r="AU99" s="16" t="s">
        <v>93</v>
      </c>
      <c r="AY99" s="16" t="s">
        <v>135</v>
      </c>
      <c r="BE99" s="168">
        <f>IF(N99="základní",J99,0)</f>
        <v>0</v>
      </c>
      <c r="BF99" s="168">
        <f>IF(N99="snížená",J99,0)</f>
        <v>0</v>
      </c>
      <c r="BG99" s="168">
        <f>IF(N99="zákl. přenesená",J99,0)</f>
        <v>0</v>
      </c>
      <c r="BH99" s="168">
        <f>IF(N99="sníž. přenesená",J99,0)</f>
        <v>0</v>
      </c>
      <c r="BI99" s="168">
        <f>IF(N99="nulová",J99,0)</f>
        <v>0</v>
      </c>
      <c r="BJ99" s="16" t="s">
        <v>23</v>
      </c>
      <c r="BK99" s="168">
        <f>ROUND(I99*H99,2)</f>
        <v>0</v>
      </c>
      <c r="BL99" s="16" t="s">
        <v>154</v>
      </c>
      <c r="BM99" s="16" t="s">
        <v>195</v>
      </c>
    </row>
    <row r="100" s="10" customFormat="1">
      <c r="B100" s="169"/>
      <c r="D100" s="170" t="s">
        <v>143</v>
      </c>
      <c r="E100" s="171" t="s">
        <v>1</v>
      </c>
      <c r="F100" s="172" t="s">
        <v>196</v>
      </c>
      <c r="H100" s="171" t="s">
        <v>1</v>
      </c>
      <c r="I100" s="173"/>
      <c r="L100" s="169"/>
      <c r="M100" s="174"/>
      <c r="N100" s="175"/>
      <c r="O100" s="175"/>
      <c r="P100" s="175"/>
      <c r="Q100" s="175"/>
      <c r="R100" s="175"/>
      <c r="S100" s="175"/>
      <c r="T100" s="176"/>
      <c r="AT100" s="171" t="s">
        <v>143</v>
      </c>
      <c r="AU100" s="171" t="s">
        <v>93</v>
      </c>
      <c r="AV100" s="10" t="s">
        <v>23</v>
      </c>
      <c r="AW100" s="10" t="s">
        <v>46</v>
      </c>
      <c r="AX100" s="10" t="s">
        <v>84</v>
      </c>
      <c r="AY100" s="171" t="s">
        <v>135</v>
      </c>
    </row>
    <row r="101" s="11" customFormat="1">
      <c r="B101" s="177"/>
      <c r="D101" s="170" t="s">
        <v>143</v>
      </c>
      <c r="E101" s="178" t="s">
        <v>1</v>
      </c>
      <c r="F101" s="179" t="s">
        <v>197</v>
      </c>
      <c r="H101" s="180">
        <v>1783.9100000000001</v>
      </c>
      <c r="I101" s="181"/>
      <c r="L101" s="177"/>
      <c r="M101" s="182"/>
      <c r="N101" s="183"/>
      <c r="O101" s="183"/>
      <c r="P101" s="183"/>
      <c r="Q101" s="183"/>
      <c r="R101" s="183"/>
      <c r="S101" s="183"/>
      <c r="T101" s="184"/>
      <c r="AT101" s="178" t="s">
        <v>143</v>
      </c>
      <c r="AU101" s="178" t="s">
        <v>93</v>
      </c>
      <c r="AV101" s="11" t="s">
        <v>93</v>
      </c>
      <c r="AW101" s="11" t="s">
        <v>46</v>
      </c>
      <c r="AX101" s="11" t="s">
        <v>23</v>
      </c>
      <c r="AY101" s="178" t="s">
        <v>135</v>
      </c>
    </row>
    <row r="102" s="1" customFormat="1" ht="16.5" customHeight="1">
      <c r="B102" s="156"/>
      <c r="C102" s="157" t="s">
        <v>93</v>
      </c>
      <c r="D102" s="157" t="s">
        <v>136</v>
      </c>
      <c r="E102" s="158" t="s">
        <v>198</v>
      </c>
      <c r="F102" s="159" t="s">
        <v>199</v>
      </c>
      <c r="G102" s="160" t="s">
        <v>193</v>
      </c>
      <c r="H102" s="161">
        <v>1783.9100000000001</v>
      </c>
      <c r="I102" s="162"/>
      <c r="J102" s="163">
        <f>ROUND(I102*H102,2)</f>
        <v>0</v>
      </c>
      <c r="K102" s="159" t="s">
        <v>194</v>
      </c>
      <c r="L102" s="35"/>
      <c r="M102" s="164" t="s">
        <v>1</v>
      </c>
      <c r="N102" s="165" t="s">
        <v>55</v>
      </c>
      <c r="O102" s="65"/>
      <c r="P102" s="166">
        <f>O102*H102</f>
        <v>0</v>
      </c>
      <c r="Q102" s="166">
        <v>0</v>
      </c>
      <c r="R102" s="166">
        <f>Q102*H102</f>
        <v>0</v>
      </c>
      <c r="S102" s="166">
        <v>0</v>
      </c>
      <c r="T102" s="167">
        <f>S102*H102</f>
        <v>0</v>
      </c>
      <c r="AR102" s="16" t="s">
        <v>154</v>
      </c>
      <c r="AT102" s="16" t="s">
        <v>136</v>
      </c>
      <c r="AU102" s="16" t="s">
        <v>93</v>
      </c>
      <c r="AY102" s="16" t="s">
        <v>135</v>
      </c>
      <c r="BE102" s="168">
        <f>IF(N102="základní",J102,0)</f>
        <v>0</v>
      </c>
      <c r="BF102" s="168">
        <f>IF(N102="snížená",J102,0)</f>
        <v>0</v>
      </c>
      <c r="BG102" s="168">
        <f>IF(N102="zákl. přenesená",J102,0)</f>
        <v>0</v>
      </c>
      <c r="BH102" s="168">
        <f>IF(N102="sníž. přenesená",J102,0)</f>
        <v>0</v>
      </c>
      <c r="BI102" s="168">
        <f>IF(N102="nulová",J102,0)</f>
        <v>0</v>
      </c>
      <c r="BJ102" s="16" t="s">
        <v>23</v>
      </c>
      <c r="BK102" s="168">
        <f>ROUND(I102*H102,2)</f>
        <v>0</v>
      </c>
      <c r="BL102" s="16" t="s">
        <v>154</v>
      </c>
      <c r="BM102" s="16" t="s">
        <v>200</v>
      </c>
    </row>
    <row r="103" s="10" customFormat="1">
      <c r="B103" s="169"/>
      <c r="D103" s="170" t="s">
        <v>143</v>
      </c>
      <c r="E103" s="171" t="s">
        <v>1</v>
      </c>
      <c r="F103" s="172" t="s">
        <v>201</v>
      </c>
      <c r="H103" s="171" t="s">
        <v>1</v>
      </c>
      <c r="I103" s="173"/>
      <c r="L103" s="169"/>
      <c r="M103" s="174"/>
      <c r="N103" s="175"/>
      <c r="O103" s="175"/>
      <c r="P103" s="175"/>
      <c r="Q103" s="175"/>
      <c r="R103" s="175"/>
      <c r="S103" s="175"/>
      <c r="T103" s="176"/>
      <c r="AT103" s="171" t="s">
        <v>143</v>
      </c>
      <c r="AU103" s="171" t="s">
        <v>93</v>
      </c>
      <c r="AV103" s="10" t="s">
        <v>23</v>
      </c>
      <c r="AW103" s="10" t="s">
        <v>46</v>
      </c>
      <c r="AX103" s="10" t="s">
        <v>84</v>
      </c>
      <c r="AY103" s="171" t="s">
        <v>135</v>
      </c>
    </row>
    <row r="104" s="11" customFormat="1">
      <c r="B104" s="177"/>
      <c r="D104" s="170" t="s">
        <v>143</v>
      </c>
      <c r="E104" s="178" t="s">
        <v>1</v>
      </c>
      <c r="F104" s="179" t="s">
        <v>197</v>
      </c>
      <c r="H104" s="180">
        <v>1783.9100000000001</v>
      </c>
      <c r="I104" s="181"/>
      <c r="L104" s="177"/>
      <c r="M104" s="182"/>
      <c r="N104" s="183"/>
      <c r="O104" s="183"/>
      <c r="P104" s="183"/>
      <c r="Q104" s="183"/>
      <c r="R104" s="183"/>
      <c r="S104" s="183"/>
      <c r="T104" s="184"/>
      <c r="AT104" s="178" t="s">
        <v>143</v>
      </c>
      <c r="AU104" s="178" t="s">
        <v>93</v>
      </c>
      <c r="AV104" s="11" t="s">
        <v>93</v>
      </c>
      <c r="AW104" s="11" t="s">
        <v>46</v>
      </c>
      <c r="AX104" s="11" t="s">
        <v>23</v>
      </c>
      <c r="AY104" s="178" t="s">
        <v>135</v>
      </c>
    </row>
    <row r="105" s="1" customFormat="1" ht="16.5" customHeight="1">
      <c r="B105" s="156"/>
      <c r="C105" s="157" t="s">
        <v>150</v>
      </c>
      <c r="D105" s="157" t="s">
        <v>136</v>
      </c>
      <c r="E105" s="158" t="s">
        <v>202</v>
      </c>
      <c r="F105" s="159" t="s">
        <v>203</v>
      </c>
      <c r="G105" s="160" t="s">
        <v>193</v>
      </c>
      <c r="H105" s="161">
        <v>60.850000000000001</v>
      </c>
      <c r="I105" s="162"/>
      <c r="J105" s="163">
        <f>ROUND(I105*H105,2)</f>
        <v>0</v>
      </c>
      <c r="K105" s="159" t="s">
        <v>194</v>
      </c>
      <c r="L105" s="35"/>
      <c r="M105" s="164" t="s">
        <v>1</v>
      </c>
      <c r="N105" s="165" t="s">
        <v>55</v>
      </c>
      <c r="O105" s="65"/>
      <c r="P105" s="166">
        <f>O105*H105</f>
        <v>0</v>
      </c>
      <c r="Q105" s="166">
        <v>0</v>
      </c>
      <c r="R105" s="166">
        <f>Q105*H105</f>
        <v>0</v>
      </c>
      <c r="S105" s="166">
        <v>0</v>
      </c>
      <c r="T105" s="167">
        <f>S105*H105</f>
        <v>0</v>
      </c>
      <c r="AR105" s="16" t="s">
        <v>154</v>
      </c>
      <c r="AT105" s="16" t="s">
        <v>136</v>
      </c>
      <c r="AU105" s="16" t="s">
        <v>93</v>
      </c>
      <c r="AY105" s="16" t="s">
        <v>135</v>
      </c>
      <c r="BE105" s="168">
        <f>IF(N105="základní",J105,0)</f>
        <v>0</v>
      </c>
      <c r="BF105" s="168">
        <f>IF(N105="snížená",J105,0)</f>
        <v>0</v>
      </c>
      <c r="BG105" s="168">
        <f>IF(N105="zákl. přenesená",J105,0)</f>
        <v>0</v>
      </c>
      <c r="BH105" s="168">
        <f>IF(N105="sníž. přenesená",J105,0)</f>
        <v>0</v>
      </c>
      <c r="BI105" s="168">
        <f>IF(N105="nulová",J105,0)</f>
        <v>0</v>
      </c>
      <c r="BJ105" s="16" t="s">
        <v>23</v>
      </c>
      <c r="BK105" s="168">
        <f>ROUND(I105*H105,2)</f>
        <v>0</v>
      </c>
      <c r="BL105" s="16" t="s">
        <v>154</v>
      </c>
      <c r="BM105" s="16" t="s">
        <v>204</v>
      </c>
    </row>
    <row r="106" s="10" customFormat="1">
      <c r="B106" s="169"/>
      <c r="D106" s="170" t="s">
        <v>143</v>
      </c>
      <c r="E106" s="171" t="s">
        <v>1</v>
      </c>
      <c r="F106" s="172" t="s">
        <v>205</v>
      </c>
      <c r="H106" s="171" t="s">
        <v>1</v>
      </c>
      <c r="I106" s="173"/>
      <c r="L106" s="169"/>
      <c r="M106" s="174"/>
      <c r="N106" s="175"/>
      <c r="O106" s="175"/>
      <c r="P106" s="175"/>
      <c r="Q106" s="175"/>
      <c r="R106" s="175"/>
      <c r="S106" s="175"/>
      <c r="T106" s="176"/>
      <c r="AT106" s="171" t="s">
        <v>143</v>
      </c>
      <c r="AU106" s="171" t="s">
        <v>93</v>
      </c>
      <c r="AV106" s="10" t="s">
        <v>23</v>
      </c>
      <c r="AW106" s="10" t="s">
        <v>46</v>
      </c>
      <c r="AX106" s="10" t="s">
        <v>84</v>
      </c>
      <c r="AY106" s="171" t="s">
        <v>135</v>
      </c>
    </row>
    <row r="107" s="10" customFormat="1">
      <c r="B107" s="169"/>
      <c r="D107" s="170" t="s">
        <v>143</v>
      </c>
      <c r="E107" s="171" t="s">
        <v>1</v>
      </c>
      <c r="F107" s="172" t="s">
        <v>196</v>
      </c>
      <c r="H107" s="171" t="s">
        <v>1</v>
      </c>
      <c r="I107" s="173"/>
      <c r="L107" s="169"/>
      <c r="M107" s="174"/>
      <c r="N107" s="175"/>
      <c r="O107" s="175"/>
      <c r="P107" s="175"/>
      <c r="Q107" s="175"/>
      <c r="R107" s="175"/>
      <c r="S107" s="175"/>
      <c r="T107" s="176"/>
      <c r="AT107" s="171" t="s">
        <v>143</v>
      </c>
      <c r="AU107" s="171" t="s">
        <v>93</v>
      </c>
      <c r="AV107" s="10" t="s">
        <v>23</v>
      </c>
      <c r="AW107" s="10" t="s">
        <v>46</v>
      </c>
      <c r="AX107" s="10" t="s">
        <v>84</v>
      </c>
      <c r="AY107" s="171" t="s">
        <v>135</v>
      </c>
    </row>
    <row r="108" s="11" customFormat="1">
      <c r="B108" s="177"/>
      <c r="D108" s="170" t="s">
        <v>143</v>
      </c>
      <c r="E108" s="178" t="s">
        <v>1</v>
      </c>
      <c r="F108" s="179" t="s">
        <v>206</v>
      </c>
      <c r="H108" s="180">
        <v>60.850000000000001</v>
      </c>
      <c r="I108" s="181"/>
      <c r="L108" s="177"/>
      <c r="M108" s="182"/>
      <c r="N108" s="183"/>
      <c r="O108" s="183"/>
      <c r="P108" s="183"/>
      <c r="Q108" s="183"/>
      <c r="R108" s="183"/>
      <c r="S108" s="183"/>
      <c r="T108" s="184"/>
      <c r="AT108" s="178" t="s">
        <v>143</v>
      </c>
      <c r="AU108" s="178" t="s">
        <v>93</v>
      </c>
      <c r="AV108" s="11" t="s">
        <v>93</v>
      </c>
      <c r="AW108" s="11" t="s">
        <v>46</v>
      </c>
      <c r="AX108" s="11" t="s">
        <v>23</v>
      </c>
      <c r="AY108" s="178" t="s">
        <v>135</v>
      </c>
    </row>
    <row r="109" s="1" customFormat="1" ht="16.5" customHeight="1">
      <c r="B109" s="156"/>
      <c r="C109" s="157" t="s">
        <v>154</v>
      </c>
      <c r="D109" s="157" t="s">
        <v>136</v>
      </c>
      <c r="E109" s="158" t="s">
        <v>207</v>
      </c>
      <c r="F109" s="159" t="s">
        <v>208</v>
      </c>
      <c r="G109" s="160" t="s">
        <v>193</v>
      </c>
      <c r="H109" s="161">
        <v>60.850000000000001</v>
      </c>
      <c r="I109" s="162"/>
      <c r="J109" s="163">
        <f>ROUND(I109*H109,2)</f>
        <v>0</v>
      </c>
      <c r="K109" s="159" t="s">
        <v>194</v>
      </c>
      <c r="L109" s="35"/>
      <c r="M109" s="164" t="s">
        <v>1</v>
      </c>
      <c r="N109" s="165" t="s">
        <v>55</v>
      </c>
      <c r="O109" s="65"/>
      <c r="P109" s="166">
        <f>O109*H109</f>
        <v>0</v>
      </c>
      <c r="Q109" s="166">
        <v>0</v>
      </c>
      <c r="R109" s="166">
        <f>Q109*H109</f>
        <v>0</v>
      </c>
      <c r="S109" s="166">
        <v>0</v>
      </c>
      <c r="T109" s="167">
        <f>S109*H109</f>
        <v>0</v>
      </c>
      <c r="AR109" s="16" t="s">
        <v>154</v>
      </c>
      <c r="AT109" s="16" t="s">
        <v>136</v>
      </c>
      <c r="AU109" s="16" t="s">
        <v>93</v>
      </c>
      <c r="AY109" s="16" t="s">
        <v>135</v>
      </c>
      <c r="BE109" s="168">
        <f>IF(N109="základní",J109,0)</f>
        <v>0</v>
      </c>
      <c r="BF109" s="168">
        <f>IF(N109="snížená",J109,0)</f>
        <v>0</v>
      </c>
      <c r="BG109" s="168">
        <f>IF(N109="zákl. přenesená",J109,0)</f>
        <v>0</v>
      </c>
      <c r="BH109" s="168">
        <f>IF(N109="sníž. přenesená",J109,0)</f>
        <v>0</v>
      </c>
      <c r="BI109" s="168">
        <f>IF(N109="nulová",J109,0)</f>
        <v>0</v>
      </c>
      <c r="BJ109" s="16" t="s">
        <v>23</v>
      </c>
      <c r="BK109" s="168">
        <f>ROUND(I109*H109,2)</f>
        <v>0</v>
      </c>
      <c r="BL109" s="16" t="s">
        <v>154</v>
      </c>
      <c r="BM109" s="16" t="s">
        <v>209</v>
      </c>
    </row>
    <row r="110" s="10" customFormat="1">
      <c r="B110" s="169"/>
      <c r="D110" s="170" t="s">
        <v>143</v>
      </c>
      <c r="E110" s="171" t="s">
        <v>1</v>
      </c>
      <c r="F110" s="172" t="s">
        <v>201</v>
      </c>
      <c r="H110" s="171" t="s">
        <v>1</v>
      </c>
      <c r="I110" s="173"/>
      <c r="L110" s="169"/>
      <c r="M110" s="174"/>
      <c r="N110" s="175"/>
      <c r="O110" s="175"/>
      <c r="P110" s="175"/>
      <c r="Q110" s="175"/>
      <c r="R110" s="175"/>
      <c r="S110" s="175"/>
      <c r="T110" s="176"/>
      <c r="AT110" s="171" t="s">
        <v>143</v>
      </c>
      <c r="AU110" s="171" t="s">
        <v>93</v>
      </c>
      <c r="AV110" s="10" t="s">
        <v>23</v>
      </c>
      <c r="AW110" s="10" t="s">
        <v>46</v>
      </c>
      <c r="AX110" s="10" t="s">
        <v>84</v>
      </c>
      <c r="AY110" s="171" t="s">
        <v>135</v>
      </c>
    </row>
    <row r="111" s="11" customFormat="1">
      <c r="B111" s="177"/>
      <c r="D111" s="170" t="s">
        <v>143</v>
      </c>
      <c r="E111" s="178" t="s">
        <v>1</v>
      </c>
      <c r="F111" s="179" t="s">
        <v>206</v>
      </c>
      <c r="H111" s="180">
        <v>60.850000000000001</v>
      </c>
      <c r="I111" s="181"/>
      <c r="L111" s="177"/>
      <c r="M111" s="182"/>
      <c r="N111" s="183"/>
      <c r="O111" s="183"/>
      <c r="P111" s="183"/>
      <c r="Q111" s="183"/>
      <c r="R111" s="183"/>
      <c r="S111" s="183"/>
      <c r="T111" s="184"/>
      <c r="AT111" s="178" t="s">
        <v>143</v>
      </c>
      <c r="AU111" s="178" t="s">
        <v>93</v>
      </c>
      <c r="AV111" s="11" t="s">
        <v>93</v>
      </c>
      <c r="AW111" s="11" t="s">
        <v>46</v>
      </c>
      <c r="AX111" s="11" t="s">
        <v>23</v>
      </c>
      <c r="AY111" s="178" t="s">
        <v>135</v>
      </c>
    </row>
    <row r="112" s="1" customFormat="1" ht="16.5" customHeight="1">
      <c r="B112" s="156"/>
      <c r="C112" s="157" t="s">
        <v>134</v>
      </c>
      <c r="D112" s="157" t="s">
        <v>136</v>
      </c>
      <c r="E112" s="158" t="s">
        <v>210</v>
      </c>
      <c r="F112" s="159" t="s">
        <v>211</v>
      </c>
      <c r="G112" s="160" t="s">
        <v>193</v>
      </c>
      <c r="H112" s="161">
        <v>36.479999999999997</v>
      </c>
      <c r="I112" s="162"/>
      <c r="J112" s="163">
        <f>ROUND(I112*H112,2)</f>
        <v>0</v>
      </c>
      <c r="K112" s="159" t="s">
        <v>194</v>
      </c>
      <c r="L112" s="35"/>
      <c r="M112" s="164" t="s">
        <v>1</v>
      </c>
      <c r="N112" s="165" t="s">
        <v>55</v>
      </c>
      <c r="O112" s="65"/>
      <c r="P112" s="166">
        <f>O112*H112</f>
        <v>0</v>
      </c>
      <c r="Q112" s="166">
        <v>0</v>
      </c>
      <c r="R112" s="166">
        <f>Q112*H112</f>
        <v>0</v>
      </c>
      <c r="S112" s="166">
        <v>0</v>
      </c>
      <c r="T112" s="167">
        <f>S112*H112</f>
        <v>0</v>
      </c>
      <c r="AR112" s="16" t="s">
        <v>154</v>
      </c>
      <c r="AT112" s="16" t="s">
        <v>136</v>
      </c>
      <c r="AU112" s="16" t="s">
        <v>93</v>
      </c>
      <c r="AY112" s="16" t="s">
        <v>135</v>
      </c>
      <c r="BE112" s="168">
        <f>IF(N112="základní",J112,0)</f>
        <v>0</v>
      </c>
      <c r="BF112" s="168">
        <f>IF(N112="snížená",J112,0)</f>
        <v>0</v>
      </c>
      <c r="BG112" s="168">
        <f>IF(N112="zákl. přenesená",J112,0)</f>
        <v>0</v>
      </c>
      <c r="BH112" s="168">
        <f>IF(N112="sníž. přenesená",J112,0)</f>
        <v>0</v>
      </c>
      <c r="BI112" s="168">
        <f>IF(N112="nulová",J112,0)</f>
        <v>0</v>
      </c>
      <c r="BJ112" s="16" t="s">
        <v>23</v>
      </c>
      <c r="BK112" s="168">
        <f>ROUND(I112*H112,2)</f>
        <v>0</v>
      </c>
      <c r="BL112" s="16" t="s">
        <v>154</v>
      </c>
      <c r="BM112" s="16" t="s">
        <v>212</v>
      </c>
    </row>
    <row r="113" s="10" customFormat="1">
      <c r="B113" s="169"/>
      <c r="D113" s="170" t="s">
        <v>143</v>
      </c>
      <c r="E113" s="171" t="s">
        <v>1</v>
      </c>
      <c r="F113" s="172" t="s">
        <v>213</v>
      </c>
      <c r="H113" s="171" t="s">
        <v>1</v>
      </c>
      <c r="I113" s="173"/>
      <c r="L113" s="169"/>
      <c r="M113" s="174"/>
      <c r="N113" s="175"/>
      <c r="O113" s="175"/>
      <c r="P113" s="175"/>
      <c r="Q113" s="175"/>
      <c r="R113" s="175"/>
      <c r="S113" s="175"/>
      <c r="T113" s="176"/>
      <c r="AT113" s="171" t="s">
        <v>143</v>
      </c>
      <c r="AU113" s="171" t="s">
        <v>93</v>
      </c>
      <c r="AV113" s="10" t="s">
        <v>23</v>
      </c>
      <c r="AW113" s="10" t="s">
        <v>46</v>
      </c>
      <c r="AX113" s="10" t="s">
        <v>84</v>
      </c>
      <c r="AY113" s="171" t="s">
        <v>135</v>
      </c>
    </row>
    <row r="114" s="10" customFormat="1">
      <c r="B114" s="169"/>
      <c r="D114" s="170" t="s">
        <v>143</v>
      </c>
      <c r="E114" s="171" t="s">
        <v>1</v>
      </c>
      <c r="F114" s="172" t="s">
        <v>214</v>
      </c>
      <c r="H114" s="171" t="s">
        <v>1</v>
      </c>
      <c r="I114" s="173"/>
      <c r="L114" s="169"/>
      <c r="M114" s="174"/>
      <c r="N114" s="175"/>
      <c r="O114" s="175"/>
      <c r="P114" s="175"/>
      <c r="Q114" s="175"/>
      <c r="R114" s="175"/>
      <c r="S114" s="175"/>
      <c r="T114" s="176"/>
      <c r="AT114" s="171" t="s">
        <v>143</v>
      </c>
      <c r="AU114" s="171" t="s">
        <v>93</v>
      </c>
      <c r="AV114" s="10" t="s">
        <v>23</v>
      </c>
      <c r="AW114" s="10" t="s">
        <v>46</v>
      </c>
      <c r="AX114" s="10" t="s">
        <v>84</v>
      </c>
      <c r="AY114" s="171" t="s">
        <v>135</v>
      </c>
    </row>
    <row r="115" s="11" customFormat="1">
      <c r="B115" s="177"/>
      <c r="D115" s="170" t="s">
        <v>143</v>
      </c>
      <c r="E115" s="178" t="s">
        <v>1</v>
      </c>
      <c r="F115" s="179" t="s">
        <v>215</v>
      </c>
      <c r="H115" s="180">
        <v>18</v>
      </c>
      <c r="I115" s="181"/>
      <c r="L115" s="177"/>
      <c r="M115" s="182"/>
      <c r="N115" s="183"/>
      <c r="O115" s="183"/>
      <c r="P115" s="183"/>
      <c r="Q115" s="183"/>
      <c r="R115" s="183"/>
      <c r="S115" s="183"/>
      <c r="T115" s="184"/>
      <c r="AT115" s="178" t="s">
        <v>143</v>
      </c>
      <c r="AU115" s="178" t="s">
        <v>93</v>
      </c>
      <c r="AV115" s="11" t="s">
        <v>93</v>
      </c>
      <c r="AW115" s="11" t="s">
        <v>46</v>
      </c>
      <c r="AX115" s="11" t="s">
        <v>84</v>
      </c>
      <c r="AY115" s="178" t="s">
        <v>135</v>
      </c>
    </row>
    <row r="116" s="10" customFormat="1">
      <c r="B116" s="169"/>
      <c r="D116" s="170" t="s">
        <v>143</v>
      </c>
      <c r="E116" s="171" t="s">
        <v>1</v>
      </c>
      <c r="F116" s="172" t="s">
        <v>216</v>
      </c>
      <c r="H116" s="171" t="s">
        <v>1</v>
      </c>
      <c r="I116" s="173"/>
      <c r="L116" s="169"/>
      <c r="M116" s="174"/>
      <c r="N116" s="175"/>
      <c r="O116" s="175"/>
      <c r="P116" s="175"/>
      <c r="Q116" s="175"/>
      <c r="R116" s="175"/>
      <c r="S116" s="175"/>
      <c r="T116" s="176"/>
      <c r="AT116" s="171" t="s">
        <v>143</v>
      </c>
      <c r="AU116" s="171" t="s">
        <v>93</v>
      </c>
      <c r="AV116" s="10" t="s">
        <v>23</v>
      </c>
      <c r="AW116" s="10" t="s">
        <v>46</v>
      </c>
      <c r="AX116" s="10" t="s">
        <v>84</v>
      </c>
      <c r="AY116" s="171" t="s">
        <v>135</v>
      </c>
    </row>
    <row r="117" s="10" customFormat="1">
      <c r="B117" s="169"/>
      <c r="D117" s="170" t="s">
        <v>143</v>
      </c>
      <c r="E117" s="171" t="s">
        <v>1</v>
      </c>
      <c r="F117" s="172" t="s">
        <v>217</v>
      </c>
      <c r="H117" s="171" t="s">
        <v>1</v>
      </c>
      <c r="I117" s="173"/>
      <c r="L117" s="169"/>
      <c r="M117" s="174"/>
      <c r="N117" s="175"/>
      <c r="O117" s="175"/>
      <c r="P117" s="175"/>
      <c r="Q117" s="175"/>
      <c r="R117" s="175"/>
      <c r="S117" s="175"/>
      <c r="T117" s="176"/>
      <c r="AT117" s="171" t="s">
        <v>143</v>
      </c>
      <c r="AU117" s="171" t="s">
        <v>93</v>
      </c>
      <c r="AV117" s="10" t="s">
        <v>23</v>
      </c>
      <c r="AW117" s="10" t="s">
        <v>46</v>
      </c>
      <c r="AX117" s="10" t="s">
        <v>84</v>
      </c>
      <c r="AY117" s="171" t="s">
        <v>135</v>
      </c>
    </row>
    <row r="118" s="11" customFormat="1">
      <c r="B118" s="177"/>
      <c r="D118" s="170" t="s">
        <v>143</v>
      </c>
      <c r="E118" s="178" t="s">
        <v>1</v>
      </c>
      <c r="F118" s="179" t="s">
        <v>218</v>
      </c>
      <c r="H118" s="180">
        <v>18.48</v>
      </c>
      <c r="I118" s="181"/>
      <c r="L118" s="177"/>
      <c r="M118" s="182"/>
      <c r="N118" s="183"/>
      <c r="O118" s="183"/>
      <c r="P118" s="183"/>
      <c r="Q118" s="183"/>
      <c r="R118" s="183"/>
      <c r="S118" s="183"/>
      <c r="T118" s="184"/>
      <c r="AT118" s="178" t="s">
        <v>143</v>
      </c>
      <c r="AU118" s="178" t="s">
        <v>93</v>
      </c>
      <c r="AV118" s="11" t="s">
        <v>93</v>
      </c>
      <c r="AW118" s="11" t="s">
        <v>46</v>
      </c>
      <c r="AX118" s="11" t="s">
        <v>84</v>
      </c>
      <c r="AY118" s="178" t="s">
        <v>135</v>
      </c>
    </row>
    <row r="119" s="13" customFormat="1">
      <c r="B119" s="196"/>
      <c r="D119" s="170" t="s">
        <v>143</v>
      </c>
      <c r="E119" s="197" t="s">
        <v>1</v>
      </c>
      <c r="F119" s="198" t="s">
        <v>219</v>
      </c>
      <c r="H119" s="199">
        <v>36.479999999999997</v>
      </c>
      <c r="I119" s="200"/>
      <c r="L119" s="196"/>
      <c r="M119" s="201"/>
      <c r="N119" s="202"/>
      <c r="O119" s="202"/>
      <c r="P119" s="202"/>
      <c r="Q119" s="202"/>
      <c r="R119" s="202"/>
      <c r="S119" s="202"/>
      <c r="T119" s="203"/>
      <c r="AT119" s="197" t="s">
        <v>143</v>
      </c>
      <c r="AU119" s="197" t="s">
        <v>93</v>
      </c>
      <c r="AV119" s="13" t="s">
        <v>154</v>
      </c>
      <c r="AW119" s="13" t="s">
        <v>46</v>
      </c>
      <c r="AX119" s="13" t="s">
        <v>23</v>
      </c>
      <c r="AY119" s="197" t="s">
        <v>135</v>
      </c>
    </row>
    <row r="120" s="1" customFormat="1" ht="16.5" customHeight="1">
      <c r="B120" s="156"/>
      <c r="C120" s="157" t="s">
        <v>162</v>
      </c>
      <c r="D120" s="157" t="s">
        <v>136</v>
      </c>
      <c r="E120" s="158" t="s">
        <v>220</v>
      </c>
      <c r="F120" s="159" t="s">
        <v>221</v>
      </c>
      <c r="G120" s="160" t="s">
        <v>193</v>
      </c>
      <c r="H120" s="161">
        <v>36.479999999999997</v>
      </c>
      <c r="I120" s="162"/>
      <c r="J120" s="163">
        <f>ROUND(I120*H120,2)</f>
        <v>0</v>
      </c>
      <c r="K120" s="159" t="s">
        <v>194</v>
      </c>
      <c r="L120" s="35"/>
      <c r="M120" s="164" t="s">
        <v>1</v>
      </c>
      <c r="N120" s="165" t="s">
        <v>55</v>
      </c>
      <c r="O120" s="65"/>
      <c r="P120" s="166">
        <f>O120*H120</f>
        <v>0</v>
      </c>
      <c r="Q120" s="166">
        <v>0</v>
      </c>
      <c r="R120" s="166">
        <f>Q120*H120</f>
        <v>0</v>
      </c>
      <c r="S120" s="166">
        <v>0</v>
      </c>
      <c r="T120" s="167">
        <f>S120*H120</f>
        <v>0</v>
      </c>
      <c r="AR120" s="16" t="s">
        <v>154</v>
      </c>
      <c r="AT120" s="16" t="s">
        <v>136</v>
      </c>
      <c r="AU120" s="16" t="s">
        <v>93</v>
      </c>
      <c r="AY120" s="16" t="s">
        <v>135</v>
      </c>
      <c r="BE120" s="168">
        <f>IF(N120="základní",J120,0)</f>
        <v>0</v>
      </c>
      <c r="BF120" s="168">
        <f>IF(N120="snížená",J120,0)</f>
        <v>0</v>
      </c>
      <c r="BG120" s="168">
        <f>IF(N120="zákl. přenesená",J120,0)</f>
        <v>0</v>
      </c>
      <c r="BH120" s="168">
        <f>IF(N120="sníž. přenesená",J120,0)</f>
        <v>0</v>
      </c>
      <c r="BI120" s="168">
        <f>IF(N120="nulová",J120,0)</f>
        <v>0</v>
      </c>
      <c r="BJ120" s="16" t="s">
        <v>23</v>
      </c>
      <c r="BK120" s="168">
        <f>ROUND(I120*H120,2)</f>
        <v>0</v>
      </c>
      <c r="BL120" s="16" t="s">
        <v>154</v>
      </c>
      <c r="BM120" s="16" t="s">
        <v>222</v>
      </c>
    </row>
    <row r="121" s="10" customFormat="1">
      <c r="B121" s="169"/>
      <c r="D121" s="170" t="s">
        <v>143</v>
      </c>
      <c r="E121" s="171" t="s">
        <v>1</v>
      </c>
      <c r="F121" s="172" t="s">
        <v>201</v>
      </c>
      <c r="H121" s="171" t="s">
        <v>1</v>
      </c>
      <c r="I121" s="173"/>
      <c r="L121" s="169"/>
      <c r="M121" s="174"/>
      <c r="N121" s="175"/>
      <c r="O121" s="175"/>
      <c r="P121" s="175"/>
      <c r="Q121" s="175"/>
      <c r="R121" s="175"/>
      <c r="S121" s="175"/>
      <c r="T121" s="176"/>
      <c r="AT121" s="171" t="s">
        <v>143</v>
      </c>
      <c r="AU121" s="171" t="s">
        <v>93</v>
      </c>
      <c r="AV121" s="10" t="s">
        <v>23</v>
      </c>
      <c r="AW121" s="10" t="s">
        <v>46</v>
      </c>
      <c r="AX121" s="10" t="s">
        <v>84</v>
      </c>
      <c r="AY121" s="171" t="s">
        <v>135</v>
      </c>
    </row>
    <row r="122" s="11" customFormat="1">
      <c r="B122" s="177"/>
      <c r="D122" s="170" t="s">
        <v>143</v>
      </c>
      <c r="E122" s="178" t="s">
        <v>1</v>
      </c>
      <c r="F122" s="179" t="s">
        <v>223</v>
      </c>
      <c r="H122" s="180">
        <v>36.479999999999997</v>
      </c>
      <c r="I122" s="181"/>
      <c r="L122" s="177"/>
      <c r="M122" s="182"/>
      <c r="N122" s="183"/>
      <c r="O122" s="183"/>
      <c r="P122" s="183"/>
      <c r="Q122" s="183"/>
      <c r="R122" s="183"/>
      <c r="S122" s="183"/>
      <c r="T122" s="184"/>
      <c r="AT122" s="178" t="s">
        <v>143</v>
      </c>
      <c r="AU122" s="178" t="s">
        <v>93</v>
      </c>
      <c r="AV122" s="11" t="s">
        <v>93</v>
      </c>
      <c r="AW122" s="11" t="s">
        <v>46</v>
      </c>
      <c r="AX122" s="11" t="s">
        <v>23</v>
      </c>
      <c r="AY122" s="178" t="s">
        <v>135</v>
      </c>
    </row>
    <row r="123" s="1" customFormat="1" ht="16.5" customHeight="1">
      <c r="B123" s="156"/>
      <c r="C123" s="157" t="s">
        <v>166</v>
      </c>
      <c r="D123" s="157" t="s">
        <v>136</v>
      </c>
      <c r="E123" s="158" t="s">
        <v>224</v>
      </c>
      <c r="F123" s="159" t="s">
        <v>225</v>
      </c>
      <c r="G123" s="160" t="s">
        <v>193</v>
      </c>
      <c r="H123" s="161">
        <v>14.84</v>
      </c>
      <c r="I123" s="162"/>
      <c r="J123" s="163">
        <f>ROUND(I123*H123,2)</f>
        <v>0</v>
      </c>
      <c r="K123" s="159" t="s">
        <v>194</v>
      </c>
      <c r="L123" s="35"/>
      <c r="M123" s="164" t="s">
        <v>1</v>
      </c>
      <c r="N123" s="165" t="s">
        <v>55</v>
      </c>
      <c r="O123" s="65"/>
      <c r="P123" s="166">
        <f>O123*H123</f>
        <v>0</v>
      </c>
      <c r="Q123" s="166">
        <v>0</v>
      </c>
      <c r="R123" s="166">
        <f>Q123*H123</f>
        <v>0</v>
      </c>
      <c r="S123" s="166">
        <v>0</v>
      </c>
      <c r="T123" s="167">
        <f>S123*H123</f>
        <v>0</v>
      </c>
      <c r="AR123" s="16" t="s">
        <v>154</v>
      </c>
      <c r="AT123" s="16" t="s">
        <v>136</v>
      </c>
      <c r="AU123" s="16" t="s">
        <v>93</v>
      </c>
      <c r="AY123" s="16" t="s">
        <v>135</v>
      </c>
      <c r="BE123" s="168">
        <f>IF(N123="základní",J123,0)</f>
        <v>0</v>
      </c>
      <c r="BF123" s="168">
        <f>IF(N123="snížená",J123,0)</f>
        <v>0</v>
      </c>
      <c r="BG123" s="168">
        <f>IF(N123="zákl. přenesená",J123,0)</f>
        <v>0</v>
      </c>
      <c r="BH123" s="168">
        <f>IF(N123="sníž. přenesená",J123,0)</f>
        <v>0</v>
      </c>
      <c r="BI123" s="168">
        <f>IF(N123="nulová",J123,0)</f>
        <v>0</v>
      </c>
      <c r="BJ123" s="16" t="s">
        <v>23</v>
      </c>
      <c r="BK123" s="168">
        <f>ROUND(I123*H123,2)</f>
        <v>0</v>
      </c>
      <c r="BL123" s="16" t="s">
        <v>154</v>
      </c>
      <c r="BM123" s="16" t="s">
        <v>226</v>
      </c>
    </row>
    <row r="124" s="10" customFormat="1">
      <c r="B124" s="169"/>
      <c r="D124" s="170" t="s">
        <v>143</v>
      </c>
      <c r="E124" s="171" t="s">
        <v>1</v>
      </c>
      <c r="F124" s="172" t="s">
        <v>227</v>
      </c>
      <c r="H124" s="171" t="s">
        <v>1</v>
      </c>
      <c r="I124" s="173"/>
      <c r="L124" s="169"/>
      <c r="M124" s="174"/>
      <c r="N124" s="175"/>
      <c r="O124" s="175"/>
      <c r="P124" s="175"/>
      <c r="Q124" s="175"/>
      <c r="R124" s="175"/>
      <c r="S124" s="175"/>
      <c r="T124" s="176"/>
      <c r="AT124" s="171" t="s">
        <v>143</v>
      </c>
      <c r="AU124" s="171" t="s">
        <v>93</v>
      </c>
      <c r="AV124" s="10" t="s">
        <v>23</v>
      </c>
      <c r="AW124" s="10" t="s">
        <v>46</v>
      </c>
      <c r="AX124" s="10" t="s">
        <v>84</v>
      </c>
      <c r="AY124" s="171" t="s">
        <v>135</v>
      </c>
    </row>
    <row r="125" s="11" customFormat="1">
      <c r="B125" s="177"/>
      <c r="D125" s="170" t="s">
        <v>143</v>
      </c>
      <c r="E125" s="178" t="s">
        <v>1</v>
      </c>
      <c r="F125" s="179" t="s">
        <v>228</v>
      </c>
      <c r="H125" s="180">
        <v>14.84</v>
      </c>
      <c r="I125" s="181"/>
      <c r="L125" s="177"/>
      <c r="M125" s="182"/>
      <c r="N125" s="183"/>
      <c r="O125" s="183"/>
      <c r="P125" s="183"/>
      <c r="Q125" s="183"/>
      <c r="R125" s="183"/>
      <c r="S125" s="183"/>
      <c r="T125" s="184"/>
      <c r="AT125" s="178" t="s">
        <v>143</v>
      </c>
      <c r="AU125" s="178" t="s">
        <v>93</v>
      </c>
      <c r="AV125" s="11" t="s">
        <v>93</v>
      </c>
      <c r="AW125" s="11" t="s">
        <v>46</v>
      </c>
      <c r="AX125" s="11" t="s">
        <v>23</v>
      </c>
      <c r="AY125" s="178" t="s">
        <v>135</v>
      </c>
    </row>
    <row r="126" s="1" customFormat="1" ht="16.5" customHeight="1">
      <c r="B126" s="156"/>
      <c r="C126" s="157" t="s">
        <v>229</v>
      </c>
      <c r="D126" s="157" t="s">
        <v>136</v>
      </c>
      <c r="E126" s="158" t="s">
        <v>230</v>
      </c>
      <c r="F126" s="159" t="s">
        <v>231</v>
      </c>
      <c r="G126" s="160" t="s">
        <v>193</v>
      </c>
      <c r="H126" s="161">
        <v>14.84</v>
      </c>
      <c r="I126" s="162"/>
      <c r="J126" s="163">
        <f>ROUND(I126*H126,2)</f>
        <v>0</v>
      </c>
      <c r="K126" s="159" t="s">
        <v>194</v>
      </c>
      <c r="L126" s="35"/>
      <c r="M126" s="164" t="s">
        <v>1</v>
      </c>
      <c r="N126" s="165" t="s">
        <v>55</v>
      </c>
      <c r="O126" s="65"/>
      <c r="P126" s="166">
        <f>O126*H126</f>
        <v>0</v>
      </c>
      <c r="Q126" s="166">
        <v>0</v>
      </c>
      <c r="R126" s="166">
        <f>Q126*H126</f>
        <v>0</v>
      </c>
      <c r="S126" s="166">
        <v>0</v>
      </c>
      <c r="T126" s="167">
        <f>S126*H126</f>
        <v>0</v>
      </c>
      <c r="AR126" s="16" t="s">
        <v>154</v>
      </c>
      <c r="AT126" s="16" t="s">
        <v>136</v>
      </c>
      <c r="AU126" s="16" t="s">
        <v>93</v>
      </c>
      <c r="AY126" s="16" t="s">
        <v>135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6" t="s">
        <v>23</v>
      </c>
      <c r="BK126" s="168">
        <f>ROUND(I126*H126,2)</f>
        <v>0</v>
      </c>
      <c r="BL126" s="16" t="s">
        <v>154</v>
      </c>
      <c r="BM126" s="16" t="s">
        <v>232</v>
      </c>
    </row>
    <row r="127" s="10" customFormat="1">
      <c r="B127" s="169"/>
      <c r="D127" s="170" t="s">
        <v>143</v>
      </c>
      <c r="E127" s="171" t="s">
        <v>1</v>
      </c>
      <c r="F127" s="172" t="s">
        <v>201</v>
      </c>
      <c r="H127" s="171" t="s">
        <v>1</v>
      </c>
      <c r="I127" s="173"/>
      <c r="L127" s="169"/>
      <c r="M127" s="174"/>
      <c r="N127" s="175"/>
      <c r="O127" s="175"/>
      <c r="P127" s="175"/>
      <c r="Q127" s="175"/>
      <c r="R127" s="175"/>
      <c r="S127" s="175"/>
      <c r="T127" s="176"/>
      <c r="AT127" s="171" t="s">
        <v>143</v>
      </c>
      <c r="AU127" s="171" t="s">
        <v>93</v>
      </c>
      <c r="AV127" s="10" t="s">
        <v>23</v>
      </c>
      <c r="AW127" s="10" t="s">
        <v>46</v>
      </c>
      <c r="AX127" s="10" t="s">
        <v>84</v>
      </c>
      <c r="AY127" s="171" t="s">
        <v>135</v>
      </c>
    </row>
    <row r="128" s="11" customFormat="1">
      <c r="B128" s="177"/>
      <c r="D128" s="170" t="s">
        <v>143</v>
      </c>
      <c r="E128" s="178" t="s">
        <v>1</v>
      </c>
      <c r="F128" s="179" t="s">
        <v>233</v>
      </c>
      <c r="H128" s="180">
        <v>14.84</v>
      </c>
      <c r="I128" s="181"/>
      <c r="L128" s="177"/>
      <c r="M128" s="182"/>
      <c r="N128" s="183"/>
      <c r="O128" s="183"/>
      <c r="P128" s="183"/>
      <c r="Q128" s="183"/>
      <c r="R128" s="183"/>
      <c r="S128" s="183"/>
      <c r="T128" s="184"/>
      <c r="AT128" s="178" t="s">
        <v>143</v>
      </c>
      <c r="AU128" s="178" t="s">
        <v>93</v>
      </c>
      <c r="AV128" s="11" t="s">
        <v>93</v>
      </c>
      <c r="AW128" s="11" t="s">
        <v>46</v>
      </c>
      <c r="AX128" s="11" t="s">
        <v>23</v>
      </c>
      <c r="AY128" s="178" t="s">
        <v>135</v>
      </c>
    </row>
    <row r="129" s="1" customFormat="1" ht="16.5" customHeight="1">
      <c r="B129" s="156"/>
      <c r="C129" s="157" t="s">
        <v>234</v>
      </c>
      <c r="D129" s="157" t="s">
        <v>136</v>
      </c>
      <c r="E129" s="158" t="s">
        <v>235</v>
      </c>
      <c r="F129" s="159" t="s">
        <v>236</v>
      </c>
      <c r="G129" s="160" t="s">
        <v>193</v>
      </c>
      <c r="H129" s="161">
        <v>4.6630000000000003</v>
      </c>
      <c r="I129" s="162"/>
      <c r="J129" s="163">
        <f>ROUND(I129*H129,2)</f>
        <v>0</v>
      </c>
      <c r="K129" s="159" t="s">
        <v>194</v>
      </c>
      <c r="L129" s="35"/>
      <c r="M129" s="164" t="s">
        <v>1</v>
      </c>
      <c r="N129" s="165" t="s">
        <v>55</v>
      </c>
      <c r="O129" s="65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AR129" s="16" t="s">
        <v>154</v>
      </c>
      <c r="AT129" s="16" t="s">
        <v>136</v>
      </c>
      <c r="AU129" s="16" t="s">
        <v>93</v>
      </c>
      <c r="AY129" s="16" t="s">
        <v>135</v>
      </c>
      <c r="BE129" s="168">
        <f>IF(N129="základní",J129,0)</f>
        <v>0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6" t="s">
        <v>23</v>
      </c>
      <c r="BK129" s="168">
        <f>ROUND(I129*H129,2)</f>
        <v>0</v>
      </c>
      <c r="BL129" s="16" t="s">
        <v>154</v>
      </c>
      <c r="BM129" s="16" t="s">
        <v>237</v>
      </c>
    </row>
    <row r="130" s="10" customFormat="1">
      <c r="B130" s="169"/>
      <c r="D130" s="170" t="s">
        <v>143</v>
      </c>
      <c r="E130" s="171" t="s">
        <v>1</v>
      </c>
      <c r="F130" s="172" t="s">
        <v>238</v>
      </c>
      <c r="H130" s="171" t="s">
        <v>1</v>
      </c>
      <c r="I130" s="173"/>
      <c r="L130" s="169"/>
      <c r="M130" s="174"/>
      <c r="N130" s="175"/>
      <c r="O130" s="175"/>
      <c r="P130" s="175"/>
      <c r="Q130" s="175"/>
      <c r="R130" s="175"/>
      <c r="S130" s="175"/>
      <c r="T130" s="176"/>
      <c r="AT130" s="171" t="s">
        <v>143</v>
      </c>
      <c r="AU130" s="171" t="s">
        <v>93</v>
      </c>
      <c r="AV130" s="10" t="s">
        <v>23</v>
      </c>
      <c r="AW130" s="10" t="s">
        <v>46</v>
      </c>
      <c r="AX130" s="10" t="s">
        <v>84</v>
      </c>
      <c r="AY130" s="171" t="s">
        <v>135</v>
      </c>
    </row>
    <row r="131" s="11" customFormat="1">
      <c r="B131" s="177"/>
      <c r="D131" s="170" t="s">
        <v>143</v>
      </c>
      <c r="E131" s="178" t="s">
        <v>1</v>
      </c>
      <c r="F131" s="179" t="s">
        <v>239</v>
      </c>
      <c r="H131" s="180">
        <v>4.6630000000000003</v>
      </c>
      <c r="I131" s="181"/>
      <c r="L131" s="177"/>
      <c r="M131" s="182"/>
      <c r="N131" s="183"/>
      <c r="O131" s="183"/>
      <c r="P131" s="183"/>
      <c r="Q131" s="183"/>
      <c r="R131" s="183"/>
      <c r="S131" s="183"/>
      <c r="T131" s="184"/>
      <c r="AT131" s="178" t="s">
        <v>143</v>
      </c>
      <c r="AU131" s="178" t="s">
        <v>93</v>
      </c>
      <c r="AV131" s="11" t="s">
        <v>93</v>
      </c>
      <c r="AW131" s="11" t="s">
        <v>46</v>
      </c>
      <c r="AX131" s="11" t="s">
        <v>23</v>
      </c>
      <c r="AY131" s="178" t="s">
        <v>135</v>
      </c>
    </row>
    <row r="132" s="1" customFormat="1" ht="16.5" customHeight="1">
      <c r="B132" s="156"/>
      <c r="C132" s="157" t="s">
        <v>28</v>
      </c>
      <c r="D132" s="157" t="s">
        <v>136</v>
      </c>
      <c r="E132" s="158" t="s">
        <v>240</v>
      </c>
      <c r="F132" s="159" t="s">
        <v>241</v>
      </c>
      <c r="G132" s="160" t="s">
        <v>193</v>
      </c>
      <c r="H132" s="161">
        <v>11.928000000000001</v>
      </c>
      <c r="I132" s="162"/>
      <c r="J132" s="163">
        <f>ROUND(I132*H132,2)</f>
        <v>0</v>
      </c>
      <c r="K132" s="159" t="s">
        <v>194</v>
      </c>
      <c r="L132" s="35"/>
      <c r="M132" s="164" t="s">
        <v>1</v>
      </c>
      <c r="N132" s="165" t="s">
        <v>55</v>
      </c>
      <c r="O132" s="65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AR132" s="16" t="s">
        <v>154</v>
      </c>
      <c r="AT132" s="16" t="s">
        <v>136</v>
      </c>
      <c r="AU132" s="16" t="s">
        <v>93</v>
      </c>
      <c r="AY132" s="16" t="s">
        <v>135</v>
      </c>
      <c r="BE132" s="168">
        <f>IF(N132="základní",J132,0)</f>
        <v>0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6" t="s">
        <v>23</v>
      </c>
      <c r="BK132" s="168">
        <f>ROUND(I132*H132,2)</f>
        <v>0</v>
      </c>
      <c r="BL132" s="16" t="s">
        <v>154</v>
      </c>
      <c r="BM132" s="16" t="s">
        <v>242</v>
      </c>
    </row>
    <row r="133" s="10" customFormat="1">
      <c r="B133" s="169"/>
      <c r="D133" s="170" t="s">
        <v>143</v>
      </c>
      <c r="E133" s="171" t="s">
        <v>1</v>
      </c>
      <c r="F133" s="172" t="s">
        <v>227</v>
      </c>
      <c r="H133" s="171" t="s">
        <v>1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1" t="s">
        <v>143</v>
      </c>
      <c r="AU133" s="171" t="s">
        <v>93</v>
      </c>
      <c r="AV133" s="10" t="s">
        <v>23</v>
      </c>
      <c r="AW133" s="10" t="s">
        <v>46</v>
      </c>
      <c r="AX133" s="10" t="s">
        <v>84</v>
      </c>
      <c r="AY133" s="171" t="s">
        <v>135</v>
      </c>
    </row>
    <row r="134" s="11" customFormat="1">
      <c r="B134" s="177"/>
      <c r="D134" s="170" t="s">
        <v>143</v>
      </c>
      <c r="E134" s="178" t="s">
        <v>1</v>
      </c>
      <c r="F134" s="179" t="s">
        <v>243</v>
      </c>
      <c r="H134" s="180">
        <v>11.928000000000001</v>
      </c>
      <c r="I134" s="181"/>
      <c r="L134" s="177"/>
      <c r="M134" s="182"/>
      <c r="N134" s="183"/>
      <c r="O134" s="183"/>
      <c r="P134" s="183"/>
      <c r="Q134" s="183"/>
      <c r="R134" s="183"/>
      <c r="S134" s="183"/>
      <c r="T134" s="184"/>
      <c r="AT134" s="178" t="s">
        <v>143</v>
      </c>
      <c r="AU134" s="178" t="s">
        <v>93</v>
      </c>
      <c r="AV134" s="11" t="s">
        <v>93</v>
      </c>
      <c r="AW134" s="11" t="s">
        <v>46</v>
      </c>
      <c r="AX134" s="11" t="s">
        <v>23</v>
      </c>
      <c r="AY134" s="178" t="s">
        <v>135</v>
      </c>
    </row>
    <row r="135" s="1" customFormat="1" ht="16.5" customHeight="1">
      <c r="B135" s="156"/>
      <c r="C135" s="204" t="s">
        <v>244</v>
      </c>
      <c r="D135" s="204" t="s">
        <v>245</v>
      </c>
      <c r="E135" s="205" t="s">
        <v>246</v>
      </c>
      <c r="F135" s="206" t="s">
        <v>247</v>
      </c>
      <c r="G135" s="207" t="s">
        <v>248</v>
      </c>
      <c r="H135" s="208">
        <v>21.469999999999999</v>
      </c>
      <c r="I135" s="209"/>
      <c r="J135" s="210">
        <f>ROUND(I135*H135,2)</f>
        <v>0</v>
      </c>
      <c r="K135" s="206" t="s">
        <v>194</v>
      </c>
      <c r="L135" s="211"/>
      <c r="M135" s="212" t="s">
        <v>1</v>
      </c>
      <c r="N135" s="213" t="s">
        <v>55</v>
      </c>
      <c r="O135" s="65"/>
      <c r="P135" s="166">
        <f>O135*H135</f>
        <v>0</v>
      </c>
      <c r="Q135" s="166">
        <v>1</v>
      </c>
      <c r="R135" s="166">
        <f>Q135*H135</f>
        <v>21.469999999999999</v>
      </c>
      <c r="S135" s="166">
        <v>0</v>
      </c>
      <c r="T135" s="167">
        <f>S135*H135</f>
        <v>0</v>
      </c>
      <c r="AR135" s="16" t="s">
        <v>229</v>
      </c>
      <c r="AT135" s="16" t="s">
        <v>245</v>
      </c>
      <c r="AU135" s="16" t="s">
        <v>93</v>
      </c>
      <c r="AY135" s="16" t="s">
        <v>135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23</v>
      </c>
      <c r="BK135" s="168">
        <f>ROUND(I135*H135,2)</f>
        <v>0</v>
      </c>
      <c r="BL135" s="16" t="s">
        <v>154</v>
      </c>
      <c r="BM135" s="16" t="s">
        <v>249</v>
      </c>
    </row>
    <row r="136" s="10" customFormat="1">
      <c r="B136" s="169"/>
      <c r="D136" s="170" t="s">
        <v>143</v>
      </c>
      <c r="E136" s="171" t="s">
        <v>1</v>
      </c>
      <c r="F136" s="172" t="s">
        <v>201</v>
      </c>
      <c r="H136" s="171" t="s">
        <v>1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1" t="s">
        <v>143</v>
      </c>
      <c r="AU136" s="171" t="s">
        <v>93</v>
      </c>
      <c r="AV136" s="10" t="s">
        <v>23</v>
      </c>
      <c r="AW136" s="10" t="s">
        <v>46</v>
      </c>
      <c r="AX136" s="10" t="s">
        <v>84</v>
      </c>
      <c r="AY136" s="171" t="s">
        <v>135</v>
      </c>
    </row>
    <row r="137" s="11" customFormat="1">
      <c r="B137" s="177"/>
      <c r="D137" s="170" t="s">
        <v>143</v>
      </c>
      <c r="E137" s="178" t="s">
        <v>1</v>
      </c>
      <c r="F137" s="179" t="s">
        <v>250</v>
      </c>
      <c r="H137" s="180">
        <v>21.469999999999999</v>
      </c>
      <c r="I137" s="181"/>
      <c r="L137" s="177"/>
      <c r="M137" s="182"/>
      <c r="N137" s="183"/>
      <c r="O137" s="183"/>
      <c r="P137" s="183"/>
      <c r="Q137" s="183"/>
      <c r="R137" s="183"/>
      <c r="S137" s="183"/>
      <c r="T137" s="184"/>
      <c r="AT137" s="178" t="s">
        <v>143</v>
      </c>
      <c r="AU137" s="178" t="s">
        <v>93</v>
      </c>
      <c r="AV137" s="11" t="s">
        <v>93</v>
      </c>
      <c r="AW137" s="11" t="s">
        <v>46</v>
      </c>
      <c r="AX137" s="11" t="s">
        <v>23</v>
      </c>
      <c r="AY137" s="178" t="s">
        <v>135</v>
      </c>
    </row>
    <row r="138" s="1" customFormat="1" ht="16.5" customHeight="1">
      <c r="B138" s="156"/>
      <c r="C138" s="157" t="s">
        <v>251</v>
      </c>
      <c r="D138" s="157" t="s">
        <v>136</v>
      </c>
      <c r="E138" s="158" t="s">
        <v>252</v>
      </c>
      <c r="F138" s="159" t="s">
        <v>253</v>
      </c>
      <c r="G138" s="160" t="s">
        <v>193</v>
      </c>
      <c r="H138" s="161">
        <v>60.911999999999999</v>
      </c>
      <c r="I138" s="162"/>
      <c r="J138" s="163">
        <f>ROUND(I138*H138,2)</f>
        <v>0</v>
      </c>
      <c r="K138" s="159" t="s">
        <v>194</v>
      </c>
      <c r="L138" s="35"/>
      <c r="M138" s="164" t="s">
        <v>1</v>
      </c>
      <c r="N138" s="165" t="s">
        <v>55</v>
      </c>
      <c r="O138" s="65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AR138" s="16" t="s">
        <v>154</v>
      </c>
      <c r="AT138" s="16" t="s">
        <v>136</v>
      </c>
      <c r="AU138" s="16" t="s">
        <v>93</v>
      </c>
      <c r="AY138" s="16" t="s">
        <v>135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6" t="s">
        <v>23</v>
      </c>
      <c r="BK138" s="168">
        <f>ROUND(I138*H138,2)</f>
        <v>0</v>
      </c>
      <c r="BL138" s="16" t="s">
        <v>154</v>
      </c>
      <c r="BM138" s="16" t="s">
        <v>254</v>
      </c>
    </row>
    <row r="139" s="10" customFormat="1">
      <c r="B139" s="169"/>
      <c r="D139" s="170" t="s">
        <v>143</v>
      </c>
      <c r="E139" s="171" t="s">
        <v>1</v>
      </c>
      <c r="F139" s="172" t="s">
        <v>255</v>
      </c>
      <c r="H139" s="171" t="s">
        <v>1</v>
      </c>
      <c r="I139" s="173"/>
      <c r="L139" s="169"/>
      <c r="M139" s="174"/>
      <c r="N139" s="175"/>
      <c r="O139" s="175"/>
      <c r="P139" s="175"/>
      <c r="Q139" s="175"/>
      <c r="R139" s="175"/>
      <c r="S139" s="175"/>
      <c r="T139" s="176"/>
      <c r="AT139" s="171" t="s">
        <v>143</v>
      </c>
      <c r="AU139" s="171" t="s">
        <v>93</v>
      </c>
      <c r="AV139" s="10" t="s">
        <v>23</v>
      </c>
      <c r="AW139" s="10" t="s">
        <v>46</v>
      </c>
      <c r="AX139" s="10" t="s">
        <v>84</v>
      </c>
      <c r="AY139" s="171" t="s">
        <v>135</v>
      </c>
    </row>
    <row r="140" s="10" customFormat="1">
      <c r="B140" s="169"/>
      <c r="D140" s="170" t="s">
        <v>143</v>
      </c>
      <c r="E140" s="171" t="s">
        <v>1</v>
      </c>
      <c r="F140" s="172" t="s">
        <v>256</v>
      </c>
      <c r="H140" s="171" t="s">
        <v>1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1" t="s">
        <v>143</v>
      </c>
      <c r="AU140" s="171" t="s">
        <v>93</v>
      </c>
      <c r="AV140" s="10" t="s">
        <v>23</v>
      </c>
      <c r="AW140" s="10" t="s">
        <v>46</v>
      </c>
      <c r="AX140" s="10" t="s">
        <v>84</v>
      </c>
      <c r="AY140" s="171" t="s">
        <v>135</v>
      </c>
    </row>
    <row r="141" s="11" customFormat="1">
      <c r="B141" s="177"/>
      <c r="D141" s="170" t="s">
        <v>143</v>
      </c>
      <c r="E141" s="178" t="s">
        <v>1</v>
      </c>
      <c r="F141" s="179" t="s">
        <v>257</v>
      </c>
      <c r="H141" s="180">
        <v>42.432000000000002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143</v>
      </c>
      <c r="AU141" s="178" t="s">
        <v>93</v>
      </c>
      <c r="AV141" s="11" t="s">
        <v>93</v>
      </c>
      <c r="AW141" s="11" t="s">
        <v>46</v>
      </c>
      <c r="AX141" s="11" t="s">
        <v>84</v>
      </c>
      <c r="AY141" s="178" t="s">
        <v>135</v>
      </c>
    </row>
    <row r="142" s="10" customFormat="1">
      <c r="B142" s="169"/>
      <c r="D142" s="170" t="s">
        <v>143</v>
      </c>
      <c r="E142" s="171" t="s">
        <v>1</v>
      </c>
      <c r="F142" s="172" t="s">
        <v>216</v>
      </c>
      <c r="H142" s="171" t="s">
        <v>1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1" t="s">
        <v>143</v>
      </c>
      <c r="AU142" s="171" t="s">
        <v>93</v>
      </c>
      <c r="AV142" s="10" t="s">
        <v>23</v>
      </c>
      <c r="AW142" s="10" t="s">
        <v>46</v>
      </c>
      <c r="AX142" s="10" t="s">
        <v>84</v>
      </c>
      <c r="AY142" s="171" t="s">
        <v>135</v>
      </c>
    </row>
    <row r="143" s="10" customFormat="1">
      <c r="B143" s="169"/>
      <c r="D143" s="170" t="s">
        <v>143</v>
      </c>
      <c r="E143" s="171" t="s">
        <v>1</v>
      </c>
      <c r="F143" s="172" t="s">
        <v>258</v>
      </c>
      <c r="H143" s="171" t="s">
        <v>1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1" t="s">
        <v>143</v>
      </c>
      <c r="AU143" s="171" t="s">
        <v>93</v>
      </c>
      <c r="AV143" s="10" t="s">
        <v>23</v>
      </c>
      <c r="AW143" s="10" t="s">
        <v>46</v>
      </c>
      <c r="AX143" s="10" t="s">
        <v>84</v>
      </c>
      <c r="AY143" s="171" t="s">
        <v>135</v>
      </c>
    </row>
    <row r="144" s="11" customFormat="1">
      <c r="B144" s="177"/>
      <c r="D144" s="170" t="s">
        <v>143</v>
      </c>
      <c r="E144" s="178" t="s">
        <v>1</v>
      </c>
      <c r="F144" s="179" t="s">
        <v>218</v>
      </c>
      <c r="H144" s="180">
        <v>18.48</v>
      </c>
      <c r="I144" s="181"/>
      <c r="L144" s="177"/>
      <c r="M144" s="182"/>
      <c r="N144" s="183"/>
      <c r="O144" s="183"/>
      <c r="P144" s="183"/>
      <c r="Q144" s="183"/>
      <c r="R144" s="183"/>
      <c r="S144" s="183"/>
      <c r="T144" s="184"/>
      <c r="AT144" s="178" t="s">
        <v>143</v>
      </c>
      <c r="AU144" s="178" t="s">
        <v>93</v>
      </c>
      <c r="AV144" s="11" t="s">
        <v>93</v>
      </c>
      <c r="AW144" s="11" t="s">
        <v>46</v>
      </c>
      <c r="AX144" s="11" t="s">
        <v>84</v>
      </c>
      <c r="AY144" s="178" t="s">
        <v>135</v>
      </c>
    </row>
    <row r="145" s="13" customFormat="1">
      <c r="B145" s="196"/>
      <c r="D145" s="170" t="s">
        <v>143</v>
      </c>
      <c r="E145" s="197" t="s">
        <v>1</v>
      </c>
      <c r="F145" s="198" t="s">
        <v>219</v>
      </c>
      <c r="H145" s="199">
        <v>60.911999999999999</v>
      </c>
      <c r="I145" s="200"/>
      <c r="L145" s="196"/>
      <c r="M145" s="201"/>
      <c r="N145" s="202"/>
      <c r="O145" s="202"/>
      <c r="P145" s="202"/>
      <c r="Q145" s="202"/>
      <c r="R145" s="202"/>
      <c r="S145" s="202"/>
      <c r="T145" s="203"/>
      <c r="AT145" s="197" t="s">
        <v>143</v>
      </c>
      <c r="AU145" s="197" t="s">
        <v>93</v>
      </c>
      <c r="AV145" s="13" t="s">
        <v>154</v>
      </c>
      <c r="AW145" s="13" t="s">
        <v>46</v>
      </c>
      <c r="AX145" s="13" t="s">
        <v>23</v>
      </c>
      <c r="AY145" s="197" t="s">
        <v>135</v>
      </c>
    </row>
    <row r="146" s="1" customFormat="1" ht="16.5" customHeight="1">
      <c r="B146" s="156"/>
      <c r="C146" s="157" t="s">
        <v>259</v>
      </c>
      <c r="D146" s="157" t="s">
        <v>136</v>
      </c>
      <c r="E146" s="158" t="s">
        <v>260</v>
      </c>
      <c r="F146" s="159" t="s">
        <v>261</v>
      </c>
      <c r="G146" s="160" t="s">
        <v>262</v>
      </c>
      <c r="H146" s="161">
        <v>2995.3000000000002</v>
      </c>
      <c r="I146" s="162"/>
      <c r="J146" s="163">
        <f>ROUND(I146*H146,2)</f>
        <v>0</v>
      </c>
      <c r="K146" s="159" t="s">
        <v>194</v>
      </c>
      <c r="L146" s="35"/>
      <c r="M146" s="164" t="s">
        <v>1</v>
      </c>
      <c r="N146" s="165" t="s">
        <v>55</v>
      </c>
      <c r="O146" s="65"/>
      <c r="P146" s="166">
        <f>O146*H146</f>
        <v>0</v>
      </c>
      <c r="Q146" s="166">
        <v>0</v>
      </c>
      <c r="R146" s="166">
        <f>Q146*H146</f>
        <v>0</v>
      </c>
      <c r="S146" s="166">
        <v>0</v>
      </c>
      <c r="T146" s="167">
        <f>S146*H146</f>
        <v>0</v>
      </c>
      <c r="AR146" s="16" t="s">
        <v>154</v>
      </c>
      <c r="AT146" s="16" t="s">
        <v>136</v>
      </c>
      <c r="AU146" s="16" t="s">
        <v>93</v>
      </c>
      <c r="AY146" s="16" t="s">
        <v>135</v>
      </c>
      <c r="BE146" s="168">
        <f>IF(N146="základní",J146,0)</f>
        <v>0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6" t="s">
        <v>23</v>
      </c>
      <c r="BK146" s="168">
        <f>ROUND(I146*H146,2)</f>
        <v>0</v>
      </c>
      <c r="BL146" s="16" t="s">
        <v>154</v>
      </c>
      <c r="BM146" s="16" t="s">
        <v>263</v>
      </c>
    </row>
    <row r="147" s="10" customFormat="1">
      <c r="B147" s="169"/>
      <c r="D147" s="170" t="s">
        <v>143</v>
      </c>
      <c r="E147" s="171" t="s">
        <v>1</v>
      </c>
      <c r="F147" s="172" t="s">
        <v>264</v>
      </c>
      <c r="H147" s="171" t="s">
        <v>1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1" t="s">
        <v>143</v>
      </c>
      <c r="AU147" s="171" t="s">
        <v>93</v>
      </c>
      <c r="AV147" s="10" t="s">
        <v>23</v>
      </c>
      <c r="AW147" s="10" t="s">
        <v>46</v>
      </c>
      <c r="AX147" s="10" t="s">
        <v>84</v>
      </c>
      <c r="AY147" s="171" t="s">
        <v>135</v>
      </c>
    </row>
    <row r="148" s="10" customFormat="1">
      <c r="B148" s="169"/>
      <c r="D148" s="170" t="s">
        <v>143</v>
      </c>
      <c r="E148" s="171" t="s">
        <v>1</v>
      </c>
      <c r="F148" s="172" t="s">
        <v>265</v>
      </c>
      <c r="H148" s="171" t="s">
        <v>1</v>
      </c>
      <c r="I148" s="173"/>
      <c r="L148" s="169"/>
      <c r="M148" s="174"/>
      <c r="N148" s="175"/>
      <c r="O148" s="175"/>
      <c r="P148" s="175"/>
      <c r="Q148" s="175"/>
      <c r="R148" s="175"/>
      <c r="S148" s="175"/>
      <c r="T148" s="176"/>
      <c r="AT148" s="171" t="s">
        <v>143</v>
      </c>
      <c r="AU148" s="171" t="s">
        <v>93</v>
      </c>
      <c r="AV148" s="10" t="s">
        <v>23</v>
      </c>
      <c r="AW148" s="10" t="s">
        <v>46</v>
      </c>
      <c r="AX148" s="10" t="s">
        <v>84</v>
      </c>
      <c r="AY148" s="171" t="s">
        <v>135</v>
      </c>
    </row>
    <row r="149" s="11" customFormat="1">
      <c r="B149" s="177"/>
      <c r="D149" s="170" t="s">
        <v>143</v>
      </c>
      <c r="E149" s="178" t="s">
        <v>1</v>
      </c>
      <c r="F149" s="179" t="s">
        <v>266</v>
      </c>
      <c r="H149" s="180">
        <v>2995.3000000000002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8" t="s">
        <v>143</v>
      </c>
      <c r="AU149" s="178" t="s">
        <v>93</v>
      </c>
      <c r="AV149" s="11" t="s">
        <v>93</v>
      </c>
      <c r="AW149" s="11" t="s">
        <v>46</v>
      </c>
      <c r="AX149" s="11" t="s">
        <v>23</v>
      </c>
      <c r="AY149" s="178" t="s">
        <v>135</v>
      </c>
    </row>
    <row r="150" s="1" customFormat="1" ht="16.5" customHeight="1">
      <c r="B150" s="156"/>
      <c r="C150" s="157" t="s">
        <v>267</v>
      </c>
      <c r="D150" s="157" t="s">
        <v>136</v>
      </c>
      <c r="E150" s="158" t="s">
        <v>268</v>
      </c>
      <c r="F150" s="159" t="s">
        <v>269</v>
      </c>
      <c r="G150" s="160" t="s">
        <v>193</v>
      </c>
      <c r="H150" s="161">
        <v>1896.0799999999999</v>
      </c>
      <c r="I150" s="162"/>
      <c r="J150" s="163">
        <f>ROUND(I150*H150,2)</f>
        <v>0</v>
      </c>
      <c r="K150" s="159" t="s">
        <v>194</v>
      </c>
      <c r="L150" s="35"/>
      <c r="M150" s="164" t="s">
        <v>1</v>
      </c>
      <c r="N150" s="165" t="s">
        <v>55</v>
      </c>
      <c r="O150" s="65"/>
      <c r="P150" s="166">
        <f>O150*H150</f>
        <v>0</v>
      </c>
      <c r="Q150" s="166">
        <v>0</v>
      </c>
      <c r="R150" s="166">
        <f>Q150*H150</f>
        <v>0</v>
      </c>
      <c r="S150" s="166">
        <v>0</v>
      </c>
      <c r="T150" s="167">
        <f>S150*H150</f>
        <v>0</v>
      </c>
      <c r="AR150" s="16" t="s">
        <v>154</v>
      </c>
      <c r="AT150" s="16" t="s">
        <v>136</v>
      </c>
      <c r="AU150" s="16" t="s">
        <v>93</v>
      </c>
      <c r="AY150" s="16" t="s">
        <v>135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6" t="s">
        <v>23</v>
      </c>
      <c r="BK150" s="168">
        <f>ROUND(I150*H150,2)</f>
        <v>0</v>
      </c>
      <c r="BL150" s="16" t="s">
        <v>154</v>
      </c>
      <c r="BM150" s="16" t="s">
        <v>270</v>
      </c>
    </row>
    <row r="151" s="10" customFormat="1">
      <c r="B151" s="169"/>
      <c r="D151" s="170" t="s">
        <v>143</v>
      </c>
      <c r="E151" s="171" t="s">
        <v>1</v>
      </c>
      <c r="F151" s="172" t="s">
        <v>271</v>
      </c>
      <c r="H151" s="171" t="s">
        <v>1</v>
      </c>
      <c r="I151" s="173"/>
      <c r="L151" s="169"/>
      <c r="M151" s="174"/>
      <c r="N151" s="175"/>
      <c r="O151" s="175"/>
      <c r="P151" s="175"/>
      <c r="Q151" s="175"/>
      <c r="R151" s="175"/>
      <c r="S151" s="175"/>
      <c r="T151" s="176"/>
      <c r="AT151" s="171" t="s">
        <v>143</v>
      </c>
      <c r="AU151" s="171" t="s">
        <v>93</v>
      </c>
      <c r="AV151" s="10" t="s">
        <v>23</v>
      </c>
      <c r="AW151" s="10" t="s">
        <v>46</v>
      </c>
      <c r="AX151" s="10" t="s">
        <v>84</v>
      </c>
      <c r="AY151" s="171" t="s">
        <v>135</v>
      </c>
    </row>
    <row r="152" s="11" customFormat="1">
      <c r="B152" s="177"/>
      <c r="D152" s="170" t="s">
        <v>143</v>
      </c>
      <c r="E152" s="178" t="s">
        <v>1</v>
      </c>
      <c r="F152" s="179" t="s">
        <v>197</v>
      </c>
      <c r="H152" s="180">
        <v>1783.9100000000001</v>
      </c>
      <c r="I152" s="181"/>
      <c r="L152" s="177"/>
      <c r="M152" s="182"/>
      <c r="N152" s="183"/>
      <c r="O152" s="183"/>
      <c r="P152" s="183"/>
      <c r="Q152" s="183"/>
      <c r="R152" s="183"/>
      <c r="S152" s="183"/>
      <c r="T152" s="184"/>
      <c r="AT152" s="178" t="s">
        <v>143</v>
      </c>
      <c r="AU152" s="178" t="s">
        <v>93</v>
      </c>
      <c r="AV152" s="11" t="s">
        <v>93</v>
      </c>
      <c r="AW152" s="11" t="s">
        <v>46</v>
      </c>
      <c r="AX152" s="11" t="s">
        <v>84</v>
      </c>
      <c r="AY152" s="178" t="s">
        <v>135</v>
      </c>
    </row>
    <row r="153" s="11" customFormat="1">
      <c r="B153" s="177"/>
      <c r="D153" s="170" t="s">
        <v>143</v>
      </c>
      <c r="E153" s="178" t="s">
        <v>1</v>
      </c>
      <c r="F153" s="179" t="s">
        <v>206</v>
      </c>
      <c r="H153" s="180">
        <v>60.850000000000001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143</v>
      </c>
      <c r="AU153" s="178" t="s">
        <v>93</v>
      </c>
      <c r="AV153" s="11" t="s">
        <v>93</v>
      </c>
      <c r="AW153" s="11" t="s">
        <v>46</v>
      </c>
      <c r="AX153" s="11" t="s">
        <v>84</v>
      </c>
      <c r="AY153" s="178" t="s">
        <v>135</v>
      </c>
    </row>
    <row r="154" s="11" customFormat="1">
      <c r="B154" s="177"/>
      <c r="D154" s="170" t="s">
        <v>143</v>
      </c>
      <c r="E154" s="178" t="s">
        <v>1</v>
      </c>
      <c r="F154" s="179" t="s">
        <v>215</v>
      </c>
      <c r="H154" s="180">
        <v>18</v>
      </c>
      <c r="I154" s="181"/>
      <c r="L154" s="177"/>
      <c r="M154" s="182"/>
      <c r="N154" s="183"/>
      <c r="O154" s="183"/>
      <c r="P154" s="183"/>
      <c r="Q154" s="183"/>
      <c r="R154" s="183"/>
      <c r="S154" s="183"/>
      <c r="T154" s="184"/>
      <c r="AT154" s="178" t="s">
        <v>143</v>
      </c>
      <c r="AU154" s="178" t="s">
        <v>93</v>
      </c>
      <c r="AV154" s="11" t="s">
        <v>93</v>
      </c>
      <c r="AW154" s="11" t="s">
        <v>46</v>
      </c>
      <c r="AX154" s="11" t="s">
        <v>84</v>
      </c>
      <c r="AY154" s="178" t="s">
        <v>135</v>
      </c>
    </row>
    <row r="155" s="11" customFormat="1">
      <c r="B155" s="177"/>
      <c r="D155" s="170" t="s">
        <v>143</v>
      </c>
      <c r="E155" s="178" t="s">
        <v>1</v>
      </c>
      <c r="F155" s="179" t="s">
        <v>228</v>
      </c>
      <c r="H155" s="180">
        <v>14.84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8" t="s">
        <v>143</v>
      </c>
      <c r="AU155" s="178" t="s">
        <v>93</v>
      </c>
      <c r="AV155" s="11" t="s">
        <v>93</v>
      </c>
      <c r="AW155" s="11" t="s">
        <v>46</v>
      </c>
      <c r="AX155" s="11" t="s">
        <v>84</v>
      </c>
      <c r="AY155" s="178" t="s">
        <v>135</v>
      </c>
    </row>
    <row r="156" s="11" customFormat="1">
      <c r="B156" s="177"/>
      <c r="D156" s="170" t="s">
        <v>143</v>
      </c>
      <c r="E156" s="178" t="s">
        <v>1</v>
      </c>
      <c r="F156" s="179" t="s">
        <v>218</v>
      </c>
      <c r="H156" s="180">
        <v>18.48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143</v>
      </c>
      <c r="AU156" s="178" t="s">
        <v>93</v>
      </c>
      <c r="AV156" s="11" t="s">
        <v>93</v>
      </c>
      <c r="AW156" s="11" t="s">
        <v>46</v>
      </c>
      <c r="AX156" s="11" t="s">
        <v>84</v>
      </c>
      <c r="AY156" s="178" t="s">
        <v>135</v>
      </c>
    </row>
    <row r="157" s="13" customFormat="1">
      <c r="B157" s="196"/>
      <c r="D157" s="170" t="s">
        <v>143</v>
      </c>
      <c r="E157" s="197" t="s">
        <v>1</v>
      </c>
      <c r="F157" s="198" t="s">
        <v>219</v>
      </c>
      <c r="H157" s="199">
        <v>1896.0799999999999</v>
      </c>
      <c r="I157" s="200"/>
      <c r="L157" s="196"/>
      <c r="M157" s="201"/>
      <c r="N157" s="202"/>
      <c r="O157" s="202"/>
      <c r="P157" s="202"/>
      <c r="Q157" s="202"/>
      <c r="R157" s="202"/>
      <c r="S157" s="202"/>
      <c r="T157" s="203"/>
      <c r="AT157" s="197" t="s">
        <v>143</v>
      </c>
      <c r="AU157" s="197" t="s">
        <v>93</v>
      </c>
      <c r="AV157" s="13" t="s">
        <v>154</v>
      </c>
      <c r="AW157" s="13" t="s">
        <v>46</v>
      </c>
      <c r="AX157" s="13" t="s">
        <v>23</v>
      </c>
      <c r="AY157" s="197" t="s">
        <v>135</v>
      </c>
    </row>
    <row r="158" s="1" customFormat="1" ht="16.5" customHeight="1">
      <c r="B158" s="156"/>
      <c r="C158" s="157" t="s">
        <v>8</v>
      </c>
      <c r="D158" s="157" t="s">
        <v>136</v>
      </c>
      <c r="E158" s="158" t="s">
        <v>272</v>
      </c>
      <c r="F158" s="159" t="s">
        <v>273</v>
      </c>
      <c r="G158" s="160" t="s">
        <v>193</v>
      </c>
      <c r="H158" s="161">
        <v>32233.360000000001</v>
      </c>
      <c r="I158" s="162"/>
      <c r="J158" s="163">
        <f>ROUND(I158*H158,2)</f>
        <v>0</v>
      </c>
      <c r="K158" s="159" t="s">
        <v>194</v>
      </c>
      <c r="L158" s="35"/>
      <c r="M158" s="164" t="s">
        <v>1</v>
      </c>
      <c r="N158" s="165" t="s">
        <v>55</v>
      </c>
      <c r="O158" s="65"/>
      <c r="P158" s="166">
        <f>O158*H158</f>
        <v>0</v>
      </c>
      <c r="Q158" s="166">
        <v>0</v>
      </c>
      <c r="R158" s="166">
        <f>Q158*H158</f>
        <v>0</v>
      </c>
      <c r="S158" s="166">
        <v>0</v>
      </c>
      <c r="T158" s="167">
        <f>S158*H158</f>
        <v>0</v>
      </c>
      <c r="AR158" s="16" t="s">
        <v>154</v>
      </c>
      <c r="AT158" s="16" t="s">
        <v>136</v>
      </c>
      <c r="AU158" s="16" t="s">
        <v>93</v>
      </c>
      <c r="AY158" s="16" t="s">
        <v>135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6" t="s">
        <v>23</v>
      </c>
      <c r="BK158" s="168">
        <f>ROUND(I158*H158,2)</f>
        <v>0</v>
      </c>
      <c r="BL158" s="16" t="s">
        <v>154</v>
      </c>
      <c r="BM158" s="16" t="s">
        <v>274</v>
      </c>
    </row>
    <row r="159" s="10" customFormat="1">
      <c r="B159" s="169"/>
      <c r="D159" s="170" t="s">
        <v>143</v>
      </c>
      <c r="E159" s="171" t="s">
        <v>1</v>
      </c>
      <c r="F159" s="172" t="s">
        <v>275</v>
      </c>
      <c r="H159" s="171" t="s">
        <v>1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1" t="s">
        <v>143</v>
      </c>
      <c r="AU159" s="171" t="s">
        <v>93</v>
      </c>
      <c r="AV159" s="10" t="s">
        <v>23</v>
      </c>
      <c r="AW159" s="10" t="s">
        <v>46</v>
      </c>
      <c r="AX159" s="10" t="s">
        <v>84</v>
      </c>
      <c r="AY159" s="171" t="s">
        <v>135</v>
      </c>
    </row>
    <row r="160" s="10" customFormat="1">
      <c r="B160" s="169"/>
      <c r="D160" s="170" t="s">
        <v>143</v>
      </c>
      <c r="E160" s="171" t="s">
        <v>1</v>
      </c>
      <c r="F160" s="172" t="s">
        <v>201</v>
      </c>
      <c r="H160" s="171" t="s">
        <v>1</v>
      </c>
      <c r="I160" s="173"/>
      <c r="L160" s="169"/>
      <c r="M160" s="174"/>
      <c r="N160" s="175"/>
      <c r="O160" s="175"/>
      <c r="P160" s="175"/>
      <c r="Q160" s="175"/>
      <c r="R160" s="175"/>
      <c r="S160" s="175"/>
      <c r="T160" s="176"/>
      <c r="AT160" s="171" t="s">
        <v>143</v>
      </c>
      <c r="AU160" s="171" t="s">
        <v>93</v>
      </c>
      <c r="AV160" s="10" t="s">
        <v>23</v>
      </c>
      <c r="AW160" s="10" t="s">
        <v>46</v>
      </c>
      <c r="AX160" s="10" t="s">
        <v>84</v>
      </c>
      <c r="AY160" s="171" t="s">
        <v>135</v>
      </c>
    </row>
    <row r="161" s="11" customFormat="1">
      <c r="B161" s="177"/>
      <c r="D161" s="170" t="s">
        <v>143</v>
      </c>
      <c r="E161" s="178" t="s">
        <v>1</v>
      </c>
      <c r="F161" s="179" t="s">
        <v>276</v>
      </c>
      <c r="H161" s="180">
        <v>32233.360000000001</v>
      </c>
      <c r="I161" s="181"/>
      <c r="L161" s="177"/>
      <c r="M161" s="182"/>
      <c r="N161" s="183"/>
      <c r="O161" s="183"/>
      <c r="P161" s="183"/>
      <c r="Q161" s="183"/>
      <c r="R161" s="183"/>
      <c r="S161" s="183"/>
      <c r="T161" s="184"/>
      <c r="AT161" s="178" t="s">
        <v>143</v>
      </c>
      <c r="AU161" s="178" t="s">
        <v>93</v>
      </c>
      <c r="AV161" s="11" t="s">
        <v>93</v>
      </c>
      <c r="AW161" s="11" t="s">
        <v>46</v>
      </c>
      <c r="AX161" s="11" t="s">
        <v>23</v>
      </c>
      <c r="AY161" s="178" t="s">
        <v>135</v>
      </c>
    </row>
    <row r="162" s="1" customFormat="1" ht="16.5" customHeight="1">
      <c r="B162" s="156"/>
      <c r="C162" s="157" t="s">
        <v>277</v>
      </c>
      <c r="D162" s="157" t="s">
        <v>136</v>
      </c>
      <c r="E162" s="158" t="s">
        <v>278</v>
      </c>
      <c r="F162" s="159" t="s">
        <v>279</v>
      </c>
      <c r="G162" s="160" t="s">
        <v>193</v>
      </c>
      <c r="H162" s="161">
        <v>4.6630000000000003</v>
      </c>
      <c r="I162" s="162"/>
      <c r="J162" s="163">
        <f>ROUND(I162*H162,2)</f>
        <v>0</v>
      </c>
      <c r="K162" s="159" t="s">
        <v>194</v>
      </c>
      <c r="L162" s="35"/>
      <c r="M162" s="164" t="s">
        <v>1</v>
      </c>
      <c r="N162" s="165" t="s">
        <v>55</v>
      </c>
      <c r="O162" s="65"/>
      <c r="P162" s="166">
        <f>O162*H162</f>
        <v>0</v>
      </c>
      <c r="Q162" s="166">
        <v>0</v>
      </c>
      <c r="R162" s="166">
        <f>Q162*H162</f>
        <v>0</v>
      </c>
      <c r="S162" s="166">
        <v>0</v>
      </c>
      <c r="T162" s="167">
        <f>S162*H162</f>
        <v>0</v>
      </c>
      <c r="AR162" s="16" t="s">
        <v>154</v>
      </c>
      <c r="AT162" s="16" t="s">
        <v>136</v>
      </c>
      <c r="AU162" s="16" t="s">
        <v>93</v>
      </c>
      <c r="AY162" s="16" t="s">
        <v>135</v>
      </c>
      <c r="BE162" s="168">
        <f>IF(N162="základní",J162,0)</f>
        <v>0</v>
      </c>
      <c r="BF162" s="168">
        <f>IF(N162="snížená",J162,0)</f>
        <v>0</v>
      </c>
      <c r="BG162" s="168">
        <f>IF(N162="zákl. přenesená",J162,0)</f>
        <v>0</v>
      </c>
      <c r="BH162" s="168">
        <f>IF(N162="sníž. přenesená",J162,0)</f>
        <v>0</v>
      </c>
      <c r="BI162" s="168">
        <f>IF(N162="nulová",J162,0)</f>
        <v>0</v>
      </c>
      <c r="BJ162" s="16" t="s">
        <v>23</v>
      </c>
      <c r="BK162" s="168">
        <f>ROUND(I162*H162,2)</f>
        <v>0</v>
      </c>
      <c r="BL162" s="16" t="s">
        <v>154</v>
      </c>
      <c r="BM162" s="16" t="s">
        <v>280</v>
      </c>
    </row>
    <row r="163" s="10" customFormat="1">
      <c r="B163" s="169"/>
      <c r="D163" s="170" t="s">
        <v>143</v>
      </c>
      <c r="E163" s="171" t="s">
        <v>1</v>
      </c>
      <c r="F163" s="172" t="s">
        <v>271</v>
      </c>
      <c r="H163" s="171" t="s">
        <v>1</v>
      </c>
      <c r="I163" s="173"/>
      <c r="L163" s="169"/>
      <c r="M163" s="174"/>
      <c r="N163" s="175"/>
      <c r="O163" s="175"/>
      <c r="P163" s="175"/>
      <c r="Q163" s="175"/>
      <c r="R163" s="175"/>
      <c r="S163" s="175"/>
      <c r="T163" s="176"/>
      <c r="AT163" s="171" t="s">
        <v>143</v>
      </c>
      <c r="AU163" s="171" t="s">
        <v>93</v>
      </c>
      <c r="AV163" s="10" t="s">
        <v>23</v>
      </c>
      <c r="AW163" s="10" t="s">
        <v>46</v>
      </c>
      <c r="AX163" s="10" t="s">
        <v>84</v>
      </c>
      <c r="AY163" s="171" t="s">
        <v>135</v>
      </c>
    </row>
    <row r="164" s="11" customFormat="1">
      <c r="B164" s="177"/>
      <c r="D164" s="170" t="s">
        <v>143</v>
      </c>
      <c r="E164" s="178" t="s">
        <v>1</v>
      </c>
      <c r="F164" s="179" t="s">
        <v>239</v>
      </c>
      <c r="H164" s="180">
        <v>4.6630000000000003</v>
      </c>
      <c r="I164" s="181"/>
      <c r="L164" s="177"/>
      <c r="M164" s="182"/>
      <c r="N164" s="183"/>
      <c r="O164" s="183"/>
      <c r="P164" s="183"/>
      <c r="Q164" s="183"/>
      <c r="R164" s="183"/>
      <c r="S164" s="183"/>
      <c r="T164" s="184"/>
      <c r="AT164" s="178" t="s">
        <v>143</v>
      </c>
      <c r="AU164" s="178" t="s">
        <v>93</v>
      </c>
      <c r="AV164" s="11" t="s">
        <v>93</v>
      </c>
      <c r="AW164" s="11" t="s">
        <v>46</v>
      </c>
      <c r="AX164" s="11" t="s">
        <v>23</v>
      </c>
      <c r="AY164" s="178" t="s">
        <v>135</v>
      </c>
    </row>
    <row r="165" s="1" customFormat="1" ht="16.5" customHeight="1">
      <c r="B165" s="156"/>
      <c r="C165" s="157" t="s">
        <v>281</v>
      </c>
      <c r="D165" s="157" t="s">
        <v>136</v>
      </c>
      <c r="E165" s="158" t="s">
        <v>282</v>
      </c>
      <c r="F165" s="159" t="s">
        <v>283</v>
      </c>
      <c r="G165" s="160" t="s">
        <v>193</v>
      </c>
      <c r="H165" s="161">
        <v>79.271000000000001</v>
      </c>
      <c r="I165" s="162"/>
      <c r="J165" s="163">
        <f>ROUND(I165*H165,2)</f>
        <v>0</v>
      </c>
      <c r="K165" s="159" t="s">
        <v>194</v>
      </c>
      <c r="L165" s="35"/>
      <c r="M165" s="164" t="s">
        <v>1</v>
      </c>
      <c r="N165" s="165" t="s">
        <v>55</v>
      </c>
      <c r="O165" s="65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AR165" s="16" t="s">
        <v>154</v>
      </c>
      <c r="AT165" s="16" t="s">
        <v>136</v>
      </c>
      <c r="AU165" s="16" t="s">
        <v>93</v>
      </c>
      <c r="AY165" s="16" t="s">
        <v>135</v>
      </c>
      <c r="BE165" s="168">
        <f>IF(N165="základní",J165,0)</f>
        <v>0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6" t="s">
        <v>23</v>
      </c>
      <c r="BK165" s="168">
        <f>ROUND(I165*H165,2)</f>
        <v>0</v>
      </c>
      <c r="BL165" s="16" t="s">
        <v>154</v>
      </c>
      <c r="BM165" s="16" t="s">
        <v>284</v>
      </c>
    </row>
    <row r="166" s="10" customFormat="1">
      <c r="B166" s="169"/>
      <c r="D166" s="170" t="s">
        <v>143</v>
      </c>
      <c r="E166" s="171" t="s">
        <v>1</v>
      </c>
      <c r="F166" s="172" t="s">
        <v>275</v>
      </c>
      <c r="H166" s="171" t="s">
        <v>1</v>
      </c>
      <c r="I166" s="173"/>
      <c r="L166" s="169"/>
      <c r="M166" s="174"/>
      <c r="N166" s="175"/>
      <c r="O166" s="175"/>
      <c r="P166" s="175"/>
      <c r="Q166" s="175"/>
      <c r="R166" s="175"/>
      <c r="S166" s="175"/>
      <c r="T166" s="176"/>
      <c r="AT166" s="171" t="s">
        <v>143</v>
      </c>
      <c r="AU166" s="171" t="s">
        <v>93</v>
      </c>
      <c r="AV166" s="10" t="s">
        <v>23</v>
      </c>
      <c r="AW166" s="10" t="s">
        <v>46</v>
      </c>
      <c r="AX166" s="10" t="s">
        <v>84</v>
      </c>
      <c r="AY166" s="171" t="s">
        <v>135</v>
      </c>
    </row>
    <row r="167" s="10" customFormat="1">
      <c r="B167" s="169"/>
      <c r="D167" s="170" t="s">
        <v>143</v>
      </c>
      <c r="E167" s="171" t="s">
        <v>1</v>
      </c>
      <c r="F167" s="172" t="s">
        <v>201</v>
      </c>
      <c r="H167" s="171" t="s">
        <v>1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1" t="s">
        <v>143</v>
      </c>
      <c r="AU167" s="171" t="s">
        <v>93</v>
      </c>
      <c r="AV167" s="10" t="s">
        <v>23</v>
      </c>
      <c r="AW167" s="10" t="s">
        <v>46</v>
      </c>
      <c r="AX167" s="10" t="s">
        <v>84</v>
      </c>
      <c r="AY167" s="171" t="s">
        <v>135</v>
      </c>
    </row>
    <row r="168" s="11" customFormat="1">
      <c r="B168" s="177"/>
      <c r="D168" s="170" t="s">
        <v>143</v>
      </c>
      <c r="E168" s="178" t="s">
        <v>1</v>
      </c>
      <c r="F168" s="179" t="s">
        <v>285</v>
      </c>
      <c r="H168" s="180">
        <v>79.271000000000001</v>
      </c>
      <c r="I168" s="181"/>
      <c r="L168" s="177"/>
      <c r="M168" s="182"/>
      <c r="N168" s="183"/>
      <c r="O168" s="183"/>
      <c r="P168" s="183"/>
      <c r="Q168" s="183"/>
      <c r="R168" s="183"/>
      <c r="S168" s="183"/>
      <c r="T168" s="184"/>
      <c r="AT168" s="178" t="s">
        <v>143</v>
      </c>
      <c r="AU168" s="178" t="s">
        <v>93</v>
      </c>
      <c r="AV168" s="11" t="s">
        <v>93</v>
      </c>
      <c r="AW168" s="11" t="s">
        <v>46</v>
      </c>
      <c r="AX168" s="11" t="s">
        <v>23</v>
      </c>
      <c r="AY168" s="178" t="s">
        <v>135</v>
      </c>
    </row>
    <row r="169" s="1" customFormat="1" ht="16.5" customHeight="1">
      <c r="B169" s="156"/>
      <c r="C169" s="157" t="s">
        <v>286</v>
      </c>
      <c r="D169" s="157" t="s">
        <v>136</v>
      </c>
      <c r="E169" s="158" t="s">
        <v>287</v>
      </c>
      <c r="F169" s="159" t="s">
        <v>288</v>
      </c>
      <c r="G169" s="160" t="s">
        <v>193</v>
      </c>
      <c r="H169" s="161">
        <v>1900.7429999999999</v>
      </c>
      <c r="I169" s="162"/>
      <c r="J169" s="163">
        <f>ROUND(I169*H169,2)</f>
        <v>0</v>
      </c>
      <c r="K169" s="159" t="s">
        <v>194</v>
      </c>
      <c r="L169" s="35"/>
      <c r="M169" s="164" t="s">
        <v>1</v>
      </c>
      <c r="N169" s="165" t="s">
        <v>55</v>
      </c>
      <c r="O169" s="65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AR169" s="16" t="s">
        <v>154</v>
      </c>
      <c r="AT169" s="16" t="s">
        <v>136</v>
      </c>
      <c r="AU169" s="16" t="s">
        <v>93</v>
      </c>
      <c r="AY169" s="16" t="s">
        <v>135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23</v>
      </c>
      <c r="BK169" s="168">
        <f>ROUND(I169*H169,2)</f>
        <v>0</v>
      </c>
      <c r="BL169" s="16" t="s">
        <v>154</v>
      </c>
      <c r="BM169" s="16" t="s">
        <v>289</v>
      </c>
    </row>
    <row r="170" s="10" customFormat="1">
      <c r="B170" s="169"/>
      <c r="D170" s="170" t="s">
        <v>143</v>
      </c>
      <c r="E170" s="171" t="s">
        <v>1</v>
      </c>
      <c r="F170" s="172" t="s">
        <v>271</v>
      </c>
      <c r="H170" s="171" t="s">
        <v>1</v>
      </c>
      <c r="I170" s="173"/>
      <c r="L170" s="169"/>
      <c r="M170" s="174"/>
      <c r="N170" s="175"/>
      <c r="O170" s="175"/>
      <c r="P170" s="175"/>
      <c r="Q170" s="175"/>
      <c r="R170" s="175"/>
      <c r="S170" s="175"/>
      <c r="T170" s="176"/>
      <c r="AT170" s="171" t="s">
        <v>143</v>
      </c>
      <c r="AU170" s="171" t="s">
        <v>93</v>
      </c>
      <c r="AV170" s="10" t="s">
        <v>23</v>
      </c>
      <c r="AW170" s="10" t="s">
        <v>46</v>
      </c>
      <c r="AX170" s="10" t="s">
        <v>84</v>
      </c>
      <c r="AY170" s="171" t="s">
        <v>135</v>
      </c>
    </row>
    <row r="171" s="11" customFormat="1">
      <c r="B171" s="177"/>
      <c r="D171" s="170" t="s">
        <v>143</v>
      </c>
      <c r="E171" s="178" t="s">
        <v>1</v>
      </c>
      <c r="F171" s="179" t="s">
        <v>290</v>
      </c>
      <c r="H171" s="180">
        <v>1896.0799999999999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143</v>
      </c>
      <c r="AU171" s="178" t="s">
        <v>93</v>
      </c>
      <c r="AV171" s="11" t="s">
        <v>93</v>
      </c>
      <c r="AW171" s="11" t="s">
        <v>46</v>
      </c>
      <c r="AX171" s="11" t="s">
        <v>84</v>
      </c>
      <c r="AY171" s="178" t="s">
        <v>135</v>
      </c>
    </row>
    <row r="172" s="11" customFormat="1">
      <c r="B172" s="177"/>
      <c r="D172" s="170" t="s">
        <v>143</v>
      </c>
      <c r="E172" s="178" t="s">
        <v>1</v>
      </c>
      <c r="F172" s="179" t="s">
        <v>291</v>
      </c>
      <c r="H172" s="180">
        <v>4.6630000000000003</v>
      </c>
      <c r="I172" s="181"/>
      <c r="L172" s="177"/>
      <c r="M172" s="182"/>
      <c r="N172" s="183"/>
      <c r="O172" s="183"/>
      <c r="P172" s="183"/>
      <c r="Q172" s="183"/>
      <c r="R172" s="183"/>
      <c r="S172" s="183"/>
      <c r="T172" s="184"/>
      <c r="AT172" s="178" t="s">
        <v>143</v>
      </c>
      <c r="AU172" s="178" t="s">
        <v>93</v>
      </c>
      <c r="AV172" s="11" t="s">
        <v>93</v>
      </c>
      <c r="AW172" s="11" t="s">
        <v>46</v>
      </c>
      <c r="AX172" s="11" t="s">
        <v>84</v>
      </c>
      <c r="AY172" s="178" t="s">
        <v>135</v>
      </c>
    </row>
    <row r="173" s="13" customFormat="1">
      <c r="B173" s="196"/>
      <c r="D173" s="170" t="s">
        <v>143</v>
      </c>
      <c r="E173" s="197" t="s">
        <v>1</v>
      </c>
      <c r="F173" s="198" t="s">
        <v>219</v>
      </c>
      <c r="H173" s="199">
        <v>1900.7429999999999</v>
      </c>
      <c r="I173" s="200"/>
      <c r="L173" s="196"/>
      <c r="M173" s="201"/>
      <c r="N173" s="202"/>
      <c r="O173" s="202"/>
      <c r="P173" s="202"/>
      <c r="Q173" s="202"/>
      <c r="R173" s="202"/>
      <c r="S173" s="202"/>
      <c r="T173" s="203"/>
      <c r="AT173" s="197" t="s">
        <v>143</v>
      </c>
      <c r="AU173" s="197" t="s">
        <v>93</v>
      </c>
      <c r="AV173" s="13" t="s">
        <v>154</v>
      </c>
      <c r="AW173" s="13" t="s">
        <v>46</v>
      </c>
      <c r="AX173" s="13" t="s">
        <v>23</v>
      </c>
      <c r="AY173" s="197" t="s">
        <v>135</v>
      </c>
    </row>
    <row r="174" s="1" customFormat="1" ht="16.5" customHeight="1">
      <c r="B174" s="156"/>
      <c r="C174" s="157" t="s">
        <v>292</v>
      </c>
      <c r="D174" s="157" t="s">
        <v>136</v>
      </c>
      <c r="E174" s="158" t="s">
        <v>293</v>
      </c>
      <c r="F174" s="159" t="s">
        <v>294</v>
      </c>
      <c r="G174" s="160" t="s">
        <v>248</v>
      </c>
      <c r="H174" s="161">
        <v>3421.337</v>
      </c>
      <c r="I174" s="162"/>
      <c r="J174" s="163">
        <f>ROUND(I174*H174,2)</f>
        <v>0</v>
      </c>
      <c r="K174" s="159" t="s">
        <v>194</v>
      </c>
      <c r="L174" s="35"/>
      <c r="M174" s="164" t="s">
        <v>1</v>
      </c>
      <c r="N174" s="165" t="s">
        <v>55</v>
      </c>
      <c r="O174" s="65"/>
      <c r="P174" s="166">
        <f>O174*H174</f>
        <v>0</v>
      </c>
      <c r="Q174" s="166">
        <v>0</v>
      </c>
      <c r="R174" s="166">
        <f>Q174*H174</f>
        <v>0</v>
      </c>
      <c r="S174" s="166">
        <v>0</v>
      </c>
      <c r="T174" s="167">
        <f>S174*H174</f>
        <v>0</v>
      </c>
      <c r="AR174" s="16" t="s">
        <v>154</v>
      </c>
      <c r="AT174" s="16" t="s">
        <v>136</v>
      </c>
      <c r="AU174" s="16" t="s">
        <v>93</v>
      </c>
      <c r="AY174" s="16" t="s">
        <v>135</v>
      </c>
      <c r="BE174" s="168">
        <f>IF(N174="základní",J174,0)</f>
        <v>0</v>
      </c>
      <c r="BF174" s="168">
        <f>IF(N174="snížená",J174,0)</f>
        <v>0</v>
      </c>
      <c r="BG174" s="168">
        <f>IF(N174="zákl. přenesená",J174,0)</f>
        <v>0</v>
      </c>
      <c r="BH174" s="168">
        <f>IF(N174="sníž. přenesená",J174,0)</f>
        <v>0</v>
      </c>
      <c r="BI174" s="168">
        <f>IF(N174="nulová",J174,0)</f>
        <v>0</v>
      </c>
      <c r="BJ174" s="16" t="s">
        <v>23</v>
      </c>
      <c r="BK174" s="168">
        <f>ROUND(I174*H174,2)</f>
        <v>0</v>
      </c>
      <c r="BL174" s="16" t="s">
        <v>154</v>
      </c>
      <c r="BM174" s="16" t="s">
        <v>295</v>
      </c>
    </row>
    <row r="175" s="10" customFormat="1">
      <c r="B175" s="169"/>
      <c r="D175" s="170" t="s">
        <v>143</v>
      </c>
      <c r="E175" s="171" t="s">
        <v>1</v>
      </c>
      <c r="F175" s="172" t="s">
        <v>201</v>
      </c>
      <c r="H175" s="171" t="s">
        <v>1</v>
      </c>
      <c r="I175" s="173"/>
      <c r="L175" s="169"/>
      <c r="M175" s="174"/>
      <c r="N175" s="175"/>
      <c r="O175" s="175"/>
      <c r="P175" s="175"/>
      <c r="Q175" s="175"/>
      <c r="R175" s="175"/>
      <c r="S175" s="175"/>
      <c r="T175" s="176"/>
      <c r="AT175" s="171" t="s">
        <v>143</v>
      </c>
      <c r="AU175" s="171" t="s">
        <v>93</v>
      </c>
      <c r="AV175" s="10" t="s">
        <v>23</v>
      </c>
      <c r="AW175" s="10" t="s">
        <v>46</v>
      </c>
      <c r="AX175" s="10" t="s">
        <v>84</v>
      </c>
      <c r="AY175" s="171" t="s">
        <v>135</v>
      </c>
    </row>
    <row r="176" s="11" customFormat="1">
      <c r="B176" s="177"/>
      <c r="D176" s="170" t="s">
        <v>143</v>
      </c>
      <c r="E176" s="178" t="s">
        <v>1</v>
      </c>
      <c r="F176" s="179" t="s">
        <v>296</v>
      </c>
      <c r="H176" s="180">
        <v>3421.337</v>
      </c>
      <c r="I176" s="181"/>
      <c r="L176" s="177"/>
      <c r="M176" s="182"/>
      <c r="N176" s="183"/>
      <c r="O176" s="183"/>
      <c r="P176" s="183"/>
      <c r="Q176" s="183"/>
      <c r="R176" s="183"/>
      <c r="S176" s="183"/>
      <c r="T176" s="184"/>
      <c r="AT176" s="178" t="s">
        <v>143</v>
      </c>
      <c r="AU176" s="178" t="s">
        <v>93</v>
      </c>
      <c r="AV176" s="11" t="s">
        <v>93</v>
      </c>
      <c r="AW176" s="11" t="s">
        <v>46</v>
      </c>
      <c r="AX176" s="11" t="s">
        <v>23</v>
      </c>
      <c r="AY176" s="178" t="s">
        <v>135</v>
      </c>
    </row>
    <row r="177" s="9" customFormat="1" ht="22.8" customHeight="1">
      <c r="B177" s="145"/>
      <c r="D177" s="146" t="s">
        <v>83</v>
      </c>
      <c r="E177" s="194" t="s">
        <v>297</v>
      </c>
      <c r="F177" s="194" t="s">
        <v>298</v>
      </c>
      <c r="I177" s="148"/>
      <c r="J177" s="195">
        <f>BK177</f>
        <v>0</v>
      </c>
      <c r="L177" s="145"/>
      <c r="M177" s="150"/>
      <c r="N177" s="151"/>
      <c r="O177" s="151"/>
      <c r="P177" s="152">
        <f>SUM(P178:P327)</f>
        <v>0</v>
      </c>
      <c r="Q177" s="151"/>
      <c r="R177" s="152">
        <f>SUM(R178:R327)</f>
        <v>0.25405483109999999</v>
      </c>
      <c r="S177" s="151"/>
      <c r="T177" s="153">
        <f>SUM(T178:T327)</f>
        <v>3172.2530200000006</v>
      </c>
      <c r="AR177" s="146" t="s">
        <v>23</v>
      </c>
      <c r="AT177" s="154" t="s">
        <v>83</v>
      </c>
      <c r="AU177" s="154" t="s">
        <v>23</v>
      </c>
      <c r="AY177" s="146" t="s">
        <v>135</v>
      </c>
      <c r="BK177" s="155">
        <f>SUM(BK178:BK327)</f>
        <v>0</v>
      </c>
    </row>
    <row r="178" s="1" customFormat="1" ht="16.5" customHeight="1">
      <c r="B178" s="156"/>
      <c r="C178" s="157" t="s">
        <v>299</v>
      </c>
      <c r="D178" s="157" t="s">
        <v>136</v>
      </c>
      <c r="E178" s="158" t="s">
        <v>300</v>
      </c>
      <c r="F178" s="159" t="s">
        <v>301</v>
      </c>
      <c r="G178" s="160" t="s">
        <v>302</v>
      </c>
      <c r="H178" s="161">
        <v>501.5</v>
      </c>
      <c r="I178" s="162"/>
      <c r="J178" s="163">
        <f>ROUND(I178*H178,2)</f>
        <v>0</v>
      </c>
      <c r="K178" s="159" t="s">
        <v>194</v>
      </c>
      <c r="L178" s="35"/>
      <c r="M178" s="164" t="s">
        <v>1</v>
      </c>
      <c r="N178" s="165" t="s">
        <v>55</v>
      </c>
      <c r="O178" s="65"/>
      <c r="P178" s="166">
        <f>O178*H178</f>
        <v>0</v>
      </c>
      <c r="Q178" s="166">
        <v>0</v>
      </c>
      <c r="R178" s="166">
        <f>Q178*H178</f>
        <v>0</v>
      </c>
      <c r="S178" s="166">
        <v>0.28999999999999998</v>
      </c>
      <c r="T178" s="167">
        <f>S178*H178</f>
        <v>145.435</v>
      </c>
      <c r="AR178" s="16" t="s">
        <v>154</v>
      </c>
      <c r="AT178" s="16" t="s">
        <v>136</v>
      </c>
      <c r="AU178" s="16" t="s">
        <v>93</v>
      </c>
      <c r="AY178" s="16" t="s">
        <v>135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6" t="s">
        <v>23</v>
      </c>
      <c r="BK178" s="168">
        <f>ROUND(I178*H178,2)</f>
        <v>0</v>
      </c>
      <c r="BL178" s="16" t="s">
        <v>154</v>
      </c>
      <c r="BM178" s="16" t="s">
        <v>303</v>
      </c>
    </row>
    <row r="179" s="10" customFormat="1">
      <c r="B179" s="169"/>
      <c r="D179" s="170" t="s">
        <v>143</v>
      </c>
      <c r="E179" s="171" t="s">
        <v>1</v>
      </c>
      <c r="F179" s="172" t="s">
        <v>304</v>
      </c>
      <c r="H179" s="171" t="s">
        <v>1</v>
      </c>
      <c r="I179" s="173"/>
      <c r="L179" s="169"/>
      <c r="M179" s="174"/>
      <c r="N179" s="175"/>
      <c r="O179" s="175"/>
      <c r="P179" s="175"/>
      <c r="Q179" s="175"/>
      <c r="R179" s="175"/>
      <c r="S179" s="175"/>
      <c r="T179" s="176"/>
      <c r="AT179" s="171" t="s">
        <v>143</v>
      </c>
      <c r="AU179" s="171" t="s">
        <v>93</v>
      </c>
      <c r="AV179" s="10" t="s">
        <v>23</v>
      </c>
      <c r="AW179" s="10" t="s">
        <v>46</v>
      </c>
      <c r="AX179" s="10" t="s">
        <v>84</v>
      </c>
      <c r="AY179" s="171" t="s">
        <v>135</v>
      </c>
    </row>
    <row r="180" s="10" customFormat="1">
      <c r="B180" s="169"/>
      <c r="D180" s="170" t="s">
        <v>143</v>
      </c>
      <c r="E180" s="171" t="s">
        <v>1</v>
      </c>
      <c r="F180" s="172" t="s">
        <v>305</v>
      </c>
      <c r="H180" s="171" t="s">
        <v>1</v>
      </c>
      <c r="I180" s="173"/>
      <c r="L180" s="169"/>
      <c r="M180" s="174"/>
      <c r="N180" s="175"/>
      <c r="O180" s="175"/>
      <c r="P180" s="175"/>
      <c r="Q180" s="175"/>
      <c r="R180" s="175"/>
      <c r="S180" s="175"/>
      <c r="T180" s="176"/>
      <c r="AT180" s="171" t="s">
        <v>143</v>
      </c>
      <c r="AU180" s="171" t="s">
        <v>93</v>
      </c>
      <c r="AV180" s="10" t="s">
        <v>23</v>
      </c>
      <c r="AW180" s="10" t="s">
        <v>46</v>
      </c>
      <c r="AX180" s="10" t="s">
        <v>84</v>
      </c>
      <c r="AY180" s="171" t="s">
        <v>135</v>
      </c>
    </row>
    <row r="181" s="11" customFormat="1">
      <c r="B181" s="177"/>
      <c r="D181" s="170" t="s">
        <v>143</v>
      </c>
      <c r="E181" s="178" t="s">
        <v>1</v>
      </c>
      <c r="F181" s="179" t="s">
        <v>306</v>
      </c>
      <c r="H181" s="180">
        <v>501.5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8" t="s">
        <v>143</v>
      </c>
      <c r="AU181" s="178" t="s">
        <v>93</v>
      </c>
      <c r="AV181" s="11" t="s">
        <v>93</v>
      </c>
      <c r="AW181" s="11" t="s">
        <v>46</v>
      </c>
      <c r="AX181" s="11" t="s">
        <v>23</v>
      </c>
      <c r="AY181" s="178" t="s">
        <v>135</v>
      </c>
    </row>
    <row r="182" s="1" customFormat="1" ht="16.5" customHeight="1">
      <c r="B182" s="156"/>
      <c r="C182" s="157" t="s">
        <v>7</v>
      </c>
      <c r="D182" s="157" t="s">
        <v>136</v>
      </c>
      <c r="E182" s="158" t="s">
        <v>307</v>
      </c>
      <c r="F182" s="159" t="s">
        <v>308</v>
      </c>
      <c r="G182" s="160" t="s">
        <v>302</v>
      </c>
      <c r="H182" s="161">
        <v>501.5</v>
      </c>
      <c r="I182" s="162"/>
      <c r="J182" s="163">
        <f>ROUND(I182*H182,2)</f>
        <v>0</v>
      </c>
      <c r="K182" s="159" t="s">
        <v>194</v>
      </c>
      <c r="L182" s="35"/>
      <c r="M182" s="164" t="s">
        <v>1</v>
      </c>
      <c r="N182" s="165" t="s">
        <v>55</v>
      </c>
      <c r="O182" s="65"/>
      <c r="P182" s="166">
        <f>O182*H182</f>
        <v>0</v>
      </c>
      <c r="Q182" s="166">
        <v>0</v>
      </c>
      <c r="R182" s="166">
        <f>Q182*H182</f>
        <v>0</v>
      </c>
      <c r="S182" s="166">
        <v>0</v>
      </c>
      <c r="T182" s="167">
        <f>S182*H182</f>
        <v>0</v>
      </c>
      <c r="AR182" s="16" t="s">
        <v>154</v>
      </c>
      <c r="AT182" s="16" t="s">
        <v>136</v>
      </c>
      <c r="AU182" s="16" t="s">
        <v>93</v>
      </c>
      <c r="AY182" s="16" t="s">
        <v>135</v>
      </c>
      <c r="BE182" s="168">
        <f>IF(N182="základní",J182,0)</f>
        <v>0</v>
      </c>
      <c r="BF182" s="168">
        <f>IF(N182="snížená",J182,0)</f>
        <v>0</v>
      </c>
      <c r="BG182" s="168">
        <f>IF(N182="zákl. přenesená",J182,0)</f>
        <v>0</v>
      </c>
      <c r="BH182" s="168">
        <f>IF(N182="sníž. přenesená",J182,0)</f>
        <v>0</v>
      </c>
      <c r="BI182" s="168">
        <f>IF(N182="nulová",J182,0)</f>
        <v>0</v>
      </c>
      <c r="BJ182" s="16" t="s">
        <v>23</v>
      </c>
      <c r="BK182" s="168">
        <f>ROUND(I182*H182,2)</f>
        <v>0</v>
      </c>
      <c r="BL182" s="16" t="s">
        <v>154</v>
      </c>
      <c r="BM182" s="16" t="s">
        <v>309</v>
      </c>
    </row>
    <row r="183" s="10" customFormat="1">
      <c r="B183" s="169"/>
      <c r="D183" s="170" t="s">
        <v>143</v>
      </c>
      <c r="E183" s="171" t="s">
        <v>1</v>
      </c>
      <c r="F183" s="172" t="s">
        <v>201</v>
      </c>
      <c r="H183" s="171" t="s">
        <v>1</v>
      </c>
      <c r="I183" s="173"/>
      <c r="L183" s="169"/>
      <c r="M183" s="174"/>
      <c r="N183" s="175"/>
      <c r="O183" s="175"/>
      <c r="P183" s="175"/>
      <c r="Q183" s="175"/>
      <c r="R183" s="175"/>
      <c r="S183" s="175"/>
      <c r="T183" s="176"/>
      <c r="AT183" s="171" t="s">
        <v>143</v>
      </c>
      <c r="AU183" s="171" t="s">
        <v>93</v>
      </c>
      <c r="AV183" s="10" t="s">
        <v>23</v>
      </c>
      <c r="AW183" s="10" t="s">
        <v>46</v>
      </c>
      <c r="AX183" s="10" t="s">
        <v>84</v>
      </c>
      <c r="AY183" s="171" t="s">
        <v>135</v>
      </c>
    </row>
    <row r="184" s="11" customFormat="1">
      <c r="B184" s="177"/>
      <c r="D184" s="170" t="s">
        <v>143</v>
      </c>
      <c r="E184" s="178" t="s">
        <v>1</v>
      </c>
      <c r="F184" s="179" t="s">
        <v>310</v>
      </c>
      <c r="H184" s="180">
        <v>501.5</v>
      </c>
      <c r="I184" s="181"/>
      <c r="L184" s="177"/>
      <c r="M184" s="182"/>
      <c r="N184" s="183"/>
      <c r="O184" s="183"/>
      <c r="P184" s="183"/>
      <c r="Q184" s="183"/>
      <c r="R184" s="183"/>
      <c r="S184" s="183"/>
      <c r="T184" s="184"/>
      <c r="AT184" s="178" t="s">
        <v>143</v>
      </c>
      <c r="AU184" s="178" t="s">
        <v>93</v>
      </c>
      <c r="AV184" s="11" t="s">
        <v>93</v>
      </c>
      <c r="AW184" s="11" t="s">
        <v>46</v>
      </c>
      <c r="AX184" s="11" t="s">
        <v>23</v>
      </c>
      <c r="AY184" s="178" t="s">
        <v>135</v>
      </c>
    </row>
    <row r="185" s="1" customFormat="1" ht="16.5" customHeight="1">
      <c r="B185" s="156"/>
      <c r="C185" s="157" t="s">
        <v>311</v>
      </c>
      <c r="D185" s="157" t="s">
        <v>136</v>
      </c>
      <c r="E185" s="158" t="s">
        <v>312</v>
      </c>
      <c r="F185" s="159" t="s">
        <v>313</v>
      </c>
      <c r="G185" s="160" t="s">
        <v>302</v>
      </c>
      <c r="H185" s="161">
        <v>281.88</v>
      </c>
      <c r="I185" s="162"/>
      <c r="J185" s="163">
        <f>ROUND(I185*H185,2)</f>
        <v>0</v>
      </c>
      <c r="K185" s="159" t="s">
        <v>194</v>
      </c>
      <c r="L185" s="35"/>
      <c r="M185" s="164" t="s">
        <v>1</v>
      </c>
      <c r="N185" s="165" t="s">
        <v>55</v>
      </c>
      <c r="O185" s="65"/>
      <c r="P185" s="166">
        <f>O185*H185</f>
        <v>0</v>
      </c>
      <c r="Q185" s="166">
        <v>0</v>
      </c>
      <c r="R185" s="166">
        <f>Q185*H185</f>
        <v>0</v>
      </c>
      <c r="S185" s="166">
        <v>0.20499999999999999</v>
      </c>
      <c r="T185" s="167">
        <f>S185*H185</f>
        <v>57.785399999999996</v>
      </c>
      <c r="AR185" s="16" t="s">
        <v>154</v>
      </c>
      <c r="AT185" s="16" t="s">
        <v>136</v>
      </c>
      <c r="AU185" s="16" t="s">
        <v>93</v>
      </c>
      <c r="AY185" s="16" t="s">
        <v>135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6" t="s">
        <v>23</v>
      </c>
      <c r="BK185" s="168">
        <f>ROUND(I185*H185,2)</f>
        <v>0</v>
      </c>
      <c r="BL185" s="16" t="s">
        <v>154</v>
      </c>
      <c r="BM185" s="16" t="s">
        <v>314</v>
      </c>
    </row>
    <row r="186" s="10" customFormat="1">
      <c r="B186" s="169"/>
      <c r="D186" s="170" t="s">
        <v>143</v>
      </c>
      <c r="E186" s="171" t="s">
        <v>1</v>
      </c>
      <c r="F186" s="172" t="s">
        <v>304</v>
      </c>
      <c r="H186" s="171" t="s">
        <v>1</v>
      </c>
      <c r="I186" s="173"/>
      <c r="L186" s="169"/>
      <c r="M186" s="174"/>
      <c r="N186" s="175"/>
      <c r="O186" s="175"/>
      <c r="P186" s="175"/>
      <c r="Q186" s="175"/>
      <c r="R186" s="175"/>
      <c r="S186" s="175"/>
      <c r="T186" s="176"/>
      <c r="AT186" s="171" t="s">
        <v>143</v>
      </c>
      <c r="AU186" s="171" t="s">
        <v>93</v>
      </c>
      <c r="AV186" s="10" t="s">
        <v>23</v>
      </c>
      <c r="AW186" s="10" t="s">
        <v>46</v>
      </c>
      <c r="AX186" s="10" t="s">
        <v>84</v>
      </c>
      <c r="AY186" s="171" t="s">
        <v>135</v>
      </c>
    </row>
    <row r="187" s="10" customFormat="1">
      <c r="B187" s="169"/>
      <c r="D187" s="170" t="s">
        <v>143</v>
      </c>
      <c r="E187" s="171" t="s">
        <v>1</v>
      </c>
      <c r="F187" s="172" t="s">
        <v>315</v>
      </c>
      <c r="H187" s="171" t="s">
        <v>1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1" t="s">
        <v>143</v>
      </c>
      <c r="AU187" s="171" t="s">
        <v>93</v>
      </c>
      <c r="AV187" s="10" t="s">
        <v>23</v>
      </c>
      <c r="AW187" s="10" t="s">
        <v>46</v>
      </c>
      <c r="AX187" s="10" t="s">
        <v>84</v>
      </c>
      <c r="AY187" s="171" t="s">
        <v>135</v>
      </c>
    </row>
    <row r="188" s="11" customFormat="1">
      <c r="B188" s="177"/>
      <c r="D188" s="170" t="s">
        <v>143</v>
      </c>
      <c r="E188" s="178" t="s">
        <v>1</v>
      </c>
      <c r="F188" s="179" t="s">
        <v>316</v>
      </c>
      <c r="H188" s="180">
        <v>251.00999999999999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143</v>
      </c>
      <c r="AU188" s="178" t="s">
        <v>93</v>
      </c>
      <c r="AV188" s="11" t="s">
        <v>93</v>
      </c>
      <c r="AW188" s="11" t="s">
        <v>46</v>
      </c>
      <c r="AX188" s="11" t="s">
        <v>84</v>
      </c>
      <c r="AY188" s="178" t="s">
        <v>135</v>
      </c>
    </row>
    <row r="189" s="10" customFormat="1">
      <c r="B189" s="169"/>
      <c r="D189" s="170" t="s">
        <v>143</v>
      </c>
      <c r="E189" s="171" t="s">
        <v>1</v>
      </c>
      <c r="F189" s="172" t="s">
        <v>317</v>
      </c>
      <c r="H189" s="171" t="s">
        <v>1</v>
      </c>
      <c r="I189" s="173"/>
      <c r="L189" s="169"/>
      <c r="M189" s="174"/>
      <c r="N189" s="175"/>
      <c r="O189" s="175"/>
      <c r="P189" s="175"/>
      <c r="Q189" s="175"/>
      <c r="R189" s="175"/>
      <c r="S189" s="175"/>
      <c r="T189" s="176"/>
      <c r="AT189" s="171" t="s">
        <v>143</v>
      </c>
      <c r="AU189" s="171" t="s">
        <v>93</v>
      </c>
      <c r="AV189" s="10" t="s">
        <v>23</v>
      </c>
      <c r="AW189" s="10" t="s">
        <v>46</v>
      </c>
      <c r="AX189" s="10" t="s">
        <v>84</v>
      </c>
      <c r="AY189" s="171" t="s">
        <v>135</v>
      </c>
    </row>
    <row r="190" s="11" customFormat="1">
      <c r="B190" s="177"/>
      <c r="D190" s="170" t="s">
        <v>143</v>
      </c>
      <c r="E190" s="178" t="s">
        <v>1</v>
      </c>
      <c r="F190" s="179" t="s">
        <v>318</v>
      </c>
      <c r="H190" s="180">
        <v>30.870000000000001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8" t="s">
        <v>143</v>
      </c>
      <c r="AU190" s="178" t="s">
        <v>93</v>
      </c>
      <c r="AV190" s="11" t="s">
        <v>93</v>
      </c>
      <c r="AW190" s="11" t="s">
        <v>46</v>
      </c>
      <c r="AX190" s="11" t="s">
        <v>84</v>
      </c>
      <c r="AY190" s="178" t="s">
        <v>135</v>
      </c>
    </row>
    <row r="191" s="13" customFormat="1">
      <c r="B191" s="196"/>
      <c r="D191" s="170" t="s">
        <v>143</v>
      </c>
      <c r="E191" s="197" t="s">
        <v>1</v>
      </c>
      <c r="F191" s="198" t="s">
        <v>219</v>
      </c>
      <c r="H191" s="199">
        <v>281.88</v>
      </c>
      <c r="I191" s="200"/>
      <c r="L191" s="196"/>
      <c r="M191" s="201"/>
      <c r="N191" s="202"/>
      <c r="O191" s="202"/>
      <c r="P191" s="202"/>
      <c r="Q191" s="202"/>
      <c r="R191" s="202"/>
      <c r="S191" s="202"/>
      <c r="T191" s="203"/>
      <c r="AT191" s="197" t="s">
        <v>143</v>
      </c>
      <c r="AU191" s="197" t="s">
        <v>93</v>
      </c>
      <c r="AV191" s="13" t="s">
        <v>154</v>
      </c>
      <c r="AW191" s="13" t="s">
        <v>46</v>
      </c>
      <c r="AX191" s="13" t="s">
        <v>23</v>
      </c>
      <c r="AY191" s="197" t="s">
        <v>135</v>
      </c>
    </row>
    <row r="192" s="1" customFormat="1" ht="16.5" customHeight="1">
      <c r="B192" s="156"/>
      <c r="C192" s="157" t="s">
        <v>319</v>
      </c>
      <c r="D192" s="157" t="s">
        <v>136</v>
      </c>
      <c r="E192" s="158" t="s">
        <v>320</v>
      </c>
      <c r="F192" s="159" t="s">
        <v>321</v>
      </c>
      <c r="G192" s="160" t="s">
        <v>302</v>
      </c>
      <c r="H192" s="161">
        <v>286.72000000000003</v>
      </c>
      <c r="I192" s="162"/>
      <c r="J192" s="163">
        <f>ROUND(I192*H192,2)</f>
        <v>0</v>
      </c>
      <c r="K192" s="159" t="s">
        <v>194</v>
      </c>
      <c r="L192" s="35"/>
      <c r="M192" s="164" t="s">
        <v>1</v>
      </c>
      <c r="N192" s="165" t="s">
        <v>55</v>
      </c>
      <c r="O192" s="65"/>
      <c r="P192" s="166">
        <f>O192*H192</f>
        <v>0</v>
      </c>
      <c r="Q192" s="166">
        <v>0</v>
      </c>
      <c r="R192" s="166">
        <f>Q192*H192</f>
        <v>0</v>
      </c>
      <c r="S192" s="166">
        <v>0.11500000000000001</v>
      </c>
      <c r="T192" s="167">
        <f>S192*H192</f>
        <v>32.972800000000007</v>
      </c>
      <c r="AR192" s="16" t="s">
        <v>154</v>
      </c>
      <c r="AT192" s="16" t="s">
        <v>136</v>
      </c>
      <c r="AU192" s="16" t="s">
        <v>93</v>
      </c>
      <c r="AY192" s="16" t="s">
        <v>135</v>
      </c>
      <c r="BE192" s="168">
        <f>IF(N192="základní",J192,0)</f>
        <v>0</v>
      </c>
      <c r="BF192" s="168">
        <f>IF(N192="snížená",J192,0)</f>
        <v>0</v>
      </c>
      <c r="BG192" s="168">
        <f>IF(N192="zákl. přenesená",J192,0)</f>
        <v>0</v>
      </c>
      <c r="BH192" s="168">
        <f>IF(N192="sníž. přenesená",J192,0)</f>
        <v>0</v>
      </c>
      <c r="BI192" s="168">
        <f>IF(N192="nulová",J192,0)</f>
        <v>0</v>
      </c>
      <c r="BJ192" s="16" t="s">
        <v>23</v>
      </c>
      <c r="BK192" s="168">
        <f>ROUND(I192*H192,2)</f>
        <v>0</v>
      </c>
      <c r="BL192" s="16" t="s">
        <v>154</v>
      </c>
      <c r="BM192" s="16" t="s">
        <v>322</v>
      </c>
    </row>
    <row r="193" s="10" customFormat="1">
      <c r="B193" s="169"/>
      <c r="D193" s="170" t="s">
        <v>143</v>
      </c>
      <c r="E193" s="171" t="s">
        <v>1</v>
      </c>
      <c r="F193" s="172" t="s">
        <v>304</v>
      </c>
      <c r="H193" s="171" t="s">
        <v>1</v>
      </c>
      <c r="I193" s="173"/>
      <c r="L193" s="169"/>
      <c r="M193" s="174"/>
      <c r="N193" s="175"/>
      <c r="O193" s="175"/>
      <c r="P193" s="175"/>
      <c r="Q193" s="175"/>
      <c r="R193" s="175"/>
      <c r="S193" s="175"/>
      <c r="T193" s="176"/>
      <c r="AT193" s="171" t="s">
        <v>143</v>
      </c>
      <c r="AU193" s="171" t="s">
        <v>93</v>
      </c>
      <c r="AV193" s="10" t="s">
        <v>23</v>
      </c>
      <c r="AW193" s="10" t="s">
        <v>46</v>
      </c>
      <c r="AX193" s="10" t="s">
        <v>84</v>
      </c>
      <c r="AY193" s="171" t="s">
        <v>135</v>
      </c>
    </row>
    <row r="194" s="11" customFormat="1">
      <c r="B194" s="177"/>
      <c r="D194" s="170" t="s">
        <v>143</v>
      </c>
      <c r="E194" s="178" t="s">
        <v>1</v>
      </c>
      <c r="F194" s="179" t="s">
        <v>323</v>
      </c>
      <c r="H194" s="180">
        <v>286.72000000000003</v>
      </c>
      <c r="I194" s="181"/>
      <c r="L194" s="177"/>
      <c r="M194" s="182"/>
      <c r="N194" s="183"/>
      <c r="O194" s="183"/>
      <c r="P194" s="183"/>
      <c r="Q194" s="183"/>
      <c r="R194" s="183"/>
      <c r="S194" s="183"/>
      <c r="T194" s="184"/>
      <c r="AT194" s="178" t="s">
        <v>143</v>
      </c>
      <c r="AU194" s="178" t="s">
        <v>93</v>
      </c>
      <c r="AV194" s="11" t="s">
        <v>93</v>
      </c>
      <c r="AW194" s="11" t="s">
        <v>46</v>
      </c>
      <c r="AX194" s="11" t="s">
        <v>23</v>
      </c>
      <c r="AY194" s="178" t="s">
        <v>135</v>
      </c>
    </row>
    <row r="195" s="1" customFormat="1" ht="16.5" customHeight="1">
      <c r="B195" s="156"/>
      <c r="C195" s="157" t="s">
        <v>324</v>
      </c>
      <c r="D195" s="157" t="s">
        <v>136</v>
      </c>
      <c r="E195" s="158" t="s">
        <v>325</v>
      </c>
      <c r="F195" s="159" t="s">
        <v>326</v>
      </c>
      <c r="G195" s="160" t="s">
        <v>302</v>
      </c>
      <c r="H195" s="161">
        <v>286.72000000000003</v>
      </c>
      <c r="I195" s="162"/>
      <c r="J195" s="163">
        <f>ROUND(I195*H195,2)</f>
        <v>0</v>
      </c>
      <c r="K195" s="159" t="s">
        <v>194</v>
      </c>
      <c r="L195" s="35"/>
      <c r="M195" s="164" t="s">
        <v>1</v>
      </c>
      <c r="N195" s="165" t="s">
        <v>55</v>
      </c>
      <c r="O195" s="65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AR195" s="16" t="s">
        <v>154</v>
      </c>
      <c r="AT195" s="16" t="s">
        <v>136</v>
      </c>
      <c r="AU195" s="16" t="s">
        <v>93</v>
      </c>
      <c r="AY195" s="16" t="s">
        <v>135</v>
      </c>
      <c r="BE195" s="168">
        <f>IF(N195="základní",J195,0)</f>
        <v>0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6" t="s">
        <v>23</v>
      </c>
      <c r="BK195" s="168">
        <f>ROUND(I195*H195,2)</f>
        <v>0</v>
      </c>
      <c r="BL195" s="16" t="s">
        <v>154</v>
      </c>
      <c r="BM195" s="16" t="s">
        <v>327</v>
      </c>
    </row>
    <row r="196" s="10" customFormat="1">
      <c r="B196" s="169"/>
      <c r="D196" s="170" t="s">
        <v>143</v>
      </c>
      <c r="E196" s="171" t="s">
        <v>1</v>
      </c>
      <c r="F196" s="172" t="s">
        <v>201</v>
      </c>
      <c r="H196" s="171" t="s">
        <v>1</v>
      </c>
      <c r="I196" s="173"/>
      <c r="L196" s="169"/>
      <c r="M196" s="174"/>
      <c r="N196" s="175"/>
      <c r="O196" s="175"/>
      <c r="P196" s="175"/>
      <c r="Q196" s="175"/>
      <c r="R196" s="175"/>
      <c r="S196" s="175"/>
      <c r="T196" s="176"/>
      <c r="AT196" s="171" t="s">
        <v>143</v>
      </c>
      <c r="AU196" s="171" t="s">
        <v>93</v>
      </c>
      <c r="AV196" s="10" t="s">
        <v>23</v>
      </c>
      <c r="AW196" s="10" t="s">
        <v>46</v>
      </c>
      <c r="AX196" s="10" t="s">
        <v>84</v>
      </c>
      <c r="AY196" s="171" t="s">
        <v>135</v>
      </c>
    </row>
    <row r="197" s="11" customFormat="1">
      <c r="B197" s="177"/>
      <c r="D197" s="170" t="s">
        <v>143</v>
      </c>
      <c r="E197" s="178" t="s">
        <v>1</v>
      </c>
      <c r="F197" s="179" t="s">
        <v>328</v>
      </c>
      <c r="H197" s="180">
        <v>286.72000000000003</v>
      </c>
      <c r="I197" s="181"/>
      <c r="L197" s="177"/>
      <c r="M197" s="182"/>
      <c r="N197" s="183"/>
      <c r="O197" s="183"/>
      <c r="P197" s="183"/>
      <c r="Q197" s="183"/>
      <c r="R197" s="183"/>
      <c r="S197" s="183"/>
      <c r="T197" s="184"/>
      <c r="AT197" s="178" t="s">
        <v>143</v>
      </c>
      <c r="AU197" s="178" t="s">
        <v>93</v>
      </c>
      <c r="AV197" s="11" t="s">
        <v>93</v>
      </c>
      <c r="AW197" s="11" t="s">
        <v>46</v>
      </c>
      <c r="AX197" s="11" t="s">
        <v>23</v>
      </c>
      <c r="AY197" s="178" t="s">
        <v>135</v>
      </c>
    </row>
    <row r="198" s="1" customFormat="1" ht="16.5" customHeight="1">
      <c r="B198" s="156"/>
      <c r="C198" s="157" t="s">
        <v>329</v>
      </c>
      <c r="D198" s="157" t="s">
        <v>136</v>
      </c>
      <c r="E198" s="158" t="s">
        <v>330</v>
      </c>
      <c r="F198" s="159" t="s">
        <v>331</v>
      </c>
      <c r="G198" s="160" t="s">
        <v>262</v>
      </c>
      <c r="H198" s="161">
        <v>14.93</v>
      </c>
      <c r="I198" s="162"/>
      <c r="J198" s="163">
        <f>ROUND(I198*H198,2)</f>
        <v>0</v>
      </c>
      <c r="K198" s="159" t="s">
        <v>194</v>
      </c>
      <c r="L198" s="35"/>
      <c r="M198" s="164" t="s">
        <v>1</v>
      </c>
      <c r="N198" s="165" t="s">
        <v>55</v>
      </c>
      <c r="O198" s="65"/>
      <c r="P198" s="166">
        <f>O198*H198</f>
        <v>0</v>
      </c>
      <c r="Q198" s="166">
        <v>4.0580000000000001E-05</v>
      </c>
      <c r="R198" s="166">
        <f>Q198*H198</f>
        <v>0.00060585939999999996</v>
      </c>
      <c r="S198" s="166">
        <v>0.128</v>
      </c>
      <c r="T198" s="167">
        <f>S198*H198</f>
        <v>1.9110400000000001</v>
      </c>
      <c r="AR198" s="16" t="s">
        <v>154</v>
      </c>
      <c r="AT198" s="16" t="s">
        <v>136</v>
      </c>
      <c r="AU198" s="16" t="s">
        <v>93</v>
      </c>
      <c r="AY198" s="16" t="s">
        <v>135</v>
      </c>
      <c r="BE198" s="168">
        <f>IF(N198="základní",J198,0)</f>
        <v>0</v>
      </c>
      <c r="BF198" s="168">
        <f>IF(N198="snížená",J198,0)</f>
        <v>0</v>
      </c>
      <c r="BG198" s="168">
        <f>IF(N198="zákl. přenesená",J198,0)</f>
        <v>0</v>
      </c>
      <c r="BH198" s="168">
        <f>IF(N198="sníž. přenesená",J198,0)</f>
        <v>0</v>
      </c>
      <c r="BI198" s="168">
        <f>IF(N198="nulová",J198,0)</f>
        <v>0</v>
      </c>
      <c r="BJ198" s="16" t="s">
        <v>23</v>
      </c>
      <c r="BK198" s="168">
        <f>ROUND(I198*H198,2)</f>
        <v>0</v>
      </c>
      <c r="BL198" s="16" t="s">
        <v>154</v>
      </c>
      <c r="BM198" s="16" t="s">
        <v>332</v>
      </c>
    </row>
    <row r="199" s="10" customFormat="1">
      <c r="B199" s="169"/>
      <c r="D199" s="170" t="s">
        <v>143</v>
      </c>
      <c r="E199" s="171" t="s">
        <v>1</v>
      </c>
      <c r="F199" s="172" t="s">
        <v>304</v>
      </c>
      <c r="H199" s="171" t="s">
        <v>1</v>
      </c>
      <c r="I199" s="173"/>
      <c r="L199" s="169"/>
      <c r="M199" s="174"/>
      <c r="N199" s="175"/>
      <c r="O199" s="175"/>
      <c r="P199" s="175"/>
      <c r="Q199" s="175"/>
      <c r="R199" s="175"/>
      <c r="S199" s="175"/>
      <c r="T199" s="176"/>
      <c r="AT199" s="171" t="s">
        <v>143</v>
      </c>
      <c r="AU199" s="171" t="s">
        <v>93</v>
      </c>
      <c r="AV199" s="10" t="s">
        <v>23</v>
      </c>
      <c r="AW199" s="10" t="s">
        <v>46</v>
      </c>
      <c r="AX199" s="10" t="s">
        <v>84</v>
      </c>
      <c r="AY199" s="171" t="s">
        <v>135</v>
      </c>
    </row>
    <row r="200" s="10" customFormat="1">
      <c r="B200" s="169"/>
      <c r="D200" s="170" t="s">
        <v>143</v>
      </c>
      <c r="E200" s="171" t="s">
        <v>1</v>
      </c>
      <c r="F200" s="172" t="s">
        <v>333</v>
      </c>
      <c r="H200" s="171" t="s">
        <v>1</v>
      </c>
      <c r="I200" s="173"/>
      <c r="L200" s="169"/>
      <c r="M200" s="174"/>
      <c r="N200" s="175"/>
      <c r="O200" s="175"/>
      <c r="P200" s="175"/>
      <c r="Q200" s="175"/>
      <c r="R200" s="175"/>
      <c r="S200" s="175"/>
      <c r="T200" s="176"/>
      <c r="AT200" s="171" t="s">
        <v>143</v>
      </c>
      <c r="AU200" s="171" t="s">
        <v>93</v>
      </c>
      <c r="AV200" s="10" t="s">
        <v>23</v>
      </c>
      <c r="AW200" s="10" t="s">
        <v>46</v>
      </c>
      <c r="AX200" s="10" t="s">
        <v>84</v>
      </c>
      <c r="AY200" s="171" t="s">
        <v>135</v>
      </c>
    </row>
    <row r="201" s="11" customFormat="1">
      <c r="B201" s="177"/>
      <c r="D201" s="170" t="s">
        <v>143</v>
      </c>
      <c r="E201" s="178" t="s">
        <v>1</v>
      </c>
      <c r="F201" s="179" t="s">
        <v>334</v>
      </c>
      <c r="H201" s="180">
        <v>14.93</v>
      </c>
      <c r="I201" s="181"/>
      <c r="L201" s="177"/>
      <c r="M201" s="182"/>
      <c r="N201" s="183"/>
      <c r="O201" s="183"/>
      <c r="P201" s="183"/>
      <c r="Q201" s="183"/>
      <c r="R201" s="183"/>
      <c r="S201" s="183"/>
      <c r="T201" s="184"/>
      <c r="AT201" s="178" t="s">
        <v>143</v>
      </c>
      <c r="AU201" s="178" t="s">
        <v>93</v>
      </c>
      <c r="AV201" s="11" t="s">
        <v>93</v>
      </c>
      <c r="AW201" s="11" t="s">
        <v>46</v>
      </c>
      <c r="AX201" s="11" t="s">
        <v>23</v>
      </c>
      <c r="AY201" s="178" t="s">
        <v>135</v>
      </c>
    </row>
    <row r="202" s="1" customFormat="1" ht="16.5" customHeight="1">
      <c r="B202" s="156"/>
      <c r="C202" s="157" t="s">
        <v>335</v>
      </c>
      <c r="D202" s="157" t="s">
        <v>136</v>
      </c>
      <c r="E202" s="158" t="s">
        <v>336</v>
      </c>
      <c r="F202" s="159" t="s">
        <v>337</v>
      </c>
      <c r="G202" s="160" t="s">
        <v>262</v>
      </c>
      <c r="H202" s="161">
        <v>1300.9100000000001</v>
      </c>
      <c r="I202" s="162"/>
      <c r="J202" s="163">
        <f>ROUND(I202*H202,2)</f>
        <v>0</v>
      </c>
      <c r="K202" s="159" t="s">
        <v>194</v>
      </c>
      <c r="L202" s="35"/>
      <c r="M202" s="164" t="s">
        <v>1</v>
      </c>
      <c r="N202" s="165" t="s">
        <v>55</v>
      </c>
      <c r="O202" s="65"/>
      <c r="P202" s="166">
        <f>O202*H202</f>
        <v>0</v>
      </c>
      <c r="Q202" s="166">
        <v>0.00011509</v>
      </c>
      <c r="R202" s="166">
        <f>Q202*H202</f>
        <v>0.14972173190000002</v>
      </c>
      <c r="S202" s="166">
        <v>0.25600000000000001</v>
      </c>
      <c r="T202" s="167">
        <f>S202*H202</f>
        <v>333.03296</v>
      </c>
      <c r="AR202" s="16" t="s">
        <v>154</v>
      </c>
      <c r="AT202" s="16" t="s">
        <v>136</v>
      </c>
      <c r="AU202" s="16" t="s">
        <v>93</v>
      </c>
      <c r="AY202" s="16" t="s">
        <v>135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6" t="s">
        <v>23</v>
      </c>
      <c r="BK202" s="168">
        <f>ROUND(I202*H202,2)</f>
        <v>0</v>
      </c>
      <c r="BL202" s="16" t="s">
        <v>154</v>
      </c>
      <c r="BM202" s="16" t="s">
        <v>338</v>
      </c>
    </row>
    <row r="203" s="10" customFormat="1">
      <c r="B203" s="169"/>
      <c r="D203" s="170" t="s">
        <v>143</v>
      </c>
      <c r="E203" s="171" t="s">
        <v>1</v>
      </c>
      <c r="F203" s="172" t="s">
        <v>304</v>
      </c>
      <c r="H203" s="171" t="s">
        <v>1</v>
      </c>
      <c r="I203" s="173"/>
      <c r="L203" s="169"/>
      <c r="M203" s="174"/>
      <c r="N203" s="175"/>
      <c r="O203" s="175"/>
      <c r="P203" s="175"/>
      <c r="Q203" s="175"/>
      <c r="R203" s="175"/>
      <c r="S203" s="175"/>
      <c r="T203" s="176"/>
      <c r="AT203" s="171" t="s">
        <v>143</v>
      </c>
      <c r="AU203" s="171" t="s">
        <v>93</v>
      </c>
      <c r="AV203" s="10" t="s">
        <v>23</v>
      </c>
      <c r="AW203" s="10" t="s">
        <v>46</v>
      </c>
      <c r="AX203" s="10" t="s">
        <v>84</v>
      </c>
      <c r="AY203" s="171" t="s">
        <v>135</v>
      </c>
    </row>
    <row r="204" s="10" customFormat="1">
      <c r="B204" s="169"/>
      <c r="D204" s="170" t="s">
        <v>143</v>
      </c>
      <c r="E204" s="171" t="s">
        <v>1</v>
      </c>
      <c r="F204" s="172" t="s">
        <v>339</v>
      </c>
      <c r="H204" s="171" t="s">
        <v>1</v>
      </c>
      <c r="I204" s="173"/>
      <c r="L204" s="169"/>
      <c r="M204" s="174"/>
      <c r="N204" s="175"/>
      <c r="O204" s="175"/>
      <c r="P204" s="175"/>
      <c r="Q204" s="175"/>
      <c r="R204" s="175"/>
      <c r="S204" s="175"/>
      <c r="T204" s="176"/>
      <c r="AT204" s="171" t="s">
        <v>143</v>
      </c>
      <c r="AU204" s="171" t="s">
        <v>93</v>
      </c>
      <c r="AV204" s="10" t="s">
        <v>23</v>
      </c>
      <c r="AW204" s="10" t="s">
        <v>46</v>
      </c>
      <c r="AX204" s="10" t="s">
        <v>84</v>
      </c>
      <c r="AY204" s="171" t="s">
        <v>135</v>
      </c>
    </row>
    <row r="205" s="10" customFormat="1">
      <c r="B205" s="169"/>
      <c r="D205" s="170" t="s">
        <v>143</v>
      </c>
      <c r="E205" s="171" t="s">
        <v>1</v>
      </c>
      <c r="F205" s="172" t="s">
        <v>340</v>
      </c>
      <c r="H205" s="171" t="s">
        <v>1</v>
      </c>
      <c r="I205" s="173"/>
      <c r="L205" s="169"/>
      <c r="M205" s="174"/>
      <c r="N205" s="175"/>
      <c r="O205" s="175"/>
      <c r="P205" s="175"/>
      <c r="Q205" s="175"/>
      <c r="R205" s="175"/>
      <c r="S205" s="175"/>
      <c r="T205" s="176"/>
      <c r="AT205" s="171" t="s">
        <v>143</v>
      </c>
      <c r="AU205" s="171" t="s">
        <v>93</v>
      </c>
      <c r="AV205" s="10" t="s">
        <v>23</v>
      </c>
      <c r="AW205" s="10" t="s">
        <v>46</v>
      </c>
      <c r="AX205" s="10" t="s">
        <v>84</v>
      </c>
      <c r="AY205" s="171" t="s">
        <v>135</v>
      </c>
    </row>
    <row r="206" s="11" customFormat="1">
      <c r="B206" s="177"/>
      <c r="D206" s="170" t="s">
        <v>143</v>
      </c>
      <c r="E206" s="178" t="s">
        <v>1</v>
      </c>
      <c r="F206" s="179" t="s">
        <v>341</v>
      </c>
      <c r="H206" s="180">
        <v>750.37</v>
      </c>
      <c r="I206" s="181"/>
      <c r="L206" s="177"/>
      <c r="M206" s="182"/>
      <c r="N206" s="183"/>
      <c r="O206" s="183"/>
      <c r="P206" s="183"/>
      <c r="Q206" s="183"/>
      <c r="R206" s="183"/>
      <c r="S206" s="183"/>
      <c r="T206" s="184"/>
      <c r="AT206" s="178" t="s">
        <v>143</v>
      </c>
      <c r="AU206" s="178" t="s">
        <v>93</v>
      </c>
      <c r="AV206" s="11" t="s">
        <v>93</v>
      </c>
      <c r="AW206" s="11" t="s">
        <v>46</v>
      </c>
      <c r="AX206" s="11" t="s">
        <v>84</v>
      </c>
      <c r="AY206" s="178" t="s">
        <v>135</v>
      </c>
    </row>
    <row r="207" s="10" customFormat="1">
      <c r="B207" s="169"/>
      <c r="D207" s="170" t="s">
        <v>143</v>
      </c>
      <c r="E207" s="171" t="s">
        <v>1</v>
      </c>
      <c r="F207" s="172" t="s">
        <v>342</v>
      </c>
      <c r="H207" s="171" t="s">
        <v>1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1" t="s">
        <v>143</v>
      </c>
      <c r="AU207" s="171" t="s">
        <v>93</v>
      </c>
      <c r="AV207" s="10" t="s">
        <v>23</v>
      </c>
      <c r="AW207" s="10" t="s">
        <v>46</v>
      </c>
      <c r="AX207" s="10" t="s">
        <v>84</v>
      </c>
      <c r="AY207" s="171" t="s">
        <v>135</v>
      </c>
    </row>
    <row r="208" s="11" customFormat="1">
      <c r="B208" s="177"/>
      <c r="D208" s="170" t="s">
        <v>143</v>
      </c>
      <c r="E208" s="178" t="s">
        <v>1</v>
      </c>
      <c r="F208" s="179" t="s">
        <v>343</v>
      </c>
      <c r="H208" s="180">
        <v>550.53999999999996</v>
      </c>
      <c r="I208" s="181"/>
      <c r="L208" s="177"/>
      <c r="M208" s="182"/>
      <c r="N208" s="183"/>
      <c r="O208" s="183"/>
      <c r="P208" s="183"/>
      <c r="Q208" s="183"/>
      <c r="R208" s="183"/>
      <c r="S208" s="183"/>
      <c r="T208" s="184"/>
      <c r="AT208" s="178" t="s">
        <v>143</v>
      </c>
      <c r="AU208" s="178" t="s">
        <v>93</v>
      </c>
      <c r="AV208" s="11" t="s">
        <v>93</v>
      </c>
      <c r="AW208" s="11" t="s">
        <v>46</v>
      </c>
      <c r="AX208" s="11" t="s">
        <v>84</v>
      </c>
      <c r="AY208" s="178" t="s">
        <v>135</v>
      </c>
    </row>
    <row r="209" s="13" customFormat="1">
      <c r="B209" s="196"/>
      <c r="D209" s="170" t="s">
        <v>143</v>
      </c>
      <c r="E209" s="197" t="s">
        <v>1</v>
      </c>
      <c r="F209" s="198" t="s">
        <v>219</v>
      </c>
      <c r="H209" s="199">
        <v>1300.9100000000001</v>
      </c>
      <c r="I209" s="200"/>
      <c r="L209" s="196"/>
      <c r="M209" s="201"/>
      <c r="N209" s="202"/>
      <c r="O209" s="202"/>
      <c r="P209" s="202"/>
      <c r="Q209" s="202"/>
      <c r="R209" s="202"/>
      <c r="S209" s="202"/>
      <c r="T209" s="203"/>
      <c r="AT209" s="197" t="s">
        <v>143</v>
      </c>
      <c r="AU209" s="197" t="s">
        <v>93</v>
      </c>
      <c r="AV209" s="13" t="s">
        <v>154</v>
      </c>
      <c r="AW209" s="13" t="s">
        <v>46</v>
      </c>
      <c r="AX209" s="13" t="s">
        <v>23</v>
      </c>
      <c r="AY209" s="197" t="s">
        <v>135</v>
      </c>
    </row>
    <row r="210" s="1" customFormat="1" ht="16.5" customHeight="1">
      <c r="B210" s="156"/>
      <c r="C210" s="157" t="s">
        <v>344</v>
      </c>
      <c r="D210" s="157" t="s">
        <v>136</v>
      </c>
      <c r="E210" s="158" t="s">
        <v>345</v>
      </c>
      <c r="F210" s="159" t="s">
        <v>346</v>
      </c>
      <c r="G210" s="160" t="s">
        <v>262</v>
      </c>
      <c r="H210" s="161">
        <v>376.07999999999998</v>
      </c>
      <c r="I210" s="162"/>
      <c r="J210" s="163">
        <f>ROUND(I210*H210,2)</f>
        <v>0</v>
      </c>
      <c r="K210" s="159" t="s">
        <v>194</v>
      </c>
      <c r="L210" s="35"/>
      <c r="M210" s="164" t="s">
        <v>1</v>
      </c>
      <c r="N210" s="165" t="s">
        <v>55</v>
      </c>
      <c r="O210" s="65"/>
      <c r="P210" s="166">
        <f>O210*H210</f>
        <v>0</v>
      </c>
      <c r="Q210" s="166">
        <v>4.795E-05</v>
      </c>
      <c r="R210" s="166">
        <f>Q210*H210</f>
        <v>0.018033035999999999</v>
      </c>
      <c r="S210" s="166">
        <v>0.128</v>
      </c>
      <c r="T210" s="167">
        <f>S210*H210</f>
        <v>48.138239999999996</v>
      </c>
      <c r="AR210" s="16" t="s">
        <v>154</v>
      </c>
      <c r="AT210" s="16" t="s">
        <v>136</v>
      </c>
      <c r="AU210" s="16" t="s">
        <v>93</v>
      </c>
      <c r="AY210" s="16" t="s">
        <v>135</v>
      </c>
      <c r="BE210" s="168">
        <f>IF(N210="základní",J210,0)</f>
        <v>0</v>
      </c>
      <c r="BF210" s="168">
        <f>IF(N210="snížená",J210,0)</f>
        <v>0</v>
      </c>
      <c r="BG210" s="168">
        <f>IF(N210="zákl. přenesená",J210,0)</f>
        <v>0</v>
      </c>
      <c r="BH210" s="168">
        <f>IF(N210="sníž. přenesená",J210,0)</f>
        <v>0</v>
      </c>
      <c r="BI210" s="168">
        <f>IF(N210="nulová",J210,0)</f>
        <v>0</v>
      </c>
      <c r="BJ210" s="16" t="s">
        <v>23</v>
      </c>
      <c r="BK210" s="168">
        <f>ROUND(I210*H210,2)</f>
        <v>0</v>
      </c>
      <c r="BL210" s="16" t="s">
        <v>154</v>
      </c>
      <c r="BM210" s="16" t="s">
        <v>347</v>
      </c>
    </row>
    <row r="211" s="10" customFormat="1">
      <c r="B211" s="169"/>
      <c r="D211" s="170" t="s">
        <v>143</v>
      </c>
      <c r="E211" s="171" t="s">
        <v>1</v>
      </c>
      <c r="F211" s="172" t="s">
        <v>304</v>
      </c>
      <c r="H211" s="171" t="s">
        <v>1</v>
      </c>
      <c r="I211" s="173"/>
      <c r="L211" s="169"/>
      <c r="M211" s="174"/>
      <c r="N211" s="175"/>
      <c r="O211" s="175"/>
      <c r="P211" s="175"/>
      <c r="Q211" s="175"/>
      <c r="R211" s="175"/>
      <c r="S211" s="175"/>
      <c r="T211" s="176"/>
      <c r="AT211" s="171" t="s">
        <v>143</v>
      </c>
      <c r="AU211" s="171" t="s">
        <v>93</v>
      </c>
      <c r="AV211" s="10" t="s">
        <v>23</v>
      </c>
      <c r="AW211" s="10" t="s">
        <v>46</v>
      </c>
      <c r="AX211" s="10" t="s">
        <v>84</v>
      </c>
      <c r="AY211" s="171" t="s">
        <v>135</v>
      </c>
    </row>
    <row r="212" s="10" customFormat="1">
      <c r="B212" s="169"/>
      <c r="D212" s="170" t="s">
        <v>143</v>
      </c>
      <c r="E212" s="171" t="s">
        <v>1</v>
      </c>
      <c r="F212" s="172" t="s">
        <v>339</v>
      </c>
      <c r="H212" s="171" t="s">
        <v>1</v>
      </c>
      <c r="I212" s="173"/>
      <c r="L212" s="169"/>
      <c r="M212" s="174"/>
      <c r="N212" s="175"/>
      <c r="O212" s="175"/>
      <c r="P212" s="175"/>
      <c r="Q212" s="175"/>
      <c r="R212" s="175"/>
      <c r="S212" s="175"/>
      <c r="T212" s="176"/>
      <c r="AT212" s="171" t="s">
        <v>143</v>
      </c>
      <c r="AU212" s="171" t="s">
        <v>93</v>
      </c>
      <c r="AV212" s="10" t="s">
        <v>23</v>
      </c>
      <c r="AW212" s="10" t="s">
        <v>46</v>
      </c>
      <c r="AX212" s="10" t="s">
        <v>84</v>
      </c>
      <c r="AY212" s="171" t="s">
        <v>135</v>
      </c>
    </row>
    <row r="213" s="11" customFormat="1">
      <c r="B213" s="177"/>
      <c r="D213" s="170" t="s">
        <v>143</v>
      </c>
      <c r="E213" s="178" t="s">
        <v>1</v>
      </c>
      <c r="F213" s="179" t="s">
        <v>348</v>
      </c>
      <c r="H213" s="180">
        <v>376.07999999999998</v>
      </c>
      <c r="I213" s="181"/>
      <c r="L213" s="177"/>
      <c r="M213" s="182"/>
      <c r="N213" s="183"/>
      <c r="O213" s="183"/>
      <c r="P213" s="183"/>
      <c r="Q213" s="183"/>
      <c r="R213" s="183"/>
      <c r="S213" s="183"/>
      <c r="T213" s="184"/>
      <c r="AT213" s="178" t="s">
        <v>143</v>
      </c>
      <c r="AU213" s="178" t="s">
        <v>93</v>
      </c>
      <c r="AV213" s="11" t="s">
        <v>93</v>
      </c>
      <c r="AW213" s="11" t="s">
        <v>46</v>
      </c>
      <c r="AX213" s="11" t="s">
        <v>23</v>
      </c>
      <c r="AY213" s="178" t="s">
        <v>135</v>
      </c>
    </row>
    <row r="214" s="1" customFormat="1" ht="16.5" customHeight="1">
      <c r="B214" s="156"/>
      <c r="C214" s="157" t="s">
        <v>349</v>
      </c>
      <c r="D214" s="157" t="s">
        <v>136</v>
      </c>
      <c r="E214" s="158" t="s">
        <v>350</v>
      </c>
      <c r="F214" s="159" t="s">
        <v>351</v>
      </c>
      <c r="G214" s="160" t="s">
        <v>262</v>
      </c>
      <c r="H214" s="161">
        <v>1433.8399999999999</v>
      </c>
      <c r="I214" s="162"/>
      <c r="J214" s="163">
        <f>ROUND(I214*H214,2)</f>
        <v>0</v>
      </c>
      <c r="K214" s="159" t="s">
        <v>194</v>
      </c>
      <c r="L214" s="35"/>
      <c r="M214" s="164" t="s">
        <v>1</v>
      </c>
      <c r="N214" s="165" t="s">
        <v>55</v>
      </c>
      <c r="O214" s="65"/>
      <c r="P214" s="166">
        <f>O214*H214</f>
        <v>0</v>
      </c>
      <c r="Q214" s="166">
        <v>5.9759999999999997E-05</v>
      </c>
      <c r="R214" s="166">
        <f>Q214*H214</f>
        <v>0.085686278399999996</v>
      </c>
      <c r="S214" s="166">
        <v>0.128</v>
      </c>
      <c r="T214" s="167">
        <f>S214*H214</f>
        <v>183.53152</v>
      </c>
      <c r="AR214" s="16" t="s">
        <v>154</v>
      </c>
      <c r="AT214" s="16" t="s">
        <v>136</v>
      </c>
      <c r="AU214" s="16" t="s">
        <v>93</v>
      </c>
      <c r="AY214" s="16" t="s">
        <v>135</v>
      </c>
      <c r="BE214" s="168">
        <f>IF(N214="základní",J214,0)</f>
        <v>0</v>
      </c>
      <c r="BF214" s="168">
        <f>IF(N214="snížená",J214,0)</f>
        <v>0</v>
      </c>
      <c r="BG214" s="168">
        <f>IF(N214="zákl. přenesená",J214,0)</f>
        <v>0</v>
      </c>
      <c r="BH214" s="168">
        <f>IF(N214="sníž. přenesená",J214,0)</f>
        <v>0</v>
      </c>
      <c r="BI214" s="168">
        <f>IF(N214="nulová",J214,0)</f>
        <v>0</v>
      </c>
      <c r="BJ214" s="16" t="s">
        <v>23</v>
      </c>
      <c r="BK214" s="168">
        <f>ROUND(I214*H214,2)</f>
        <v>0</v>
      </c>
      <c r="BL214" s="16" t="s">
        <v>154</v>
      </c>
      <c r="BM214" s="16" t="s">
        <v>352</v>
      </c>
    </row>
    <row r="215" s="10" customFormat="1">
      <c r="B215" s="169"/>
      <c r="D215" s="170" t="s">
        <v>143</v>
      </c>
      <c r="E215" s="171" t="s">
        <v>1</v>
      </c>
      <c r="F215" s="172" t="s">
        <v>304</v>
      </c>
      <c r="H215" s="171" t="s">
        <v>1</v>
      </c>
      <c r="I215" s="173"/>
      <c r="L215" s="169"/>
      <c r="M215" s="174"/>
      <c r="N215" s="175"/>
      <c r="O215" s="175"/>
      <c r="P215" s="175"/>
      <c r="Q215" s="175"/>
      <c r="R215" s="175"/>
      <c r="S215" s="175"/>
      <c r="T215" s="176"/>
      <c r="AT215" s="171" t="s">
        <v>143</v>
      </c>
      <c r="AU215" s="171" t="s">
        <v>93</v>
      </c>
      <c r="AV215" s="10" t="s">
        <v>23</v>
      </c>
      <c r="AW215" s="10" t="s">
        <v>46</v>
      </c>
      <c r="AX215" s="10" t="s">
        <v>84</v>
      </c>
      <c r="AY215" s="171" t="s">
        <v>135</v>
      </c>
    </row>
    <row r="216" s="10" customFormat="1">
      <c r="B216" s="169"/>
      <c r="D216" s="170" t="s">
        <v>143</v>
      </c>
      <c r="E216" s="171" t="s">
        <v>1</v>
      </c>
      <c r="F216" s="172" t="s">
        <v>339</v>
      </c>
      <c r="H216" s="171" t="s">
        <v>1</v>
      </c>
      <c r="I216" s="173"/>
      <c r="L216" s="169"/>
      <c r="M216" s="174"/>
      <c r="N216" s="175"/>
      <c r="O216" s="175"/>
      <c r="P216" s="175"/>
      <c r="Q216" s="175"/>
      <c r="R216" s="175"/>
      <c r="S216" s="175"/>
      <c r="T216" s="176"/>
      <c r="AT216" s="171" t="s">
        <v>143</v>
      </c>
      <c r="AU216" s="171" t="s">
        <v>93</v>
      </c>
      <c r="AV216" s="10" t="s">
        <v>23</v>
      </c>
      <c r="AW216" s="10" t="s">
        <v>46</v>
      </c>
      <c r="AX216" s="10" t="s">
        <v>84</v>
      </c>
      <c r="AY216" s="171" t="s">
        <v>135</v>
      </c>
    </row>
    <row r="217" s="11" customFormat="1">
      <c r="B217" s="177"/>
      <c r="D217" s="170" t="s">
        <v>143</v>
      </c>
      <c r="E217" s="178" t="s">
        <v>1</v>
      </c>
      <c r="F217" s="179" t="s">
        <v>353</v>
      </c>
      <c r="H217" s="180">
        <v>1663.8399999999999</v>
      </c>
      <c r="I217" s="181"/>
      <c r="L217" s="177"/>
      <c r="M217" s="182"/>
      <c r="N217" s="183"/>
      <c r="O217" s="183"/>
      <c r="P217" s="183"/>
      <c r="Q217" s="183"/>
      <c r="R217" s="183"/>
      <c r="S217" s="183"/>
      <c r="T217" s="184"/>
      <c r="AT217" s="178" t="s">
        <v>143</v>
      </c>
      <c r="AU217" s="178" t="s">
        <v>93</v>
      </c>
      <c r="AV217" s="11" t="s">
        <v>93</v>
      </c>
      <c r="AW217" s="11" t="s">
        <v>46</v>
      </c>
      <c r="AX217" s="11" t="s">
        <v>84</v>
      </c>
      <c r="AY217" s="178" t="s">
        <v>135</v>
      </c>
    </row>
    <row r="218" s="10" customFormat="1">
      <c r="B218" s="169"/>
      <c r="D218" s="170" t="s">
        <v>143</v>
      </c>
      <c r="E218" s="171" t="s">
        <v>1</v>
      </c>
      <c r="F218" s="172" t="s">
        <v>354</v>
      </c>
      <c r="H218" s="171" t="s">
        <v>1</v>
      </c>
      <c r="I218" s="173"/>
      <c r="L218" s="169"/>
      <c r="M218" s="174"/>
      <c r="N218" s="175"/>
      <c r="O218" s="175"/>
      <c r="P218" s="175"/>
      <c r="Q218" s="175"/>
      <c r="R218" s="175"/>
      <c r="S218" s="175"/>
      <c r="T218" s="176"/>
      <c r="AT218" s="171" t="s">
        <v>143</v>
      </c>
      <c r="AU218" s="171" t="s">
        <v>93</v>
      </c>
      <c r="AV218" s="10" t="s">
        <v>23</v>
      </c>
      <c r="AW218" s="10" t="s">
        <v>46</v>
      </c>
      <c r="AX218" s="10" t="s">
        <v>84</v>
      </c>
      <c r="AY218" s="171" t="s">
        <v>135</v>
      </c>
    </row>
    <row r="219" s="11" customFormat="1">
      <c r="B219" s="177"/>
      <c r="D219" s="170" t="s">
        <v>143</v>
      </c>
      <c r="E219" s="178" t="s">
        <v>1</v>
      </c>
      <c r="F219" s="179" t="s">
        <v>355</v>
      </c>
      <c r="H219" s="180">
        <v>-230</v>
      </c>
      <c r="I219" s="181"/>
      <c r="L219" s="177"/>
      <c r="M219" s="182"/>
      <c r="N219" s="183"/>
      <c r="O219" s="183"/>
      <c r="P219" s="183"/>
      <c r="Q219" s="183"/>
      <c r="R219" s="183"/>
      <c r="S219" s="183"/>
      <c r="T219" s="184"/>
      <c r="AT219" s="178" t="s">
        <v>143</v>
      </c>
      <c r="AU219" s="178" t="s">
        <v>93</v>
      </c>
      <c r="AV219" s="11" t="s">
        <v>93</v>
      </c>
      <c r="AW219" s="11" t="s">
        <v>46</v>
      </c>
      <c r="AX219" s="11" t="s">
        <v>84</v>
      </c>
      <c r="AY219" s="178" t="s">
        <v>135</v>
      </c>
    </row>
    <row r="220" s="13" customFormat="1">
      <c r="B220" s="196"/>
      <c r="D220" s="170" t="s">
        <v>143</v>
      </c>
      <c r="E220" s="197" t="s">
        <v>1</v>
      </c>
      <c r="F220" s="198" t="s">
        <v>219</v>
      </c>
      <c r="H220" s="199">
        <v>1433.8399999999999</v>
      </c>
      <c r="I220" s="200"/>
      <c r="L220" s="196"/>
      <c r="M220" s="201"/>
      <c r="N220" s="202"/>
      <c r="O220" s="202"/>
      <c r="P220" s="202"/>
      <c r="Q220" s="202"/>
      <c r="R220" s="202"/>
      <c r="S220" s="202"/>
      <c r="T220" s="203"/>
      <c r="AT220" s="197" t="s">
        <v>143</v>
      </c>
      <c r="AU220" s="197" t="s">
        <v>93</v>
      </c>
      <c r="AV220" s="13" t="s">
        <v>154</v>
      </c>
      <c r="AW220" s="13" t="s">
        <v>46</v>
      </c>
      <c r="AX220" s="13" t="s">
        <v>23</v>
      </c>
      <c r="AY220" s="197" t="s">
        <v>135</v>
      </c>
    </row>
    <row r="221" s="1" customFormat="1" ht="16.5" customHeight="1">
      <c r="B221" s="156"/>
      <c r="C221" s="157" t="s">
        <v>356</v>
      </c>
      <c r="D221" s="157" t="s">
        <v>136</v>
      </c>
      <c r="E221" s="158" t="s">
        <v>357</v>
      </c>
      <c r="F221" s="159" t="s">
        <v>358</v>
      </c>
      <c r="G221" s="160" t="s">
        <v>302</v>
      </c>
      <c r="H221" s="161">
        <v>6.1200000000000001</v>
      </c>
      <c r="I221" s="162"/>
      <c r="J221" s="163">
        <f>ROUND(I221*H221,2)</f>
        <v>0</v>
      </c>
      <c r="K221" s="159" t="s">
        <v>194</v>
      </c>
      <c r="L221" s="35"/>
      <c r="M221" s="164" t="s">
        <v>1</v>
      </c>
      <c r="N221" s="165" t="s">
        <v>55</v>
      </c>
      <c r="O221" s="65"/>
      <c r="P221" s="166">
        <f>O221*H221</f>
        <v>0</v>
      </c>
      <c r="Q221" s="166">
        <v>1.2950000000000001E-06</v>
      </c>
      <c r="R221" s="166">
        <f>Q221*H221</f>
        <v>7.9254000000000004E-06</v>
      </c>
      <c r="S221" s="166">
        <v>0</v>
      </c>
      <c r="T221" s="167">
        <f>S221*H221</f>
        <v>0</v>
      </c>
      <c r="AR221" s="16" t="s">
        <v>154</v>
      </c>
      <c r="AT221" s="16" t="s">
        <v>136</v>
      </c>
      <c r="AU221" s="16" t="s">
        <v>93</v>
      </c>
      <c r="AY221" s="16" t="s">
        <v>135</v>
      </c>
      <c r="BE221" s="168">
        <f>IF(N221="základní",J221,0)</f>
        <v>0</v>
      </c>
      <c r="BF221" s="168">
        <f>IF(N221="snížená",J221,0)</f>
        <v>0</v>
      </c>
      <c r="BG221" s="168">
        <f>IF(N221="zákl. přenesená",J221,0)</f>
        <v>0</v>
      </c>
      <c r="BH221" s="168">
        <f>IF(N221="sníž. přenesená",J221,0)</f>
        <v>0</v>
      </c>
      <c r="BI221" s="168">
        <f>IF(N221="nulová",J221,0)</f>
        <v>0</v>
      </c>
      <c r="BJ221" s="16" t="s">
        <v>23</v>
      </c>
      <c r="BK221" s="168">
        <f>ROUND(I221*H221,2)</f>
        <v>0</v>
      </c>
      <c r="BL221" s="16" t="s">
        <v>154</v>
      </c>
      <c r="BM221" s="16" t="s">
        <v>359</v>
      </c>
    </row>
    <row r="222" s="10" customFormat="1">
      <c r="B222" s="169"/>
      <c r="D222" s="170" t="s">
        <v>143</v>
      </c>
      <c r="E222" s="171" t="s">
        <v>1</v>
      </c>
      <c r="F222" s="172" t="s">
        <v>304</v>
      </c>
      <c r="H222" s="171" t="s">
        <v>1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1" t="s">
        <v>143</v>
      </c>
      <c r="AU222" s="171" t="s">
        <v>93</v>
      </c>
      <c r="AV222" s="10" t="s">
        <v>23</v>
      </c>
      <c r="AW222" s="10" t="s">
        <v>46</v>
      </c>
      <c r="AX222" s="10" t="s">
        <v>84</v>
      </c>
      <c r="AY222" s="171" t="s">
        <v>135</v>
      </c>
    </row>
    <row r="223" s="10" customFormat="1">
      <c r="B223" s="169"/>
      <c r="D223" s="170" t="s">
        <v>143</v>
      </c>
      <c r="E223" s="171" t="s">
        <v>1</v>
      </c>
      <c r="F223" s="172" t="s">
        <v>360</v>
      </c>
      <c r="H223" s="171" t="s">
        <v>1</v>
      </c>
      <c r="I223" s="173"/>
      <c r="L223" s="169"/>
      <c r="M223" s="174"/>
      <c r="N223" s="175"/>
      <c r="O223" s="175"/>
      <c r="P223" s="175"/>
      <c r="Q223" s="175"/>
      <c r="R223" s="175"/>
      <c r="S223" s="175"/>
      <c r="T223" s="176"/>
      <c r="AT223" s="171" t="s">
        <v>143</v>
      </c>
      <c r="AU223" s="171" t="s">
        <v>93</v>
      </c>
      <c r="AV223" s="10" t="s">
        <v>23</v>
      </c>
      <c r="AW223" s="10" t="s">
        <v>46</v>
      </c>
      <c r="AX223" s="10" t="s">
        <v>84</v>
      </c>
      <c r="AY223" s="171" t="s">
        <v>135</v>
      </c>
    </row>
    <row r="224" s="11" customFormat="1">
      <c r="B224" s="177"/>
      <c r="D224" s="170" t="s">
        <v>143</v>
      </c>
      <c r="E224" s="178" t="s">
        <v>1</v>
      </c>
      <c r="F224" s="179" t="s">
        <v>361</v>
      </c>
      <c r="H224" s="180">
        <v>6.1200000000000001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143</v>
      </c>
      <c r="AU224" s="178" t="s">
        <v>93</v>
      </c>
      <c r="AV224" s="11" t="s">
        <v>93</v>
      </c>
      <c r="AW224" s="11" t="s">
        <v>46</v>
      </c>
      <c r="AX224" s="11" t="s">
        <v>23</v>
      </c>
      <c r="AY224" s="178" t="s">
        <v>135</v>
      </c>
    </row>
    <row r="225" s="1" customFormat="1" ht="16.5" customHeight="1">
      <c r="B225" s="156"/>
      <c r="C225" s="157" t="s">
        <v>362</v>
      </c>
      <c r="D225" s="157" t="s">
        <v>136</v>
      </c>
      <c r="E225" s="158" t="s">
        <v>363</v>
      </c>
      <c r="F225" s="159" t="s">
        <v>364</v>
      </c>
      <c r="G225" s="160" t="s">
        <v>262</v>
      </c>
      <c r="H225" s="161">
        <v>3.0699999999999998</v>
      </c>
      <c r="I225" s="162"/>
      <c r="J225" s="163">
        <f>ROUND(I225*H225,2)</f>
        <v>0</v>
      </c>
      <c r="K225" s="159" t="s">
        <v>194</v>
      </c>
      <c r="L225" s="35"/>
      <c r="M225" s="164" t="s">
        <v>1</v>
      </c>
      <c r="N225" s="165" t="s">
        <v>55</v>
      </c>
      <c r="O225" s="65"/>
      <c r="P225" s="166">
        <f>O225*H225</f>
        <v>0</v>
      </c>
      <c r="Q225" s="166">
        <v>0</v>
      </c>
      <c r="R225" s="166">
        <f>Q225*H225</f>
        <v>0</v>
      </c>
      <c r="S225" s="166">
        <v>0.098000000000000004</v>
      </c>
      <c r="T225" s="167">
        <f>S225*H225</f>
        <v>0.30086000000000002</v>
      </c>
      <c r="AR225" s="16" t="s">
        <v>154</v>
      </c>
      <c r="AT225" s="16" t="s">
        <v>136</v>
      </c>
      <c r="AU225" s="16" t="s">
        <v>93</v>
      </c>
      <c r="AY225" s="16" t="s">
        <v>135</v>
      </c>
      <c r="BE225" s="168">
        <f>IF(N225="základní",J225,0)</f>
        <v>0</v>
      </c>
      <c r="BF225" s="168">
        <f>IF(N225="snížená",J225,0)</f>
        <v>0</v>
      </c>
      <c r="BG225" s="168">
        <f>IF(N225="zákl. přenesená",J225,0)</f>
        <v>0</v>
      </c>
      <c r="BH225" s="168">
        <f>IF(N225="sníž. přenesená",J225,0)</f>
        <v>0</v>
      </c>
      <c r="BI225" s="168">
        <f>IF(N225="nulová",J225,0)</f>
        <v>0</v>
      </c>
      <c r="BJ225" s="16" t="s">
        <v>23</v>
      </c>
      <c r="BK225" s="168">
        <f>ROUND(I225*H225,2)</f>
        <v>0</v>
      </c>
      <c r="BL225" s="16" t="s">
        <v>154</v>
      </c>
      <c r="BM225" s="16" t="s">
        <v>365</v>
      </c>
    </row>
    <row r="226" s="10" customFormat="1">
      <c r="B226" s="169"/>
      <c r="D226" s="170" t="s">
        <v>143</v>
      </c>
      <c r="E226" s="171" t="s">
        <v>1</v>
      </c>
      <c r="F226" s="172" t="s">
        <v>304</v>
      </c>
      <c r="H226" s="171" t="s">
        <v>1</v>
      </c>
      <c r="I226" s="173"/>
      <c r="L226" s="169"/>
      <c r="M226" s="174"/>
      <c r="N226" s="175"/>
      <c r="O226" s="175"/>
      <c r="P226" s="175"/>
      <c r="Q226" s="175"/>
      <c r="R226" s="175"/>
      <c r="S226" s="175"/>
      <c r="T226" s="176"/>
      <c r="AT226" s="171" t="s">
        <v>143</v>
      </c>
      <c r="AU226" s="171" t="s">
        <v>93</v>
      </c>
      <c r="AV226" s="10" t="s">
        <v>23</v>
      </c>
      <c r="AW226" s="10" t="s">
        <v>46</v>
      </c>
      <c r="AX226" s="10" t="s">
        <v>84</v>
      </c>
      <c r="AY226" s="171" t="s">
        <v>135</v>
      </c>
    </row>
    <row r="227" s="10" customFormat="1">
      <c r="B227" s="169"/>
      <c r="D227" s="170" t="s">
        <v>143</v>
      </c>
      <c r="E227" s="171" t="s">
        <v>1</v>
      </c>
      <c r="F227" s="172" t="s">
        <v>360</v>
      </c>
      <c r="H227" s="171" t="s">
        <v>1</v>
      </c>
      <c r="I227" s="173"/>
      <c r="L227" s="169"/>
      <c r="M227" s="174"/>
      <c r="N227" s="175"/>
      <c r="O227" s="175"/>
      <c r="P227" s="175"/>
      <c r="Q227" s="175"/>
      <c r="R227" s="175"/>
      <c r="S227" s="175"/>
      <c r="T227" s="176"/>
      <c r="AT227" s="171" t="s">
        <v>143</v>
      </c>
      <c r="AU227" s="171" t="s">
        <v>93</v>
      </c>
      <c r="AV227" s="10" t="s">
        <v>23</v>
      </c>
      <c r="AW227" s="10" t="s">
        <v>46</v>
      </c>
      <c r="AX227" s="10" t="s">
        <v>84</v>
      </c>
      <c r="AY227" s="171" t="s">
        <v>135</v>
      </c>
    </row>
    <row r="228" s="11" customFormat="1">
      <c r="B228" s="177"/>
      <c r="D228" s="170" t="s">
        <v>143</v>
      </c>
      <c r="E228" s="178" t="s">
        <v>1</v>
      </c>
      <c r="F228" s="179" t="s">
        <v>366</v>
      </c>
      <c r="H228" s="180">
        <v>3.0699999999999998</v>
      </c>
      <c r="I228" s="181"/>
      <c r="L228" s="177"/>
      <c r="M228" s="182"/>
      <c r="N228" s="183"/>
      <c r="O228" s="183"/>
      <c r="P228" s="183"/>
      <c r="Q228" s="183"/>
      <c r="R228" s="183"/>
      <c r="S228" s="183"/>
      <c r="T228" s="184"/>
      <c r="AT228" s="178" t="s">
        <v>143</v>
      </c>
      <c r="AU228" s="178" t="s">
        <v>93</v>
      </c>
      <c r="AV228" s="11" t="s">
        <v>93</v>
      </c>
      <c r="AW228" s="11" t="s">
        <v>46</v>
      </c>
      <c r="AX228" s="11" t="s">
        <v>23</v>
      </c>
      <c r="AY228" s="178" t="s">
        <v>135</v>
      </c>
    </row>
    <row r="229" s="1" customFormat="1" ht="16.5" customHeight="1">
      <c r="B229" s="156"/>
      <c r="C229" s="157" t="s">
        <v>367</v>
      </c>
      <c r="D229" s="157" t="s">
        <v>136</v>
      </c>
      <c r="E229" s="158" t="s">
        <v>368</v>
      </c>
      <c r="F229" s="159" t="s">
        <v>369</v>
      </c>
      <c r="G229" s="160" t="s">
        <v>262</v>
      </c>
      <c r="H229" s="161">
        <v>24.920000000000002</v>
      </c>
      <c r="I229" s="162"/>
      <c r="J229" s="163">
        <f>ROUND(I229*H229,2)</f>
        <v>0</v>
      </c>
      <c r="K229" s="159" t="s">
        <v>194</v>
      </c>
      <c r="L229" s="35"/>
      <c r="M229" s="164" t="s">
        <v>1</v>
      </c>
      <c r="N229" s="165" t="s">
        <v>55</v>
      </c>
      <c r="O229" s="65"/>
      <c r="P229" s="166">
        <f>O229*H229</f>
        <v>0</v>
      </c>
      <c r="Q229" s="166">
        <v>0</v>
      </c>
      <c r="R229" s="166">
        <f>Q229*H229</f>
        <v>0</v>
      </c>
      <c r="S229" s="166">
        <v>0.22</v>
      </c>
      <c r="T229" s="167">
        <f>S229*H229</f>
        <v>5.4824000000000002</v>
      </c>
      <c r="AR229" s="16" t="s">
        <v>154</v>
      </c>
      <c r="AT229" s="16" t="s">
        <v>136</v>
      </c>
      <c r="AU229" s="16" t="s">
        <v>93</v>
      </c>
      <c r="AY229" s="16" t="s">
        <v>135</v>
      </c>
      <c r="BE229" s="168">
        <f>IF(N229="základní",J229,0)</f>
        <v>0</v>
      </c>
      <c r="BF229" s="168">
        <f>IF(N229="snížená",J229,0)</f>
        <v>0</v>
      </c>
      <c r="BG229" s="168">
        <f>IF(N229="zákl. přenesená",J229,0)</f>
        <v>0</v>
      </c>
      <c r="BH229" s="168">
        <f>IF(N229="sníž. přenesená",J229,0)</f>
        <v>0</v>
      </c>
      <c r="BI229" s="168">
        <f>IF(N229="nulová",J229,0)</f>
        <v>0</v>
      </c>
      <c r="BJ229" s="16" t="s">
        <v>23</v>
      </c>
      <c r="BK229" s="168">
        <f>ROUND(I229*H229,2)</f>
        <v>0</v>
      </c>
      <c r="BL229" s="16" t="s">
        <v>154</v>
      </c>
      <c r="BM229" s="16" t="s">
        <v>370</v>
      </c>
    </row>
    <row r="230" s="10" customFormat="1">
      <c r="B230" s="169"/>
      <c r="D230" s="170" t="s">
        <v>143</v>
      </c>
      <c r="E230" s="171" t="s">
        <v>1</v>
      </c>
      <c r="F230" s="172" t="s">
        <v>304</v>
      </c>
      <c r="H230" s="171" t="s">
        <v>1</v>
      </c>
      <c r="I230" s="173"/>
      <c r="L230" s="169"/>
      <c r="M230" s="174"/>
      <c r="N230" s="175"/>
      <c r="O230" s="175"/>
      <c r="P230" s="175"/>
      <c r="Q230" s="175"/>
      <c r="R230" s="175"/>
      <c r="S230" s="175"/>
      <c r="T230" s="176"/>
      <c r="AT230" s="171" t="s">
        <v>143</v>
      </c>
      <c r="AU230" s="171" t="s">
        <v>93</v>
      </c>
      <c r="AV230" s="10" t="s">
        <v>23</v>
      </c>
      <c r="AW230" s="10" t="s">
        <v>46</v>
      </c>
      <c r="AX230" s="10" t="s">
        <v>84</v>
      </c>
      <c r="AY230" s="171" t="s">
        <v>135</v>
      </c>
    </row>
    <row r="231" s="10" customFormat="1">
      <c r="B231" s="169"/>
      <c r="D231" s="170" t="s">
        <v>143</v>
      </c>
      <c r="E231" s="171" t="s">
        <v>1</v>
      </c>
      <c r="F231" s="172" t="s">
        <v>339</v>
      </c>
      <c r="H231" s="171" t="s">
        <v>1</v>
      </c>
      <c r="I231" s="173"/>
      <c r="L231" s="169"/>
      <c r="M231" s="174"/>
      <c r="N231" s="175"/>
      <c r="O231" s="175"/>
      <c r="P231" s="175"/>
      <c r="Q231" s="175"/>
      <c r="R231" s="175"/>
      <c r="S231" s="175"/>
      <c r="T231" s="176"/>
      <c r="AT231" s="171" t="s">
        <v>143</v>
      </c>
      <c r="AU231" s="171" t="s">
        <v>93</v>
      </c>
      <c r="AV231" s="10" t="s">
        <v>23</v>
      </c>
      <c r="AW231" s="10" t="s">
        <v>46</v>
      </c>
      <c r="AX231" s="10" t="s">
        <v>84</v>
      </c>
      <c r="AY231" s="171" t="s">
        <v>135</v>
      </c>
    </row>
    <row r="232" s="10" customFormat="1">
      <c r="B232" s="169"/>
      <c r="D232" s="170" t="s">
        <v>143</v>
      </c>
      <c r="E232" s="171" t="s">
        <v>1</v>
      </c>
      <c r="F232" s="172" t="s">
        <v>371</v>
      </c>
      <c r="H232" s="171" t="s">
        <v>1</v>
      </c>
      <c r="I232" s="173"/>
      <c r="L232" s="169"/>
      <c r="M232" s="174"/>
      <c r="N232" s="175"/>
      <c r="O232" s="175"/>
      <c r="P232" s="175"/>
      <c r="Q232" s="175"/>
      <c r="R232" s="175"/>
      <c r="S232" s="175"/>
      <c r="T232" s="176"/>
      <c r="AT232" s="171" t="s">
        <v>143</v>
      </c>
      <c r="AU232" s="171" t="s">
        <v>93</v>
      </c>
      <c r="AV232" s="10" t="s">
        <v>23</v>
      </c>
      <c r="AW232" s="10" t="s">
        <v>46</v>
      </c>
      <c r="AX232" s="10" t="s">
        <v>84</v>
      </c>
      <c r="AY232" s="171" t="s">
        <v>135</v>
      </c>
    </row>
    <row r="233" s="11" customFormat="1">
      <c r="B233" s="177"/>
      <c r="D233" s="170" t="s">
        <v>143</v>
      </c>
      <c r="E233" s="178" t="s">
        <v>1</v>
      </c>
      <c r="F233" s="179" t="s">
        <v>372</v>
      </c>
      <c r="H233" s="180">
        <v>24.920000000000002</v>
      </c>
      <c r="I233" s="181"/>
      <c r="L233" s="177"/>
      <c r="M233" s="182"/>
      <c r="N233" s="183"/>
      <c r="O233" s="183"/>
      <c r="P233" s="183"/>
      <c r="Q233" s="183"/>
      <c r="R233" s="183"/>
      <c r="S233" s="183"/>
      <c r="T233" s="184"/>
      <c r="AT233" s="178" t="s">
        <v>143</v>
      </c>
      <c r="AU233" s="178" t="s">
        <v>93</v>
      </c>
      <c r="AV233" s="11" t="s">
        <v>93</v>
      </c>
      <c r="AW233" s="11" t="s">
        <v>46</v>
      </c>
      <c r="AX233" s="11" t="s">
        <v>23</v>
      </c>
      <c r="AY233" s="178" t="s">
        <v>135</v>
      </c>
    </row>
    <row r="234" s="1" customFormat="1" ht="16.5" customHeight="1">
      <c r="B234" s="156"/>
      <c r="C234" s="157" t="s">
        <v>373</v>
      </c>
      <c r="D234" s="157" t="s">
        <v>136</v>
      </c>
      <c r="E234" s="158" t="s">
        <v>374</v>
      </c>
      <c r="F234" s="159" t="s">
        <v>375</v>
      </c>
      <c r="G234" s="160" t="s">
        <v>262</v>
      </c>
      <c r="H234" s="161">
        <v>182.59999999999999</v>
      </c>
      <c r="I234" s="162"/>
      <c r="J234" s="163">
        <f>ROUND(I234*H234,2)</f>
        <v>0</v>
      </c>
      <c r="K234" s="159" t="s">
        <v>194</v>
      </c>
      <c r="L234" s="35"/>
      <c r="M234" s="164" t="s">
        <v>1</v>
      </c>
      <c r="N234" s="165" t="s">
        <v>55</v>
      </c>
      <c r="O234" s="65"/>
      <c r="P234" s="166">
        <f>O234*H234</f>
        <v>0</v>
      </c>
      <c r="Q234" s="166">
        <v>0</v>
      </c>
      <c r="R234" s="166">
        <f>Q234*H234</f>
        <v>0</v>
      </c>
      <c r="S234" s="166">
        <v>0.22</v>
      </c>
      <c r="T234" s="167">
        <f>S234*H234</f>
        <v>40.171999999999997</v>
      </c>
      <c r="AR234" s="16" t="s">
        <v>154</v>
      </c>
      <c r="AT234" s="16" t="s">
        <v>136</v>
      </c>
      <c r="AU234" s="16" t="s">
        <v>93</v>
      </c>
      <c r="AY234" s="16" t="s">
        <v>135</v>
      </c>
      <c r="BE234" s="168">
        <f>IF(N234="základní",J234,0)</f>
        <v>0</v>
      </c>
      <c r="BF234" s="168">
        <f>IF(N234="snížená",J234,0)</f>
        <v>0</v>
      </c>
      <c r="BG234" s="168">
        <f>IF(N234="zákl. přenesená",J234,0)</f>
        <v>0</v>
      </c>
      <c r="BH234" s="168">
        <f>IF(N234="sníž. přenesená",J234,0)</f>
        <v>0</v>
      </c>
      <c r="BI234" s="168">
        <f>IF(N234="nulová",J234,0)</f>
        <v>0</v>
      </c>
      <c r="BJ234" s="16" t="s">
        <v>23</v>
      </c>
      <c r="BK234" s="168">
        <f>ROUND(I234*H234,2)</f>
        <v>0</v>
      </c>
      <c r="BL234" s="16" t="s">
        <v>154</v>
      </c>
      <c r="BM234" s="16" t="s">
        <v>376</v>
      </c>
    </row>
    <row r="235" s="10" customFormat="1">
      <c r="B235" s="169"/>
      <c r="D235" s="170" t="s">
        <v>143</v>
      </c>
      <c r="E235" s="171" t="s">
        <v>1</v>
      </c>
      <c r="F235" s="172" t="s">
        <v>304</v>
      </c>
      <c r="H235" s="171" t="s">
        <v>1</v>
      </c>
      <c r="I235" s="173"/>
      <c r="L235" s="169"/>
      <c r="M235" s="174"/>
      <c r="N235" s="175"/>
      <c r="O235" s="175"/>
      <c r="P235" s="175"/>
      <c r="Q235" s="175"/>
      <c r="R235" s="175"/>
      <c r="S235" s="175"/>
      <c r="T235" s="176"/>
      <c r="AT235" s="171" t="s">
        <v>143</v>
      </c>
      <c r="AU235" s="171" t="s">
        <v>93</v>
      </c>
      <c r="AV235" s="10" t="s">
        <v>23</v>
      </c>
      <c r="AW235" s="10" t="s">
        <v>46</v>
      </c>
      <c r="AX235" s="10" t="s">
        <v>84</v>
      </c>
      <c r="AY235" s="171" t="s">
        <v>135</v>
      </c>
    </row>
    <row r="236" s="10" customFormat="1">
      <c r="B236" s="169"/>
      <c r="D236" s="170" t="s">
        <v>143</v>
      </c>
      <c r="E236" s="171" t="s">
        <v>1</v>
      </c>
      <c r="F236" s="172" t="s">
        <v>339</v>
      </c>
      <c r="H236" s="171" t="s">
        <v>1</v>
      </c>
      <c r="I236" s="173"/>
      <c r="L236" s="169"/>
      <c r="M236" s="174"/>
      <c r="N236" s="175"/>
      <c r="O236" s="175"/>
      <c r="P236" s="175"/>
      <c r="Q236" s="175"/>
      <c r="R236" s="175"/>
      <c r="S236" s="175"/>
      <c r="T236" s="176"/>
      <c r="AT236" s="171" t="s">
        <v>143</v>
      </c>
      <c r="AU236" s="171" t="s">
        <v>93</v>
      </c>
      <c r="AV236" s="10" t="s">
        <v>23</v>
      </c>
      <c r="AW236" s="10" t="s">
        <v>46</v>
      </c>
      <c r="AX236" s="10" t="s">
        <v>84</v>
      </c>
      <c r="AY236" s="171" t="s">
        <v>135</v>
      </c>
    </row>
    <row r="237" s="10" customFormat="1">
      <c r="B237" s="169"/>
      <c r="D237" s="170" t="s">
        <v>143</v>
      </c>
      <c r="E237" s="171" t="s">
        <v>1</v>
      </c>
      <c r="F237" s="172" t="s">
        <v>371</v>
      </c>
      <c r="H237" s="171" t="s">
        <v>1</v>
      </c>
      <c r="I237" s="173"/>
      <c r="L237" s="169"/>
      <c r="M237" s="174"/>
      <c r="N237" s="175"/>
      <c r="O237" s="175"/>
      <c r="P237" s="175"/>
      <c r="Q237" s="175"/>
      <c r="R237" s="175"/>
      <c r="S237" s="175"/>
      <c r="T237" s="176"/>
      <c r="AT237" s="171" t="s">
        <v>143</v>
      </c>
      <c r="AU237" s="171" t="s">
        <v>93</v>
      </c>
      <c r="AV237" s="10" t="s">
        <v>23</v>
      </c>
      <c r="AW237" s="10" t="s">
        <v>46</v>
      </c>
      <c r="AX237" s="10" t="s">
        <v>84</v>
      </c>
      <c r="AY237" s="171" t="s">
        <v>135</v>
      </c>
    </row>
    <row r="238" s="11" customFormat="1">
      <c r="B238" s="177"/>
      <c r="D238" s="170" t="s">
        <v>143</v>
      </c>
      <c r="E238" s="178" t="s">
        <v>1</v>
      </c>
      <c r="F238" s="179" t="s">
        <v>377</v>
      </c>
      <c r="H238" s="180">
        <v>182.59999999999999</v>
      </c>
      <c r="I238" s="181"/>
      <c r="L238" s="177"/>
      <c r="M238" s="182"/>
      <c r="N238" s="183"/>
      <c r="O238" s="183"/>
      <c r="P238" s="183"/>
      <c r="Q238" s="183"/>
      <c r="R238" s="183"/>
      <c r="S238" s="183"/>
      <c r="T238" s="184"/>
      <c r="AT238" s="178" t="s">
        <v>143</v>
      </c>
      <c r="AU238" s="178" t="s">
        <v>93</v>
      </c>
      <c r="AV238" s="11" t="s">
        <v>93</v>
      </c>
      <c r="AW238" s="11" t="s">
        <v>46</v>
      </c>
      <c r="AX238" s="11" t="s">
        <v>23</v>
      </c>
      <c r="AY238" s="178" t="s">
        <v>135</v>
      </c>
    </row>
    <row r="239" s="1" customFormat="1" ht="16.5" customHeight="1">
      <c r="B239" s="156"/>
      <c r="C239" s="157" t="s">
        <v>378</v>
      </c>
      <c r="D239" s="157" t="s">
        <v>136</v>
      </c>
      <c r="E239" s="158" t="s">
        <v>379</v>
      </c>
      <c r="F239" s="159" t="s">
        <v>380</v>
      </c>
      <c r="G239" s="160" t="s">
        <v>262</v>
      </c>
      <c r="H239" s="161">
        <v>506.55000000000001</v>
      </c>
      <c r="I239" s="162"/>
      <c r="J239" s="163">
        <f>ROUND(I239*H239,2)</f>
        <v>0</v>
      </c>
      <c r="K239" s="159" t="s">
        <v>194</v>
      </c>
      <c r="L239" s="35"/>
      <c r="M239" s="164" t="s">
        <v>1</v>
      </c>
      <c r="N239" s="165" t="s">
        <v>55</v>
      </c>
      <c r="O239" s="65"/>
      <c r="P239" s="166">
        <f>O239*H239</f>
        <v>0</v>
      </c>
      <c r="Q239" s="166">
        <v>0</v>
      </c>
      <c r="R239" s="166">
        <f>Q239*H239</f>
        <v>0</v>
      </c>
      <c r="S239" s="166">
        <v>0.22</v>
      </c>
      <c r="T239" s="167">
        <f>S239*H239</f>
        <v>111.441</v>
      </c>
      <c r="AR239" s="16" t="s">
        <v>154</v>
      </c>
      <c r="AT239" s="16" t="s">
        <v>136</v>
      </c>
      <c r="AU239" s="16" t="s">
        <v>93</v>
      </c>
      <c r="AY239" s="16" t="s">
        <v>135</v>
      </c>
      <c r="BE239" s="168">
        <f>IF(N239="základní",J239,0)</f>
        <v>0</v>
      </c>
      <c r="BF239" s="168">
        <f>IF(N239="snížená",J239,0)</f>
        <v>0</v>
      </c>
      <c r="BG239" s="168">
        <f>IF(N239="zákl. přenesená",J239,0)</f>
        <v>0</v>
      </c>
      <c r="BH239" s="168">
        <f>IF(N239="sníž. přenesená",J239,0)</f>
        <v>0</v>
      </c>
      <c r="BI239" s="168">
        <f>IF(N239="nulová",J239,0)</f>
        <v>0</v>
      </c>
      <c r="BJ239" s="16" t="s">
        <v>23</v>
      </c>
      <c r="BK239" s="168">
        <f>ROUND(I239*H239,2)</f>
        <v>0</v>
      </c>
      <c r="BL239" s="16" t="s">
        <v>154</v>
      </c>
      <c r="BM239" s="16" t="s">
        <v>381</v>
      </c>
    </row>
    <row r="240" s="10" customFormat="1">
      <c r="B240" s="169"/>
      <c r="D240" s="170" t="s">
        <v>143</v>
      </c>
      <c r="E240" s="171" t="s">
        <v>1</v>
      </c>
      <c r="F240" s="172" t="s">
        <v>304</v>
      </c>
      <c r="H240" s="171" t="s">
        <v>1</v>
      </c>
      <c r="I240" s="173"/>
      <c r="L240" s="169"/>
      <c r="M240" s="174"/>
      <c r="N240" s="175"/>
      <c r="O240" s="175"/>
      <c r="P240" s="175"/>
      <c r="Q240" s="175"/>
      <c r="R240" s="175"/>
      <c r="S240" s="175"/>
      <c r="T240" s="176"/>
      <c r="AT240" s="171" t="s">
        <v>143</v>
      </c>
      <c r="AU240" s="171" t="s">
        <v>93</v>
      </c>
      <c r="AV240" s="10" t="s">
        <v>23</v>
      </c>
      <c r="AW240" s="10" t="s">
        <v>46</v>
      </c>
      <c r="AX240" s="10" t="s">
        <v>84</v>
      </c>
      <c r="AY240" s="171" t="s">
        <v>135</v>
      </c>
    </row>
    <row r="241" s="10" customFormat="1">
      <c r="B241" s="169"/>
      <c r="D241" s="170" t="s">
        <v>143</v>
      </c>
      <c r="E241" s="171" t="s">
        <v>1</v>
      </c>
      <c r="F241" s="172" t="s">
        <v>339</v>
      </c>
      <c r="H241" s="171" t="s">
        <v>1</v>
      </c>
      <c r="I241" s="173"/>
      <c r="L241" s="169"/>
      <c r="M241" s="174"/>
      <c r="N241" s="175"/>
      <c r="O241" s="175"/>
      <c r="P241" s="175"/>
      <c r="Q241" s="175"/>
      <c r="R241" s="175"/>
      <c r="S241" s="175"/>
      <c r="T241" s="176"/>
      <c r="AT241" s="171" t="s">
        <v>143</v>
      </c>
      <c r="AU241" s="171" t="s">
        <v>93</v>
      </c>
      <c r="AV241" s="10" t="s">
        <v>23</v>
      </c>
      <c r="AW241" s="10" t="s">
        <v>46</v>
      </c>
      <c r="AX241" s="10" t="s">
        <v>84</v>
      </c>
      <c r="AY241" s="171" t="s">
        <v>135</v>
      </c>
    </row>
    <row r="242" s="10" customFormat="1">
      <c r="B242" s="169"/>
      <c r="D242" s="170" t="s">
        <v>143</v>
      </c>
      <c r="E242" s="171" t="s">
        <v>1</v>
      </c>
      <c r="F242" s="172" t="s">
        <v>371</v>
      </c>
      <c r="H242" s="171" t="s">
        <v>1</v>
      </c>
      <c r="I242" s="173"/>
      <c r="L242" s="169"/>
      <c r="M242" s="174"/>
      <c r="N242" s="175"/>
      <c r="O242" s="175"/>
      <c r="P242" s="175"/>
      <c r="Q242" s="175"/>
      <c r="R242" s="175"/>
      <c r="S242" s="175"/>
      <c r="T242" s="176"/>
      <c r="AT242" s="171" t="s">
        <v>143</v>
      </c>
      <c r="AU242" s="171" t="s">
        <v>93</v>
      </c>
      <c r="AV242" s="10" t="s">
        <v>23</v>
      </c>
      <c r="AW242" s="10" t="s">
        <v>46</v>
      </c>
      <c r="AX242" s="10" t="s">
        <v>84</v>
      </c>
      <c r="AY242" s="171" t="s">
        <v>135</v>
      </c>
    </row>
    <row r="243" s="11" customFormat="1">
      <c r="B243" s="177"/>
      <c r="D243" s="170" t="s">
        <v>143</v>
      </c>
      <c r="E243" s="178" t="s">
        <v>1</v>
      </c>
      <c r="F243" s="179" t="s">
        <v>382</v>
      </c>
      <c r="H243" s="180">
        <v>506.55000000000001</v>
      </c>
      <c r="I243" s="181"/>
      <c r="L243" s="177"/>
      <c r="M243" s="182"/>
      <c r="N243" s="183"/>
      <c r="O243" s="183"/>
      <c r="P243" s="183"/>
      <c r="Q243" s="183"/>
      <c r="R243" s="183"/>
      <c r="S243" s="183"/>
      <c r="T243" s="184"/>
      <c r="AT243" s="178" t="s">
        <v>143</v>
      </c>
      <c r="AU243" s="178" t="s">
        <v>93</v>
      </c>
      <c r="AV243" s="11" t="s">
        <v>93</v>
      </c>
      <c r="AW243" s="11" t="s">
        <v>46</v>
      </c>
      <c r="AX243" s="11" t="s">
        <v>23</v>
      </c>
      <c r="AY243" s="178" t="s">
        <v>135</v>
      </c>
    </row>
    <row r="244" s="1" customFormat="1" ht="16.5" customHeight="1">
      <c r="B244" s="156"/>
      <c r="C244" s="157" t="s">
        <v>383</v>
      </c>
      <c r="D244" s="157" t="s">
        <v>136</v>
      </c>
      <c r="E244" s="158" t="s">
        <v>384</v>
      </c>
      <c r="F244" s="159" t="s">
        <v>385</v>
      </c>
      <c r="G244" s="160" t="s">
        <v>262</v>
      </c>
      <c r="H244" s="161">
        <v>2355.0999999999999</v>
      </c>
      <c r="I244" s="162"/>
      <c r="J244" s="163">
        <f>ROUND(I244*H244,2)</f>
        <v>0</v>
      </c>
      <c r="K244" s="159" t="s">
        <v>194</v>
      </c>
      <c r="L244" s="35"/>
      <c r="M244" s="164" t="s">
        <v>1</v>
      </c>
      <c r="N244" s="165" t="s">
        <v>55</v>
      </c>
      <c r="O244" s="65"/>
      <c r="P244" s="166">
        <f>O244*H244</f>
        <v>0</v>
      </c>
      <c r="Q244" s="166">
        <v>0</v>
      </c>
      <c r="R244" s="166">
        <f>Q244*H244</f>
        <v>0</v>
      </c>
      <c r="S244" s="166">
        <v>0.45000000000000001</v>
      </c>
      <c r="T244" s="167">
        <f>S244*H244</f>
        <v>1059.7950000000001</v>
      </c>
      <c r="AR244" s="16" t="s">
        <v>154</v>
      </c>
      <c r="AT244" s="16" t="s">
        <v>136</v>
      </c>
      <c r="AU244" s="16" t="s">
        <v>93</v>
      </c>
      <c r="AY244" s="16" t="s">
        <v>135</v>
      </c>
      <c r="BE244" s="168">
        <f>IF(N244="základní",J244,0)</f>
        <v>0</v>
      </c>
      <c r="BF244" s="168">
        <f>IF(N244="snížená",J244,0)</f>
        <v>0</v>
      </c>
      <c r="BG244" s="168">
        <f>IF(N244="zákl. přenesená",J244,0)</f>
        <v>0</v>
      </c>
      <c r="BH244" s="168">
        <f>IF(N244="sníž. přenesená",J244,0)</f>
        <v>0</v>
      </c>
      <c r="BI244" s="168">
        <f>IF(N244="nulová",J244,0)</f>
        <v>0</v>
      </c>
      <c r="BJ244" s="16" t="s">
        <v>23</v>
      </c>
      <c r="BK244" s="168">
        <f>ROUND(I244*H244,2)</f>
        <v>0</v>
      </c>
      <c r="BL244" s="16" t="s">
        <v>154</v>
      </c>
      <c r="BM244" s="16" t="s">
        <v>386</v>
      </c>
    </row>
    <row r="245" s="10" customFormat="1">
      <c r="B245" s="169"/>
      <c r="D245" s="170" t="s">
        <v>143</v>
      </c>
      <c r="E245" s="171" t="s">
        <v>1</v>
      </c>
      <c r="F245" s="172" t="s">
        <v>304</v>
      </c>
      <c r="H245" s="171" t="s">
        <v>1</v>
      </c>
      <c r="I245" s="173"/>
      <c r="L245" s="169"/>
      <c r="M245" s="174"/>
      <c r="N245" s="175"/>
      <c r="O245" s="175"/>
      <c r="P245" s="175"/>
      <c r="Q245" s="175"/>
      <c r="R245" s="175"/>
      <c r="S245" s="175"/>
      <c r="T245" s="176"/>
      <c r="AT245" s="171" t="s">
        <v>143</v>
      </c>
      <c r="AU245" s="171" t="s">
        <v>93</v>
      </c>
      <c r="AV245" s="10" t="s">
        <v>23</v>
      </c>
      <c r="AW245" s="10" t="s">
        <v>46</v>
      </c>
      <c r="AX245" s="10" t="s">
        <v>84</v>
      </c>
      <c r="AY245" s="171" t="s">
        <v>135</v>
      </c>
    </row>
    <row r="246" s="10" customFormat="1">
      <c r="B246" s="169"/>
      <c r="D246" s="170" t="s">
        <v>143</v>
      </c>
      <c r="E246" s="171" t="s">
        <v>1</v>
      </c>
      <c r="F246" s="172" t="s">
        <v>339</v>
      </c>
      <c r="H246" s="171" t="s">
        <v>1</v>
      </c>
      <c r="I246" s="173"/>
      <c r="L246" s="169"/>
      <c r="M246" s="174"/>
      <c r="N246" s="175"/>
      <c r="O246" s="175"/>
      <c r="P246" s="175"/>
      <c r="Q246" s="175"/>
      <c r="R246" s="175"/>
      <c r="S246" s="175"/>
      <c r="T246" s="176"/>
      <c r="AT246" s="171" t="s">
        <v>143</v>
      </c>
      <c r="AU246" s="171" t="s">
        <v>93</v>
      </c>
      <c r="AV246" s="10" t="s">
        <v>23</v>
      </c>
      <c r="AW246" s="10" t="s">
        <v>46</v>
      </c>
      <c r="AX246" s="10" t="s">
        <v>84</v>
      </c>
      <c r="AY246" s="171" t="s">
        <v>135</v>
      </c>
    </row>
    <row r="247" s="10" customFormat="1">
      <c r="B247" s="169"/>
      <c r="D247" s="170" t="s">
        <v>143</v>
      </c>
      <c r="E247" s="171" t="s">
        <v>1</v>
      </c>
      <c r="F247" s="172" t="s">
        <v>371</v>
      </c>
      <c r="H247" s="171" t="s">
        <v>1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1" t="s">
        <v>143</v>
      </c>
      <c r="AU247" s="171" t="s">
        <v>93</v>
      </c>
      <c r="AV247" s="10" t="s">
        <v>23</v>
      </c>
      <c r="AW247" s="10" t="s">
        <v>46</v>
      </c>
      <c r="AX247" s="10" t="s">
        <v>84</v>
      </c>
      <c r="AY247" s="171" t="s">
        <v>135</v>
      </c>
    </row>
    <row r="248" s="11" customFormat="1">
      <c r="B248" s="177"/>
      <c r="D248" s="170" t="s">
        <v>143</v>
      </c>
      <c r="E248" s="178" t="s">
        <v>1</v>
      </c>
      <c r="F248" s="179" t="s">
        <v>387</v>
      </c>
      <c r="H248" s="180">
        <v>2585.0999999999999</v>
      </c>
      <c r="I248" s="181"/>
      <c r="L248" s="177"/>
      <c r="M248" s="182"/>
      <c r="N248" s="183"/>
      <c r="O248" s="183"/>
      <c r="P248" s="183"/>
      <c r="Q248" s="183"/>
      <c r="R248" s="183"/>
      <c r="S248" s="183"/>
      <c r="T248" s="184"/>
      <c r="AT248" s="178" t="s">
        <v>143</v>
      </c>
      <c r="AU248" s="178" t="s">
        <v>93</v>
      </c>
      <c r="AV248" s="11" t="s">
        <v>93</v>
      </c>
      <c r="AW248" s="11" t="s">
        <v>46</v>
      </c>
      <c r="AX248" s="11" t="s">
        <v>84</v>
      </c>
      <c r="AY248" s="178" t="s">
        <v>135</v>
      </c>
    </row>
    <row r="249" s="10" customFormat="1">
      <c r="B249" s="169"/>
      <c r="D249" s="170" t="s">
        <v>143</v>
      </c>
      <c r="E249" s="171" t="s">
        <v>1</v>
      </c>
      <c r="F249" s="172" t="s">
        <v>354</v>
      </c>
      <c r="H249" s="171" t="s">
        <v>1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1" t="s">
        <v>143</v>
      </c>
      <c r="AU249" s="171" t="s">
        <v>93</v>
      </c>
      <c r="AV249" s="10" t="s">
        <v>23</v>
      </c>
      <c r="AW249" s="10" t="s">
        <v>46</v>
      </c>
      <c r="AX249" s="10" t="s">
        <v>84</v>
      </c>
      <c r="AY249" s="171" t="s">
        <v>135</v>
      </c>
    </row>
    <row r="250" s="11" customFormat="1">
      <c r="B250" s="177"/>
      <c r="D250" s="170" t="s">
        <v>143</v>
      </c>
      <c r="E250" s="178" t="s">
        <v>1</v>
      </c>
      <c r="F250" s="179" t="s">
        <v>355</v>
      </c>
      <c r="H250" s="180">
        <v>-230</v>
      </c>
      <c r="I250" s="181"/>
      <c r="L250" s="177"/>
      <c r="M250" s="182"/>
      <c r="N250" s="183"/>
      <c r="O250" s="183"/>
      <c r="P250" s="183"/>
      <c r="Q250" s="183"/>
      <c r="R250" s="183"/>
      <c r="S250" s="183"/>
      <c r="T250" s="184"/>
      <c r="AT250" s="178" t="s">
        <v>143</v>
      </c>
      <c r="AU250" s="178" t="s">
        <v>93</v>
      </c>
      <c r="AV250" s="11" t="s">
        <v>93</v>
      </c>
      <c r="AW250" s="11" t="s">
        <v>46</v>
      </c>
      <c r="AX250" s="11" t="s">
        <v>84</v>
      </c>
      <c r="AY250" s="178" t="s">
        <v>135</v>
      </c>
    </row>
    <row r="251" s="13" customFormat="1">
      <c r="B251" s="196"/>
      <c r="D251" s="170" t="s">
        <v>143</v>
      </c>
      <c r="E251" s="197" t="s">
        <v>1</v>
      </c>
      <c r="F251" s="198" t="s">
        <v>219</v>
      </c>
      <c r="H251" s="199">
        <v>2355.0999999999999</v>
      </c>
      <c r="I251" s="200"/>
      <c r="L251" s="196"/>
      <c r="M251" s="201"/>
      <c r="N251" s="202"/>
      <c r="O251" s="202"/>
      <c r="P251" s="202"/>
      <c r="Q251" s="202"/>
      <c r="R251" s="202"/>
      <c r="S251" s="202"/>
      <c r="T251" s="203"/>
      <c r="AT251" s="197" t="s">
        <v>143</v>
      </c>
      <c r="AU251" s="197" t="s">
        <v>93</v>
      </c>
      <c r="AV251" s="13" t="s">
        <v>154</v>
      </c>
      <c r="AW251" s="13" t="s">
        <v>46</v>
      </c>
      <c r="AX251" s="13" t="s">
        <v>23</v>
      </c>
      <c r="AY251" s="197" t="s">
        <v>135</v>
      </c>
    </row>
    <row r="252" s="1" customFormat="1" ht="16.5" customHeight="1">
      <c r="B252" s="156"/>
      <c r="C252" s="157" t="s">
        <v>388</v>
      </c>
      <c r="D252" s="157" t="s">
        <v>136</v>
      </c>
      <c r="E252" s="158" t="s">
        <v>389</v>
      </c>
      <c r="F252" s="159" t="s">
        <v>390</v>
      </c>
      <c r="G252" s="160" t="s">
        <v>262</v>
      </c>
      <c r="H252" s="161">
        <v>1447</v>
      </c>
      <c r="I252" s="162"/>
      <c r="J252" s="163">
        <f>ROUND(I252*H252,2)</f>
        <v>0</v>
      </c>
      <c r="K252" s="159" t="s">
        <v>194</v>
      </c>
      <c r="L252" s="35"/>
      <c r="M252" s="164" t="s">
        <v>1</v>
      </c>
      <c r="N252" s="165" t="s">
        <v>55</v>
      </c>
      <c r="O252" s="65"/>
      <c r="P252" s="166">
        <f>O252*H252</f>
        <v>0</v>
      </c>
      <c r="Q252" s="166">
        <v>0</v>
      </c>
      <c r="R252" s="166">
        <f>Q252*H252</f>
        <v>0</v>
      </c>
      <c r="S252" s="166">
        <v>0.28999999999999998</v>
      </c>
      <c r="T252" s="167">
        <f>S252*H252</f>
        <v>419.63</v>
      </c>
      <c r="AR252" s="16" t="s">
        <v>154</v>
      </c>
      <c r="AT252" s="16" t="s">
        <v>136</v>
      </c>
      <c r="AU252" s="16" t="s">
        <v>93</v>
      </c>
      <c r="AY252" s="16" t="s">
        <v>135</v>
      </c>
      <c r="BE252" s="168">
        <f>IF(N252="základní",J252,0)</f>
        <v>0</v>
      </c>
      <c r="BF252" s="168">
        <f>IF(N252="snížená",J252,0)</f>
        <v>0</v>
      </c>
      <c r="BG252" s="168">
        <f>IF(N252="zákl. přenesená",J252,0)</f>
        <v>0</v>
      </c>
      <c r="BH252" s="168">
        <f>IF(N252="sníž. přenesená",J252,0)</f>
        <v>0</v>
      </c>
      <c r="BI252" s="168">
        <f>IF(N252="nulová",J252,0)</f>
        <v>0</v>
      </c>
      <c r="BJ252" s="16" t="s">
        <v>23</v>
      </c>
      <c r="BK252" s="168">
        <f>ROUND(I252*H252,2)</f>
        <v>0</v>
      </c>
      <c r="BL252" s="16" t="s">
        <v>154</v>
      </c>
      <c r="BM252" s="16" t="s">
        <v>391</v>
      </c>
    </row>
    <row r="253" s="10" customFormat="1">
      <c r="B253" s="169"/>
      <c r="D253" s="170" t="s">
        <v>143</v>
      </c>
      <c r="E253" s="171" t="s">
        <v>1</v>
      </c>
      <c r="F253" s="172" t="s">
        <v>304</v>
      </c>
      <c r="H253" s="171" t="s">
        <v>1</v>
      </c>
      <c r="I253" s="173"/>
      <c r="L253" s="169"/>
      <c r="M253" s="174"/>
      <c r="N253" s="175"/>
      <c r="O253" s="175"/>
      <c r="P253" s="175"/>
      <c r="Q253" s="175"/>
      <c r="R253" s="175"/>
      <c r="S253" s="175"/>
      <c r="T253" s="176"/>
      <c r="AT253" s="171" t="s">
        <v>143</v>
      </c>
      <c r="AU253" s="171" t="s">
        <v>93</v>
      </c>
      <c r="AV253" s="10" t="s">
        <v>23</v>
      </c>
      <c r="AW253" s="10" t="s">
        <v>46</v>
      </c>
      <c r="AX253" s="10" t="s">
        <v>84</v>
      </c>
      <c r="AY253" s="171" t="s">
        <v>135</v>
      </c>
    </row>
    <row r="254" s="10" customFormat="1">
      <c r="B254" s="169"/>
      <c r="D254" s="170" t="s">
        <v>143</v>
      </c>
      <c r="E254" s="171" t="s">
        <v>1</v>
      </c>
      <c r="F254" s="172" t="s">
        <v>339</v>
      </c>
      <c r="H254" s="171" t="s">
        <v>1</v>
      </c>
      <c r="I254" s="173"/>
      <c r="L254" s="169"/>
      <c r="M254" s="174"/>
      <c r="N254" s="175"/>
      <c r="O254" s="175"/>
      <c r="P254" s="175"/>
      <c r="Q254" s="175"/>
      <c r="R254" s="175"/>
      <c r="S254" s="175"/>
      <c r="T254" s="176"/>
      <c r="AT254" s="171" t="s">
        <v>143</v>
      </c>
      <c r="AU254" s="171" t="s">
        <v>93</v>
      </c>
      <c r="AV254" s="10" t="s">
        <v>23</v>
      </c>
      <c r="AW254" s="10" t="s">
        <v>46</v>
      </c>
      <c r="AX254" s="10" t="s">
        <v>84</v>
      </c>
      <c r="AY254" s="171" t="s">
        <v>135</v>
      </c>
    </row>
    <row r="255" s="10" customFormat="1">
      <c r="B255" s="169"/>
      <c r="D255" s="170" t="s">
        <v>143</v>
      </c>
      <c r="E255" s="171" t="s">
        <v>1</v>
      </c>
      <c r="F255" s="172" t="s">
        <v>392</v>
      </c>
      <c r="H255" s="171" t="s">
        <v>1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1" t="s">
        <v>143</v>
      </c>
      <c r="AU255" s="171" t="s">
        <v>93</v>
      </c>
      <c r="AV255" s="10" t="s">
        <v>23</v>
      </c>
      <c r="AW255" s="10" t="s">
        <v>46</v>
      </c>
      <c r="AX255" s="10" t="s">
        <v>84</v>
      </c>
      <c r="AY255" s="171" t="s">
        <v>135</v>
      </c>
    </row>
    <row r="256" s="11" customFormat="1">
      <c r="B256" s="177"/>
      <c r="D256" s="170" t="s">
        <v>143</v>
      </c>
      <c r="E256" s="178" t="s">
        <v>1</v>
      </c>
      <c r="F256" s="179" t="s">
        <v>393</v>
      </c>
      <c r="H256" s="180">
        <v>1677</v>
      </c>
      <c r="I256" s="181"/>
      <c r="L256" s="177"/>
      <c r="M256" s="182"/>
      <c r="N256" s="183"/>
      <c r="O256" s="183"/>
      <c r="P256" s="183"/>
      <c r="Q256" s="183"/>
      <c r="R256" s="183"/>
      <c r="S256" s="183"/>
      <c r="T256" s="184"/>
      <c r="AT256" s="178" t="s">
        <v>143</v>
      </c>
      <c r="AU256" s="178" t="s">
        <v>93</v>
      </c>
      <c r="AV256" s="11" t="s">
        <v>93</v>
      </c>
      <c r="AW256" s="11" t="s">
        <v>46</v>
      </c>
      <c r="AX256" s="11" t="s">
        <v>84</v>
      </c>
      <c r="AY256" s="178" t="s">
        <v>135</v>
      </c>
    </row>
    <row r="257" s="10" customFormat="1">
      <c r="B257" s="169"/>
      <c r="D257" s="170" t="s">
        <v>143</v>
      </c>
      <c r="E257" s="171" t="s">
        <v>1</v>
      </c>
      <c r="F257" s="172" t="s">
        <v>354</v>
      </c>
      <c r="H257" s="171" t="s">
        <v>1</v>
      </c>
      <c r="I257" s="173"/>
      <c r="L257" s="169"/>
      <c r="M257" s="174"/>
      <c r="N257" s="175"/>
      <c r="O257" s="175"/>
      <c r="P257" s="175"/>
      <c r="Q257" s="175"/>
      <c r="R257" s="175"/>
      <c r="S257" s="175"/>
      <c r="T257" s="176"/>
      <c r="AT257" s="171" t="s">
        <v>143</v>
      </c>
      <c r="AU257" s="171" t="s">
        <v>93</v>
      </c>
      <c r="AV257" s="10" t="s">
        <v>23</v>
      </c>
      <c r="AW257" s="10" t="s">
        <v>46</v>
      </c>
      <c r="AX257" s="10" t="s">
        <v>84</v>
      </c>
      <c r="AY257" s="171" t="s">
        <v>135</v>
      </c>
    </row>
    <row r="258" s="11" customFormat="1">
      <c r="B258" s="177"/>
      <c r="D258" s="170" t="s">
        <v>143</v>
      </c>
      <c r="E258" s="178" t="s">
        <v>1</v>
      </c>
      <c r="F258" s="179" t="s">
        <v>355</v>
      </c>
      <c r="H258" s="180">
        <v>-230</v>
      </c>
      <c r="I258" s="181"/>
      <c r="L258" s="177"/>
      <c r="M258" s="182"/>
      <c r="N258" s="183"/>
      <c r="O258" s="183"/>
      <c r="P258" s="183"/>
      <c r="Q258" s="183"/>
      <c r="R258" s="183"/>
      <c r="S258" s="183"/>
      <c r="T258" s="184"/>
      <c r="AT258" s="178" t="s">
        <v>143</v>
      </c>
      <c r="AU258" s="178" t="s">
        <v>93</v>
      </c>
      <c r="AV258" s="11" t="s">
        <v>93</v>
      </c>
      <c r="AW258" s="11" t="s">
        <v>46</v>
      </c>
      <c r="AX258" s="11" t="s">
        <v>84</v>
      </c>
      <c r="AY258" s="178" t="s">
        <v>135</v>
      </c>
    </row>
    <row r="259" s="13" customFormat="1">
      <c r="B259" s="196"/>
      <c r="D259" s="170" t="s">
        <v>143</v>
      </c>
      <c r="E259" s="197" t="s">
        <v>1</v>
      </c>
      <c r="F259" s="198" t="s">
        <v>219</v>
      </c>
      <c r="H259" s="199">
        <v>1447</v>
      </c>
      <c r="I259" s="200"/>
      <c r="L259" s="196"/>
      <c r="M259" s="201"/>
      <c r="N259" s="202"/>
      <c r="O259" s="202"/>
      <c r="P259" s="202"/>
      <c r="Q259" s="202"/>
      <c r="R259" s="202"/>
      <c r="S259" s="202"/>
      <c r="T259" s="203"/>
      <c r="AT259" s="197" t="s">
        <v>143</v>
      </c>
      <c r="AU259" s="197" t="s">
        <v>93</v>
      </c>
      <c r="AV259" s="13" t="s">
        <v>154</v>
      </c>
      <c r="AW259" s="13" t="s">
        <v>46</v>
      </c>
      <c r="AX259" s="13" t="s">
        <v>23</v>
      </c>
      <c r="AY259" s="197" t="s">
        <v>135</v>
      </c>
    </row>
    <row r="260" s="1" customFormat="1" ht="16.5" customHeight="1">
      <c r="B260" s="156"/>
      <c r="C260" s="157" t="s">
        <v>394</v>
      </c>
      <c r="D260" s="157" t="s">
        <v>136</v>
      </c>
      <c r="E260" s="158" t="s">
        <v>395</v>
      </c>
      <c r="F260" s="159" t="s">
        <v>396</v>
      </c>
      <c r="G260" s="160" t="s">
        <v>262</v>
      </c>
      <c r="H260" s="161">
        <v>1663.8199999999999</v>
      </c>
      <c r="I260" s="162"/>
      <c r="J260" s="163">
        <f>ROUND(I260*H260,2)</f>
        <v>0</v>
      </c>
      <c r="K260" s="159" t="s">
        <v>194</v>
      </c>
      <c r="L260" s="35"/>
      <c r="M260" s="164" t="s">
        <v>1</v>
      </c>
      <c r="N260" s="165" t="s">
        <v>55</v>
      </c>
      <c r="O260" s="65"/>
      <c r="P260" s="166">
        <f>O260*H260</f>
        <v>0</v>
      </c>
      <c r="Q260" s="166">
        <v>0</v>
      </c>
      <c r="R260" s="166">
        <f>Q260*H260</f>
        <v>0</v>
      </c>
      <c r="S260" s="166">
        <v>0.44</v>
      </c>
      <c r="T260" s="167">
        <f>S260*H260</f>
        <v>732.08079999999995</v>
      </c>
      <c r="AR260" s="16" t="s">
        <v>154</v>
      </c>
      <c r="AT260" s="16" t="s">
        <v>136</v>
      </c>
      <c r="AU260" s="16" t="s">
        <v>93</v>
      </c>
      <c r="AY260" s="16" t="s">
        <v>135</v>
      </c>
      <c r="BE260" s="168">
        <f>IF(N260="základní",J260,0)</f>
        <v>0</v>
      </c>
      <c r="BF260" s="168">
        <f>IF(N260="snížená",J260,0)</f>
        <v>0</v>
      </c>
      <c r="BG260" s="168">
        <f>IF(N260="zákl. přenesená",J260,0)</f>
        <v>0</v>
      </c>
      <c r="BH260" s="168">
        <f>IF(N260="sníž. přenesená",J260,0)</f>
        <v>0</v>
      </c>
      <c r="BI260" s="168">
        <f>IF(N260="nulová",J260,0)</f>
        <v>0</v>
      </c>
      <c r="BJ260" s="16" t="s">
        <v>23</v>
      </c>
      <c r="BK260" s="168">
        <f>ROUND(I260*H260,2)</f>
        <v>0</v>
      </c>
      <c r="BL260" s="16" t="s">
        <v>154</v>
      </c>
      <c r="BM260" s="16" t="s">
        <v>397</v>
      </c>
    </row>
    <row r="261" s="10" customFormat="1">
      <c r="B261" s="169"/>
      <c r="D261" s="170" t="s">
        <v>143</v>
      </c>
      <c r="E261" s="171" t="s">
        <v>1</v>
      </c>
      <c r="F261" s="172" t="s">
        <v>304</v>
      </c>
      <c r="H261" s="171" t="s">
        <v>1</v>
      </c>
      <c r="I261" s="173"/>
      <c r="L261" s="169"/>
      <c r="M261" s="174"/>
      <c r="N261" s="175"/>
      <c r="O261" s="175"/>
      <c r="P261" s="175"/>
      <c r="Q261" s="175"/>
      <c r="R261" s="175"/>
      <c r="S261" s="175"/>
      <c r="T261" s="176"/>
      <c r="AT261" s="171" t="s">
        <v>143</v>
      </c>
      <c r="AU261" s="171" t="s">
        <v>93</v>
      </c>
      <c r="AV261" s="10" t="s">
        <v>23</v>
      </c>
      <c r="AW261" s="10" t="s">
        <v>46</v>
      </c>
      <c r="AX261" s="10" t="s">
        <v>84</v>
      </c>
      <c r="AY261" s="171" t="s">
        <v>135</v>
      </c>
    </row>
    <row r="262" s="10" customFormat="1">
      <c r="B262" s="169"/>
      <c r="D262" s="170" t="s">
        <v>143</v>
      </c>
      <c r="E262" s="171" t="s">
        <v>1</v>
      </c>
      <c r="F262" s="172" t="s">
        <v>339</v>
      </c>
      <c r="H262" s="171" t="s">
        <v>1</v>
      </c>
      <c r="I262" s="173"/>
      <c r="L262" s="169"/>
      <c r="M262" s="174"/>
      <c r="N262" s="175"/>
      <c r="O262" s="175"/>
      <c r="P262" s="175"/>
      <c r="Q262" s="175"/>
      <c r="R262" s="175"/>
      <c r="S262" s="175"/>
      <c r="T262" s="176"/>
      <c r="AT262" s="171" t="s">
        <v>143</v>
      </c>
      <c r="AU262" s="171" t="s">
        <v>93</v>
      </c>
      <c r="AV262" s="10" t="s">
        <v>23</v>
      </c>
      <c r="AW262" s="10" t="s">
        <v>46</v>
      </c>
      <c r="AX262" s="10" t="s">
        <v>84</v>
      </c>
      <c r="AY262" s="171" t="s">
        <v>135</v>
      </c>
    </row>
    <row r="263" s="10" customFormat="1">
      <c r="B263" s="169"/>
      <c r="D263" s="170" t="s">
        <v>143</v>
      </c>
      <c r="E263" s="171" t="s">
        <v>1</v>
      </c>
      <c r="F263" s="172" t="s">
        <v>392</v>
      </c>
      <c r="H263" s="171" t="s">
        <v>1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1" t="s">
        <v>143</v>
      </c>
      <c r="AU263" s="171" t="s">
        <v>93</v>
      </c>
      <c r="AV263" s="10" t="s">
        <v>23</v>
      </c>
      <c r="AW263" s="10" t="s">
        <v>46</v>
      </c>
      <c r="AX263" s="10" t="s">
        <v>84</v>
      </c>
      <c r="AY263" s="171" t="s">
        <v>135</v>
      </c>
    </row>
    <row r="264" s="11" customFormat="1">
      <c r="B264" s="177"/>
      <c r="D264" s="170" t="s">
        <v>143</v>
      </c>
      <c r="E264" s="178" t="s">
        <v>1</v>
      </c>
      <c r="F264" s="179" t="s">
        <v>398</v>
      </c>
      <c r="H264" s="180">
        <v>1663.8199999999999</v>
      </c>
      <c r="I264" s="181"/>
      <c r="L264" s="177"/>
      <c r="M264" s="182"/>
      <c r="N264" s="183"/>
      <c r="O264" s="183"/>
      <c r="P264" s="183"/>
      <c r="Q264" s="183"/>
      <c r="R264" s="183"/>
      <c r="S264" s="183"/>
      <c r="T264" s="184"/>
      <c r="AT264" s="178" t="s">
        <v>143</v>
      </c>
      <c r="AU264" s="178" t="s">
        <v>93</v>
      </c>
      <c r="AV264" s="11" t="s">
        <v>93</v>
      </c>
      <c r="AW264" s="11" t="s">
        <v>46</v>
      </c>
      <c r="AX264" s="11" t="s">
        <v>23</v>
      </c>
      <c r="AY264" s="178" t="s">
        <v>135</v>
      </c>
    </row>
    <row r="265" s="1" customFormat="1" ht="16.5" customHeight="1">
      <c r="B265" s="156"/>
      <c r="C265" s="157" t="s">
        <v>399</v>
      </c>
      <c r="D265" s="157" t="s">
        <v>136</v>
      </c>
      <c r="E265" s="158" t="s">
        <v>400</v>
      </c>
      <c r="F265" s="159" t="s">
        <v>401</v>
      </c>
      <c r="G265" s="160" t="s">
        <v>402</v>
      </c>
      <c r="H265" s="161">
        <v>6</v>
      </c>
      <c r="I265" s="162"/>
      <c r="J265" s="163">
        <f>ROUND(I265*H265,2)</f>
        <v>0</v>
      </c>
      <c r="K265" s="159" t="s">
        <v>194</v>
      </c>
      <c r="L265" s="35"/>
      <c r="M265" s="164" t="s">
        <v>1</v>
      </c>
      <c r="N265" s="165" t="s">
        <v>55</v>
      </c>
      <c r="O265" s="65"/>
      <c r="P265" s="166">
        <f>O265*H265</f>
        <v>0</v>
      </c>
      <c r="Q265" s="166">
        <v>0</v>
      </c>
      <c r="R265" s="166">
        <f>Q265*H265</f>
        <v>0</v>
      </c>
      <c r="S265" s="166">
        <v>0.082000000000000003</v>
      </c>
      <c r="T265" s="167">
        <f>S265*H265</f>
        <v>0.49199999999999999</v>
      </c>
      <c r="AR265" s="16" t="s">
        <v>154</v>
      </c>
      <c r="AT265" s="16" t="s">
        <v>136</v>
      </c>
      <c r="AU265" s="16" t="s">
        <v>93</v>
      </c>
      <c r="AY265" s="16" t="s">
        <v>135</v>
      </c>
      <c r="BE265" s="168">
        <f>IF(N265="základní",J265,0)</f>
        <v>0</v>
      </c>
      <c r="BF265" s="168">
        <f>IF(N265="snížená",J265,0)</f>
        <v>0</v>
      </c>
      <c r="BG265" s="168">
        <f>IF(N265="zákl. přenesená",J265,0)</f>
        <v>0</v>
      </c>
      <c r="BH265" s="168">
        <f>IF(N265="sníž. přenesená",J265,0)</f>
        <v>0</v>
      </c>
      <c r="BI265" s="168">
        <f>IF(N265="nulová",J265,0)</f>
        <v>0</v>
      </c>
      <c r="BJ265" s="16" t="s">
        <v>23</v>
      </c>
      <c r="BK265" s="168">
        <f>ROUND(I265*H265,2)</f>
        <v>0</v>
      </c>
      <c r="BL265" s="16" t="s">
        <v>154</v>
      </c>
      <c r="BM265" s="16" t="s">
        <v>403</v>
      </c>
    </row>
    <row r="266" s="10" customFormat="1">
      <c r="B266" s="169"/>
      <c r="D266" s="170" t="s">
        <v>143</v>
      </c>
      <c r="E266" s="171" t="s">
        <v>1</v>
      </c>
      <c r="F266" s="172" t="s">
        <v>304</v>
      </c>
      <c r="H266" s="171" t="s">
        <v>1</v>
      </c>
      <c r="I266" s="173"/>
      <c r="L266" s="169"/>
      <c r="M266" s="174"/>
      <c r="N266" s="175"/>
      <c r="O266" s="175"/>
      <c r="P266" s="175"/>
      <c r="Q266" s="175"/>
      <c r="R266" s="175"/>
      <c r="S266" s="175"/>
      <c r="T266" s="176"/>
      <c r="AT266" s="171" t="s">
        <v>143</v>
      </c>
      <c r="AU266" s="171" t="s">
        <v>93</v>
      </c>
      <c r="AV266" s="10" t="s">
        <v>23</v>
      </c>
      <c r="AW266" s="10" t="s">
        <v>46</v>
      </c>
      <c r="AX266" s="10" t="s">
        <v>84</v>
      </c>
      <c r="AY266" s="171" t="s">
        <v>135</v>
      </c>
    </row>
    <row r="267" s="11" customFormat="1">
      <c r="B267" s="177"/>
      <c r="D267" s="170" t="s">
        <v>143</v>
      </c>
      <c r="E267" s="178" t="s">
        <v>1</v>
      </c>
      <c r="F267" s="179" t="s">
        <v>162</v>
      </c>
      <c r="H267" s="180">
        <v>6</v>
      </c>
      <c r="I267" s="181"/>
      <c r="L267" s="177"/>
      <c r="M267" s="182"/>
      <c r="N267" s="183"/>
      <c r="O267" s="183"/>
      <c r="P267" s="183"/>
      <c r="Q267" s="183"/>
      <c r="R267" s="183"/>
      <c r="S267" s="183"/>
      <c r="T267" s="184"/>
      <c r="AT267" s="178" t="s">
        <v>143</v>
      </c>
      <c r="AU267" s="178" t="s">
        <v>93</v>
      </c>
      <c r="AV267" s="11" t="s">
        <v>93</v>
      </c>
      <c r="AW267" s="11" t="s">
        <v>46</v>
      </c>
      <c r="AX267" s="11" t="s">
        <v>23</v>
      </c>
      <c r="AY267" s="178" t="s">
        <v>135</v>
      </c>
    </row>
    <row r="268" s="1" customFormat="1" ht="16.5" customHeight="1">
      <c r="B268" s="156"/>
      <c r="C268" s="157" t="s">
        <v>404</v>
      </c>
      <c r="D268" s="157" t="s">
        <v>136</v>
      </c>
      <c r="E268" s="158" t="s">
        <v>405</v>
      </c>
      <c r="F268" s="159" t="s">
        <v>406</v>
      </c>
      <c r="G268" s="160" t="s">
        <v>402</v>
      </c>
      <c r="H268" s="161">
        <v>13</v>
      </c>
      <c r="I268" s="162"/>
      <c r="J268" s="163">
        <f>ROUND(I268*H268,2)</f>
        <v>0</v>
      </c>
      <c r="K268" s="159" t="s">
        <v>194</v>
      </c>
      <c r="L268" s="35"/>
      <c r="M268" s="164" t="s">
        <v>1</v>
      </c>
      <c r="N268" s="165" t="s">
        <v>55</v>
      </c>
      <c r="O268" s="65"/>
      <c r="P268" s="166">
        <f>O268*H268</f>
        <v>0</v>
      </c>
      <c r="Q268" s="166">
        <v>0</v>
      </c>
      <c r="R268" s="166">
        <f>Q268*H268</f>
        <v>0</v>
      </c>
      <c r="S268" s="166">
        <v>0.0040000000000000001</v>
      </c>
      <c r="T268" s="167">
        <f>S268*H268</f>
        <v>0.052000000000000005</v>
      </c>
      <c r="AR268" s="16" t="s">
        <v>154</v>
      </c>
      <c r="AT268" s="16" t="s">
        <v>136</v>
      </c>
      <c r="AU268" s="16" t="s">
        <v>93</v>
      </c>
      <c r="AY268" s="16" t="s">
        <v>135</v>
      </c>
      <c r="BE268" s="168">
        <f>IF(N268="základní",J268,0)</f>
        <v>0</v>
      </c>
      <c r="BF268" s="168">
        <f>IF(N268="snížená",J268,0)</f>
        <v>0</v>
      </c>
      <c r="BG268" s="168">
        <f>IF(N268="zákl. přenesená",J268,0)</f>
        <v>0</v>
      </c>
      <c r="BH268" s="168">
        <f>IF(N268="sníž. přenesená",J268,0)</f>
        <v>0</v>
      </c>
      <c r="BI268" s="168">
        <f>IF(N268="nulová",J268,0)</f>
        <v>0</v>
      </c>
      <c r="BJ268" s="16" t="s">
        <v>23</v>
      </c>
      <c r="BK268" s="168">
        <f>ROUND(I268*H268,2)</f>
        <v>0</v>
      </c>
      <c r="BL268" s="16" t="s">
        <v>154</v>
      </c>
      <c r="BM268" s="16" t="s">
        <v>407</v>
      </c>
    </row>
    <row r="269" s="10" customFormat="1">
      <c r="B269" s="169"/>
      <c r="D269" s="170" t="s">
        <v>143</v>
      </c>
      <c r="E269" s="171" t="s">
        <v>1</v>
      </c>
      <c r="F269" s="172" t="s">
        <v>304</v>
      </c>
      <c r="H269" s="171" t="s">
        <v>1</v>
      </c>
      <c r="I269" s="173"/>
      <c r="L269" s="169"/>
      <c r="M269" s="174"/>
      <c r="N269" s="175"/>
      <c r="O269" s="175"/>
      <c r="P269" s="175"/>
      <c r="Q269" s="175"/>
      <c r="R269" s="175"/>
      <c r="S269" s="175"/>
      <c r="T269" s="176"/>
      <c r="AT269" s="171" t="s">
        <v>143</v>
      </c>
      <c r="AU269" s="171" t="s">
        <v>93</v>
      </c>
      <c r="AV269" s="10" t="s">
        <v>23</v>
      </c>
      <c r="AW269" s="10" t="s">
        <v>46</v>
      </c>
      <c r="AX269" s="10" t="s">
        <v>84</v>
      </c>
      <c r="AY269" s="171" t="s">
        <v>135</v>
      </c>
    </row>
    <row r="270" s="11" customFormat="1">
      <c r="B270" s="177"/>
      <c r="D270" s="170" t="s">
        <v>143</v>
      </c>
      <c r="E270" s="178" t="s">
        <v>1</v>
      </c>
      <c r="F270" s="179" t="s">
        <v>259</v>
      </c>
      <c r="H270" s="180">
        <v>13</v>
      </c>
      <c r="I270" s="181"/>
      <c r="L270" s="177"/>
      <c r="M270" s="182"/>
      <c r="N270" s="183"/>
      <c r="O270" s="183"/>
      <c r="P270" s="183"/>
      <c r="Q270" s="183"/>
      <c r="R270" s="183"/>
      <c r="S270" s="183"/>
      <c r="T270" s="184"/>
      <c r="AT270" s="178" t="s">
        <v>143</v>
      </c>
      <c r="AU270" s="178" t="s">
        <v>93</v>
      </c>
      <c r="AV270" s="11" t="s">
        <v>93</v>
      </c>
      <c r="AW270" s="11" t="s">
        <v>46</v>
      </c>
      <c r="AX270" s="11" t="s">
        <v>23</v>
      </c>
      <c r="AY270" s="178" t="s">
        <v>135</v>
      </c>
    </row>
    <row r="271" s="1" customFormat="1" ht="16.5" customHeight="1">
      <c r="B271" s="156"/>
      <c r="C271" s="157" t="s">
        <v>408</v>
      </c>
      <c r="D271" s="157" t="s">
        <v>136</v>
      </c>
      <c r="E271" s="158" t="s">
        <v>409</v>
      </c>
      <c r="F271" s="159" t="s">
        <v>410</v>
      </c>
      <c r="G271" s="160" t="s">
        <v>248</v>
      </c>
      <c r="H271" s="161">
        <v>1718.3150000000001</v>
      </c>
      <c r="I271" s="162"/>
      <c r="J271" s="163">
        <f>ROUND(I271*H271,2)</f>
        <v>0</v>
      </c>
      <c r="K271" s="159" t="s">
        <v>194</v>
      </c>
      <c r="L271" s="35"/>
      <c r="M271" s="164" t="s">
        <v>1</v>
      </c>
      <c r="N271" s="165" t="s">
        <v>55</v>
      </c>
      <c r="O271" s="65"/>
      <c r="P271" s="166">
        <f>O271*H271</f>
        <v>0</v>
      </c>
      <c r="Q271" s="166">
        <v>0</v>
      </c>
      <c r="R271" s="166">
        <f>Q271*H271</f>
        <v>0</v>
      </c>
      <c r="S271" s="166">
        <v>0</v>
      </c>
      <c r="T271" s="167">
        <f>S271*H271</f>
        <v>0</v>
      </c>
      <c r="AR271" s="16" t="s">
        <v>154</v>
      </c>
      <c r="AT271" s="16" t="s">
        <v>136</v>
      </c>
      <c r="AU271" s="16" t="s">
        <v>93</v>
      </c>
      <c r="AY271" s="16" t="s">
        <v>135</v>
      </c>
      <c r="BE271" s="168">
        <f>IF(N271="základní",J271,0)</f>
        <v>0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6" t="s">
        <v>23</v>
      </c>
      <c r="BK271" s="168">
        <f>ROUND(I271*H271,2)</f>
        <v>0</v>
      </c>
      <c r="BL271" s="16" t="s">
        <v>154</v>
      </c>
      <c r="BM271" s="16" t="s">
        <v>411</v>
      </c>
    </row>
    <row r="272" s="10" customFormat="1">
      <c r="B272" s="169"/>
      <c r="D272" s="170" t="s">
        <v>143</v>
      </c>
      <c r="E272" s="171" t="s">
        <v>1</v>
      </c>
      <c r="F272" s="172" t="s">
        <v>271</v>
      </c>
      <c r="H272" s="171" t="s">
        <v>1</v>
      </c>
      <c r="I272" s="173"/>
      <c r="L272" s="169"/>
      <c r="M272" s="174"/>
      <c r="N272" s="175"/>
      <c r="O272" s="175"/>
      <c r="P272" s="175"/>
      <c r="Q272" s="175"/>
      <c r="R272" s="175"/>
      <c r="S272" s="175"/>
      <c r="T272" s="176"/>
      <c r="AT272" s="171" t="s">
        <v>143</v>
      </c>
      <c r="AU272" s="171" t="s">
        <v>93</v>
      </c>
      <c r="AV272" s="10" t="s">
        <v>23</v>
      </c>
      <c r="AW272" s="10" t="s">
        <v>46</v>
      </c>
      <c r="AX272" s="10" t="s">
        <v>84</v>
      </c>
      <c r="AY272" s="171" t="s">
        <v>135</v>
      </c>
    </row>
    <row r="273" s="10" customFormat="1">
      <c r="B273" s="169"/>
      <c r="D273" s="170" t="s">
        <v>143</v>
      </c>
      <c r="E273" s="171" t="s">
        <v>1</v>
      </c>
      <c r="F273" s="172" t="s">
        <v>412</v>
      </c>
      <c r="H273" s="171" t="s">
        <v>1</v>
      </c>
      <c r="I273" s="173"/>
      <c r="L273" s="169"/>
      <c r="M273" s="174"/>
      <c r="N273" s="175"/>
      <c r="O273" s="175"/>
      <c r="P273" s="175"/>
      <c r="Q273" s="175"/>
      <c r="R273" s="175"/>
      <c r="S273" s="175"/>
      <c r="T273" s="176"/>
      <c r="AT273" s="171" t="s">
        <v>143</v>
      </c>
      <c r="AU273" s="171" t="s">
        <v>93</v>
      </c>
      <c r="AV273" s="10" t="s">
        <v>23</v>
      </c>
      <c r="AW273" s="10" t="s">
        <v>46</v>
      </c>
      <c r="AX273" s="10" t="s">
        <v>84</v>
      </c>
      <c r="AY273" s="171" t="s">
        <v>135</v>
      </c>
    </row>
    <row r="274" s="11" customFormat="1">
      <c r="B274" s="177"/>
      <c r="D274" s="170" t="s">
        <v>143</v>
      </c>
      <c r="E274" s="178" t="s">
        <v>1</v>
      </c>
      <c r="F274" s="179" t="s">
        <v>413</v>
      </c>
      <c r="H274" s="180">
        <v>566.60400000000004</v>
      </c>
      <c r="I274" s="181"/>
      <c r="L274" s="177"/>
      <c r="M274" s="182"/>
      <c r="N274" s="183"/>
      <c r="O274" s="183"/>
      <c r="P274" s="183"/>
      <c r="Q274" s="183"/>
      <c r="R274" s="183"/>
      <c r="S274" s="183"/>
      <c r="T274" s="184"/>
      <c r="AT274" s="178" t="s">
        <v>143</v>
      </c>
      <c r="AU274" s="178" t="s">
        <v>93</v>
      </c>
      <c r="AV274" s="11" t="s">
        <v>93</v>
      </c>
      <c r="AW274" s="11" t="s">
        <v>46</v>
      </c>
      <c r="AX274" s="11" t="s">
        <v>84</v>
      </c>
      <c r="AY274" s="178" t="s">
        <v>135</v>
      </c>
    </row>
    <row r="275" s="10" customFormat="1">
      <c r="B275" s="169"/>
      <c r="D275" s="170" t="s">
        <v>143</v>
      </c>
      <c r="E275" s="171" t="s">
        <v>1</v>
      </c>
      <c r="F275" s="172" t="s">
        <v>414</v>
      </c>
      <c r="H275" s="171" t="s">
        <v>1</v>
      </c>
      <c r="I275" s="173"/>
      <c r="L275" s="169"/>
      <c r="M275" s="174"/>
      <c r="N275" s="175"/>
      <c r="O275" s="175"/>
      <c r="P275" s="175"/>
      <c r="Q275" s="175"/>
      <c r="R275" s="175"/>
      <c r="S275" s="175"/>
      <c r="T275" s="176"/>
      <c r="AT275" s="171" t="s">
        <v>143</v>
      </c>
      <c r="AU275" s="171" t="s">
        <v>93</v>
      </c>
      <c r="AV275" s="10" t="s">
        <v>23</v>
      </c>
      <c r="AW275" s="10" t="s">
        <v>46</v>
      </c>
      <c r="AX275" s="10" t="s">
        <v>84</v>
      </c>
      <c r="AY275" s="171" t="s">
        <v>135</v>
      </c>
    </row>
    <row r="276" s="11" customFormat="1">
      <c r="B276" s="177"/>
      <c r="D276" s="170" t="s">
        <v>143</v>
      </c>
      <c r="E276" s="178" t="s">
        <v>1</v>
      </c>
      <c r="F276" s="179" t="s">
        <v>415</v>
      </c>
      <c r="H276" s="180">
        <v>1151.711</v>
      </c>
      <c r="I276" s="181"/>
      <c r="L276" s="177"/>
      <c r="M276" s="182"/>
      <c r="N276" s="183"/>
      <c r="O276" s="183"/>
      <c r="P276" s="183"/>
      <c r="Q276" s="183"/>
      <c r="R276" s="183"/>
      <c r="S276" s="183"/>
      <c r="T276" s="184"/>
      <c r="AT276" s="178" t="s">
        <v>143</v>
      </c>
      <c r="AU276" s="178" t="s">
        <v>93</v>
      </c>
      <c r="AV276" s="11" t="s">
        <v>93</v>
      </c>
      <c r="AW276" s="11" t="s">
        <v>46</v>
      </c>
      <c r="AX276" s="11" t="s">
        <v>84</v>
      </c>
      <c r="AY276" s="178" t="s">
        <v>135</v>
      </c>
    </row>
    <row r="277" s="13" customFormat="1">
      <c r="B277" s="196"/>
      <c r="D277" s="170" t="s">
        <v>143</v>
      </c>
      <c r="E277" s="197" t="s">
        <v>1</v>
      </c>
      <c r="F277" s="198" t="s">
        <v>219</v>
      </c>
      <c r="H277" s="199">
        <v>1718.3150000000001</v>
      </c>
      <c r="I277" s="200"/>
      <c r="L277" s="196"/>
      <c r="M277" s="201"/>
      <c r="N277" s="202"/>
      <c r="O277" s="202"/>
      <c r="P277" s="202"/>
      <c r="Q277" s="202"/>
      <c r="R277" s="202"/>
      <c r="S277" s="202"/>
      <c r="T277" s="203"/>
      <c r="AT277" s="197" t="s">
        <v>143</v>
      </c>
      <c r="AU277" s="197" t="s">
        <v>93</v>
      </c>
      <c r="AV277" s="13" t="s">
        <v>154</v>
      </c>
      <c r="AW277" s="13" t="s">
        <v>46</v>
      </c>
      <c r="AX277" s="13" t="s">
        <v>23</v>
      </c>
      <c r="AY277" s="197" t="s">
        <v>135</v>
      </c>
    </row>
    <row r="278" s="1" customFormat="1" ht="16.5" customHeight="1">
      <c r="B278" s="156"/>
      <c r="C278" s="157" t="s">
        <v>416</v>
      </c>
      <c r="D278" s="157" t="s">
        <v>136</v>
      </c>
      <c r="E278" s="158" t="s">
        <v>417</v>
      </c>
      <c r="F278" s="159" t="s">
        <v>418</v>
      </c>
      <c r="G278" s="160" t="s">
        <v>248</v>
      </c>
      <c r="H278" s="161">
        <v>1699.809</v>
      </c>
      <c r="I278" s="162"/>
      <c r="J278" s="163">
        <f>ROUND(I278*H278,2)</f>
        <v>0</v>
      </c>
      <c r="K278" s="159" t="s">
        <v>194</v>
      </c>
      <c r="L278" s="35"/>
      <c r="M278" s="164" t="s">
        <v>1</v>
      </c>
      <c r="N278" s="165" t="s">
        <v>55</v>
      </c>
      <c r="O278" s="65"/>
      <c r="P278" s="166">
        <f>O278*H278</f>
        <v>0</v>
      </c>
      <c r="Q278" s="166">
        <v>0</v>
      </c>
      <c r="R278" s="166">
        <f>Q278*H278</f>
        <v>0</v>
      </c>
      <c r="S278" s="166">
        <v>0</v>
      </c>
      <c r="T278" s="167">
        <f>S278*H278</f>
        <v>0</v>
      </c>
      <c r="AR278" s="16" t="s">
        <v>154</v>
      </c>
      <c r="AT278" s="16" t="s">
        <v>136</v>
      </c>
      <c r="AU278" s="16" t="s">
        <v>93</v>
      </c>
      <c r="AY278" s="16" t="s">
        <v>135</v>
      </c>
      <c r="BE278" s="168">
        <f>IF(N278="základní",J278,0)</f>
        <v>0</v>
      </c>
      <c r="BF278" s="168">
        <f>IF(N278="snížená",J278,0)</f>
        <v>0</v>
      </c>
      <c r="BG278" s="168">
        <f>IF(N278="zákl. přenesená",J278,0)</f>
        <v>0</v>
      </c>
      <c r="BH278" s="168">
        <f>IF(N278="sníž. přenesená",J278,0)</f>
        <v>0</v>
      </c>
      <c r="BI278" s="168">
        <f>IF(N278="nulová",J278,0)</f>
        <v>0</v>
      </c>
      <c r="BJ278" s="16" t="s">
        <v>23</v>
      </c>
      <c r="BK278" s="168">
        <f>ROUND(I278*H278,2)</f>
        <v>0</v>
      </c>
      <c r="BL278" s="16" t="s">
        <v>154</v>
      </c>
      <c r="BM278" s="16" t="s">
        <v>419</v>
      </c>
    </row>
    <row r="279" s="10" customFormat="1">
      <c r="B279" s="169"/>
      <c r="D279" s="170" t="s">
        <v>143</v>
      </c>
      <c r="E279" s="171" t="s">
        <v>1</v>
      </c>
      <c r="F279" s="172" t="s">
        <v>420</v>
      </c>
      <c r="H279" s="171" t="s">
        <v>1</v>
      </c>
      <c r="I279" s="173"/>
      <c r="L279" s="169"/>
      <c r="M279" s="174"/>
      <c r="N279" s="175"/>
      <c r="O279" s="175"/>
      <c r="P279" s="175"/>
      <c r="Q279" s="175"/>
      <c r="R279" s="175"/>
      <c r="S279" s="175"/>
      <c r="T279" s="176"/>
      <c r="AT279" s="171" t="s">
        <v>143</v>
      </c>
      <c r="AU279" s="171" t="s">
        <v>93</v>
      </c>
      <c r="AV279" s="10" t="s">
        <v>23</v>
      </c>
      <c r="AW279" s="10" t="s">
        <v>46</v>
      </c>
      <c r="AX279" s="10" t="s">
        <v>84</v>
      </c>
      <c r="AY279" s="171" t="s">
        <v>135</v>
      </c>
    </row>
    <row r="280" s="10" customFormat="1">
      <c r="B280" s="169"/>
      <c r="D280" s="170" t="s">
        <v>143</v>
      </c>
      <c r="E280" s="171" t="s">
        <v>1</v>
      </c>
      <c r="F280" s="172" t="s">
        <v>271</v>
      </c>
      <c r="H280" s="171" t="s">
        <v>1</v>
      </c>
      <c r="I280" s="173"/>
      <c r="L280" s="169"/>
      <c r="M280" s="174"/>
      <c r="N280" s="175"/>
      <c r="O280" s="175"/>
      <c r="P280" s="175"/>
      <c r="Q280" s="175"/>
      <c r="R280" s="175"/>
      <c r="S280" s="175"/>
      <c r="T280" s="176"/>
      <c r="AT280" s="171" t="s">
        <v>143</v>
      </c>
      <c r="AU280" s="171" t="s">
        <v>93</v>
      </c>
      <c r="AV280" s="10" t="s">
        <v>23</v>
      </c>
      <c r="AW280" s="10" t="s">
        <v>46</v>
      </c>
      <c r="AX280" s="10" t="s">
        <v>84</v>
      </c>
      <c r="AY280" s="171" t="s">
        <v>135</v>
      </c>
    </row>
    <row r="281" s="10" customFormat="1">
      <c r="B281" s="169"/>
      <c r="D281" s="170" t="s">
        <v>143</v>
      </c>
      <c r="E281" s="171" t="s">
        <v>1</v>
      </c>
      <c r="F281" s="172" t="s">
        <v>412</v>
      </c>
      <c r="H281" s="171" t="s">
        <v>1</v>
      </c>
      <c r="I281" s="173"/>
      <c r="L281" s="169"/>
      <c r="M281" s="174"/>
      <c r="N281" s="175"/>
      <c r="O281" s="175"/>
      <c r="P281" s="175"/>
      <c r="Q281" s="175"/>
      <c r="R281" s="175"/>
      <c r="S281" s="175"/>
      <c r="T281" s="176"/>
      <c r="AT281" s="171" t="s">
        <v>143</v>
      </c>
      <c r="AU281" s="171" t="s">
        <v>93</v>
      </c>
      <c r="AV281" s="10" t="s">
        <v>23</v>
      </c>
      <c r="AW281" s="10" t="s">
        <v>46</v>
      </c>
      <c r="AX281" s="10" t="s">
        <v>84</v>
      </c>
      <c r="AY281" s="171" t="s">
        <v>135</v>
      </c>
    </row>
    <row r="282" s="11" customFormat="1">
      <c r="B282" s="177"/>
      <c r="D282" s="170" t="s">
        <v>143</v>
      </c>
      <c r="E282" s="178" t="s">
        <v>1</v>
      </c>
      <c r="F282" s="179" t="s">
        <v>421</v>
      </c>
      <c r="H282" s="180">
        <v>1699.809</v>
      </c>
      <c r="I282" s="181"/>
      <c r="L282" s="177"/>
      <c r="M282" s="182"/>
      <c r="N282" s="183"/>
      <c r="O282" s="183"/>
      <c r="P282" s="183"/>
      <c r="Q282" s="183"/>
      <c r="R282" s="183"/>
      <c r="S282" s="183"/>
      <c r="T282" s="184"/>
      <c r="AT282" s="178" t="s">
        <v>143</v>
      </c>
      <c r="AU282" s="178" t="s">
        <v>93</v>
      </c>
      <c r="AV282" s="11" t="s">
        <v>93</v>
      </c>
      <c r="AW282" s="11" t="s">
        <v>46</v>
      </c>
      <c r="AX282" s="11" t="s">
        <v>23</v>
      </c>
      <c r="AY282" s="178" t="s">
        <v>135</v>
      </c>
    </row>
    <row r="283" s="1" customFormat="1" ht="16.5" customHeight="1">
      <c r="B283" s="156"/>
      <c r="C283" s="157" t="s">
        <v>422</v>
      </c>
      <c r="D283" s="157" t="s">
        <v>136</v>
      </c>
      <c r="E283" s="158" t="s">
        <v>417</v>
      </c>
      <c r="F283" s="159" t="s">
        <v>418</v>
      </c>
      <c r="G283" s="160" t="s">
        <v>248</v>
      </c>
      <c r="H283" s="161">
        <v>29944.486000000001</v>
      </c>
      <c r="I283" s="162"/>
      <c r="J283" s="163">
        <f>ROUND(I283*H283,2)</f>
        <v>0</v>
      </c>
      <c r="K283" s="159" t="s">
        <v>194</v>
      </c>
      <c r="L283" s="35"/>
      <c r="M283" s="164" t="s">
        <v>1</v>
      </c>
      <c r="N283" s="165" t="s">
        <v>55</v>
      </c>
      <c r="O283" s="65"/>
      <c r="P283" s="166">
        <f>O283*H283</f>
        <v>0</v>
      </c>
      <c r="Q283" s="166">
        <v>0</v>
      </c>
      <c r="R283" s="166">
        <f>Q283*H283</f>
        <v>0</v>
      </c>
      <c r="S283" s="166">
        <v>0</v>
      </c>
      <c r="T283" s="167">
        <f>S283*H283</f>
        <v>0</v>
      </c>
      <c r="AR283" s="16" t="s">
        <v>154</v>
      </c>
      <c r="AT283" s="16" t="s">
        <v>136</v>
      </c>
      <c r="AU283" s="16" t="s">
        <v>93</v>
      </c>
      <c r="AY283" s="16" t="s">
        <v>135</v>
      </c>
      <c r="BE283" s="168">
        <f>IF(N283="základní",J283,0)</f>
        <v>0</v>
      </c>
      <c r="BF283" s="168">
        <f>IF(N283="snížená",J283,0)</f>
        <v>0</v>
      </c>
      <c r="BG283" s="168">
        <f>IF(N283="zákl. přenesená",J283,0)</f>
        <v>0</v>
      </c>
      <c r="BH283" s="168">
        <f>IF(N283="sníž. přenesená",J283,0)</f>
        <v>0</v>
      </c>
      <c r="BI283" s="168">
        <f>IF(N283="nulová",J283,0)</f>
        <v>0</v>
      </c>
      <c r="BJ283" s="16" t="s">
        <v>23</v>
      </c>
      <c r="BK283" s="168">
        <f>ROUND(I283*H283,2)</f>
        <v>0</v>
      </c>
      <c r="BL283" s="16" t="s">
        <v>154</v>
      </c>
      <c r="BM283" s="16" t="s">
        <v>423</v>
      </c>
    </row>
    <row r="284" s="10" customFormat="1">
      <c r="B284" s="169"/>
      <c r="D284" s="170" t="s">
        <v>143</v>
      </c>
      <c r="E284" s="171" t="s">
        <v>1</v>
      </c>
      <c r="F284" s="172" t="s">
        <v>424</v>
      </c>
      <c r="H284" s="171" t="s">
        <v>1</v>
      </c>
      <c r="I284" s="173"/>
      <c r="L284" s="169"/>
      <c r="M284" s="174"/>
      <c r="N284" s="175"/>
      <c r="O284" s="175"/>
      <c r="P284" s="175"/>
      <c r="Q284" s="175"/>
      <c r="R284" s="175"/>
      <c r="S284" s="175"/>
      <c r="T284" s="176"/>
      <c r="AT284" s="171" t="s">
        <v>143</v>
      </c>
      <c r="AU284" s="171" t="s">
        <v>93</v>
      </c>
      <c r="AV284" s="10" t="s">
        <v>23</v>
      </c>
      <c r="AW284" s="10" t="s">
        <v>46</v>
      </c>
      <c r="AX284" s="10" t="s">
        <v>84</v>
      </c>
      <c r="AY284" s="171" t="s">
        <v>135</v>
      </c>
    </row>
    <row r="285" s="10" customFormat="1">
      <c r="B285" s="169"/>
      <c r="D285" s="170" t="s">
        <v>143</v>
      </c>
      <c r="E285" s="171" t="s">
        <v>1</v>
      </c>
      <c r="F285" s="172" t="s">
        <v>271</v>
      </c>
      <c r="H285" s="171" t="s">
        <v>1</v>
      </c>
      <c r="I285" s="173"/>
      <c r="L285" s="169"/>
      <c r="M285" s="174"/>
      <c r="N285" s="175"/>
      <c r="O285" s="175"/>
      <c r="P285" s="175"/>
      <c r="Q285" s="175"/>
      <c r="R285" s="175"/>
      <c r="S285" s="175"/>
      <c r="T285" s="176"/>
      <c r="AT285" s="171" t="s">
        <v>143</v>
      </c>
      <c r="AU285" s="171" t="s">
        <v>93</v>
      </c>
      <c r="AV285" s="10" t="s">
        <v>23</v>
      </c>
      <c r="AW285" s="10" t="s">
        <v>46</v>
      </c>
      <c r="AX285" s="10" t="s">
        <v>84</v>
      </c>
      <c r="AY285" s="171" t="s">
        <v>135</v>
      </c>
    </row>
    <row r="286" s="10" customFormat="1">
      <c r="B286" s="169"/>
      <c r="D286" s="170" t="s">
        <v>143</v>
      </c>
      <c r="E286" s="171" t="s">
        <v>1</v>
      </c>
      <c r="F286" s="172" t="s">
        <v>414</v>
      </c>
      <c r="H286" s="171" t="s">
        <v>1</v>
      </c>
      <c r="I286" s="173"/>
      <c r="L286" s="169"/>
      <c r="M286" s="174"/>
      <c r="N286" s="175"/>
      <c r="O286" s="175"/>
      <c r="P286" s="175"/>
      <c r="Q286" s="175"/>
      <c r="R286" s="175"/>
      <c r="S286" s="175"/>
      <c r="T286" s="176"/>
      <c r="AT286" s="171" t="s">
        <v>143</v>
      </c>
      <c r="AU286" s="171" t="s">
        <v>93</v>
      </c>
      <c r="AV286" s="10" t="s">
        <v>23</v>
      </c>
      <c r="AW286" s="10" t="s">
        <v>46</v>
      </c>
      <c r="AX286" s="10" t="s">
        <v>84</v>
      </c>
      <c r="AY286" s="171" t="s">
        <v>135</v>
      </c>
    </row>
    <row r="287" s="11" customFormat="1">
      <c r="B287" s="177"/>
      <c r="D287" s="170" t="s">
        <v>143</v>
      </c>
      <c r="E287" s="178" t="s">
        <v>1</v>
      </c>
      <c r="F287" s="179" t="s">
        <v>425</v>
      </c>
      <c r="H287" s="180">
        <v>29944.486000000001</v>
      </c>
      <c r="I287" s="181"/>
      <c r="L287" s="177"/>
      <c r="M287" s="182"/>
      <c r="N287" s="183"/>
      <c r="O287" s="183"/>
      <c r="P287" s="183"/>
      <c r="Q287" s="183"/>
      <c r="R287" s="183"/>
      <c r="S287" s="183"/>
      <c r="T287" s="184"/>
      <c r="AT287" s="178" t="s">
        <v>143</v>
      </c>
      <c r="AU287" s="178" t="s">
        <v>93</v>
      </c>
      <c r="AV287" s="11" t="s">
        <v>93</v>
      </c>
      <c r="AW287" s="11" t="s">
        <v>46</v>
      </c>
      <c r="AX287" s="11" t="s">
        <v>23</v>
      </c>
      <c r="AY287" s="178" t="s">
        <v>135</v>
      </c>
    </row>
    <row r="288" s="1" customFormat="1" ht="16.5" customHeight="1">
      <c r="B288" s="156"/>
      <c r="C288" s="157" t="s">
        <v>426</v>
      </c>
      <c r="D288" s="157" t="s">
        <v>136</v>
      </c>
      <c r="E288" s="158" t="s">
        <v>427</v>
      </c>
      <c r="F288" s="159" t="s">
        <v>428</v>
      </c>
      <c r="G288" s="160" t="s">
        <v>248</v>
      </c>
      <c r="H288" s="161">
        <v>1117.191</v>
      </c>
      <c r="I288" s="162"/>
      <c r="J288" s="163">
        <f>ROUND(I288*H288,2)</f>
        <v>0</v>
      </c>
      <c r="K288" s="159" t="s">
        <v>194</v>
      </c>
      <c r="L288" s="35"/>
      <c r="M288" s="164" t="s">
        <v>1</v>
      </c>
      <c r="N288" s="165" t="s">
        <v>55</v>
      </c>
      <c r="O288" s="65"/>
      <c r="P288" s="166">
        <f>O288*H288</f>
        <v>0</v>
      </c>
      <c r="Q288" s="166">
        <v>0</v>
      </c>
      <c r="R288" s="166">
        <f>Q288*H288</f>
        <v>0</v>
      </c>
      <c r="S288" s="166">
        <v>0</v>
      </c>
      <c r="T288" s="167">
        <f>S288*H288</f>
        <v>0</v>
      </c>
      <c r="AR288" s="16" t="s">
        <v>154</v>
      </c>
      <c r="AT288" s="16" t="s">
        <v>136</v>
      </c>
      <c r="AU288" s="16" t="s">
        <v>93</v>
      </c>
      <c r="AY288" s="16" t="s">
        <v>135</v>
      </c>
      <c r="BE288" s="168">
        <f>IF(N288="základní",J288,0)</f>
        <v>0</v>
      </c>
      <c r="BF288" s="168">
        <f>IF(N288="snížená",J288,0)</f>
        <v>0</v>
      </c>
      <c r="BG288" s="168">
        <f>IF(N288="zákl. přenesená",J288,0)</f>
        <v>0</v>
      </c>
      <c r="BH288" s="168">
        <f>IF(N288="sníž. přenesená",J288,0)</f>
        <v>0</v>
      </c>
      <c r="BI288" s="168">
        <f>IF(N288="nulová",J288,0)</f>
        <v>0</v>
      </c>
      <c r="BJ288" s="16" t="s">
        <v>23</v>
      </c>
      <c r="BK288" s="168">
        <f>ROUND(I288*H288,2)</f>
        <v>0</v>
      </c>
      <c r="BL288" s="16" t="s">
        <v>154</v>
      </c>
      <c r="BM288" s="16" t="s">
        <v>429</v>
      </c>
    </row>
    <row r="289" s="10" customFormat="1">
      <c r="B289" s="169"/>
      <c r="D289" s="170" t="s">
        <v>143</v>
      </c>
      <c r="E289" s="171" t="s">
        <v>1</v>
      </c>
      <c r="F289" s="172" t="s">
        <v>271</v>
      </c>
      <c r="H289" s="171" t="s">
        <v>1</v>
      </c>
      <c r="I289" s="173"/>
      <c r="L289" s="169"/>
      <c r="M289" s="174"/>
      <c r="N289" s="175"/>
      <c r="O289" s="175"/>
      <c r="P289" s="175"/>
      <c r="Q289" s="175"/>
      <c r="R289" s="175"/>
      <c r="S289" s="175"/>
      <c r="T289" s="176"/>
      <c r="AT289" s="171" t="s">
        <v>143</v>
      </c>
      <c r="AU289" s="171" t="s">
        <v>93</v>
      </c>
      <c r="AV289" s="10" t="s">
        <v>23</v>
      </c>
      <c r="AW289" s="10" t="s">
        <v>46</v>
      </c>
      <c r="AX289" s="10" t="s">
        <v>84</v>
      </c>
      <c r="AY289" s="171" t="s">
        <v>135</v>
      </c>
    </row>
    <row r="290" s="10" customFormat="1">
      <c r="B290" s="169"/>
      <c r="D290" s="170" t="s">
        <v>143</v>
      </c>
      <c r="E290" s="171" t="s">
        <v>1</v>
      </c>
      <c r="F290" s="172" t="s">
        <v>430</v>
      </c>
      <c r="H290" s="171" t="s">
        <v>1</v>
      </c>
      <c r="I290" s="173"/>
      <c r="L290" s="169"/>
      <c r="M290" s="174"/>
      <c r="N290" s="175"/>
      <c r="O290" s="175"/>
      <c r="P290" s="175"/>
      <c r="Q290" s="175"/>
      <c r="R290" s="175"/>
      <c r="S290" s="175"/>
      <c r="T290" s="176"/>
      <c r="AT290" s="171" t="s">
        <v>143</v>
      </c>
      <c r="AU290" s="171" t="s">
        <v>93</v>
      </c>
      <c r="AV290" s="10" t="s">
        <v>23</v>
      </c>
      <c r="AW290" s="10" t="s">
        <v>46</v>
      </c>
      <c r="AX290" s="10" t="s">
        <v>84</v>
      </c>
      <c r="AY290" s="171" t="s">
        <v>135</v>
      </c>
    </row>
    <row r="291" s="11" customFormat="1">
      <c r="B291" s="177"/>
      <c r="D291" s="170" t="s">
        <v>143</v>
      </c>
      <c r="E291" s="178" t="s">
        <v>1</v>
      </c>
      <c r="F291" s="179" t="s">
        <v>431</v>
      </c>
      <c r="H291" s="180">
        <v>1117.191</v>
      </c>
      <c r="I291" s="181"/>
      <c r="L291" s="177"/>
      <c r="M291" s="182"/>
      <c r="N291" s="183"/>
      <c r="O291" s="183"/>
      <c r="P291" s="183"/>
      <c r="Q291" s="183"/>
      <c r="R291" s="183"/>
      <c r="S291" s="183"/>
      <c r="T291" s="184"/>
      <c r="AT291" s="178" t="s">
        <v>143</v>
      </c>
      <c r="AU291" s="178" t="s">
        <v>93</v>
      </c>
      <c r="AV291" s="11" t="s">
        <v>93</v>
      </c>
      <c r="AW291" s="11" t="s">
        <v>46</v>
      </c>
      <c r="AX291" s="11" t="s">
        <v>23</v>
      </c>
      <c r="AY291" s="178" t="s">
        <v>135</v>
      </c>
    </row>
    <row r="292" s="1" customFormat="1" ht="16.5" customHeight="1">
      <c r="B292" s="156"/>
      <c r="C292" s="157" t="s">
        <v>432</v>
      </c>
      <c r="D292" s="157" t="s">
        <v>136</v>
      </c>
      <c r="E292" s="158" t="s">
        <v>433</v>
      </c>
      <c r="F292" s="159" t="s">
        <v>434</v>
      </c>
      <c r="G292" s="160" t="s">
        <v>248</v>
      </c>
      <c r="H292" s="161">
        <v>29046.966</v>
      </c>
      <c r="I292" s="162"/>
      <c r="J292" s="163">
        <f>ROUND(I292*H292,2)</f>
        <v>0</v>
      </c>
      <c r="K292" s="159" t="s">
        <v>194</v>
      </c>
      <c r="L292" s="35"/>
      <c r="M292" s="164" t="s">
        <v>1</v>
      </c>
      <c r="N292" s="165" t="s">
        <v>55</v>
      </c>
      <c r="O292" s="65"/>
      <c r="P292" s="166">
        <f>O292*H292</f>
        <v>0</v>
      </c>
      <c r="Q292" s="166">
        <v>0</v>
      </c>
      <c r="R292" s="166">
        <f>Q292*H292</f>
        <v>0</v>
      </c>
      <c r="S292" s="166">
        <v>0</v>
      </c>
      <c r="T292" s="167">
        <f>S292*H292</f>
        <v>0</v>
      </c>
      <c r="AR292" s="16" t="s">
        <v>154</v>
      </c>
      <c r="AT292" s="16" t="s">
        <v>136</v>
      </c>
      <c r="AU292" s="16" t="s">
        <v>93</v>
      </c>
      <c r="AY292" s="16" t="s">
        <v>135</v>
      </c>
      <c r="BE292" s="168">
        <f>IF(N292="základní",J292,0)</f>
        <v>0</v>
      </c>
      <c r="BF292" s="168">
        <f>IF(N292="snížená",J292,0)</f>
        <v>0</v>
      </c>
      <c r="BG292" s="168">
        <f>IF(N292="zákl. přenesená",J292,0)</f>
        <v>0</v>
      </c>
      <c r="BH292" s="168">
        <f>IF(N292="sníž. přenesená",J292,0)</f>
        <v>0</v>
      </c>
      <c r="BI292" s="168">
        <f>IF(N292="nulová",J292,0)</f>
        <v>0</v>
      </c>
      <c r="BJ292" s="16" t="s">
        <v>23</v>
      </c>
      <c r="BK292" s="168">
        <f>ROUND(I292*H292,2)</f>
        <v>0</v>
      </c>
      <c r="BL292" s="16" t="s">
        <v>154</v>
      </c>
      <c r="BM292" s="16" t="s">
        <v>435</v>
      </c>
    </row>
    <row r="293" s="10" customFormat="1">
      <c r="B293" s="169"/>
      <c r="D293" s="170" t="s">
        <v>143</v>
      </c>
      <c r="E293" s="171" t="s">
        <v>1</v>
      </c>
      <c r="F293" s="172" t="s">
        <v>424</v>
      </c>
      <c r="H293" s="171" t="s">
        <v>1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1" t="s">
        <v>143</v>
      </c>
      <c r="AU293" s="171" t="s">
        <v>93</v>
      </c>
      <c r="AV293" s="10" t="s">
        <v>23</v>
      </c>
      <c r="AW293" s="10" t="s">
        <v>46</v>
      </c>
      <c r="AX293" s="10" t="s">
        <v>84</v>
      </c>
      <c r="AY293" s="171" t="s">
        <v>135</v>
      </c>
    </row>
    <row r="294" s="10" customFormat="1">
      <c r="B294" s="169"/>
      <c r="D294" s="170" t="s">
        <v>143</v>
      </c>
      <c r="E294" s="171" t="s">
        <v>1</v>
      </c>
      <c r="F294" s="172" t="s">
        <v>271</v>
      </c>
      <c r="H294" s="171" t="s">
        <v>1</v>
      </c>
      <c r="I294" s="173"/>
      <c r="L294" s="169"/>
      <c r="M294" s="174"/>
      <c r="N294" s="175"/>
      <c r="O294" s="175"/>
      <c r="P294" s="175"/>
      <c r="Q294" s="175"/>
      <c r="R294" s="175"/>
      <c r="S294" s="175"/>
      <c r="T294" s="176"/>
      <c r="AT294" s="171" t="s">
        <v>143</v>
      </c>
      <c r="AU294" s="171" t="s">
        <v>93</v>
      </c>
      <c r="AV294" s="10" t="s">
        <v>23</v>
      </c>
      <c r="AW294" s="10" t="s">
        <v>46</v>
      </c>
      <c r="AX294" s="10" t="s">
        <v>84</v>
      </c>
      <c r="AY294" s="171" t="s">
        <v>135</v>
      </c>
    </row>
    <row r="295" s="10" customFormat="1">
      <c r="B295" s="169"/>
      <c r="D295" s="170" t="s">
        <v>143</v>
      </c>
      <c r="E295" s="171" t="s">
        <v>1</v>
      </c>
      <c r="F295" s="172" t="s">
        <v>430</v>
      </c>
      <c r="H295" s="171" t="s">
        <v>1</v>
      </c>
      <c r="I295" s="173"/>
      <c r="L295" s="169"/>
      <c r="M295" s="174"/>
      <c r="N295" s="175"/>
      <c r="O295" s="175"/>
      <c r="P295" s="175"/>
      <c r="Q295" s="175"/>
      <c r="R295" s="175"/>
      <c r="S295" s="175"/>
      <c r="T295" s="176"/>
      <c r="AT295" s="171" t="s">
        <v>143</v>
      </c>
      <c r="AU295" s="171" t="s">
        <v>93</v>
      </c>
      <c r="AV295" s="10" t="s">
        <v>23</v>
      </c>
      <c r="AW295" s="10" t="s">
        <v>46</v>
      </c>
      <c r="AX295" s="10" t="s">
        <v>84</v>
      </c>
      <c r="AY295" s="171" t="s">
        <v>135</v>
      </c>
    </row>
    <row r="296" s="11" customFormat="1">
      <c r="B296" s="177"/>
      <c r="D296" s="170" t="s">
        <v>143</v>
      </c>
      <c r="E296" s="178" t="s">
        <v>1</v>
      </c>
      <c r="F296" s="179" t="s">
        <v>436</v>
      </c>
      <c r="H296" s="180">
        <v>29046.966</v>
      </c>
      <c r="I296" s="181"/>
      <c r="L296" s="177"/>
      <c r="M296" s="182"/>
      <c r="N296" s="183"/>
      <c r="O296" s="183"/>
      <c r="P296" s="183"/>
      <c r="Q296" s="183"/>
      <c r="R296" s="183"/>
      <c r="S296" s="183"/>
      <c r="T296" s="184"/>
      <c r="AT296" s="178" t="s">
        <v>143</v>
      </c>
      <c r="AU296" s="178" t="s">
        <v>93</v>
      </c>
      <c r="AV296" s="11" t="s">
        <v>93</v>
      </c>
      <c r="AW296" s="11" t="s">
        <v>46</v>
      </c>
      <c r="AX296" s="11" t="s">
        <v>23</v>
      </c>
      <c r="AY296" s="178" t="s">
        <v>135</v>
      </c>
    </row>
    <row r="297" s="1" customFormat="1" ht="16.5" customHeight="1">
      <c r="B297" s="156"/>
      <c r="C297" s="157" t="s">
        <v>437</v>
      </c>
      <c r="D297" s="157" t="s">
        <v>136</v>
      </c>
      <c r="E297" s="158" t="s">
        <v>438</v>
      </c>
      <c r="F297" s="159" t="s">
        <v>439</v>
      </c>
      <c r="G297" s="160" t="s">
        <v>248</v>
      </c>
      <c r="H297" s="161">
        <v>236.72499999999999</v>
      </c>
      <c r="I297" s="162"/>
      <c r="J297" s="163">
        <f>ROUND(I297*H297,2)</f>
        <v>0</v>
      </c>
      <c r="K297" s="159" t="s">
        <v>194</v>
      </c>
      <c r="L297" s="35"/>
      <c r="M297" s="164" t="s">
        <v>1</v>
      </c>
      <c r="N297" s="165" t="s">
        <v>55</v>
      </c>
      <c r="O297" s="65"/>
      <c r="P297" s="166">
        <f>O297*H297</f>
        <v>0</v>
      </c>
      <c r="Q297" s="166">
        <v>0</v>
      </c>
      <c r="R297" s="166">
        <f>Q297*H297</f>
        <v>0</v>
      </c>
      <c r="S297" s="166">
        <v>0</v>
      </c>
      <c r="T297" s="167">
        <f>S297*H297</f>
        <v>0</v>
      </c>
      <c r="AR297" s="16" t="s">
        <v>154</v>
      </c>
      <c r="AT297" s="16" t="s">
        <v>136</v>
      </c>
      <c r="AU297" s="16" t="s">
        <v>93</v>
      </c>
      <c r="AY297" s="16" t="s">
        <v>135</v>
      </c>
      <c r="BE297" s="168">
        <f>IF(N297="základní",J297,0)</f>
        <v>0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6" t="s">
        <v>23</v>
      </c>
      <c r="BK297" s="168">
        <f>ROUND(I297*H297,2)</f>
        <v>0</v>
      </c>
      <c r="BL297" s="16" t="s">
        <v>154</v>
      </c>
      <c r="BM297" s="16" t="s">
        <v>440</v>
      </c>
    </row>
    <row r="298" s="10" customFormat="1">
      <c r="B298" s="169"/>
      <c r="D298" s="170" t="s">
        <v>143</v>
      </c>
      <c r="E298" s="171" t="s">
        <v>1</v>
      </c>
      <c r="F298" s="172" t="s">
        <v>271</v>
      </c>
      <c r="H298" s="171" t="s">
        <v>1</v>
      </c>
      <c r="I298" s="173"/>
      <c r="L298" s="169"/>
      <c r="M298" s="174"/>
      <c r="N298" s="175"/>
      <c r="O298" s="175"/>
      <c r="P298" s="175"/>
      <c r="Q298" s="175"/>
      <c r="R298" s="175"/>
      <c r="S298" s="175"/>
      <c r="T298" s="176"/>
      <c r="AT298" s="171" t="s">
        <v>143</v>
      </c>
      <c r="AU298" s="171" t="s">
        <v>93</v>
      </c>
      <c r="AV298" s="10" t="s">
        <v>23</v>
      </c>
      <c r="AW298" s="10" t="s">
        <v>46</v>
      </c>
      <c r="AX298" s="10" t="s">
        <v>84</v>
      </c>
      <c r="AY298" s="171" t="s">
        <v>135</v>
      </c>
    </row>
    <row r="299" s="10" customFormat="1">
      <c r="B299" s="169"/>
      <c r="D299" s="170" t="s">
        <v>143</v>
      </c>
      <c r="E299" s="171" t="s">
        <v>1</v>
      </c>
      <c r="F299" s="172" t="s">
        <v>305</v>
      </c>
      <c r="H299" s="171" t="s">
        <v>1</v>
      </c>
      <c r="I299" s="173"/>
      <c r="L299" s="169"/>
      <c r="M299" s="174"/>
      <c r="N299" s="175"/>
      <c r="O299" s="175"/>
      <c r="P299" s="175"/>
      <c r="Q299" s="175"/>
      <c r="R299" s="175"/>
      <c r="S299" s="175"/>
      <c r="T299" s="176"/>
      <c r="AT299" s="171" t="s">
        <v>143</v>
      </c>
      <c r="AU299" s="171" t="s">
        <v>93</v>
      </c>
      <c r="AV299" s="10" t="s">
        <v>23</v>
      </c>
      <c r="AW299" s="10" t="s">
        <v>46</v>
      </c>
      <c r="AX299" s="10" t="s">
        <v>84</v>
      </c>
      <c r="AY299" s="171" t="s">
        <v>135</v>
      </c>
    </row>
    <row r="300" s="11" customFormat="1">
      <c r="B300" s="177"/>
      <c r="D300" s="170" t="s">
        <v>143</v>
      </c>
      <c r="E300" s="178" t="s">
        <v>1</v>
      </c>
      <c r="F300" s="179" t="s">
        <v>441</v>
      </c>
      <c r="H300" s="180">
        <v>145.435</v>
      </c>
      <c r="I300" s="181"/>
      <c r="L300" s="177"/>
      <c r="M300" s="182"/>
      <c r="N300" s="183"/>
      <c r="O300" s="183"/>
      <c r="P300" s="183"/>
      <c r="Q300" s="183"/>
      <c r="R300" s="183"/>
      <c r="S300" s="183"/>
      <c r="T300" s="184"/>
      <c r="AT300" s="178" t="s">
        <v>143</v>
      </c>
      <c r="AU300" s="178" t="s">
        <v>93</v>
      </c>
      <c r="AV300" s="11" t="s">
        <v>93</v>
      </c>
      <c r="AW300" s="11" t="s">
        <v>46</v>
      </c>
      <c r="AX300" s="11" t="s">
        <v>84</v>
      </c>
      <c r="AY300" s="178" t="s">
        <v>135</v>
      </c>
    </row>
    <row r="301" s="10" customFormat="1">
      <c r="B301" s="169"/>
      <c r="D301" s="170" t="s">
        <v>143</v>
      </c>
      <c r="E301" s="171" t="s">
        <v>1</v>
      </c>
      <c r="F301" s="172" t="s">
        <v>442</v>
      </c>
      <c r="H301" s="171" t="s">
        <v>1</v>
      </c>
      <c r="I301" s="173"/>
      <c r="L301" s="169"/>
      <c r="M301" s="174"/>
      <c r="N301" s="175"/>
      <c r="O301" s="175"/>
      <c r="P301" s="175"/>
      <c r="Q301" s="175"/>
      <c r="R301" s="175"/>
      <c r="S301" s="175"/>
      <c r="T301" s="176"/>
      <c r="AT301" s="171" t="s">
        <v>143</v>
      </c>
      <c r="AU301" s="171" t="s">
        <v>93</v>
      </c>
      <c r="AV301" s="10" t="s">
        <v>23</v>
      </c>
      <c r="AW301" s="10" t="s">
        <v>46</v>
      </c>
      <c r="AX301" s="10" t="s">
        <v>84</v>
      </c>
      <c r="AY301" s="171" t="s">
        <v>135</v>
      </c>
    </row>
    <row r="302" s="11" customFormat="1">
      <c r="B302" s="177"/>
      <c r="D302" s="170" t="s">
        <v>143</v>
      </c>
      <c r="E302" s="178" t="s">
        <v>1</v>
      </c>
      <c r="F302" s="179" t="s">
        <v>443</v>
      </c>
      <c r="H302" s="180">
        <v>57.784999999999997</v>
      </c>
      <c r="I302" s="181"/>
      <c r="L302" s="177"/>
      <c r="M302" s="182"/>
      <c r="N302" s="183"/>
      <c r="O302" s="183"/>
      <c r="P302" s="183"/>
      <c r="Q302" s="183"/>
      <c r="R302" s="183"/>
      <c r="S302" s="183"/>
      <c r="T302" s="184"/>
      <c r="AT302" s="178" t="s">
        <v>143</v>
      </c>
      <c r="AU302" s="178" t="s">
        <v>93</v>
      </c>
      <c r="AV302" s="11" t="s">
        <v>93</v>
      </c>
      <c r="AW302" s="11" t="s">
        <v>46</v>
      </c>
      <c r="AX302" s="11" t="s">
        <v>84</v>
      </c>
      <c r="AY302" s="178" t="s">
        <v>135</v>
      </c>
    </row>
    <row r="303" s="10" customFormat="1">
      <c r="B303" s="169"/>
      <c r="D303" s="170" t="s">
        <v>143</v>
      </c>
      <c r="E303" s="171" t="s">
        <v>1</v>
      </c>
      <c r="F303" s="172" t="s">
        <v>444</v>
      </c>
      <c r="H303" s="171" t="s">
        <v>1</v>
      </c>
      <c r="I303" s="173"/>
      <c r="L303" s="169"/>
      <c r="M303" s="174"/>
      <c r="N303" s="175"/>
      <c r="O303" s="175"/>
      <c r="P303" s="175"/>
      <c r="Q303" s="175"/>
      <c r="R303" s="175"/>
      <c r="S303" s="175"/>
      <c r="T303" s="176"/>
      <c r="AT303" s="171" t="s">
        <v>143</v>
      </c>
      <c r="AU303" s="171" t="s">
        <v>93</v>
      </c>
      <c r="AV303" s="10" t="s">
        <v>23</v>
      </c>
      <c r="AW303" s="10" t="s">
        <v>46</v>
      </c>
      <c r="AX303" s="10" t="s">
        <v>84</v>
      </c>
      <c r="AY303" s="171" t="s">
        <v>135</v>
      </c>
    </row>
    <row r="304" s="11" customFormat="1">
      <c r="B304" s="177"/>
      <c r="D304" s="170" t="s">
        <v>143</v>
      </c>
      <c r="E304" s="178" t="s">
        <v>1</v>
      </c>
      <c r="F304" s="179" t="s">
        <v>445</v>
      </c>
      <c r="H304" s="180">
        <v>32.972999999999999</v>
      </c>
      <c r="I304" s="181"/>
      <c r="L304" s="177"/>
      <c r="M304" s="182"/>
      <c r="N304" s="183"/>
      <c r="O304" s="183"/>
      <c r="P304" s="183"/>
      <c r="Q304" s="183"/>
      <c r="R304" s="183"/>
      <c r="S304" s="183"/>
      <c r="T304" s="184"/>
      <c r="AT304" s="178" t="s">
        <v>143</v>
      </c>
      <c r="AU304" s="178" t="s">
        <v>93</v>
      </c>
      <c r="AV304" s="11" t="s">
        <v>93</v>
      </c>
      <c r="AW304" s="11" t="s">
        <v>46</v>
      </c>
      <c r="AX304" s="11" t="s">
        <v>84</v>
      </c>
      <c r="AY304" s="178" t="s">
        <v>135</v>
      </c>
    </row>
    <row r="305" s="10" customFormat="1">
      <c r="B305" s="169"/>
      <c r="D305" s="170" t="s">
        <v>143</v>
      </c>
      <c r="E305" s="171" t="s">
        <v>1</v>
      </c>
      <c r="F305" s="172" t="s">
        <v>446</v>
      </c>
      <c r="H305" s="171" t="s">
        <v>1</v>
      </c>
      <c r="I305" s="173"/>
      <c r="L305" s="169"/>
      <c r="M305" s="174"/>
      <c r="N305" s="175"/>
      <c r="O305" s="175"/>
      <c r="P305" s="175"/>
      <c r="Q305" s="175"/>
      <c r="R305" s="175"/>
      <c r="S305" s="175"/>
      <c r="T305" s="176"/>
      <c r="AT305" s="171" t="s">
        <v>143</v>
      </c>
      <c r="AU305" s="171" t="s">
        <v>93</v>
      </c>
      <c r="AV305" s="10" t="s">
        <v>23</v>
      </c>
      <c r="AW305" s="10" t="s">
        <v>46</v>
      </c>
      <c r="AX305" s="10" t="s">
        <v>84</v>
      </c>
      <c r="AY305" s="171" t="s">
        <v>135</v>
      </c>
    </row>
    <row r="306" s="11" customFormat="1">
      <c r="B306" s="177"/>
      <c r="D306" s="170" t="s">
        <v>143</v>
      </c>
      <c r="E306" s="178" t="s">
        <v>1</v>
      </c>
      <c r="F306" s="179" t="s">
        <v>447</v>
      </c>
      <c r="H306" s="180">
        <v>0.49199999999999999</v>
      </c>
      <c r="I306" s="181"/>
      <c r="L306" s="177"/>
      <c r="M306" s="182"/>
      <c r="N306" s="183"/>
      <c r="O306" s="183"/>
      <c r="P306" s="183"/>
      <c r="Q306" s="183"/>
      <c r="R306" s="183"/>
      <c r="S306" s="183"/>
      <c r="T306" s="184"/>
      <c r="AT306" s="178" t="s">
        <v>143</v>
      </c>
      <c r="AU306" s="178" t="s">
        <v>93</v>
      </c>
      <c r="AV306" s="11" t="s">
        <v>93</v>
      </c>
      <c r="AW306" s="11" t="s">
        <v>46</v>
      </c>
      <c r="AX306" s="11" t="s">
        <v>84</v>
      </c>
      <c r="AY306" s="178" t="s">
        <v>135</v>
      </c>
    </row>
    <row r="307" s="10" customFormat="1">
      <c r="B307" s="169"/>
      <c r="D307" s="170" t="s">
        <v>143</v>
      </c>
      <c r="E307" s="171" t="s">
        <v>1</v>
      </c>
      <c r="F307" s="172" t="s">
        <v>448</v>
      </c>
      <c r="H307" s="171" t="s">
        <v>1</v>
      </c>
      <c r="I307" s="173"/>
      <c r="L307" s="169"/>
      <c r="M307" s="174"/>
      <c r="N307" s="175"/>
      <c r="O307" s="175"/>
      <c r="P307" s="175"/>
      <c r="Q307" s="175"/>
      <c r="R307" s="175"/>
      <c r="S307" s="175"/>
      <c r="T307" s="176"/>
      <c r="AT307" s="171" t="s">
        <v>143</v>
      </c>
      <c r="AU307" s="171" t="s">
        <v>93</v>
      </c>
      <c r="AV307" s="10" t="s">
        <v>23</v>
      </c>
      <c r="AW307" s="10" t="s">
        <v>46</v>
      </c>
      <c r="AX307" s="10" t="s">
        <v>84</v>
      </c>
      <c r="AY307" s="171" t="s">
        <v>135</v>
      </c>
    </row>
    <row r="308" s="11" customFormat="1">
      <c r="B308" s="177"/>
      <c r="D308" s="170" t="s">
        <v>143</v>
      </c>
      <c r="E308" s="178" t="s">
        <v>1</v>
      </c>
      <c r="F308" s="179" t="s">
        <v>449</v>
      </c>
      <c r="H308" s="180">
        <v>0.040000000000000001</v>
      </c>
      <c r="I308" s="181"/>
      <c r="L308" s="177"/>
      <c r="M308" s="182"/>
      <c r="N308" s="183"/>
      <c r="O308" s="183"/>
      <c r="P308" s="183"/>
      <c r="Q308" s="183"/>
      <c r="R308" s="183"/>
      <c r="S308" s="183"/>
      <c r="T308" s="184"/>
      <c r="AT308" s="178" t="s">
        <v>143</v>
      </c>
      <c r="AU308" s="178" t="s">
        <v>93</v>
      </c>
      <c r="AV308" s="11" t="s">
        <v>93</v>
      </c>
      <c r="AW308" s="11" t="s">
        <v>46</v>
      </c>
      <c r="AX308" s="11" t="s">
        <v>84</v>
      </c>
      <c r="AY308" s="178" t="s">
        <v>135</v>
      </c>
    </row>
    <row r="309" s="13" customFormat="1">
      <c r="B309" s="196"/>
      <c r="D309" s="170" t="s">
        <v>143</v>
      </c>
      <c r="E309" s="197" t="s">
        <v>1</v>
      </c>
      <c r="F309" s="198" t="s">
        <v>219</v>
      </c>
      <c r="H309" s="199">
        <v>236.72499999999999</v>
      </c>
      <c r="I309" s="200"/>
      <c r="L309" s="196"/>
      <c r="M309" s="201"/>
      <c r="N309" s="202"/>
      <c r="O309" s="202"/>
      <c r="P309" s="202"/>
      <c r="Q309" s="202"/>
      <c r="R309" s="202"/>
      <c r="S309" s="202"/>
      <c r="T309" s="203"/>
      <c r="AT309" s="197" t="s">
        <v>143</v>
      </c>
      <c r="AU309" s="197" t="s">
        <v>93</v>
      </c>
      <c r="AV309" s="13" t="s">
        <v>154</v>
      </c>
      <c r="AW309" s="13" t="s">
        <v>46</v>
      </c>
      <c r="AX309" s="13" t="s">
        <v>23</v>
      </c>
      <c r="AY309" s="197" t="s">
        <v>135</v>
      </c>
    </row>
    <row r="310" s="1" customFormat="1" ht="16.5" customHeight="1">
      <c r="B310" s="156"/>
      <c r="C310" s="157" t="s">
        <v>450</v>
      </c>
      <c r="D310" s="157" t="s">
        <v>136</v>
      </c>
      <c r="E310" s="158" t="s">
        <v>451</v>
      </c>
      <c r="F310" s="159" t="s">
        <v>452</v>
      </c>
      <c r="G310" s="160" t="s">
        <v>248</v>
      </c>
      <c r="H310" s="161">
        <v>535.22400000000005</v>
      </c>
      <c r="I310" s="162"/>
      <c r="J310" s="163">
        <f>ROUND(I310*H310,2)</f>
        <v>0</v>
      </c>
      <c r="K310" s="159" t="s">
        <v>194</v>
      </c>
      <c r="L310" s="35"/>
      <c r="M310" s="164" t="s">
        <v>1</v>
      </c>
      <c r="N310" s="165" t="s">
        <v>55</v>
      </c>
      <c r="O310" s="65"/>
      <c r="P310" s="166">
        <f>O310*H310</f>
        <v>0</v>
      </c>
      <c r="Q310" s="166">
        <v>0</v>
      </c>
      <c r="R310" s="166">
        <f>Q310*H310</f>
        <v>0</v>
      </c>
      <c r="S310" s="166">
        <v>0</v>
      </c>
      <c r="T310" s="167">
        <f>S310*H310</f>
        <v>0</v>
      </c>
      <c r="AR310" s="16" t="s">
        <v>154</v>
      </c>
      <c r="AT310" s="16" t="s">
        <v>136</v>
      </c>
      <c r="AU310" s="16" t="s">
        <v>93</v>
      </c>
      <c r="AY310" s="16" t="s">
        <v>135</v>
      </c>
      <c r="BE310" s="168">
        <f>IF(N310="základní",J310,0)</f>
        <v>0</v>
      </c>
      <c r="BF310" s="168">
        <f>IF(N310="snížená",J310,0)</f>
        <v>0</v>
      </c>
      <c r="BG310" s="168">
        <f>IF(N310="zákl. přenesená",J310,0)</f>
        <v>0</v>
      </c>
      <c r="BH310" s="168">
        <f>IF(N310="sníž. přenesená",J310,0)</f>
        <v>0</v>
      </c>
      <c r="BI310" s="168">
        <f>IF(N310="nulová",J310,0)</f>
        <v>0</v>
      </c>
      <c r="BJ310" s="16" t="s">
        <v>23</v>
      </c>
      <c r="BK310" s="168">
        <f>ROUND(I310*H310,2)</f>
        <v>0</v>
      </c>
      <c r="BL310" s="16" t="s">
        <v>154</v>
      </c>
      <c r="BM310" s="16" t="s">
        <v>453</v>
      </c>
    </row>
    <row r="311" s="10" customFormat="1">
      <c r="B311" s="169"/>
      <c r="D311" s="170" t="s">
        <v>143</v>
      </c>
      <c r="E311" s="171" t="s">
        <v>1</v>
      </c>
      <c r="F311" s="172" t="s">
        <v>420</v>
      </c>
      <c r="H311" s="171" t="s">
        <v>1</v>
      </c>
      <c r="I311" s="173"/>
      <c r="L311" s="169"/>
      <c r="M311" s="174"/>
      <c r="N311" s="175"/>
      <c r="O311" s="175"/>
      <c r="P311" s="175"/>
      <c r="Q311" s="175"/>
      <c r="R311" s="175"/>
      <c r="S311" s="175"/>
      <c r="T311" s="176"/>
      <c r="AT311" s="171" t="s">
        <v>143</v>
      </c>
      <c r="AU311" s="171" t="s">
        <v>93</v>
      </c>
      <c r="AV311" s="10" t="s">
        <v>23</v>
      </c>
      <c r="AW311" s="10" t="s">
        <v>46</v>
      </c>
      <c r="AX311" s="10" t="s">
        <v>84</v>
      </c>
      <c r="AY311" s="171" t="s">
        <v>135</v>
      </c>
    </row>
    <row r="312" s="10" customFormat="1">
      <c r="B312" s="169"/>
      <c r="D312" s="170" t="s">
        <v>143</v>
      </c>
      <c r="E312" s="171" t="s">
        <v>1</v>
      </c>
      <c r="F312" s="172" t="s">
        <v>271</v>
      </c>
      <c r="H312" s="171" t="s">
        <v>1</v>
      </c>
      <c r="I312" s="173"/>
      <c r="L312" s="169"/>
      <c r="M312" s="174"/>
      <c r="N312" s="175"/>
      <c r="O312" s="175"/>
      <c r="P312" s="175"/>
      <c r="Q312" s="175"/>
      <c r="R312" s="175"/>
      <c r="S312" s="175"/>
      <c r="T312" s="176"/>
      <c r="AT312" s="171" t="s">
        <v>143</v>
      </c>
      <c r="AU312" s="171" t="s">
        <v>93</v>
      </c>
      <c r="AV312" s="10" t="s">
        <v>23</v>
      </c>
      <c r="AW312" s="10" t="s">
        <v>46</v>
      </c>
      <c r="AX312" s="10" t="s">
        <v>84</v>
      </c>
      <c r="AY312" s="171" t="s">
        <v>135</v>
      </c>
    </row>
    <row r="313" s="10" customFormat="1">
      <c r="B313" s="169"/>
      <c r="D313" s="170" t="s">
        <v>143</v>
      </c>
      <c r="E313" s="171" t="s">
        <v>1</v>
      </c>
      <c r="F313" s="172" t="s">
        <v>305</v>
      </c>
      <c r="H313" s="171" t="s">
        <v>1</v>
      </c>
      <c r="I313" s="173"/>
      <c r="L313" s="169"/>
      <c r="M313" s="174"/>
      <c r="N313" s="175"/>
      <c r="O313" s="175"/>
      <c r="P313" s="175"/>
      <c r="Q313" s="175"/>
      <c r="R313" s="175"/>
      <c r="S313" s="175"/>
      <c r="T313" s="176"/>
      <c r="AT313" s="171" t="s">
        <v>143</v>
      </c>
      <c r="AU313" s="171" t="s">
        <v>93</v>
      </c>
      <c r="AV313" s="10" t="s">
        <v>23</v>
      </c>
      <c r="AW313" s="10" t="s">
        <v>46</v>
      </c>
      <c r="AX313" s="10" t="s">
        <v>84</v>
      </c>
      <c r="AY313" s="171" t="s">
        <v>135</v>
      </c>
    </row>
    <row r="314" s="11" customFormat="1">
      <c r="B314" s="177"/>
      <c r="D314" s="170" t="s">
        <v>143</v>
      </c>
      <c r="E314" s="178" t="s">
        <v>1</v>
      </c>
      <c r="F314" s="179" t="s">
        <v>454</v>
      </c>
      <c r="H314" s="180">
        <v>436.30500000000001</v>
      </c>
      <c r="I314" s="181"/>
      <c r="L314" s="177"/>
      <c r="M314" s="182"/>
      <c r="N314" s="183"/>
      <c r="O314" s="183"/>
      <c r="P314" s="183"/>
      <c r="Q314" s="183"/>
      <c r="R314" s="183"/>
      <c r="S314" s="183"/>
      <c r="T314" s="184"/>
      <c r="AT314" s="178" t="s">
        <v>143</v>
      </c>
      <c r="AU314" s="178" t="s">
        <v>93</v>
      </c>
      <c r="AV314" s="11" t="s">
        <v>93</v>
      </c>
      <c r="AW314" s="11" t="s">
        <v>46</v>
      </c>
      <c r="AX314" s="11" t="s">
        <v>84</v>
      </c>
      <c r="AY314" s="178" t="s">
        <v>135</v>
      </c>
    </row>
    <row r="315" s="10" customFormat="1">
      <c r="B315" s="169"/>
      <c r="D315" s="170" t="s">
        <v>143</v>
      </c>
      <c r="E315" s="171" t="s">
        <v>1</v>
      </c>
      <c r="F315" s="172" t="s">
        <v>444</v>
      </c>
      <c r="H315" s="171" t="s">
        <v>1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1" t="s">
        <v>143</v>
      </c>
      <c r="AU315" s="171" t="s">
        <v>93</v>
      </c>
      <c r="AV315" s="10" t="s">
        <v>23</v>
      </c>
      <c r="AW315" s="10" t="s">
        <v>46</v>
      </c>
      <c r="AX315" s="10" t="s">
        <v>84</v>
      </c>
      <c r="AY315" s="171" t="s">
        <v>135</v>
      </c>
    </row>
    <row r="316" s="11" customFormat="1">
      <c r="B316" s="177"/>
      <c r="D316" s="170" t="s">
        <v>143</v>
      </c>
      <c r="E316" s="178" t="s">
        <v>1</v>
      </c>
      <c r="F316" s="179" t="s">
        <v>455</v>
      </c>
      <c r="H316" s="180">
        <v>98.918999999999997</v>
      </c>
      <c r="I316" s="181"/>
      <c r="L316" s="177"/>
      <c r="M316" s="182"/>
      <c r="N316" s="183"/>
      <c r="O316" s="183"/>
      <c r="P316" s="183"/>
      <c r="Q316" s="183"/>
      <c r="R316" s="183"/>
      <c r="S316" s="183"/>
      <c r="T316" s="184"/>
      <c r="AT316" s="178" t="s">
        <v>143</v>
      </c>
      <c r="AU316" s="178" t="s">
        <v>93</v>
      </c>
      <c r="AV316" s="11" t="s">
        <v>93</v>
      </c>
      <c r="AW316" s="11" t="s">
        <v>46</v>
      </c>
      <c r="AX316" s="11" t="s">
        <v>84</v>
      </c>
      <c r="AY316" s="178" t="s">
        <v>135</v>
      </c>
    </row>
    <row r="317" s="13" customFormat="1">
      <c r="B317" s="196"/>
      <c r="D317" s="170" t="s">
        <v>143</v>
      </c>
      <c r="E317" s="197" t="s">
        <v>1</v>
      </c>
      <c r="F317" s="198" t="s">
        <v>219</v>
      </c>
      <c r="H317" s="199">
        <v>535.22400000000005</v>
      </c>
      <c r="I317" s="200"/>
      <c r="L317" s="196"/>
      <c r="M317" s="201"/>
      <c r="N317" s="202"/>
      <c r="O317" s="202"/>
      <c r="P317" s="202"/>
      <c r="Q317" s="202"/>
      <c r="R317" s="202"/>
      <c r="S317" s="202"/>
      <c r="T317" s="203"/>
      <c r="AT317" s="197" t="s">
        <v>143</v>
      </c>
      <c r="AU317" s="197" t="s">
        <v>93</v>
      </c>
      <c r="AV317" s="13" t="s">
        <v>154</v>
      </c>
      <c r="AW317" s="13" t="s">
        <v>46</v>
      </c>
      <c r="AX317" s="13" t="s">
        <v>23</v>
      </c>
      <c r="AY317" s="197" t="s">
        <v>135</v>
      </c>
    </row>
    <row r="318" s="1" customFormat="1" ht="16.5" customHeight="1">
      <c r="B318" s="156"/>
      <c r="C318" s="157" t="s">
        <v>456</v>
      </c>
      <c r="D318" s="157" t="s">
        <v>136</v>
      </c>
      <c r="E318" s="158" t="s">
        <v>451</v>
      </c>
      <c r="F318" s="159" t="s">
        <v>452</v>
      </c>
      <c r="G318" s="160" t="s">
        <v>248</v>
      </c>
      <c r="H318" s="161">
        <v>1516.242</v>
      </c>
      <c r="I318" s="162"/>
      <c r="J318" s="163">
        <f>ROUND(I318*H318,2)</f>
        <v>0</v>
      </c>
      <c r="K318" s="159" t="s">
        <v>194</v>
      </c>
      <c r="L318" s="35"/>
      <c r="M318" s="164" t="s">
        <v>1</v>
      </c>
      <c r="N318" s="165" t="s">
        <v>55</v>
      </c>
      <c r="O318" s="65"/>
      <c r="P318" s="166">
        <f>O318*H318</f>
        <v>0</v>
      </c>
      <c r="Q318" s="166">
        <v>0</v>
      </c>
      <c r="R318" s="166">
        <f>Q318*H318</f>
        <v>0</v>
      </c>
      <c r="S318" s="166">
        <v>0</v>
      </c>
      <c r="T318" s="167">
        <f>S318*H318</f>
        <v>0</v>
      </c>
      <c r="AR318" s="16" t="s">
        <v>154</v>
      </c>
      <c r="AT318" s="16" t="s">
        <v>136</v>
      </c>
      <c r="AU318" s="16" t="s">
        <v>93</v>
      </c>
      <c r="AY318" s="16" t="s">
        <v>135</v>
      </c>
      <c r="BE318" s="168">
        <f>IF(N318="základní",J318,0)</f>
        <v>0</v>
      </c>
      <c r="BF318" s="168">
        <f>IF(N318="snížená",J318,0)</f>
        <v>0</v>
      </c>
      <c r="BG318" s="168">
        <f>IF(N318="zákl. přenesená",J318,0)</f>
        <v>0</v>
      </c>
      <c r="BH318" s="168">
        <f>IF(N318="sníž. přenesená",J318,0)</f>
        <v>0</v>
      </c>
      <c r="BI318" s="168">
        <f>IF(N318="nulová",J318,0)</f>
        <v>0</v>
      </c>
      <c r="BJ318" s="16" t="s">
        <v>23</v>
      </c>
      <c r="BK318" s="168">
        <f>ROUND(I318*H318,2)</f>
        <v>0</v>
      </c>
      <c r="BL318" s="16" t="s">
        <v>154</v>
      </c>
      <c r="BM318" s="16" t="s">
        <v>457</v>
      </c>
    </row>
    <row r="319" s="10" customFormat="1">
      <c r="B319" s="169"/>
      <c r="D319" s="170" t="s">
        <v>143</v>
      </c>
      <c r="E319" s="171" t="s">
        <v>1</v>
      </c>
      <c r="F319" s="172" t="s">
        <v>424</v>
      </c>
      <c r="H319" s="171" t="s">
        <v>1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1" t="s">
        <v>143</v>
      </c>
      <c r="AU319" s="171" t="s">
        <v>93</v>
      </c>
      <c r="AV319" s="10" t="s">
        <v>23</v>
      </c>
      <c r="AW319" s="10" t="s">
        <v>46</v>
      </c>
      <c r="AX319" s="10" t="s">
        <v>84</v>
      </c>
      <c r="AY319" s="171" t="s">
        <v>135</v>
      </c>
    </row>
    <row r="320" s="10" customFormat="1">
      <c r="B320" s="169"/>
      <c r="D320" s="170" t="s">
        <v>143</v>
      </c>
      <c r="E320" s="171" t="s">
        <v>1</v>
      </c>
      <c r="F320" s="172" t="s">
        <v>271</v>
      </c>
      <c r="H320" s="171" t="s">
        <v>1</v>
      </c>
      <c r="I320" s="173"/>
      <c r="L320" s="169"/>
      <c r="M320" s="174"/>
      <c r="N320" s="175"/>
      <c r="O320" s="175"/>
      <c r="P320" s="175"/>
      <c r="Q320" s="175"/>
      <c r="R320" s="175"/>
      <c r="S320" s="175"/>
      <c r="T320" s="176"/>
      <c r="AT320" s="171" t="s">
        <v>143</v>
      </c>
      <c r="AU320" s="171" t="s">
        <v>93</v>
      </c>
      <c r="AV320" s="10" t="s">
        <v>23</v>
      </c>
      <c r="AW320" s="10" t="s">
        <v>46</v>
      </c>
      <c r="AX320" s="10" t="s">
        <v>84</v>
      </c>
      <c r="AY320" s="171" t="s">
        <v>135</v>
      </c>
    </row>
    <row r="321" s="10" customFormat="1">
      <c r="B321" s="169"/>
      <c r="D321" s="170" t="s">
        <v>143</v>
      </c>
      <c r="E321" s="171" t="s">
        <v>1</v>
      </c>
      <c r="F321" s="172" t="s">
        <v>442</v>
      </c>
      <c r="H321" s="171" t="s">
        <v>1</v>
      </c>
      <c r="I321" s="173"/>
      <c r="L321" s="169"/>
      <c r="M321" s="174"/>
      <c r="N321" s="175"/>
      <c r="O321" s="175"/>
      <c r="P321" s="175"/>
      <c r="Q321" s="175"/>
      <c r="R321" s="175"/>
      <c r="S321" s="175"/>
      <c r="T321" s="176"/>
      <c r="AT321" s="171" t="s">
        <v>143</v>
      </c>
      <c r="AU321" s="171" t="s">
        <v>93</v>
      </c>
      <c r="AV321" s="10" t="s">
        <v>23</v>
      </c>
      <c r="AW321" s="10" t="s">
        <v>46</v>
      </c>
      <c r="AX321" s="10" t="s">
        <v>84</v>
      </c>
      <c r="AY321" s="171" t="s">
        <v>135</v>
      </c>
    </row>
    <row r="322" s="11" customFormat="1">
      <c r="B322" s="177"/>
      <c r="D322" s="170" t="s">
        <v>143</v>
      </c>
      <c r="E322" s="178" t="s">
        <v>1</v>
      </c>
      <c r="F322" s="179" t="s">
        <v>458</v>
      </c>
      <c r="H322" s="180">
        <v>1502.4100000000001</v>
      </c>
      <c r="I322" s="181"/>
      <c r="L322" s="177"/>
      <c r="M322" s="182"/>
      <c r="N322" s="183"/>
      <c r="O322" s="183"/>
      <c r="P322" s="183"/>
      <c r="Q322" s="183"/>
      <c r="R322" s="183"/>
      <c r="S322" s="183"/>
      <c r="T322" s="184"/>
      <c r="AT322" s="178" t="s">
        <v>143</v>
      </c>
      <c r="AU322" s="178" t="s">
        <v>93</v>
      </c>
      <c r="AV322" s="11" t="s">
        <v>93</v>
      </c>
      <c r="AW322" s="11" t="s">
        <v>46</v>
      </c>
      <c r="AX322" s="11" t="s">
        <v>84</v>
      </c>
      <c r="AY322" s="178" t="s">
        <v>135</v>
      </c>
    </row>
    <row r="323" s="10" customFormat="1">
      <c r="B323" s="169"/>
      <c r="D323" s="170" t="s">
        <v>143</v>
      </c>
      <c r="E323" s="171" t="s">
        <v>1</v>
      </c>
      <c r="F323" s="172" t="s">
        <v>446</v>
      </c>
      <c r="H323" s="171" t="s">
        <v>1</v>
      </c>
      <c r="I323" s="173"/>
      <c r="L323" s="169"/>
      <c r="M323" s="174"/>
      <c r="N323" s="175"/>
      <c r="O323" s="175"/>
      <c r="P323" s="175"/>
      <c r="Q323" s="175"/>
      <c r="R323" s="175"/>
      <c r="S323" s="175"/>
      <c r="T323" s="176"/>
      <c r="AT323" s="171" t="s">
        <v>143</v>
      </c>
      <c r="AU323" s="171" t="s">
        <v>93</v>
      </c>
      <c r="AV323" s="10" t="s">
        <v>23</v>
      </c>
      <c r="AW323" s="10" t="s">
        <v>46</v>
      </c>
      <c r="AX323" s="10" t="s">
        <v>84</v>
      </c>
      <c r="AY323" s="171" t="s">
        <v>135</v>
      </c>
    </row>
    <row r="324" s="11" customFormat="1">
      <c r="B324" s="177"/>
      <c r="D324" s="170" t="s">
        <v>143</v>
      </c>
      <c r="E324" s="178" t="s">
        <v>1</v>
      </c>
      <c r="F324" s="179" t="s">
        <v>459</v>
      </c>
      <c r="H324" s="180">
        <v>12.792</v>
      </c>
      <c r="I324" s="181"/>
      <c r="L324" s="177"/>
      <c r="M324" s="182"/>
      <c r="N324" s="183"/>
      <c r="O324" s="183"/>
      <c r="P324" s="183"/>
      <c r="Q324" s="183"/>
      <c r="R324" s="183"/>
      <c r="S324" s="183"/>
      <c r="T324" s="184"/>
      <c r="AT324" s="178" t="s">
        <v>143</v>
      </c>
      <c r="AU324" s="178" t="s">
        <v>93</v>
      </c>
      <c r="AV324" s="11" t="s">
        <v>93</v>
      </c>
      <c r="AW324" s="11" t="s">
        <v>46</v>
      </c>
      <c r="AX324" s="11" t="s">
        <v>84</v>
      </c>
      <c r="AY324" s="178" t="s">
        <v>135</v>
      </c>
    </row>
    <row r="325" s="10" customFormat="1">
      <c r="B325" s="169"/>
      <c r="D325" s="170" t="s">
        <v>143</v>
      </c>
      <c r="E325" s="171" t="s">
        <v>1</v>
      </c>
      <c r="F325" s="172" t="s">
        <v>448</v>
      </c>
      <c r="H325" s="171" t="s">
        <v>1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1" t="s">
        <v>143</v>
      </c>
      <c r="AU325" s="171" t="s">
        <v>93</v>
      </c>
      <c r="AV325" s="10" t="s">
        <v>23</v>
      </c>
      <c r="AW325" s="10" t="s">
        <v>46</v>
      </c>
      <c r="AX325" s="10" t="s">
        <v>84</v>
      </c>
      <c r="AY325" s="171" t="s">
        <v>135</v>
      </c>
    </row>
    <row r="326" s="11" customFormat="1">
      <c r="B326" s="177"/>
      <c r="D326" s="170" t="s">
        <v>143</v>
      </c>
      <c r="E326" s="178" t="s">
        <v>1</v>
      </c>
      <c r="F326" s="179" t="s">
        <v>460</v>
      </c>
      <c r="H326" s="180">
        <v>1.04</v>
      </c>
      <c r="I326" s="181"/>
      <c r="L326" s="177"/>
      <c r="M326" s="182"/>
      <c r="N326" s="183"/>
      <c r="O326" s="183"/>
      <c r="P326" s="183"/>
      <c r="Q326" s="183"/>
      <c r="R326" s="183"/>
      <c r="S326" s="183"/>
      <c r="T326" s="184"/>
      <c r="AT326" s="178" t="s">
        <v>143</v>
      </c>
      <c r="AU326" s="178" t="s">
        <v>93</v>
      </c>
      <c r="AV326" s="11" t="s">
        <v>93</v>
      </c>
      <c r="AW326" s="11" t="s">
        <v>46</v>
      </c>
      <c r="AX326" s="11" t="s">
        <v>84</v>
      </c>
      <c r="AY326" s="178" t="s">
        <v>135</v>
      </c>
    </row>
    <row r="327" s="13" customFormat="1">
      <c r="B327" s="196"/>
      <c r="D327" s="170" t="s">
        <v>143</v>
      </c>
      <c r="E327" s="197" t="s">
        <v>1</v>
      </c>
      <c r="F327" s="198" t="s">
        <v>219</v>
      </c>
      <c r="H327" s="199">
        <v>1516.242</v>
      </c>
      <c r="I327" s="200"/>
      <c r="L327" s="196"/>
      <c r="M327" s="201"/>
      <c r="N327" s="202"/>
      <c r="O327" s="202"/>
      <c r="P327" s="202"/>
      <c r="Q327" s="202"/>
      <c r="R327" s="202"/>
      <c r="S327" s="202"/>
      <c r="T327" s="203"/>
      <c r="AT327" s="197" t="s">
        <v>143</v>
      </c>
      <c r="AU327" s="197" t="s">
        <v>93</v>
      </c>
      <c r="AV327" s="13" t="s">
        <v>154</v>
      </c>
      <c r="AW327" s="13" t="s">
        <v>46</v>
      </c>
      <c r="AX327" s="13" t="s">
        <v>23</v>
      </c>
      <c r="AY327" s="197" t="s">
        <v>135</v>
      </c>
    </row>
    <row r="328" s="9" customFormat="1" ht="22.8" customHeight="1">
      <c r="B328" s="145"/>
      <c r="D328" s="146" t="s">
        <v>83</v>
      </c>
      <c r="E328" s="194" t="s">
        <v>461</v>
      </c>
      <c r="F328" s="194" t="s">
        <v>462</v>
      </c>
      <c r="I328" s="148"/>
      <c r="J328" s="195">
        <f>BK328</f>
        <v>0</v>
      </c>
      <c r="L328" s="145"/>
      <c r="M328" s="150"/>
      <c r="N328" s="151"/>
      <c r="O328" s="151"/>
      <c r="P328" s="152">
        <f>SUM(P329:P339)</f>
        <v>0</v>
      </c>
      <c r="Q328" s="151"/>
      <c r="R328" s="152">
        <f>SUM(R329:R339)</f>
        <v>104.78323904999999</v>
      </c>
      <c r="S328" s="151"/>
      <c r="T328" s="153">
        <f>SUM(T329:T339)</f>
        <v>0</v>
      </c>
      <c r="AR328" s="146" t="s">
        <v>23</v>
      </c>
      <c r="AT328" s="154" t="s">
        <v>83</v>
      </c>
      <c r="AU328" s="154" t="s">
        <v>23</v>
      </c>
      <c r="AY328" s="146" t="s">
        <v>135</v>
      </c>
      <c r="BK328" s="155">
        <f>SUM(BK329:BK339)</f>
        <v>0</v>
      </c>
    </row>
    <row r="329" s="1" customFormat="1" ht="16.5" customHeight="1">
      <c r="B329" s="156"/>
      <c r="C329" s="157" t="s">
        <v>463</v>
      </c>
      <c r="D329" s="157" t="s">
        <v>136</v>
      </c>
      <c r="E329" s="158" t="s">
        <v>464</v>
      </c>
      <c r="F329" s="159" t="s">
        <v>465</v>
      </c>
      <c r="G329" s="160" t="s">
        <v>302</v>
      </c>
      <c r="H329" s="161">
        <v>427</v>
      </c>
      <c r="I329" s="162"/>
      <c r="J329" s="163">
        <f>ROUND(I329*H329,2)</f>
        <v>0</v>
      </c>
      <c r="K329" s="159" t="s">
        <v>194</v>
      </c>
      <c r="L329" s="35"/>
      <c r="M329" s="164" t="s">
        <v>1</v>
      </c>
      <c r="N329" s="165" t="s">
        <v>55</v>
      </c>
      <c r="O329" s="65"/>
      <c r="P329" s="166">
        <f>O329*H329</f>
        <v>0</v>
      </c>
      <c r="Q329" s="166">
        <v>0.00073439999999999996</v>
      </c>
      <c r="R329" s="166">
        <f>Q329*H329</f>
        <v>0.3135888</v>
      </c>
      <c r="S329" s="166">
        <v>0</v>
      </c>
      <c r="T329" s="167">
        <f>S329*H329</f>
        <v>0</v>
      </c>
      <c r="AR329" s="16" t="s">
        <v>154</v>
      </c>
      <c r="AT329" s="16" t="s">
        <v>136</v>
      </c>
      <c r="AU329" s="16" t="s">
        <v>93</v>
      </c>
      <c r="AY329" s="16" t="s">
        <v>135</v>
      </c>
      <c r="BE329" s="168">
        <f>IF(N329="základní",J329,0)</f>
        <v>0</v>
      </c>
      <c r="BF329" s="168">
        <f>IF(N329="snížená",J329,0)</f>
        <v>0</v>
      </c>
      <c r="BG329" s="168">
        <f>IF(N329="zákl. přenesená",J329,0)</f>
        <v>0</v>
      </c>
      <c r="BH329" s="168">
        <f>IF(N329="sníž. přenesená",J329,0)</f>
        <v>0</v>
      </c>
      <c r="BI329" s="168">
        <f>IF(N329="nulová",J329,0)</f>
        <v>0</v>
      </c>
      <c r="BJ329" s="16" t="s">
        <v>23</v>
      </c>
      <c r="BK329" s="168">
        <f>ROUND(I329*H329,2)</f>
        <v>0</v>
      </c>
      <c r="BL329" s="16" t="s">
        <v>154</v>
      </c>
      <c r="BM329" s="16" t="s">
        <v>466</v>
      </c>
    </row>
    <row r="330" s="10" customFormat="1">
      <c r="B330" s="169"/>
      <c r="D330" s="170" t="s">
        <v>143</v>
      </c>
      <c r="E330" s="171" t="s">
        <v>1</v>
      </c>
      <c r="F330" s="172" t="s">
        <v>467</v>
      </c>
      <c r="H330" s="171" t="s">
        <v>1</v>
      </c>
      <c r="I330" s="173"/>
      <c r="L330" s="169"/>
      <c r="M330" s="174"/>
      <c r="N330" s="175"/>
      <c r="O330" s="175"/>
      <c r="P330" s="175"/>
      <c r="Q330" s="175"/>
      <c r="R330" s="175"/>
      <c r="S330" s="175"/>
      <c r="T330" s="176"/>
      <c r="AT330" s="171" t="s">
        <v>143</v>
      </c>
      <c r="AU330" s="171" t="s">
        <v>93</v>
      </c>
      <c r="AV330" s="10" t="s">
        <v>23</v>
      </c>
      <c r="AW330" s="10" t="s">
        <v>46</v>
      </c>
      <c r="AX330" s="10" t="s">
        <v>84</v>
      </c>
      <c r="AY330" s="171" t="s">
        <v>135</v>
      </c>
    </row>
    <row r="331" s="11" customFormat="1">
      <c r="B331" s="177"/>
      <c r="D331" s="170" t="s">
        <v>143</v>
      </c>
      <c r="E331" s="178" t="s">
        <v>1</v>
      </c>
      <c r="F331" s="179" t="s">
        <v>468</v>
      </c>
      <c r="H331" s="180">
        <v>427</v>
      </c>
      <c r="I331" s="181"/>
      <c r="L331" s="177"/>
      <c r="M331" s="182"/>
      <c r="N331" s="183"/>
      <c r="O331" s="183"/>
      <c r="P331" s="183"/>
      <c r="Q331" s="183"/>
      <c r="R331" s="183"/>
      <c r="S331" s="183"/>
      <c r="T331" s="184"/>
      <c r="AT331" s="178" t="s">
        <v>143</v>
      </c>
      <c r="AU331" s="178" t="s">
        <v>93</v>
      </c>
      <c r="AV331" s="11" t="s">
        <v>93</v>
      </c>
      <c r="AW331" s="11" t="s">
        <v>46</v>
      </c>
      <c r="AX331" s="11" t="s">
        <v>23</v>
      </c>
      <c r="AY331" s="178" t="s">
        <v>135</v>
      </c>
    </row>
    <row r="332" s="1" customFormat="1" ht="16.5" customHeight="1">
      <c r="B332" s="156"/>
      <c r="C332" s="157" t="s">
        <v>469</v>
      </c>
      <c r="D332" s="157" t="s">
        <v>136</v>
      </c>
      <c r="E332" s="158" t="s">
        <v>470</v>
      </c>
      <c r="F332" s="159" t="s">
        <v>471</v>
      </c>
      <c r="G332" s="160" t="s">
        <v>193</v>
      </c>
      <c r="H332" s="161">
        <v>21.350000000000001</v>
      </c>
      <c r="I332" s="162"/>
      <c r="J332" s="163">
        <f>ROUND(I332*H332,2)</f>
        <v>0</v>
      </c>
      <c r="K332" s="159" t="s">
        <v>194</v>
      </c>
      <c r="L332" s="35"/>
      <c r="M332" s="164" t="s">
        <v>1</v>
      </c>
      <c r="N332" s="165" t="s">
        <v>55</v>
      </c>
      <c r="O332" s="65"/>
      <c r="P332" s="166">
        <f>O332*H332</f>
        <v>0</v>
      </c>
      <c r="Q332" s="166">
        <v>0</v>
      </c>
      <c r="R332" s="166">
        <f>Q332*H332</f>
        <v>0</v>
      </c>
      <c r="S332" s="166">
        <v>0</v>
      </c>
      <c r="T332" s="167">
        <f>S332*H332</f>
        <v>0</v>
      </c>
      <c r="AR332" s="16" t="s">
        <v>154</v>
      </c>
      <c r="AT332" s="16" t="s">
        <v>136</v>
      </c>
      <c r="AU332" s="16" t="s">
        <v>93</v>
      </c>
      <c r="AY332" s="16" t="s">
        <v>135</v>
      </c>
      <c r="BE332" s="168">
        <f>IF(N332="základní",J332,0)</f>
        <v>0</v>
      </c>
      <c r="BF332" s="168">
        <f>IF(N332="snížená",J332,0)</f>
        <v>0</v>
      </c>
      <c r="BG332" s="168">
        <f>IF(N332="zákl. přenesená",J332,0)</f>
        <v>0</v>
      </c>
      <c r="BH332" s="168">
        <f>IF(N332="sníž. přenesená",J332,0)</f>
        <v>0</v>
      </c>
      <c r="BI332" s="168">
        <f>IF(N332="nulová",J332,0)</f>
        <v>0</v>
      </c>
      <c r="BJ332" s="16" t="s">
        <v>23</v>
      </c>
      <c r="BK332" s="168">
        <f>ROUND(I332*H332,2)</f>
        <v>0</v>
      </c>
      <c r="BL332" s="16" t="s">
        <v>154</v>
      </c>
      <c r="BM332" s="16" t="s">
        <v>472</v>
      </c>
    </row>
    <row r="333" s="10" customFormat="1">
      <c r="B333" s="169"/>
      <c r="D333" s="170" t="s">
        <v>143</v>
      </c>
      <c r="E333" s="171" t="s">
        <v>1</v>
      </c>
      <c r="F333" s="172" t="s">
        <v>467</v>
      </c>
      <c r="H333" s="171" t="s">
        <v>1</v>
      </c>
      <c r="I333" s="173"/>
      <c r="L333" s="169"/>
      <c r="M333" s="174"/>
      <c r="N333" s="175"/>
      <c r="O333" s="175"/>
      <c r="P333" s="175"/>
      <c r="Q333" s="175"/>
      <c r="R333" s="175"/>
      <c r="S333" s="175"/>
      <c r="T333" s="176"/>
      <c r="AT333" s="171" t="s">
        <v>143</v>
      </c>
      <c r="AU333" s="171" t="s">
        <v>93</v>
      </c>
      <c r="AV333" s="10" t="s">
        <v>23</v>
      </c>
      <c r="AW333" s="10" t="s">
        <v>46</v>
      </c>
      <c r="AX333" s="10" t="s">
        <v>84</v>
      </c>
      <c r="AY333" s="171" t="s">
        <v>135</v>
      </c>
    </row>
    <row r="334" s="11" customFormat="1">
      <c r="B334" s="177"/>
      <c r="D334" s="170" t="s">
        <v>143</v>
      </c>
      <c r="E334" s="178" t="s">
        <v>1</v>
      </c>
      <c r="F334" s="179" t="s">
        <v>473</v>
      </c>
      <c r="H334" s="180">
        <v>21.350000000000001</v>
      </c>
      <c r="I334" s="181"/>
      <c r="L334" s="177"/>
      <c r="M334" s="182"/>
      <c r="N334" s="183"/>
      <c r="O334" s="183"/>
      <c r="P334" s="183"/>
      <c r="Q334" s="183"/>
      <c r="R334" s="183"/>
      <c r="S334" s="183"/>
      <c r="T334" s="184"/>
      <c r="AT334" s="178" t="s">
        <v>143</v>
      </c>
      <c r="AU334" s="178" t="s">
        <v>93</v>
      </c>
      <c r="AV334" s="11" t="s">
        <v>93</v>
      </c>
      <c r="AW334" s="11" t="s">
        <v>46</v>
      </c>
      <c r="AX334" s="11" t="s">
        <v>23</v>
      </c>
      <c r="AY334" s="178" t="s">
        <v>135</v>
      </c>
    </row>
    <row r="335" s="1" customFormat="1" ht="16.5" customHeight="1">
      <c r="B335" s="156"/>
      <c r="C335" s="157" t="s">
        <v>474</v>
      </c>
      <c r="D335" s="157" t="s">
        <v>136</v>
      </c>
      <c r="E335" s="158" t="s">
        <v>475</v>
      </c>
      <c r="F335" s="159" t="s">
        <v>476</v>
      </c>
      <c r="G335" s="160" t="s">
        <v>193</v>
      </c>
      <c r="H335" s="161">
        <v>64.049999999999997</v>
      </c>
      <c r="I335" s="162"/>
      <c r="J335" s="163">
        <f>ROUND(I335*H335,2)</f>
        <v>0</v>
      </c>
      <c r="K335" s="159" t="s">
        <v>194</v>
      </c>
      <c r="L335" s="35"/>
      <c r="M335" s="164" t="s">
        <v>1</v>
      </c>
      <c r="N335" s="165" t="s">
        <v>55</v>
      </c>
      <c r="O335" s="65"/>
      <c r="P335" s="166">
        <f>O335*H335</f>
        <v>0</v>
      </c>
      <c r="Q335" s="166">
        <v>1.6299999999999999</v>
      </c>
      <c r="R335" s="166">
        <f>Q335*H335</f>
        <v>104.40149999999998</v>
      </c>
      <c r="S335" s="166">
        <v>0</v>
      </c>
      <c r="T335" s="167">
        <f>S335*H335</f>
        <v>0</v>
      </c>
      <c r="AR335" s="16" t="s">
        <v>154</v>
      </c>
      <c r="AT335" s="16" t="s">
        <v>136</v>
      </c>
      <c r="AU335" s="16" t="s">
        <v>93</v>
      </c>
      <c r="AY335" s="16" t="s">
        <v>135</v>
      </c>
      <c r="BE335" s="168">
        <f>IF(N335="základní",J335,0)</f>
        <v>0</v>
      </c>
      <c r="BF335" s="168">
        <f>IF(N335="snížená",J335,0)</f>
        <v>0</v>
      </c>
      <c r="BG335" s="168">
        <f>IF(N335="zákl. přenesená",J335,0)</f>
        <v>0</v>
      </c>
      <c r="BH335" s="168">
        <f>IF(N335="sníž. přenesená",J335,0)</f>
        <v>0</v>
      </c>
      <c r="BI335" s="168">
        <f>IF(N335="nulová",J335,0)</f>
        <v>0</v>
      </c>
      <c r="BJ335" s="16" t="s">
        <v>23</v>
      </c>
      <c r="BK335" s="168">
        <f>ROUND(I335*H335,2)</f>
        <v>0</v>
      </c>
      <c r="BL335" s="16" t="s">
        <v>154</v>
      </c>
      <c r="BM335" s="16" t="s">
        <v>477</v>
      </c>
    </row>
    <row r="336" s="10" customFormat="1">
      <c r="B336" s="169"/>
      <c r="D336" s="170" t="s">
        <v>143</v>
      </c>
      <c r="E336" s="171" t="s">
        <v>1</v>
      </c>
      <c r="F336" s="172" t="s">
        <v>467</v>
      </c>
      <c r="H336" s="171" t="s">
        <v>1</v>
      </c>
      <c r="I336" s="173"/>
      <c r="L336" s="169"/>
      <c r="M336" s="174"/>
      <c r="N336" s="175"/>
      <c r="O336" s="175"/>
      <c r="P336" s="175"/>
      <c r="Q336" s="175"/>
      <c r="R336" s="175"/>
      <c r="S336" s="175"/>
      <c r="T336" s="176"/>
      <c r="AT336" s="171" t="s">
        <v>143</v>
      </c>
      <c r="AU336" s="171" t="s">
        <v>93</v>
      </c>
      <c r="AV336" s="10" t="s">
        <v>23</v>
      </c>
      <c r="AW336" s="10" t="s">
        <v>46</v>
      </c>
      <c r="AX336" s="10" t="s">
        <v>84</v>
      </c>
      <c r="AY336" s="171" t="s">
        <v>135</v>
      </c>
    </row>
    <row r="337" s="11" customFormat="1">
      <c r="B337" s="177"/>
      <c r="D337" s="170" t="s">
        <v>143</v>
      </c>
      <c r="E337" s="178" t="s">
        <v>1</v>
      </c>
      <c r="F337" s="179" t="s">
        <v>478</v>
      </c>
      <c r="H337" s="180">
        <v>64.049999999999997</v>
      </c>
      <c r="I337" s="181"/>
      <c r="L337" s="177"/>
      <c r="M337" s="182"/>
      <c r="N337" s="183"/>
      <c r="O337" s="183"/>
      <c r="P337" s="183"/>
      <c r="Q337" s="183"/>
      <c r="R337" s="183"/>
      <c r="S337" s="183"/>
      <c r="T337" s="184"/>
      <c r="AT337" s="178" t="s">
        <v>143</v>
      </c>
      <c r="AU337" s="178" t="s">
        <v>93</v>
      </c>
      <c r="AV337" s="11" t="s">
        <v>93</v>
      </c>
      <c r="AW337" s="11" t="s">
        <v>46</v>
      </c>
      <c r="AX337" s="11" t="s">
        <v>23</v>
      </c>
      <c r="AY337" s="178" t="s">
        <v>135</v>
      </c>
    </row>
    <row r="338" s="1" customFormat="1" ht="16.5" customHeight="1">
      <c r="B338" s="156"/>
      <c r="C338" s="157" t="s">
        <v>479</v>
      </c>
      <c r="D338" s="157" t="s">
        <v>136</v>
      </c>
      <c r="E338" s="158" t="s">
        <v>480</v>
      </c>
      <c r="F338" s="159" t="s">
        <v>481</v>
      </c>
      <c r="G338" s="160" t="s">
        <v>402</v>
      </c>
      <c r="H338" s="161">
        <v>21</v>
      </c>
      <c r="I338" s="162"/>
      <c r="J338" s="163">
        <f>ROUND(I338*H338,2)</f>
        <v>0</v>
      </c>
      <c r="K338" s="159" t="s">
        <v>194</v>
      </c>
      <c r="L338" s="35"/>
      <c r="M338" s="164" t="s">
        <v>1</v>
      </c>
      <c r="N338" s="165" t="s">
        <v>55</v>
      </c>
      <c r="O338" s="65"/>
      <c r="P338" s="166">
        <f>O338*H338</f>
        <v>0</v>
      </c>
      <c r="Q338" s="166">
        <v>0.0032452499999999999</v>
      </c>
      <c r="R338" s="166">
        <f>Q338*H338</f>
        <v>0.068150249999999996</v>
      </c>
      <c r="S338" s="166">
        <v>0</v>
      </c>
      <c r="T338" s="167">
        <f>S338*H338</f>
        <v>0</v>
      </c>
      <c r="AR338" s="16" t="s">
        <v>154</v>
      </c>
      <c r="AT338" s="16" t="s">
        <v>136</v>
      </c>
      <c r="AU338" s="16" t="s">
        <v>93</v>
      </c>
      <c r="AY338" s="16" t="s">
        <v>135</v>
      </c>
      <c r="BE338" s="168">
        <f>IF(N338="základní",J338,0)</f>
        <v>0</v>
      </c>
      <c r="BF338" s="168">
        <f>IF(N338="snížená",J338,0)</f>
        <v>0</v>
      </c>
      <c r="BG338" s="168">
        <f>IF(N338="zákl. přenesená",J338,0)</f>
        <v>0</v>
      </c>
      <c r="BH338" s="168">
        <f>IF(N338="sníž. přenesená",J338,0)</f>
        <v>0</v>
      </c>
      <c r="BI338" s="168">
        <f>IF(N338="nulová",J338,0)</f>
        <v>0</v>
      </c>
      <c r="BJ338" s="16" t="s">
        <v>23</v>
      </c>
      <c r="BK338" s="168">
        <f>ROUND(I338*H338,2)</f>
        <v>0</v>
      </c>
      <c r="BL338" s="16" t="s">
        <v>154</v>
      </c>
      <c r="BM338" s="16" t="s">
        <v>482</v>
      </c>
    </row>
    <row r="339" s="11" customFormat="1">
      <c r="B339" s="177"/>
      <c r="D339" s="170" t="s">
        <v>143</v>
      </c>
      <c r="E339" s="178" t="s">
        <v>1</v>
      </c>
      <c r="F339" s="179" t="s">
        <v>7</v>
      </c>
      <c r="H339" s="180">
        <v>21</v>
      </c>
      <c r="I339" s="181"/>
      <c r="L339" s="177"/>
      <c r="M339" s="182"/>
      <c r="N339" s="183"/>
      <c r="O339" s="183"/>
      <c r="P339" s="183"/>
      <c r="Q339" s="183"/>
      <c r="R339" s="183"/>
      <c r="S339" s="183"/>
      <c r="T339" s="184"/>
      <c r="AT339" s="178" t="s">
        <v>143</v>
      </c>
      <c r="AU339" s="178" t="s">
        <v>93</v>
      </c>
      <c r="AV339" s="11" t="s">
        <v>93</v>
      </c>
      <c r="AW339" s="11" t="s">
        <v>46</v>
      </c>
      <c r="AX339" s="11" t="s">
        <v>23</v>
      </c>
      <c r="AY339" s="178" t="s">
        <v>135</v>
      </c>
    </row>
    <row r="340" s="9" customFormat="1" ht="22.8" customHeight="1">
      <c r="B340" s="145"/>
      <c r="D340" s="146" t="s">
        <v>83</v>
      </c>
      <c r="E340" s="194" t="s">
        <v>154</v>
      </c>
      <c r="F340" s="194" t="s">
        <v>483</v>
      </c>
      <c r="I340" s="148"/>
      <c r="J340" s="195">
        <f>BK340</f>
        <v>0</v>
      </c>
      <c r="L340" s="145"/>
      <c r="M340" s="150"/>
      <c r="N340" s="151"/>
      <c r="O340" s="151"/>
      <c r="P340" s="152">
        <f>SUM(P341:P347)</f>
        <v>0</v>
      </c>
      <c r="Q340" s="151"/>
      <c r="R340" s="152">
        <f>SUM(R341:R347)</f>
        <v>1.37634035</v>
      </c>
      <c r="S340" s="151"/>
      <c r="T340" s="153">
        <f>SUM(T341:T347)</f>
        <v>0</v>
      </c>
      <c r="AR340" s="146" t="s">
        <v>23</v>
      </c>
      <c r="AT340" s="154" t="s">
        <v>83</v>
      </c>
      <c r="AU340" s="154" t="s">
        <v>23</v>
      </c>
      <c r="AY340" s="146" t="s">
        <v>135</v>
      </c>
      <c r="BK340" s="155">
        <f>SUM(BK341:BK347)</f>
        <v>0</v>
      </c>
    </row>
    <row r="341" s="1" customFormat="1" ht="16.5" customHeight="1">
      <c r="B341" s="156"/>
      <c r="C341" s="157" t="s">
        <v>484</v>
      </c>
      <c r="D341" s="157" t="s">
        <v>136</v>
      </c>
      <c r="E341" s="158" t="s">
        <v>485</v>
      </c>
      <c r="F341" s="159" t="s">
        <v>486</v>
      </c>
      <c r="G341" s="160" t="s">
        <v>262</v>
      </c>
      <c r="H341" s="161">
        <v>2995.3000000000002</v>
      </c>
      <c r="I341" s="162"/>
      <c r="J341" s="163">
        <f>ROUND(I341*H341,2)</f>
        <v>0</v>
      </c>
      <c r="K341" s="159" t="s">
        <v>194</v>
      </c>
      <c r="L341" s="35"/>
      <c r="M341" s="164" t="s">
        <v>1</v>
      </c>
      <c r="N341" s="165" t="s">
        <v>55</v>
      </c>
      <c r="O341" s="65"/>
      <c r="P341" s="166">
        <f>O341*H341</f>
        <v>0</v>
      </c>
      <c r="Q341" s="166">
        <v>0.00013750000000000001</v>
      </c>
      <c r="R341" s="166">
        <f>Q341*H341</f>
        <v>0.41185375000000007</v>
      </c>
      <c r="S341" s="166">
        <v>0</v>
      </c>
      <c r="T341" s="167">
        <f>S341*H341</f>
        <v>0</v>
      </c>
      <c r="AR341" s="16" t="s">
        <v>154</v>
      </c>
      <c r="AT341" s="16" t="s">
        <v>136</v>
      </c>
      <c r="AU341" s="16" t="s">
        <v>93</v>
      </c>
      <c r="AY341" s="16" t="s">
        <v>135</v>
      </c>
      <c r="BE341" s="168">
        <f>IF(N341="základní",J341,0)</f>
        <v>0</v>
      </c>
      <c r="BF341" s="168">
        <f>IF(N341="snížená",J341,0)</f>
        <v>0</v>
      </c>
      <c r="BG341" s="168">
        <f>IF(N341="zákl. přenesená",J341,0)</f>
        <v>0</v>
      </c>
      <c r="BH341" s="168">
        <f>IF(N341="sníž. přenesená",J341,0)</f>
        <v>0</v>
      </c>
      <c r="BI341" s="168">
        <f>IF(N341="nulová",J341,0)</f>
        <v>0</v>
      </c>
      <c r="BJ341" s="16" t="s">
        <v>23</v>
      </c>
      <c r="BK341" s="168">
        <f>ROUND(I341*H341,2)</f>
        <v>0</v>
      </c>
      <c r="BL341" s="16" t="s">
        <v>154</v>
      </c>
      <c r="BM341" s="16" t="s">
        <v>487</v>
      </c>
    </row>
    <row r="342" s="10" customFormat="1">
      <c r="B342" s="169"/>
      <c r="D342" s="170" t="s">
        <v>143</v>
      </c>
      <c r="E342" s="171" t="s">
        <v>1</v>
      </c>
      <c r="F342" s="172" t="s">
        <v>488</v>
      </c>
      <c r="H342" s="171" t="s">
        <v>1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1" t="s">
        <v>143</v>
      </c>
      <c r="AU342" s="171" t="s">
        <v>93</v>
      </c>
      <c r="AV342" s="10" t="s">
        <v>23</v>
      </c>
      <c r="AW342" s="10" t="s">
        <v>46</v>
      </c>
      <c r="AX342" s="10" t="s">
        <v>84</v>
      </c>
      <c r="AY342" s="171" t="s">
        <v>135</v>
      </c>
    </row>
    <row r="343" s="10" customFormat="1">
      <c r="B343" s="169"/>
      <c r="D343" s="170" t="s">
        <v>143</v>
      </c>
      <c r="E343" s="171" t="s">
        <v>1</v>
      </c>
      <c r="F343" s="172" t="s">
        <v>489</v>
      </c>
      <c r="H343" s="171" t="s">
        <v>1</v>
      </c>
      <c r="I343" s="173"/>
      <c r="L343" s="169"/>
      <c r="M343" s="174"/>
      <c r="N343" s="175"/>
      <c r="O343" s="175"/>
      <c r="P343" s="175"/>
      <c r="Q343" s="175"/>
      <c r="R343" s="175"/>
      <c r="S343" s="175"/>
      <c r="T343" s="176"/>
      <c r="AT343" s="171" t="s">
        <v>143</v>
      </c>
      <c r="AU343" s="171" t="s">
        <v>93</v>
      </c>
      <c r="AV343" s="10" t="s">
        <v>23</v>
      </c>
      <c r="AW343" s="10" t="s">
        <v>46</v>
      </c>
      <c r="AX343" s="10" t="s">
        <v>84</v>
      </c>
      <c r="AY343" s="171" t="s">
        <v>135</v>
      </c>
    </row>
    <row r="344" s="11" customFormat="1">
      <c r="B344" s="177"/>
      <c r="D344" s="170" t="s">
        <v>143</v>
      </c>
      <c r="E344" s="178" t="s">
        <v>1</v>
      </c>
      <c r="F344" s="179" t="s">
        <v>266</v>
      </c>
      <c r="H344" s="180">
        <v>2995.3000000000002</v>
      </c>
      <c r="I344" s="181"/>
      <c r="L344" s="177"/>
      <c r="M344" s="182"/>
      <c r="N344" s="183"/>
      <c r="O344" s="183"/>
      <c r="P344" s="183"/>
      <c r="Q344" s="183"/>
      <c r="R344" s="183"/>
      <c r="S344" s="183"/>
      <c r="T344" s="184"/>
      <c r="AT344" s="178" t="s">
        <v>143</v>
      </c>
      <c r="AU344" s="178" t="s">
        <v>93</v>
      </c>
      <c r="AV344" s="11" t="s">
        <v>93</v>
      </c>
      <c r="AW344" s="11" t="s">
        <v>46</v>
      </c>
      <c r="AX344" s="11" t="s">
        <v>23</v>
      </c>
      <c r="AY344" s="178" t="s">
        <v>135</v>
      </c>
    </row>
    <row r="345" s="1" customFormat="1" ht="16.5" customHeight="1">
      <c r="B345" s="156"/>
      <c r="C345" s="204" t="s">
        <v>490</v>
      </c>
      <c r="D345" s="204" t="s">
        <v>245</v>
      </c>
      <c r="E345" s="205" t="s">
        <v>491</v>
      </c>
      <c r="F345" s="206" t="s">
        <v>492</v>
      </c>
      <c r="G345" s="207" t="s">
        <v>262</v>
      </c>
      <c r="H345" s="208">
        <v>3444.5949999999998</v>
      </c>
      <c r="I345" s="209"/>
      <c r="J345" s="210">
        <f>ROUND(I345*H345,2)</f>
        <v>0</v>
      </c>
      <c r="K345" s="206" t="s">
        <v>194</v>
      </c>
      <c r="L345" s="211"/>
      <c r="M345" s="212" t="s">
        <v>1</v>
      </c>
      <c r="N345" s="213" t="s">
        <v>55</v>
      </c>
      <c r="O345" s="65"/>
      <c r="P345" s="166">
        <f>O345*H345</f>
        <v>0</v>
      </c>
      <c r="Q345" s="166">
        <v>0.00027999999999999998</v>
      </c>
      <c r="R345" s="166">
        <f>Q345*H345</f>
        <v>0.96448659999999986</v>
      </c>
      <c r="S345" s="166">
        <v>0</v>
      </c>
      <c r="T345" s="167">
        <f>S345*H345</f>
        <v>0</v>
      </c>
      <c r="AR345" s="16" t="s">
        <v>229</v>
      </c>
      <c r="AT345" s="16" t="s">
        <v>245</v>
      </c>
      <c r="AU345" s="16" t="s">
        <v>93</v>
      </c>
      <c r="AY345" s="16" t="s">
        <v>135</v>
      </c>
      <c r="BE345" s="168">
        <f>IF(N345="základní",J345,0)</f>
        <v>0</v>
      </c>
      <c r="BF345" s="168">
        <f>IF(N345="snížená",J345,0)</f>
        <v>0</v>
      </c>
      <c r="BG345" s="168">
        <f>IF(N345="zákl. přenesená",J345,0)</f>
        <v>0</v>
      </c>
      <c r="BH345" s="168">
        <f>IF(N345="sníž. přenesená",J345,0)</f>
        <v>0</v>
      </c>
      <c r="BI345" s="168">
        <f>IF(N345="nulová",J345,0)</f>
        <v>0</v>
      </c>
      <c r="BJ345" s="16" t="s">
        <v>23</v>
      </c>
      <c r="BK345" s="168">
        <f>ROUND(I345*H345,2)</f>
        <v>0</v>
      </c>
      <c r="BL345" s="16" t="s">
        <v>154</v>
      </c>
      <c r="BM345" s="16" t="s">
        <v>493</v>
      </c>
    </row>
    <row r="346" s="10" customFormat="1">
      <c r="B346" s="169"/>
      <c r="D346" s="170" t="s">
        <v>143</v>
      </c>
      <c r="E346" s="171" t="s">
        <v>1</v>
      </c>
      <c r="F346" s="172" t="s">
        <v>494</v>
      </c>
      <c r="H346" s="171" t="s">
        <v>1</v>
      </c>
      <c r="I346" s="173"/>
      <c r="L346" s="169"/>
      <c r="M346" s="174"/>
      <c r="N346" s="175"/>
      <c r="O346" s="175"/>
      <c r="P346" s="175"/>
      <c r="Q346" s="175"/>
      <c r="R346" s="175"/>
      <c r="S346" s="175"/>
      <c r="T346" s="176"/>
      <c r="AT346" s="171" t="s">
        <v>143</v>
      </c>
      <c r="AU346" s="171" t="s">
        <v>93</v>
      </c>
      <c r="AV346" s="10" t="s">
        <v>23</v>
      </c>
      <c r="AW346" s="10" t="s">
        <v>46</v>
      </c>
      <c r="AX346" s="10" t="s">
        <v>84</v>
      </c>
      <c r="AY346" s="171" t="s">
        <v>135</v>
      </c>
    </row>
    <row r="347" s="11" customFormat="1">
      <c r="B347" s="177"/>
      <c r="D347" s="170" t="s">
        <v>143</v>
      </c>
      <c r="E347" s="178" t="s">
        <v>1</v>
      </c>
      <c r="F347" s="179" t="s">
        <v>495</v>
      </c>
      <c r="H347" s="180">
        <v>3444.5949999999998</v>
      </c>
      <c r="I347" s="181"/>
      <c r="L347" s="177"/>
      <c r="M347" s="182"/>
      <c r="N347" s="183"/>
      <c r="O347" s="183"/>
      <c r="P347" s="183"/>
      <c r="Q347" s="183"/>
      <c r="R347" s="183"/>
      <c r="S347" s="183"/>
      <c r="T347" s="184"/>
      <c r="AT347" s="178" t="s">
        <v>143</v>
      </c>
      <c r="AU347" s="178" t="s">
        <v>93</v>
      </c>
      <c r="AV347" s="11" t="s">
        <v>93</v>
      </c>
      <c r="AW347" s="11" t="s">
        <v>46</v>
      </c>
      <c r="AX347" s="11" t="s">
        <v>23</v>
      </c>
      <c r="AY347" s="178" t="s">
        <v>135</v>
      </c>
    </row>
    <row r="348" s="9" customFormat="1" ht="22.8" customHeight="1">
      <c r="B348" s="145"/>
      <c r="D348" s="146" t="s">
        <v>83</v>
      </c>
      <c r="E348" s="194" t="s">
        <v>496</v>
      </c>
      <c r="F348" s="194" t="s">
        <v>497</v>
      </c>
      <c r="I348" s="148"/>
      <c r="J348" s="195">
        <f>BK348</f>
        <v>0</v>
      </c>
      <c r="L348" s="145"/>
      <c r="M348" s="150"/>
      <c r="N348" s="151"/>
      <c r="O348" s="151"/>
      <c r="P348" s="152">
        <f>SUM(P349:P400)</f>
        <v>0</v>
      </c>
      <c r="Q348" s="151"/>
      <c r="R348" s="152">
        <f>SUM(R349:R400)</f>
        <v>15.643407999999997</v>
      </c>
      <c r="S348" s="151"/>
      <c r="T348" s="153">
        <f>SUM(T349:T400)</f>
        <v>0</v>
      </c>
      <c r="AR348" s="146" t="s">
        <v>23</v>
      </c>
      <c r="AT348" s="154" t="s">
        <v>83</v>
      </c>
      <c r="AU348" s="154" t="s">
        <v>23</v>
      </c>
      <c r="AY348" s="146" t="s">
        <v>135</v>
      </c>
      <c r="BK348" s="155">
        <f>SUM(BK349:BK400)</f>
        <v>0</v>
      </c>
    </row>
    <row r="349" s="1" customFormat="1" ht="16.5" customHeight="1">
      <c r="B349" s="156"/>
      <c r="C349" s="157" t="s">
        <v>498</v>
      </c>
      <c r="D349" s="157" t="s">
        <v>136</v>
      </c>
      <c r="E349" s="158" t="s">
        <v>499</v>
      </c>
      <c r="F349" s="159" t="s">
        <v>500</v>
      </c>
      <c r="G349" s="160" t="s">
        <v>193</v>
      </c>
      <c r="H349" s="161">
        <v>1.3999999999999999</v>
      </c>
      <c r="I349" s="162"/>
      <c r="J349" s="163">
        <f>ROUND(I349*H349,2)</f>
        <v>0</v>
      </c>
      <c r="K349" s="159" t="s">
        <v>194</v>
      </c>
      <c r="L349" s="35"/>
      <c r="M349" s="164" t="s">
        <v>1</v>
      </c>
      <c r="N349" s="165" t="s">
        <v>55</v>
      </c>
      <c r="O349" s="65"/>
      <c r="P349" s="166">
        <f>O349*H349</f>
        <v>0</v>
      </c>
      <c r="Q349" s="166">
        <v>0</v>
      </c>
      <c r="R349" s="166">
        <f>Q349*H349</f>
        <v>0</v>
      </c>
      <c r="S349" s="166">
        <v>0</v>
      </c>
      <c r="T349" s="167">
        <f>S349*H349</f>
        <v>0</v>
      </c>
      <c r="AR349" s="16" t="s">
        <v>154</v>
      </c>
      <c r="AT349" s="16" t="s">
        <v>136</v>
      </c>
      <c r="AU349" s="16" t="s">
        <v>93</v>
      </c>
      <c r="AY349" s="16" t="s">
        <v>135</v>
      </c>
      <c r="BE349" s="168">
        <f>IF(N349="základní",J349,0)</f>
        <v>0</v>
      </c>
      <c r="BF349" s="168">
        <f>IF(N349="snížená",J349,0)</f>
        <v>0</v>
      </c>
      <c r="BG349" s="168">
        <f>IF(N349="zákl. přenesená",J349,0)</f>
        <v>0</v>
      </c>
      <c r="BH349" s="168">
        <f>IF(N349="sníž. přenesená",J349,0)</f>
        <v>0</v>
      </c>
      <c r="BI349" s="168">
        <f>IF(N349="nulová",J349,0)</f>
        <v>0</v>
      </c>
      <c r="BJ349" s="16" t="s">
        <v>23</v>
      </c>
      <c r="BK349" s="168">
        <f>ROUND(I349*H349,2)</f>
        <v>0</v>
      </c>
      <c r="BL349" s="16" t="s">
        <v>154</v>
      </c>
      <c r="BM349" s="16" t="s">
        <v>501</v>
      </c>
    </row>
    <row r="350" s="10" customFormat="1">
      <c r="B350" s="169"/>
      <c r="D350" s="170" t="s">
        <v>143</v>
      </c>
      <c r="E350" s="171" t="s">
        <v>1</v>
      </c>
      <c r="F350" s="172" t="s">
        <v>227</v>
      </c>
      <c r="H350" s="171" t="s">
        <v>1</v>
      </c>
      <c r="I350" s="173"/>
      <c r="L350" s="169"/>
      <c r="M350" s="174"/>
      <c r="N350" s="175"/>
      <c r="O350" s="175"/>
      <c r="P350" s="175"/>
      <c r="Q350" s="175"/>
      <c r="R350" s="175"/>
      <c r="S350" s="175"/>
      <c r="T350" s="176"/>
      <c r="AT350" s="171" t="s">
        <v>143</v>
      </c>
      <c r="AU350" s="171" t="s">
        <v>93</v>
      </c>
      <c r="AV350" s="10" t="s">
        <v>23</v>
      </c>
      <c r="AW350" s="10" t="s">
        <v>46</v>
      </c>
      <c r="AX350" s="10" t="s">
        <v>84</v>
      </c>
      <c r="AY350" s="171" t="s">
        <v>135</v>
      </c>
    </row>
    <row r="351" s="10" customFormat="1">
      <c r="B351" s="169"/>
      <c r="D351" s="170" t="s">
        <v>143</v>
      </c>
      <c r="E351" s="171" t="s">
        <v>1</v>
      </c>
      <c r="F351" s="172" t="s">
        <v>502</v>
      </c>
      <c r="H351" s="171" t="s">
        <v>1</v>
      </c>
      <c r="I351" s="173"/>
      <c r="L351" s="169"/>
      <c r="M351" s="174"/>
      <c r="N351" s="175"/>
      <c r="O351" s="175"/>
      <c r="P351" s="175"/>
      <c r="Q351" s="175"/>
      <c r="R351" s="175"/>
      <c r="S351" s="175"/>
      <c r="T351" s="176"/>
      <c r="AT351" s="171" t="s">
        <v>143</v>
      </c>
      <c r="AU351" s="171" t="s">
        <v>93</v>
      </c>
      <c r="AV351" s="10" t="s">
        <v>23</v>
      </c>
      <c r="AW351" s="10" t="s">
        <v>46</v>
      </c>
      <c r="AX351" s="10" t="s">
        <v>84</v>
      </c>
      <c r="AY351" s="171" t="s">
        <v>135</v>
      </c>
    </row>
    <row r="352" s="11" customFormat="1">
      <c r="B352" s="177"/>
      <c r="D352" s="170" t="s">
        <v>143</v>
      </c>
      <c r="E352" s="178" t="s">
        <v>1</v>
      </c>
      <c r="F352" s="179" t="s">
        <v>503</v>
      </c>
      <c r="H352" s="180">
        <v>1.3999999999999999</v>
      </c>
      <c r="I352" s="181"/>
      <c r="L352" s="177"/>
      <c r="M352" s="182"/>
      <c r="N352" s="183"/>
      <c r="O352" s="183"/>
      <c r="P352" s="183"/>
      <c r="Q352" s="183"/>
      <c r="R352" s="183"/>
      <c r="S352" s="183"/>
      <c r="T352" s="184"/>
      <c r="AT352" s="178" t="s">
        <v>143</v>
      </c>
      <c r="AU352" s="178" t="s">
        <v>93</v>
      </c>
      <c r="AV352" s="11" t="s">
        <v>93</v>
      </c>
      <c r="AW352" s="11" t="s">
        <v>46</v>
      </c>
      <c r="AX352" s="11" t="s">
        <v>23</v>
      </c>
      <c r="AY352" s="178" t="s">
        <v>135</v>
      </c>
    </row>
    <row r="353" s="1" customFormat="1" ht="16.5" customHeight="1">
      <c r="B353" s="156"/>
      <c r="C353" s="157" t="s">
        <v>504</v>
      </c>
      <c r="D353" s="157" t="s">
        <v>136</v>
      </c>
      <c r="E353" s="158" t="s">
        <v>505</v>
      </c>
      <c r="F353" s="159" t="s">
        <v>506</v>
      </c>
      <c r="G353" s="160" t="s">
        <v>402</v>
      </c>
      <c r="H353" s="161">
        <v>16</v>
      </c>
      <c r="I353" s="162"/>
      <c r="J353" s="163">
        <f>ROUND(I353*H353,2)</f>
        <v>0</v>
      </c>
      <c r="K353" s="159" t="s">
        <v>194</v>
      </c>
      <c r="L353" s="35"/>
      <c r="M353" s="164" t="s">
        <v>1</v>
      </c>
      <c r="N353" s="165" t="s">
        <v>55</v>
      </c>
      <c r="O353" s="65"/>
      <c r="P353" s="166">
        <f>O353*H353</f>
        <v>0</v>
      </c>
      <c r="Q353" s="166">
        <v>0.34089999999999998</v>
      </c>
      <c r="R353" s="166">
        <f>Q353*H353</f>
        <v>5.4543999999999997</v>
      </c>
      <c r="S353" s="166">
        <v>0</v>
      </c>
      <c r="T353" s="167">
        <f>S353*H353</f>
        <v>0</v>
      </c>
      <c r="AR353" s="16" t="s">
        <v>154</v>
      </c>
      <c r="AT353" s="16" t="s">
        <v>136</v>
      </c>
      <c r="AU353" s="16" t="s">
        <v>93</v>
      </c>
      <c r="AY353" s="16" t="s">
        <v>135</v>
      </c>
      <c r="BE353" s="168">
        <f>IF(N353="základní",J353,0)</f>
        <v>0</v>
      </c>
      <c r="BF353" s="168">
        <f>IF(N353="snížená",J353,0)</f>
        <v>0</v>
      </c>
      <c r="BG353" s="168">
        <f>IF(N353="zákl. přenesená",J353,0)</f>
        <v>0</v>
      </c>
      <c r="BH353" s="168">
        <f>IF(N353="sníž. přenesená",J353,0)</f>
        <v>0</v>
      </c>
      <c r="BI353" s="168">
        <f>IF(N353="nulová",J353,0)</f>
        <v>0</v>
      </c>
      <c r="BJ353" s="16" t="s">
        <v>23</v>
      </c>
      <c r="BK353" s="168">
        <f>ROUND(I353*H353,2)</f>
        <v>0</v>
      </c>
      <c r="BL353" s="16" t="s">
        <v>154</v>
      </c>
      <c r="BM353" s="16" t="s">
        <v>507</v>
      </c>
    </row>
    <row r="354" s="10" customFormat="1">
      <c r="B354" s="169"/>
      <c r="D354" s="170" t="s">
        <v>143</v>
      </c>
      <c r="E354" s="171" t="s">
        <v>1</v>
      </c>
      <c r="F354" s="172" t="s">
        <v>227</v>
      </c>
      <c r="H354" s="171" t="s">
        <v>1</v>
      </c>
      <c r="I354" s="173"/>
      <c r="L354" s="169"/>
      <c r="M354" s="174"/>
      <c r="N354" s="175"/>
      <c r="O354" s="175"/>
      <c r="P354" s="175"/>
      <c r="Q354" s="175"/>
      <c r="R354" s="175"/>
      <c r="S354" s="175"/>
      <c r="T354" s="176"/>
      <c r="AT354" s="171" t="s">
        <v>143</v>
      </c>
      <c r="AU354" s="171" t="s">
        <v>93</v>
      </c>
      <c r="AV354" s="10" t="s">
        <v>23</v>
      </c>
      <c r="AW354" s="10" t="s">
        <v>46</v>
      </c>
      <c r="AX354" s="10" t="s">
        <v>84</v>
      </c>
      <c r="AY354" s="171" t="s">
        <v>135</v>
      </c>
    </row>
    <row r="355" s="10" customFormat="1">
      <c r="B355" s="169"/>
      <c r="D355" s="170" t="s">
        <v>143</v>
      </c>
      <c r="E355" s="171" t="s">
        <v>1</v>
      </c>
      <c r="F355" s="172" t="s">
        <v>502</v>
      </c>
      <c r="H355" s="171" t="s">
        <v>1</v>
      </c>
      <c r="I355" s="173"/>
      <c r="L355" s="169"/>
      <c r="M355" s="174"/>
      <c r="N355" s="175"/>
      <c r="O355" s="175"/>
      <c r="P355" s="175"/>
      <c r="Q355" s="175"/>
      <c r="R355" s="175"/>
      <c r="S355" s="175"/>
      <c r="T355" s="176"/>
      <c r="AT355" s="171" t="s">
        <v>143</v>
      </c>
      <c r="AU355" s="171" t="s">
        <v>93</v>
      </c>
      <c r="AV355" s="10" t="s">
        <v>23</v>
      </c>
      <c r="AW355" s="10" t="s">
        <v>46</v>
      </c>
      <c r="AX355" s="10" t="s">
        <v>84</v>
      </c>
      <c r="AY355" s="171" t="s">
        <v>135</v>
      </c>
    </row>
    <row r="356" s="11" customFormat="1">
      <c r="B356" s="177"/>
      <c r="D356" s="170" t="s">
        <v>143</v>
      </c>
      <c r="E356" s="178" t="s">
        <v>1</v>
      </c>
      <c r="F356" s="179" t="s">
        <v>277</v>
      </c>
      <c r="H356" s="180">
        <v>16</v>
      </c>
      <c r="I356" s="181"/>
      <c r="L356" s="177"/>
      <c r="M356" s="182"/>
      <c r="N356" s="183"/>
      <c r="O356" s="183"/>
      <c r="P356" s="183"/>
      <c r="Q356" s="183"/>
      <c r="R356" s="183"/>
      <c r="S356" s="183"/>
      <c r="T356" s="184"/>
      <c r="AT356" s="178" t="s">
        <v>143</v>
      </c>
      <c r="AU356" s="178" t="s">
        <v>93</v>
      </c>
      <c r="AV356" s="11" t="s">
        <v>93</v>
      </c>
      <c r="AW356" s="11" t="s">
        <v>46</v>
      </c>
      <c r="AX356" s="11" t="s">
        <v>23</v>
      </c>
      <c r="AY356" s="178" t="s">
        <v>135</v>
      </c>
    </row>
    <row r="357" s="1" customFormat="1" ht="16.5" customHeight="1">
      <c r="B357" s="156"/>
      <c r="C357" s="204" t="s">
        <v>508</v>
      </c>
      <c r="D357" s="204" t="s">
        <v>245</v>
      </c>
      <c r="E357" s="205" t="s">
        <v>509</v>
      </c>
      <c r="F357" s="206" t="s">
        <v>510</v>
      </c>
      <c r="G357" s="207" t="s">
        <v>402</v>
      </c>
      <c r="H357" s="208">
        <v>14</v>
      </c>
      <c r="I357" s="209"/>
      <c r="J357" s="210">
        <f>ROUND(I357*H357,2)</f>
        <v>0</v>
      </c>
      <c r="K357" s="206" t="s">
        <v>194</v>
      </c>
      <c r="L357" s="211"/>
      <c r="M357" s="212" t="s">
        <v>1</v>
      </c>
      <c r="N357" s="213" t="s">
        <v>55</v>
      </c>
      <c r="O357" s="65"/>
      <c r="P357" s="166">
        <f>O357*H357</f>
        <v>0</v>
      </c>
      <c r="Q357" s="166">
        <v>0.071999999999999995</v>
      </c>
      <c r="R357" s="166">
        <f>Q357*H357</f>
        <v>1.008</v>
      </c>
      <c r="S357" s="166">
        <v>0</v>
      </c>
      <c r="T357" s="167">
        <f>S357*H357</f>
        <v>0</v>
      </c>
      <c r="AR357" s="16" t="s">
        <v>229</v>
      </c>
      <c r="AT357" s="16" t="s">
        <v>245</v>
      </c>
      <c r="AU357" s="16" t="s">
        <v>93</v>
      </c>
      <c r="AY357" s="16" t="s">
        <v>135</v>
      </c>
      <c r="BE357" s="168">
        <f>IF(N357="základní",J357,0)</f>
        <v>0</v>
      </c>
      <c r="BF357" s="168">
        <f>IF(N357="snížená",J357,0)</f>
        <v>0</v>
      </c>
      <c r="BG357" s="168">
        <f>IF(N357="zákl. přenesená",J357,0)</f>
        <v>0</v>
      </c>
      <c r="BH357" s="168">
        <f>IF(N357="sníž. přenesená",J357,0)</f>
        <v>0</v>
      </c>
      <c r="BI357" s="168">
        <f>IF(N357="nulová",J357,0)</f>
        <v>0</v>
      </c>
      <c r="BJ357" s="16" t="s">
        <v>23</v>
      </c>
      <c r="BK357" s="168">
        <f>ROUND(I357*H357,2)</f>
        <v>0</v>
      </c>
      <c r="BL357" s="16" t="s">
        <v>154</v>
      </c>
      <c r="BM357" s="16" t="s">
        <v>511</v>
      </c>
    </row>
    <row r="358" s="10" customFormat="1">
      <c r="B358" s="169"/>
      <c r="D358" s="170" t="s">
        <v>143</v>
      </c>
      <c r="E358" s="171" t="s">
        <v>1</v>
      </c>
      <c r="F358" s="172" t="s">
        <v>227</v>
      </c>
      <c r="H358" s="171" t="s">
        <v>1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1" t="s">
        <v>143</v>
      </c>
      <c r="AU358" s="171" t="s">
        <v>93</v>
      </c>
      <c r="AV358" s="10" t="s">
        <v>23</v>
      </c>
      <c r="AW358" s="10" t="s">
        <v>46</v>
      </c>
      <c r="AX358" s="10" t="s">
        <v>84</v>
      </c>
      <c r="AY358" s="171" t="s">
        <v>135</v>
      </c>
    </row>
    <row r="359" s="10" customFormat="1">
      <c r="B359" s="169"/>
      <c r="D359" s="170" t="s">
        <v>143</v>
      </c>
      <c r="E359" s="171" t="s">
        <v>1</v>
      </c>
      <c r="F359" s="172" t="s">
        <v>502</v>
      </c>
      <c r="H359" s="171" t="s">
        <v>1</v>
      </c>
      <c r="I359" s="173"/>
      <c r="L359" s="169"/>
      <c r="M359" s="174"/>
      <c r="N359" s="175"/>
      <c r="O359" s="175"/>
      <c r="P359" s="175"/>
      <c r="Q359" s="175"/>
      <c r="R359" s="175"/>
      <c r="S359" s="175"/>
      <c r="T359" s="176"/>
      <c r="AT359" s="171" t="s">
        <v>143</v>
      </c>
      <c r="AU359" s="171" t="s">
        <v>93</v>
      </c>
      <c r="AV359" s="10" t="s">
        <v>23</v>
      </c>
      <c r="AW359" s="10" t="s">
        <v>46</v>
      </c>
      <c r="AX359" s="10" t="s">
        <v>84</v>
      </c>
      <c r="AY359" s="171" t="s">
        <v>135</v>
      </c>
    </row>
    <row r="360" s="11" customFormat="1">
      <c r="B360" s="177"/>
      <c r="D360" s="170" t="s">
        <v>143</v>
      </c>
      <c r="E360" s="178" t="s">
        <v>1</v>
      </c>
      <c r="F360" s="179" t="s">
        <v>267</v>
      </c>
      <c r="H360" s="180">
        <v>14</v>
      </c>
      <c r="I360" s="181"/>
      <c r="L360" s="177"/>
      <c r="M360" s="182"/>
      <c r="N360" s="183"/>
      <c r="O360" s="183"/>
      <c r="P360" s="183"/>
      <c r="Q360" s="183"/>
      <c r="R360" s="183"/>
      <c r="S360" s="183"/>
      <c r="T360" s="184"/>
      <c r="AT360" s="178" t="s">
        <v>143</v>
      </c>
      <c r="AU360" s="178" t="s">
        <v>93</v>
      </c>
      <c r="AV360" s="11" t="s">
        <v>93</v>
      </c>
      <c r="AW360" s="11" t="s">
        <v>46</v>
      </c>
      <c r="AX360" s="11" t="s">
        <v>23</v>
      </c>
      <c r="AY360" s="178" t="s">
        <v>135</v>
      </c>
    </row>
    <row r="361" s="1" customFormat="1" ht="16.5" customHeight="1">
      <c r="B361" s="156"/>
      <c r="C361" s="204" t="s">
        <v>512</v>
      </c>
      <c r="D361" s="204" t="s">
        <v>245</v>
      </c>
      <c r="E361" s="205" t="s">
        <v>513</v>
      </c>
      <c r="F361" s="206" t="s">
        <v>514</v>
      </c>
      <c r="G361" s="207" t="s">
        <v>402</v>
      </c>
      <c r="H361" s="208">
        <v>14</v>
      </c>
      <c r="I361" s="209"/>
      <c r="J361" s="210">
        <f>ROUND(I361*H361,2)</f>
        <v>0</v>
      </c>
      <c r="K361" s="206" t="s">
        <v>194</v>
      </c>
      <c r="L361" s="211"/>
      <c r="M361" s="212" t="s">
        <v>1</v>
      </c>
      <c r="N361" s="213" t="s">
        <v>55</v>
      </c>
      <c r="O361" s="65"/>
      <c r="P361" s="166">
        <f>O361*H361</f>
        <v>0</v>
      </c>
      <c r="Q361" s="166">
        <v>0.080000000000000002</v>
      </c>
      <c r="R361" s="166">
        <f>Q361*H361</f>
        <v>1.1200000000000001</v>
      </c>
      <c r="S361" s="166">
        <v>0</v>
      </c>
      <c r="T361" s="167">
        <f>S361*H361</f>
        <v>0</v>
      </c>
      <c r="AR361" s="16" t="s">
        <v>229</v>
      </c>
      <c r="AT361" s="16" t="s">
        <v>245</v>
      </c>
      <c r="AU361" s="16" t="s">
        <v>93</v>
      </c>
      <c r="AY361" s="16" t="s">
        <v>135</v>
      </c>
      <c r="BE361" s="168">
        <f>IF(N361="základní",J361,0)</f>
        <v>0</v>
      </c>
      <c r="BF361" s="168">
        <f>IF(N361="snížená",J361,0)</f>
        <v>0</v>
      </c>
      <c r="BG361" s="168">
        <f>IF(N361="zákl. přenesená",J361,0)</f>
        <v>0</v>
      </c>
      <c r="BH361" s="168">
        <f>IF(N361="sníž. přenesená",J361,0)</f>
        <v>0</v>
      </c>
      <c r="BI361" s="168">
        <f>IF(N361="nulová",J361,0)</f>
        <v>0</v>
      </c>
      <c r="BJ361" s="16" t="s">
        <v>23</v>
      </c>
      <c r="BK361" s="168">
        <f>ROUND(I361*H361,2)</f>
        <v>0</v>
      </c>
      <c r="BL361" s="16" t="s">
        <v>154</v>
      </c>
      <c r="BM361" s="16" t="s">
        <v>515</v>
      </c>
    </row>
    <row r="362" s="10" customFormat="1">
      <c r="B362" s="169"/>
      <c r="D362" s="170" t="s">
        <v>143</v>
      </c>
      <c r="E362" s="171" t="s">
        <v>1</v>
      </c>
      <c r="F362" s="172" t="s">
        <v>227</v>
      </c>
      <c r="H362" s="171" t="s">
        <v>1</v>
      </c>
      <c r="I362" s="173"/>
      <c r="L362" s="169"/>
      <c r="M362" s="174"/>
      <c r="N362" s="175"/>
      <c r="O362" s="175"/>
      <c r="P362" s="175"/>
      <c r="Q362" s="175"/>
      <c r="R362" s="175"/>
      <c r="S362" s="175"/>
      <c r="T362" s="176"/>
      <c r="AT362" s="171" t="s">
        <v>143</v>
      </c>
      <c r="AU362" s="171" t="s">
        <v>93</v>
      </c>
      <c r="AV362" s="10" t="s">
        <v>23</v>
      </c>
      <c r="AW362" s="10" t="s">
        <v>46</v>
      </c>
      <c r="AX362" s="10" t="s">
        <v>84</v>
      </c>
      <c r="AY362" s="171" t="s">
        <v>135</v>
      </c>
    </row>
    <row r="363" s="10" customFormat="1">
      <c r="B363" s="169"/>
      <c r="D363" s="170" t="s">
        <v>143</v>
      </c>
      <c r="E363" s="171" t="s">
        <v>1</v>
      </c>
      <c r="F363" s="172" t="s">
        <v>502</v>
      </c>
      <c r="H363" s="171" t="s">
        <v>1</v>
      </c>
      <c r="I363" s="173"/>
      <c r="L363" s="169"/>
      <c r="M363" s="174"/>
      <c r="N363" s="175"/>
      <c r="O363" s="175"/>
      <c r="P363" s="175"/>
      <c r="Q363" s="175"/>
      <c r="R363" s="175"/>
      <c r="S363" s="175"/>
      <c r="T363" s="176"/>
      <c r="AT363" s="171" t="s">
        <v>143</v>
      </c>
      <c r="AU363" s="171" t="s">
        <v>93</v>
      </c>
      <c r="AV363" s="10" t="s">
        <v>23</v>
      </c>
      <c r="AW363" s="10" t="s">
        <v>46</v>
      </c>
      <c r="AX363" s="10" t="s">
        <v>84</v>
      </c>
      <c r="AY363" s="171" t="s">
        <v>135</v>
      </c>
    </row>
    <row r="364" s="11" customFormat="1">
      <c r="B364" s="177"/>
      <c r="D364" s="170" t="s">
        <v>143</v>
      </c>
      <c r="E364" s="178" t="s">
        <v>1</v>
      </c>
      <c r="F364" s="179" t="s">
        <v>267</v>
      </c>
      <c r="H364" s="180">
        <v>14</v>
      </c>
      <c r="I364" s="181"/>
      <c r="L364" s="177"/>
      <c r="M364" s="182"/>
      <c r="N364" s="183"/>
      <c r="O364" s="183"/>
      <c r="P364" s="183"/>
      <c r="Q364" s="183"/>
      <c r="R364" s="183"/>
      <c r="S364" s="183"/>
      <c r="T364" s="184"/>
      <c r="AT364" s="178" t="s">
        <v>143</v>
      </c>
      <c r="AU364" s="178" t="s">
        <v>93</v>
      </c>
      <c r="AV364" s="11" t="s">
        <v>93</v>
      </c>
      <c r="AW364" s="11" t="s">
        <v>46</v>
      </c>
      <c r="AX364" s="11" t="s">
        <v>23</v>
      </c>
      <c r="AY364" s="178" t="s">
        <v>135</v>
      </c>
    </row>
    <row r="365" s="1" customFormat="1" ht="16.5" customHeight="1">
      <c r="B365" s="156"/>
      <c r="C365" s="204" t="s">
        <v>516</v>
      </c>
      <c r="D365" s="204" t="s">
        <v>245</v>
      </c>
      <c r="E365" s="205" t="s">
        <v>517</v>
      </c>
      <c r="F365" s="206" t="s">
        <v>518</v>
      </c>
      <c r="G365" s="207" t="s">
        <v>402</v>
      </c>
      <c r="H365" s="208">
        <v>14</v>
      </c>
      <c r="I365" s="209"/>
      <c r="J365" s="210">
        <f>ROUND(I365*H365,2)</f>
        <v>0</v>
      </c>
      <c r="K365" s="206" t="s">
        <v>194</v>
      </c>
      <c r="L365" s="211"/>
      <c r="M365" s="212" t="s">
        <v>1</v>
      </c>
      <c r="N365" s="213" t="s">
        <v>55</v>
      </c>
      <c r="O365" s="65"/>
      <c r="P365" s="166">
        <f>O365*H365</f>
        <v>0</v>
      </c>
      <c r="Q365" s="166">
        <v>0.057000000000000002</v>
      </c>
      <c r="R365" s="166">
        <f>Q365*H365</f>
        <v>0.79800000000000004</v>
      </c>
      <c r="S365" s="166">
        <v>0</v>
      </c>
      <c r="T365" s="167">
        <f>S365*H365</f>
        <v>0</v>
      </c>
      <c r="AR365" s="16" t="s">
        <v>229</v>
      </c>
      <c r="AT365" s="16" t="s">
        <v>245</v>
      </c>
      <c r="AU365" s="16" t="s">
        <v>93</v>
      </c>
      <c r="AY365" s="16" t="s">
        <v>135</v>
      </c>
      <c r="BE365" s="168">
        <f>IF(N365="základní",J365,0)</f>
        <v>0</v>
      </c>
      <c r="BF365" s="168">
        <f>IF(N365="snížená",J365,0)</f>
        <v>0</v>
      </c>
      <c r="BG365" s="168">
        <f>IF(N365="zákl. přenesená",J365,0)</f>
        <v>0</v>
      </c>
      <c r="BH365" s="168">
        <f>IF(N365="sníž. přenesená",J365,0)</f>
        <v>0</v>
      </c>
      <c r="BI365" s="168">
        <f>IF(N365="nulová",J365,0)</f>
        <v>0</v>
      </c>
      <c r="BJ365" s="16" t="s">
        <v>23</v>
      </c>
      <c r="BK365" s="168">
        <f>ROUND(I365*H365,2)</f>
        <v>0</v>
      </c>
      <c r="BL365" s="16" t="s">
        <v>154</v>
      </c>
      <c r="BM365" s="16" t="s">
        <v>519</v>
      </c>
    </row>
    <row r="366" s="10" customFormat="1">
      <c r="B366" s="169"/>
      <c r="D366" s="170" t="s">
        <v>143</v>
      </c>
      <c r="E366" s="171" t="s">
        <v>1</v>
      </c>
      <c r="F366" s="172" t="s">
        <v>227</v>
      </c>
      <c r="H366" s="171" t="s">
        <v>1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1" t="s">
        <v>143</v>
      </c>
      <c r="AU366" s="171" t="s">
        <v>93</v>
      </c>
      <c r="AV366" s="10" t="s">
        <v>23</v>
      </c>
      <c r="AW366" s="10" t="s">
        <v>46</v>
      </c>
      <c r="AX366" s="10" t="s">
        <v>84</v>
      </c>
      <c r="AY366" s="171" t="s">
        <v>135</v>
      </c>
    </row>
    <row r="367" s="10" customFormat="1">
      <c r="B367" s="169"/>
      <c r="D367" s="170" t="s">
        <v>143</v>
      </c>
      <c r="E367" s="171" t="s">
        <v>1</v>
      </c>
      <c r="F367" s="172" t="s">
        <v>502</v>
      </c>
      <c r="H367" s="171" t="s">
        <v>1</v>
      </c>
      <c r="I367" s="173"/>
      <c r="L367" s="169"/>
      <c r="M367" s="174"/>
      <c r="N367" s="175"/>
      <c r="O367" s="175"/>
      <c r="P367" s="175"/>
      <c r="Q367" s="175"/>
      <c r="R367" s="175"/>
      <c r="S367" s="175"/>
      <c r="T367" s="176"/>
      <c r="AT367" s="171" t="s">
        <v>143</v>
      </c>
      <c r="AU367" s="171" t="s">
        <v>93</v>
      </c>
      <c r="AV367" s="10" t="s">
        <v>23</v>
      </c>
      <c r="AW367" s="10" t="s">
        <v>46</v>
      </c>
      <c r="AX367" s="10" t="s">
        <v>84</v>
      </c>
      <c r="AY367" s="171" t="s">
        <v>135</v>
      </c>
    </row>
    <row r="368" s="11" customFormat="1">
      <c r="B368" s="177"/>
      <c r="D368" s="170" t="s">
        <v>143</v>
      </c>
      <c r="E368" s="178" t="s">
        <v>1</v>
      </c>
      <c r="F368" s="179" t="s">
        <v>267</v>
      </c>
      <c r="H368" s="180">
        <v>14</v>
      </c>
      <c r="I368" s="181"/>
      <c r="L368" s="177"/>
      <c r="M368" s="182"/>
      <c r="N368" s="183"/>
      <c r="O368" s="183"/>
      <c r="P368" s="183"/>
      <c r="Q368" s="183"/>
      <c r="R368" s="183"/>
      <c r="S368" s="183"/>
      <c r="T368" s="184"/>
      <c r="AT368" s="178" t="s">
        <v>143</v>
      </c>
      <c r="AU368" s="178" t="s">
        <v>93</v>
      </c>
      <c r="AV368" s="11" t="s">
        <v>93</v>
      </c>
      <c r="AW368" s="11" t="s">
        <v>46</v>
      </c>
      <c r="AX368" s="11" t="s">
        <v>23</v>
      </c>
      <c r="AY368" s="178" t="s">
        <v>135</v>
      </c>
    </row>
    <row r="369" s="1" customFormat="1" ht="16.5" customHeight="1">
      <c r="B369" s="156"/>
      <c r="C369" s="204" t="s">
        <v>520</v>
      </c>
      <c r="D369" s="204" t="s">
        <v>245</v>
      </c>
      <c r="E369" s="205" t="s">
        <v>521</v>
      </c>
      <c r="F369" s="206" t="s">
        <v>522</v>
      </c>
      <c r="G369" s="207" t="s">
        <v>402</v>
      </c>
      <c r="H369" s="208">
        <v>14</v>
      </c>
      <c r="I369" s="209"/>
      <c r="J369" s="210">
        <f>ROUND(I369*H369,2)</f>
        <v>0</v>
      </c>
      <c r="K369" s="206" t="s">
        <v>194</v>
      </c>
      <c r="L369" s="211"/>
      <c r="M369" s="212" t="s">
        <v>1</v>
      </c>
      <c r="N369" s="213" t="s">
        <v>55</v>
      </c>
      <c r="O369" s="65"/>
      <c r="P369" s="166">
        <f>O369*H369</f>
        <v>0</v>
      </c>
      <c r="Q369" s="166">
        <v>0.111</v>
      </c>
      <c r="R369" s="166">
        <f>Q369*H369</f>
        <v>1.5540000000000001</v>
      </c>
      <c r="S369" s="166">
        <v>0</v>
      </c>
      <c r="T369" s="167">
        <f>S369*H369</f>
        <v>0</v>
      </c>
      <c r="AR369" s="16" t="s">
        <v>229</v>
      </c>
      <c r="AT369" s="16" t="s">
        <v>245</v>
      </c>
      <c r="AU369" s="16" t="s">
        <v>93</v>
      </c>
      <c r="AY369" s="16" t="s">
        <v>135</v>
      </c>
      <c r="BE369" s="168">
        <f>IF(N369="základní",J369,0)</f>
        <v>0</v>
      </c>
      <c r="BF369" s="168">
        <f>IF(N369="snížená",J369,0)</f>
        <v>0</v>
      </c>
      <c r="BG369" s="168">
        <f>IF(N369="zákl. přenesená",J369,0)</f>
        <v>0</v>
      </c>
      <c r="BH369" s="168">
        <f>IF(N369="sníž. přenesená",J369,0)</f>
        <v>0</v>
      </c>
      <c r="BI369" s="168">
        <f>IF(N369="nulová",J369,0)</f>
        <v>0</v>
      </c>
      <c r="BJ369" s="16" t="s">
        <v>23</v>
      </c>
      <c r="BK369" s="168">
        <f>ROUND(I369*H369,2)</f>
        <v>0</v>
      </c>
      <c r="BL369" s="16" t="s">
        <v>154</v>
      </c>
      <c r="BM369" s="16" t="s">
        <v>523</v>
      </c>
    </row>
    <row r="370" s="10" customFormat="1">
      <c r="B370" s="169"/>
      <c r="D370" s="170" t="s">
        <v>143</v>
      </c>
      <c r="E370" s="171" t="s">
        <v>1</v>
      </c>
      <c r="F370" s="172" t="s">
        <v>227</v>
      </c>
      <c r="H370" s="171" t="s">
        <v>1</v>
      </c>
      <c r="I370" s="173"/>
      <c r="L370" s="169"/>
      <c r="M370" s="174"/>
      <c r="N370" s="175"/>
      <c r="O370" s="175"/>
      <c r="P370" s="175"/>
      <c r="Q370" s="175"/>
      <c r="R370" s="175"/>
      <c r="S370" s="175"/>
      <c r="T370" s="176"/>
      <c r="AT370" s="171" t="s">
        <v>143</v>
      </c>
      <c r="AU370" s="171" t="s">
        <v>93</v>
      </c>
      <c r="AV370" s="10" t="s">
        <v>23</v>
      </c>
      <c r="AW370" s="10" t="s">
        <v>46</v>
      </c>
      <c r="AX370" s="10" t="s">
        <v>84</v>
      </c>
      <c r="AY370" s="171" t="s">
        <v>135</v>
      </c>
    </row>
    <row r="371" s="10" customFormat="1">
      <c r="B371" s="169"/>
      <c r="D371" s="170" t="s">
        <v>143</v>
      </c>
      <c r="E371" s="171" t="s">
        <v>1</v>
      </c>
      <c r="F371" s="172" t="s">
        <v>502</v>
      </c>
      <c r="H371" s="171" t="s">
        <v>1</v>
      </c>
      <c r="I371" s="173"/>
      <c r="L371" s="169"/>
      <c r="M371" s="174"/>
      <c r="N371" s="175"/>
      <c r="O371" s="175"/>
      <c r="P371" s="175"/>
      <c r="Q371" s="175"/>
      <c r="R371" s="175"/>
      <c r="S371" s="175"/>
      <c r="T371" s="176"/>
      <c r="AT371" s="171" t="s">
        <v>143</v>
      </c>
      <c r="AU371" s="171" t="s">
        <v>93</v>
      </c>
      <c r="AV371" s="10" t="s">
        <v>23</v>
      </c>
      <c r="AW371" s="10" t="s">
        <v>46</v>
      </c>
      <c r="AX371" s="10" t="s">
        <v>84</v>
      </c>
      <c r="AY371" s="171" t="s">
        <v>135</v>
      </c>
    </row>
    <row r="372" s="11" customFormat="1">
      <c r="B372" s="177"/>
      <c r="D372" s="170" t="s">
        <v>143</v>
      </c>
      <c r="E372" s="178" t="s">
        <v>1</v>
      </c>
      <c r="F372" s="179" t="s">
        <v>267</v>
      </c>
      <c r="H372" s="180">
        <v>14</v>
      </c>
      <c r="I372" s="181"/>
      <c r="L372" s="177"/>
      <c r="M372" s="182"/>
      <c r="N372" s="183"/>
      <c r="O372" s="183"/>
      <c r="P372" s="183"/>
      <c r="Q372" s="183"/>
      <c r="R372" s="183"/>
      <c r="S372" s="183"/>
      <c r="T372" s="184"/>
      <c r="AT372" s="178" t="s">
        <v>143</v>
      </c>
      <c r="AU372" s="178" t="s">
        <v>93</v>
      </c>
      <c r="AV372" s="11" t="s">
        <v>93</v>
      </c>
      <c r="AW372" s="11" t="s">
        <v>46</v>
      </c>
      <c r="AX372" s="11" t="s">
        <v>23</v>
      </c>
      <c r="AY372" s="178" t="s">
        <v>135</v>
      </c>
    </row>
    <row r="373" s="1" customFormat="1" ht="16.5" customHeight="1">
      <c r="B373" s="156"/>
      <c r="C373" s="204" t="s">
        <v>524</v>
      </c>
      <c r="D373" s="204" t="s">
        <v>245</v>
      </c>
      <c r="E373" s="205" t="s">
        <v>525</v>
      </c>
      <c r="F373" s="206" t="s">
        <v>526</v>
      </c>
      <c r="G373" s="207" t="s">
        <v>402</v>
      </c>
      <c r="H373" s="208">
        <v>14</v>
      </c>
      <c r="I373" s="209"/>
      <c r="J373" s="210">
        <f>ROUND(I373*H373,2)</f>
        <v>0</v>
      </c>
      <c r="K373" s="206" t="s">
        <v>194</v>
      </c>
      <c r="L373" s="211"/>
      <c r="M373" s="212" t="s">
        <v>1</v>
      </c>
      <c r="N373" s="213" t="s">
        <v>55</v>
      </c>
      <c r="O373" s="65"/>
      <c r="P373" s="166">
        <f>O373*H373</f>
        <v>0</v>
      </c>
      <c r="Q373" s="166">
        <v>0.027</v>
      </c>
      <c r="R373" s="166">
        <f>Q373*H373</f>
        <v>0.378</v>
      </c>
      <c r="S373" s="166">
        <v>0</v>
      </c>
      <c r="T373" s="167">
        <f>S373*H373</f>
        <v>0</v>
      </c>
      <c r="AR373" s="16" t="s">
        <v>229</v>
      </c>
      <c r="AT373" s="16" t="s">
        <v>245</v>
      </c>
      <c r="AU373" s="16" t="s">
        <v>93</v>
      </c>
      <c r="AY373" s="16" t="s">
        <v>135</v>
      </c>
      <c r="BE373" s="168">
        <f>IF(N373="základní",J373,0)</f>
        <v>0</v>
      </c>
      <c r="BF373" s="168">
        <f>IF(N373="snížená",J373,0)</f>
        <v>0</v>
      </c>
      <c r="BG373" s="168">
        <f>IF(N373="zákl. přenesená",J373,0)</f>
        <v>0</v>
      </c>
      <c r="BH373" s="168">
        <f>IF(N373="sníž. přenesená",J373,0)</f>
        <v>0</v>
      </c>
      <c r="BI373" s="168">
        <f>IF(N373="nulová",J373,0)</f>
        <v>0</v>
      </c>
      <c r="BJ373" s="16" t="s">
        <v>23</v>
      </c>
      <c r="BK373" s="168">
        <f>ROUND(I373*H373,2)</f>
        <v>0</v>
      </c>
      <c r="BL373" s="16" t="s">
        <v>154</v>
      </c>
      <c r="BM373" s="16" t="s">
        <v>527</v>
      </c>
    </row>
    <row r="374" s="10" customFormat="1">
      <c r="B374" s="169"/>
      <c r="D374" s="170" t="s">
        <v>143</v>
      </c>
      <c r="E374" s="171" t="s">
        <v>1</v>
      </c>
      <c r="F374" s="172" t="s">
        <v>227</v>
      </c>
      <c r="H374" s="171" t="s">
        <v>1</v>
      </c>
      <c r="I374" s="173"/>
      <c r="L374" s="169"/>
      <c r="M374" s="174"/>
      <c r="N374" s="175"/>
      <c r="O374" s="175"/>
      <c r="P374" s="175"/>
      <c r="Q374" s="175"/>
      <c r="R374" s="175"/>
      <c r="S374" s="175"/>
      <c r="T374" s="176"/>
      <c r="AT374" s="171" t="s">
        <v>143</v>
      </c>
      <c r="AU374" s="171" t="s">
        <v>93</v>
      </c>
      <c r="AV374" s="10" t="s">
        <v>23</v>
      </c>
      <c r="AW374" s="10" t="s">
        <v>46</v>
      </c>
      <c r="AX374" s="10" t="s">
        <v>84</v>
      </c>
      <c r="AY374" s="171" t="s">
        <v>135</v>
      </c>
    </row>
    <row r="375" s="10" customFormat="1">
      <c r="B375" s="169"/>
      <c r="D375" s="170" t="s">
        <v>143</v>
      </c>
      <c r="E375" s="171" t="s">
        <v>1</v>
      </c>
      <c r="F375" s="172" t="s">
        <v>502</v>
      </c>
      <c r="H375" s="171" t="s">
        <v>1</v>
      </c>
      <c r="I375" s="173"/>
      <c r="L375" s="169"/>
      <c r="M375" s="174"/>
      <c r="N375" s="175"/>
      <c r="O375" s="175"/>
      <c r="P375" s="175"/>
      <c r="Q375" s="175"/>
      <c r="R375" s="175"/>
      <c r="S375" s="175"/>
      <c r="T375" s="176"/>
      <c r="AT375" s="171" t="s">
        <v>143</v>
      </c>
      <c r="AU375" s="171" t="s">
        <v>93</v>
      </c>
      <c r="AV375" s="10" t="s">
        <v>23</v>
      </c>
      <c r="AW375" s="10" t="s">
        <v>46</v>
      </c>
      <c r="AX375" s="10" t="s">
        <v>84</v>
      </c>
      <c r="AY375" s="171" t="s">
        <v>135</v>
      </c>
    </row>
    <row r="376" s="11" customFormat="1">
      <c r="B376" s="177"/>
      <c r="D376" s="170" t="s">
        <v>143</v>
      </c>
      <c r="E376" s="178" t="s">
        <v>1</v>
      </c>
      <c r="F376" s="179" t="s">
        <v>267</v>
      </c>
      <c r="H376" s="180">
        <v>14</v>
      </c>
      <c r="I376" s="181"/>
      <c r="L376" s="177"/>
      <c r="M376" s="182"/>
      <c r="N376" s="183"/>
      <c r="O376" s="183"/>
      <c r="P376" s="183"/>
      <c r="Q376" s="183"/>
      <c r="R376" s="183"/>
      <c r="S376" s="183"/>
      <c r="T376" s="184"/>
      <c r="AT376" s="178" t="s">
        <v>143</v>
      </c>
      <c r="AU376" s="178" t="s">
        <v>93</v>
      </c>
      <c r="AV376" s="11" t="s">
        <v>93</v>
      </c>
      <c r="AW376" s="11" t="s">
        <v>46</v>
      </c>
      <c r="AX376" s="11" t="s">
        <v>23</v>
      </c>
      <c r="AY376" s="178" t="s">
        <v>135</v>
      </c>
    </row>
    <row r="377" s="1" customFormat="1" ht="16.5" customHeight="1">
      <c r="B377" s="156"/>
      <c r="C377" s="204" t="s">
        <v>528</v>
      </c>
      <c r="D377" s="204" t="s">
        <v>245</v>
      </c>
      <c r="E377" s="205" t="s">
        <v>529</v>
      </c>
      <c r="F377" s="206" t="s">
        <v>530</v>
      </c>
      <c r="G377" s="207" t="s">
        <v>402</v>
      </c>
      <c r="H377" s="208">
        <v>2</v>
      </c>
      <c r="I377" s="209"/>
      <c r="J377" s="210">
        <f>ROUND(I377*H377,2)</f>
        <v>0</v>
      </c>
      <c r="K377" s="206" t="s">
        <v>531</v>
      </c>
      <c r="L377" s="211"/>
      <c r="M377" s="212" t="s">
        <v>1</v>
      </c>
      <c r="N377" s="213" t="s">
        <v>55</v>
      </c>
      <c r="O377" s="65"/>
      <c r="P377" s="166">
        <f>O377*H377</f>
        <v>0</v>
      </c>
      <c r="Q377" s="166">
        <v>0.092700000000000005</v>
      </c>
      <c r="R377" s="166">
        <f>Q377*H377</f>
        <v>0.18540000000000001</v>
      </c>
      <c r="S377" s="166">
        <v>0</v>
      </c>
      <c r="T377" s="167">
        <f>S377*H377</f>
        <v>0</v>
      </c>
      <c r="AR377" s="16" t="s">
        <v>229</v>
      </c>
      <c r="AT377" s="16" t="s">
        <v>245</v>
      </c>
      <c r="AU377" s="16" t="s">
        <v>93</v>
      </c>
      <c r="AY377" s="16" t="s">
        <v>135</v>
      </c>
      <c r="BE377" s="168">
        <f>IF(N377="základní",J377,0)</f>
        <v>0</v>
      </c>
      <c r="BF377" s="168">
        <f>IF(N377="snížená",J377,0)</f>
        <v>0</v>
      </c>
      <c r="BG377" s="168">
        <f>IF(N377="zákl. přenesená",J377,0)</f>
        <v>0</v>
      </c>
      <c r="BH377" s="168">
        <f>IF(N377="sníž. přenesená",J377,0)</f>
        <v>0</v>
      </c>
      <c r="BI377" s="168">
        <f>IF(N377="nulová",J377,0)</f>
        <v>0</v>
      </c>
      <c r="BJ377" s="16" t="s">
        <v>23</v>
      </c>
      <c r="BK377" s="168">
        <f>ROUND(I377*H377,2)</f>
        <v>0</v>
      </c>
      <c r="BL377" s="16" t="s">
        <v>154</v>
      </c>
      <c r="BM377" s="16" t="s">
        <v>532</v>
      </c>
    </row>
    <row r="378" s="10" customFormat="1">
      <c r="B378" s="169"/>
      <c r="D378" s="170" t="s">
        <v>143</v>
      </c>
      <c r="E378" s="171" t="s">
        <v>1</v>
      </c>
      <c r="F378" s="172" t="s">
        <v>533</v>
      </c>
      <c r="H378" s="171" t="s">
        <v>1</v>
      </c>
      <c r="I378" s="173"/>
      <c r="L378" s="169"/>
      <c r="M378" s="174"/>
      <c r="N378" s="175"/>
      <c r="O378" s="175"/>
      <c r="P378" s="175"/>
      <c r="Q378" s="175"/>
      <c r="R378" s="175"/>
      <c r="S378" s="175"/>
      <c r="T378" s="176"/>
      <c r="AT378" s="171" t="s">
        <v>143</v>
      </c>
      <c r="AU378" s="171" t="s">
        <v>93</v>
      </c>
      <c r="AV378" s="10" t="s">
        <v>23</v>
      </c>
      <c r="AW378" s="10" t="s">
        <v>46</v>
      </c>
      <c r="AX378" s="10" t="s">
        <v>84</v>
      </c>
      <c r="AY378" s="171" t="s">
        <v>135</v>
      </c>
    </row>
    <row r="379" s="10" customFormat="1">
      <c r="B379" s="169"/>
      <c r="D379" s="170" t="s">
        <v>143</v>
      </c>
      <c r="E379" s="171" t="s">
        <v>1</v>
      </c>
      <c r="F379" s="172" t="s">
        <v>502</v>
      </c>
      <c r="H379" s="171" t="s">
        <v>1</v>
      </c>
      <c r="I379" s="173"/>
      <c r="L379" s="169"/>
      <c r="M379" s="174"/>
      <c r="N379" s="175"/>
      <c r="O379" s="175"/>
      <c r="P379" s="175"/>
      <c r="Q379" s="175"/>
      <c r="R379" s="175"/>
      <c r="S379" s="175"/>
      <c r="T379" s="176"/>
      <c r="AT379" s="171" t="s">
        <v>143</v>
      </c>
      <c r="AU379" s="171" t="s">
        <v>93</v>
      </c>
      <c r="AV379" s="10" t="s">
        <v>23</v>
      </c>
      <c r="AW379" s="10" t="s">
        <v>46</v>
      </c>
      <c r="AX379" s="10" t="s">
        <v>84</v>
      </c>
      <c r="AY379" s="171" t="s">
        <v>135</v>
      </c>
    </row>
    <row r="380" s="11" customFormat="1">
      <c r="B380" s="177"/>
      <c r="D380" s="170" t="s">
        <v>143</v>
      </c>
      <c r="E380" s="178" t="s">
        <v>1</v>
      </c>
      <c r="F380" s="179" t="s">
        <v>93</v>
      </c>
      <c r="H380" s="180">
        <v>2</v>
      </c>
      <c r="I380" s="181"/>
      <c r="L380" s="177"/>
      <c r="M380" s="182"/>
      <c r="N380" s="183"/>
      <c r="O380" s="183"/>
      <c r="P380" s="183"/>
      <c r="Q380" s="183"/>
      <c r="R380" s="183"/>
      <c r="S380" s="183"/>
      <c r="T380" s="184"/>
      <c r="AT380" s="178" t="s">
        <v>143</v>
      </c>
      <c r="AU380" s="178" t="s">
        <v>93</v>
      </c>
      <c r="AV380" s="11" t="s">
        <v>93</v>
      </c>
      <c r="AW380" s="11" t="s">
        <v>46</v>
      </c>
      <c r="AX380" s="11" t="s">
        <v>23</v>
      </c>
      <c r="AY380" s="178" t="s">
        <v>135</v>
      </c>
    </row>
    <row r="381" s="1" customFormat="1" ht="16.5" customHeight="1">
      <c r="B381" s="156"/>
      <c r="C381" s="157" t="s">
        <v>534</v>
      </c>
      <c r="D381" s="157" t="s">
        <v>136</v>
      </c>
      <c r="E381" s="158" t="s">
        <v>535</v>
      </c>
      <c r="F381" s="159" t="s">
        <v>536</v>
      </c>
      <c r="G381" s="160" t="s">
        <v>402</v>
      </c>
      <c r="H381" s="161">
        <v>14</v>
      </c>
      <c r="I381" s="162"/>
      <c r="J381" s="163">
        <f>ROUND(I381*H381,2)</f>
        <v>0</v>
      </c>
      <c r="K381" s="159" t="s">
        <v>194</v>
      </c>
      <c r="L381" s="35"/>
      <c r="M381" s="164" t="s">
        <v>1</v>
      </c>
      <c r="N381" s="165" t="s">
        <v>55</v>
      </c>
      <c r="O381" s="65"/>
      <c r="P381" s="166">
        <f>O381*H381</f>
        <v>0</v>
      </c>
      <c r="Q381" s="166">
        <v>0.217338</v>
      </c>
      <c r="R381" s="166">
        <f>Q381*H381</f>
        <v>3.042732</v>
      </c>
      <c r="S381" s="166">
        <v>0</v>
      </c>
      <c r="T381" s="167">
        <f>S381*H381</f>
        <v>0</v>
      </c>
      <c r="AR381" s="16" t="s">
        <v>154</v>
      </c>
      <c r="AT381" s="16" t="s">
        <v>136</v>
      </c>
      <c r="AU381" s="16" t="s">
        <v>93</v>
      </c>
      <c r="AY381" s="16" t="s">
        <v>135</v>
      </c>
      <c r="BE381" s="168">
        <f>IF(N381="základní",J381,0)</f>
        <v>0</v>
      </c>
      <c r="BF381" s="168">
        <f>IF(N381="snížená",J381,0)</f>
        <v>0</v>
      </c>
      <c r="BG381" s="168">
        <f>IF(N381="zákl. přenesená",J381,0)</f>
        <v>0</v>
      </c>
      <c r="BH381" s="168">
        <f>IF(N381="sníž. přenesená",J381,0)</f>
        <v>0</v>
      </c>
      <c r="BI381" s="168">
        <f>IF(N381="nulová",J381,0)</f>
        <v>0</v>
      </c>
      <c r="BJ381" s="16" t="s">
        <v>23</v>
      </c>
      <c r="BK381" s="168">
        <f>ROUND(I381*H381,2)</f>
        <v>0</v>
      </c>
      <c r="BL381" s="16" t="s">
        <v>154</v>
      </c>
      <c r="BM381" s="16" t="s">
        <v>537</v>
      </c>
    </row>
    <row r="382" s="10" customFormat="1">
      <c r="B382" s="169"/>
      <c r="D382" s="170" t="s">
        <v>143</v>
      </c>
      <c r="E382" s="171" t="s">
        <v>1</v>
      </c>
      <c r="F382" s="172" t="s">
        <v>227</v>
      </c>
      <c r="H382" s="171" t="s">
        <v>1</v>
      </c>
      <c r="I382" s="173"/>
      <c r="L382" s="169"/>
      <c r="M382" s="174"/>
      <c r="N382" s="175"/>
      <c r="O382" s="175"/>
      <c r="P382" s="175"/>
      <c r="Q382" s="175"/>
      <c r="R382" s="175"/>
      <c r="S382" s="175"/>
      <c r="T382" s="176"/>
      <c r="AT382" s="171" t="s">
        <v>143</v>
      </c>
      <c r="AU382" s="171" t="s">
        <v>93</v>
      </c>
      <c r="AV382" s="10" t="s">
        <v>23</v>
      </c>
      <c r="AW382" s="10" t="s">
        <v>46</v>
      </c>
      <c r="AX382" s="10" t="s">
        <v>84</v>
      </c>
      <c r="AY382" s="171" t="s">
        <v>135</v>
      </c>
    </row>
    <row r="383" s="10" customFormat="1">
      <c r="B383" s="169"/>
      <c r="D383" s="170" t="s">
        <v>143</v>
      </c>
      <c r="E383" s="171" t="s">
        <v>1</v>
      </c>
      <c r="F383" s="172" t="s">
        <v>502</v>
      </c>
      <c r="H383" s="171" t="s">
        <v>1</v>
      </c>
      <c r="I383" s="173"/>
      <c r="L383" s="169"/>
      <c r="M383" s="174"/>
      <c r="N383" s="175"/>
      <c r="O383" s="175"/>
      <c r="P383" s="175"/>
      <c r="Q383" s="175"/>
      <c r="R383" s="175"/>
      <c r="S383" s="175"/>
      <c r="T383" s="176"/>
      <c r="AT383" s="171" t="s">
        <v>143</v>
      </c>
      <c r="AU383" s="171" t="s">
        <v>93</v>
      </c>
      <c r="AV383" s="10" t="s">
        <v>23</v>
      </c>
      <c r="AW383" s="10" t="s">
        <v>46</v>
      </c>
      <c r="AX383" s="10" t="s">
        <v>84</v>
      </c>
      <c r="AY383" s="171" t="s">
        <v>135</v>
      </c>
    </row>
    <row r="384" s="11" customFormat="1">
      <c r="B384" s="177"/>
      <c r="D384" s="170" t="s">
        <v>143</v>
      </c>
      <c r="E384" s="178" t="s">
        <v>1</v>
      </c>
      <c r="F384" s="179" t="s">
        <v>267</v>
      </c>
      <c r="H384" s="180">
        <v>14</v>
      </c>
      <c r="I384" s="181"/>
      <c r="L384" s="177"/>
      <c r="M384" s="182"/>
      <c r="N384" s="183"/>
      <c r="O384" s="183"/>
      <c r="P384" s="183"/>
      <c r="Q384" s="183"/>
      <c r="R384" s="183"/>
      <c r="S384" s="183"/>
      <c r="T384" s="184"/>
      <c r="AT384" s="178" t="s">
        <v>143</v>
      </c>
      <c r="AU384" s="178" t="s">
        <v>93</v>
      </c>
      <c r="AV384" s="11" t="s">
        <v>93</v>
      </c>
      <c r="AW384" s="11" t="s">
        <v>46</v>
      </c>
      <c r="AX384" s="11" t="s">
        <v>23</v>
      </c>
      <c r="AY384" s="178" t="s">
        <v>135</v>
      </c>
    </row>
    <row r="385" s="1" customFormat="1" ht="16.5" customHeight="1">
      <c r="B385" s="156"/>
      <c r="C385" s="204" t="s">
        <v>538</v>
      </c>
      <c r="D385" s="204" t="s">
        <v>245</v>
      </c>
      <c r="E385" s="205" t="s">
        <v>539</v>
      </c>
      <c r="F385" s="206" t="s">
        <v>540</v>
      </c>
      <c r="G385" s="207" t="s">
        <v>402</v>
      </c>
      <c r="H385" s="208">
        <v>14</v>
      </c>
      <c r="I385" s="209"/>
      <c r="J385" s="210">
        <f>ROUND(I385*H385,2)</f>
        <v>0</v>
      </c>
      <c r="K385" s="206" t="s">
        <v>531</v>
      </c>
      <c r="L385" s="211"/>
      <c r="M385" s="212" t="s">
        <v>1</v>
      </c>
      <c r="N385" s="213" t="s">
        <v>55</v>
      </c>
      <c r="O385" s="65"/>
      <c r="P385" s="166">
        <f>O385*H385</f>
        <v>0</v>
      </c>
      <c r="Q385" s="166">
        <v>0.059999999999999998</v>
      </c>
      <c r="R385" s="166">
        <f>Q385*H385</f>
        <v>0.83999999999999997</v>
      </c>
      <c r="S385" s="166">
        <v>0</v>
      </c>
      <c r="T385" s="167">
        <f>S385*H385</f>
        <v>0</v>
      </c>
      <c r="AR385" s="16" t="s">
        <v>229</v>
      </c>
      <c r="AT385" s="16" t="s">
        <v>245</v>
      </c>
      <c r="AU385" s="16" t="s">
        <v>93</v>
      </c>
      <c r="AY385" s="16" t="s">
        <v>135</v>
      </c>
      <c r="BE385" s="168">
        <f>IF(N385="základní",J385,0)</f>
        <v>0</v>
      </c>
      <c r="BF385" s="168">
        <f>IF(N385="snížená",J385,0)</f>
        <v>0</v>
      </c>
      <c r="BG385" s="168">
        <f>IF(N385="zákl. přenesená",J385,0)</f>
        <v>0</v>
      </c>
      <c r="BH385" s="168">
        <f>IF(N385="sníž. přenesená",J385,0)</f>
        <v>0</v>
      </c>
      <c r="BI385" s="168">
        <f>IF(N385="nulová",J385,0)</f>
        <v>0</v>
      </c>
      <c r="BJ385" s="16" t="s">
        <v>23</v>
      </c>
      <c r="BK385" s="168">
        <f>ROUND(I385*H385,2)</f>
        <v>0</v>
      </c>
      <c r="BL385" s="16" t="s">
        <v>154</v>
      </c>
      <c r="BM385" s="16" t="s">
        <v>541</v>
      </c>
    </row>
    <row r="386" s="10" customFormat="1">
      <c r="B386" s="169"/>
      <c r="D386" s="170" t="s">
        <v>143</v>
      </c>
      <c r="E386" s="171" t="s">
        <v>1</v>
      </c>
      <c r="F386" s="172" t="s">
        <v>227</v>
      </c>
      <c r="H386" s="171" t="s">
        <v>1</v>
      </c>
      <c r="I386" s="173"/>
      <c r="L386" s="169"/>
      <c r="M386" s="174"/>
      <c r="N386" s="175"/>
      <c r="O386" s="175"/>
      <c r="P386" s="175"/>
      <c r="Q386" s="175"/>
      <c r="R386" s="175"/>
      <c r="S386" s="175"/>
      <c r="T386" s="176"/>
      <c r="AT386" s="171" t="s">
        <v>143</v>
      </c>
      <c r="AU386" s="171" t="s">
        <v>93</v>
      </c>
      <c r="AV386" s="10" t="s">
        <v>23</v>
      </c>
      <c r="AW386" s="10" t="s">
        <v>46</v>
      </c>
      <c r="AX386" s="10" t="s">
        <v>84</v>
      </c>
      <c r="AY386" s="171" t="s">
        <v>135</v>
      </c>
    </row>
    <row r="387" s="10" customFormat="1">
      <c r="B387" s="169"/>
      <c r="D387" s="170" t="s">
        <v>143</v>
      </c>
      <c r="E387" s="171" t="s">
        <v>1</v>
      </c>
      <c r="F387" s="172" t="s">
        <v>502</v>
      </c>
      <c r="H387" s="171" t="s">
        <v>1</v>
      </c>
      <c r="I387" s="173"/>
      <c r="L387" s="169"/>
      <c r="M387" s="174"/>
      <c r="N387" s="175"/>
      <c r="O387" s="175"/>
      <c r="P387" s="175"/>
      <c r="Q387" s="175"/>
      <c r="R387" s="175"/>
      <c r="S387" s="175"/>
      <c r="T387" s="176"/>
      <c r="AT387" s="171" t="s">
        <v>143</v>
      </c>
      <c r="AU387" s="171" t="s">
        <v>93</v>
      </c>
      <c r="AV387" s="10" t="s">
        <v>23</v>
      </c>
      <c r="AW387" s="10" t="s">
        <v>46</v>
      </c>
      <c r="AX387" s="10" t="s">
        <v>84</v>
      </c>
      <c r="AY387" s="171" t="s">
        <v>135</v>
      </c>
    </row>
    <row r="388" s="11" customFormat="1">
      <c r="B388" s="177"/>
      <c r="D388" s="170" t="s">
        <v>143</v>
      </c>
      <c r="E388" s="178" t="s">
        <v>1</v>
      </c>
      <c r="F388" s="179" t="s">
        <v>267</v>
      </c>
      <c r="H388" s="180">
        <v>14</v>
      </c>
      <c r="I388" s="181"/>
      <c r="L388" s="177"/>
      <c r="M388" s="182"/>
      <c r="N388" s="183"/>
      <c r="O388" s="183"/>
      <c r="P388" s="183"/>
      <c r="Q388" s="183"/>
      <c r="R388" s="183"/>
      <c r="S388" s="183"/>
      <c r="T388" s="184"/>
      <c r="AT388" s="178" t="s">
        <v>143</v>
      </c>
      <c r="AU388" s="178" t="s">
        <v>93</v>
      </c>
      <c r="AV388" s="11" t="s">
        <v>93</v>
      </c>
      <c r="AW388" s="11" t="s">
        <v>46</v>
      </c>
      <c r="AX388" s="11" t="s">
        <v>23</v>
      </c>
      <c r="AY388" s="178" t="s">
        <v>135</v>
      </c>
    </row>
    <row r="389" s="1" customFormat="1" ht="16.5" customHeight="1">
      <c r="B389" s="156"/>
      <c r="C389" s="204" t="s">
        <v>542</v>
      </c>
      <c r="D389" s="204" t="s">
        <v>245</v>
      </c>
      <c r="E389" s="205" t="s">
        <v>543</v>
      </c>
      <c r="F389" s="206" t="s">
        <v>544</v>
      </c>
      <c r="G389" s="207" t="s">
        <v>402</v>
      </c>
      <c r="H389" s="208">
        <v>14</v>
      </c>
      <c r="I389" s="209"/>
      <c r="J389" s="210">
        <f>ROUND(I389*H389,2)</f>
        <v>0</v>
      </c>
      <c r="K389" s="206" t="s">
        <v>531</v>
      </c>
      <c r="L389" s="211"/>
      <c r="M389" s="212" t="s">
        <v>1</v>
      </c>
      <c r="N389" s="213" t="s">
        <v>55</v>
      </c>
      <c r="O389" s="65"/>
      <c r="P389" s="166">
        <f>O389*H389</f>
        <v>0</v>
      </c>
      <c r="Q389" s="166">
        <v>0.058000000000000003</v>
      </c>
      <c r="R389" s="166">
        <f>Q389*H389</f>
        <v>0.81200000000000006</v>
      </c>
      <c r="S389" s="166">
        <v>0</v>
      </c>
      <c r="T389" s="167">
        <f>S389*H389</f>
        <v>0</v>
      </c>
      <c r="AR389" s="16" t="s">
        <v>229</v>
      </c>
      <c r="AT389" s="16" t="s">
        <v>245</v>
      </c>
      <c r="AU389" s="16" t="s">
        <v>93</v>
      </c>
      <c r="AY389" s="16" t="s">
        <v>135</v>
      </c>
      <c r="BE389" s="168">
        <f>IF(N389="základní",J389,0)</f>
        <v>0</v>
      </c>
      <c r="BF389" s="168">
        <f>IF(N389="snížená",J389,0)</f>
        <v>0</v>
      </c>
      <c r="BG389" s="168">
        <f>IF(N389="zákl. přenesená",J389,0)</f>
        <v>0</v>
      </c>
      <c r="BH389" s="168">
        <f>IF(N389="sníž. přenesená",J389,0)</f>
        <v>0</v>
      </c>
      <c r="BI389" s="168">
        <f>IF(N389="nulová",J389,0)</f>
        <v>0</v>
      </c>
      <c r="BJ389" s="16" t="s">
        <v>23</v>
      </c>
      <c r="BK389" s="168">
        <f>ROUND(I389*H389,2)</f>
        <v>0</v>
      </c>
      <c r="BL389" s="16" t="s">
        <v>154</v>
      </c>
      <c r="BM389" s="16" t="s">
        <v>545</v>
      </c>
    </row>
    <row r="390" s="10" customFormat="1">
      <c r="B390" s="169"/>
      <c r="D390" s="170" t="s">
        <v>143</v>
      </c>
      <c r="E390" s="171" t="s">
        <v>1</v>
      </c>
      <c r="F390" s="172" t="s">
        <v>227</v>
      </c>
      <c r="H390" s="171" t="s">
        <v>1</v>
      </c>
      <c r="I390" s="173"/>
      <c r="L390" s="169"/>
      <c r="M390" s="174"/>
      <c r="N390" s="175"/>
      <c r="O390" s="175"/>
      <c r="P390" s="175"/>
      <c r="Q390" s="175"/>
      <c r="R390" s="175"/>
      <c r="S390" s="175"/>
      <c r="T390" s="176"/>
      <c r="AT390" s="171" t="s">
        <v>143</v>
      </c>
      <c r="AU390" s="171" t="s">
        <v>93</v>
      </c>
      <c r="AV390" s="10" t="s">
        <v>23</v>
      </c>
      <c r="AW390" s="10" t="s">
        <v>46</v>
      </c>
      <c r="AX390" s="10" t="s">
        <v>84</v>
      </c>
      <c r="AY390" s="171" t="s">
        <v>135</v>
      </c>
    </row>
    <row r="391" s="10" customFormat="1">
      <c r="B391" s="169"/>
      <c r="D391" s="170" t="s">
        <v>143</v>
      </c>
      <c r="E391" s="171" t="s">
        <v>1</v>
      </c>
      <c r="F391" s="172" t="s">
        <v>502</v>
      </c>
      <c r="H391" s="171" t="s">
        <v>1</v>
      </c>
      <c r="I391" s="173"/>
      <c r="L391" s="169"/>
      <c r="M391" s="174"/>
      <c r="N391" s="175"/>
      <c r="O391" s="175"/>
      <c r="P391" s="175"/>
      <c r="Q391" s="175"/>
      <c r="R391" s="175"/>
      <c r="S391" s="175"/>
      <c r="T391" s="176"/>
      <c r="AT391" s="171" t="s">
        <v>143</v>
      </c>
      <c r="AU391" s="171" t="s">
        <v>93</v>
      </c>
      <c r="AV391" s="10" t="s">
        <v>23</v>
      </c>
      <c r="AW391" s="10" t="s">
        <v>46</v>
      </c>
      <c r="AX391" s="10" t="s">
        <v>84</v>
      </c>
      <c r="AY391" s="171" t="s">
        <v>135</v>
      </c>
    </row>
    <row r="392" s="11" customFormat="1">
      <c r="B392" s="177"/>
      <c r="D392" s="170" t="s">
        <v>143</v>
      </c>
      <c r="E392" s="178" t="s">
        <v>1</v>
      </c>
      <c r="F392" s="179" t="s">
        <v>267</v>
      </c>
      <c r="H392" s="180">
        <v>14</v>
      </c>
      <c r="I392" s="181"/>
      <c r="L392" s="177"/>
      <c r="M392" s="182"/>
      <c r="N392" s="183"/>
      <c r="O392" s="183"/>
      <c r="P392" s="183"/>
      <c r="Q392" s="183"/>
      <c r="R392" s="183"/>
      <c r="S392" s="183"/>
      <c r="T392" s="184"/>
      <c r="AT392" s="178" t="s">
        <v>143</v>
      </c>
      <c r="AU392" s="178" t="s">
        <v>93</v>
      </c>
      <c r="AV392" s="11" t="s">
        <v>93</v>
      </c>
      <c r="AW392" s="11" t="s">
        <v>46</v>
      </c>
      <c r="AX392" s="11" t="s">
        <v>23</v>
      </c>
      <c r="AY392" s="178" t="s">
        <v>135</v>
      </c>
    </row>
    <row r="393" s="1" customFormat="1" ht="16.5" customHeight="1">
      <c r="B393" s="156"/>
      <c r="C393" s="157" t="s">
        <v>546</v>
      </c>
      <c r="D393" s="157" t="s">
        <v>136</v>
      </c>
      <c r="E393" s="158" t="s">
        <v>547</v>
      </c>
      <c r="F393" s="159" t="s">
        <v>548</v>
      </c>
      <c r="G393" s="160" t="s">
        <v>402</v>
      </c>
      <c r="H393" s="161">
        <v>2</v>
      </c>
      <c r="I393" s="162"/>
      <c r="J393" s="163">
        <f>ROUND(I393*H393,2)</f>
        <v>0</v>
      </c>
      <c r="K393" s="159" t="s">
        <v>194</v>
      </c>
      <c r="L393" s="35"/>
      <c r="M393" s="164" t="s">
        <v>1</v>
      </c>
      <c r="N393" s="165" t="s">
        <v>55</v>
      </c>
      <c r="O393" s="65"/>
      <c r="P393" s="166">
        <f>O393*H393</f>
        <v>0</v>
      </c>
      <c r="Q393" s="166">
        <v>0.217338</v>
      </c>
      <c r="R393" s="166">
        <f>Q393*H393</f>
        <v>0.43467600000000001</v>
      </c>
      <c r="S393" s="166">
        <v>0</v>
      </c>
      <c r="T393" s="167">
        <f>S393*H393</f>
        <v>0</v>
      </c>
      <c r="AR393" s="16" t="s">
        <v>154</v>
      </c>
      <c r="AT393" s="16" t="s">
        <v>136</v>
      </c>
      <c r="AU393" s="16" t="s">
        <v>93</v>
      </c>
      <c r="AY393" s="16" t="s">
        <v>135</v>
      </c>
      <c r="BE393" s="168">
        <f>IF(N393="základní",J393,0)</f>
        <v>0</v>
      </c>
      <c r="BF393" s="168">
        <f>IF(N393="snížená",J393,0)</f>
        <v>0</v>
      </c>
      <c r="BG393" s="168">
        <f>IF(N393="zákl. přenesená",J393,0)</f>
        <v>0</v>
      </c>
      <c r="BH393" s="168">
        <f>IF(N393="sníž. přenesená",J393,0)</f>
        <v>0</v>
      </c>
      <c r="BI393" s="168">
        <f>IF(N393="nulová",J393,0)</f>
        <v>0</v>
      </c>
      <c r="BJ393" s="16" t="s">
        <v>23</v>
      </c>
      <c r="BK393" s="168">
        <f>ROUND(I393*H393,2)</f>
        <v>0</v>
      </c>
      <c r="BL393" s="16" t="s">
        <v>154</v>
      </c>
      <c r="BM393" s="16" t="s">
        <v>549</v>
      </c>
    </row>
    <row r="394" s="10" customFormat="1">
      <c r="B394" s="169"/>
      <c r="D394" s="170" t="s">
        <v>143</v>
      </c>
      <c r="E394" s="171" t="s">
        <v>1</v>
      </c>
      <c r="F394" s="172" t="s">
        <v>533</v>
      </c>
      <c r="H394" s="171" t="s">
        <v>1</v>
      </c>
      <c r="I394" s="173"/>
      <c r="L394" s="169"/>
      <c r="M394" s="174"/>
      <c r="N394" s="175"/>
      <c r="O394" s="175"/>
      <c r="P394" s="175"/>
      <c r="Q394" s="175"/>
      <c r="R394" s="175"/>
      <c r="S394" s="175"/>
      <c r="T394" s="176"/>
      <c r="AT394" s="171" t="s">
        <v>143</v>
      </c>
      <c r="AU394" s="171" t="s">
        <v>93</v>
      </c>
      <c r="AV394" s="10" t="s">
        <v>23</v>
      </c>
      <c r="AW394" s="10" t="s">
        <v>46</v>
      </c>
      <c r="AX394" s="10" t="s">
        <v>84</v>
      </c>
      <c r="AY394" s="171" t="s">
        <v>135</v>
      </c>
    </row>
    <row r="395" s="10" customFormat="1">
      <c r="B395" s="169"/>
      <c r="D395" s="170" t="s">
        <v>143</v>
      </c>
      <c r="E395" s="171" t="s">
        <v>1</v>
      </c>
      <c r="F395" s="172" t="s">
        <v>502</v>
      </c>
      <c r="H395" s="171" t="s">
        <v>1</v>
      </c>
      <c r="I395" s="173"/>
      <c r="L395" s="169"/>
      <c r="M395" s="174"/>
      <c r="N395" s="175"/>
      <c r="O395" s="175"/>
      <c r="P395" s="175"/>
      <c r="Q395" s="175"/>
      <c r="R395" s="175"/>
      <c r="S395" s="175"/>
      <c r="T395" s="176"/>
      <c r="AT395" s="171" t="s">
        <v>143</v>
      </c>
      <c r="AU395" s="171" t="s">
        <v>93</v>
      </c>
      <c r="AV395" s="10" t="s">
        <v>23</v>
      </c>
      <c r="AW395" s="10" t="s">
        <v>46</v>
      </c>
      <c r="AX395" s="10" t="s">
        <v>84</v>
      </c>
      <c r="AY395" s="171" t="s">
        <v>135</v>
      </c>
    </row>
    <row r="396" s="11" customFormat="1">
      <c r="B396" s="177"/>
      <c r="D396" s="170" t="s">
        <v>143</v>
      </c>
      <c r="E396" s="178" t="s">
        <v>1</v>
      </c>
      <c r="F396" s="179" t="s">
        <v>93</v>
      </c>
      <c r="H396" s="180">
        <v>2</v>
      </c>
      <c r="I396" s="181"/>
      <c r="L396" s="177"/>
      <c r="M396" s="182"/>
      <c r="N396" s="183"/>
      <c r="O396" s="183"/>
      <c r="P396" s="183"/>
      <c r="Q396" s="183"/>
      <c r="R396" s="183"/>
      <c r="S396" s="183"/>
      <c r="T396" s="184"/>
      <c r="AT396" s="178" t="s">
        <v>143</v>
      </c>
      <c r="AU396" s="178" t="s">
        <v>93</v>
      </c>
      <c r="AV396" s="11" t="s">
        <v>93</v>
      </c>
      <c r="AW396" s="11" t="s">
        <v>46</v>
      </c>
      <c r="AX396" s="11" t="s">
        <v>23</v>
      </c>
      <c r="AY396" s="178" t="s">
        <v>135</v>
      </c>
    </row>
    <row r="397" s="1" customFormat="1" ht="16.5" customHeight="1">
      <c r="B397" s="156"/>
      <c r="C397" s="204" t="s">
        <v>550</v>
      </c>
      <c r="D397" s="204" t="s">
        <v>245</v>
      </c>
      <c r="E397" s="205" t="s">
        <v>551</v>
      </c>
      <c r="F397" s="206" t="s">
        <v>552</v>
      </c>
      <c r="G397" s="207" t="s">
        <v>402</v>
      </c>
      <c r="H397" s="208">
        <v>2</v>
      </c>
      <c r="I397" s="209"/>
      <c r="J397" s="210">
        <f>ROUND(I397*H397,2)</f>
        <v>0</v>
      </c>
      <c r="K397" s="206" t="s">
        <v>531</v>
      </c>
      <c r="L397" s="211"/>
      <c r="M397" s="212" t="s">
        <v>1</v>
      </c>
      <c r="N397" s="213" t="s">
        <v>55</v>
      </c>
      <c r="O397" s="65"/>
      <c r="P397" s="166">
        <f>O397*H397</f>
        <v>0</v>
      </c>
      <c r="Q397" s="166">
        <v>0.0080999999999999996</v>
      </c>
      <c r="R397" s="166">
        <f>Q397*H397</f>
        <v>0.016199999999999999</v>
      </c>
      <c r="S397" s="166">
        <v>0</v>
      </c>
      <c r="T397" s="167">
        <f>S397*H397</f>
        <v>0</v>
      </c>
      <c r="AR397" s="16" t="s">
        <v>229</v>
      </c>
      <c r="AT397" s="16" t="s">
        <v>245</v>
      </c>
      <c r="AU397" s="16" t="s">
        <v>93</v>
      </c>
      <c r="AY397" s="16" t="s">
        <v>135</v>
      </c>
      <c r="BE397" s="168">
        <f>IF(N397="základní",J397,0)</f>
        <v>0</v>
      </c>
      <c r="BF397" s="168">
        <f>IF(N397="snížená",J397,0)</f>
        <v>0</v>
      </c>
      <c r="BG397" s="168">
        <f>IF(N397="zákl. přenesená",J397,0)</f>
        <v>0</v>
      </c>
      <c r="BH397" s="168">
        <f>IF(N397="sníž. přenesená",J397,0)</f>
        <v>0</v>
      </c>
      <c r="BI397" s="168">
        <f>IF(N397="nulová",J397,0)</f>
        <v>0</v>
      </c>
      <c r="BJ397" s="16" t="s">
        <v>23</v>
      </c>
      <c r="BK397" s="168">
        <f>ROUND(I397*H397,2)</f>
        <v>0</v>
      </c>
      <c r="BL397" s="16" t="s">
        <v>154</v>
      </c>
      <c r="BM397" s="16" t="s">
        <v>553</v>
      </c>
    </row>
    <row r="398" s="10" customFormat="1">
      <c r="B398" s="169"/>
      <c r="D398" s="170" t="s">
        <v>143</v>
      </c>
      <c r="E398" s="171" t="s">
        <v>1</v>
      </c>
      <c r="F398" s="172" t="s">
        <v>533</v>
      </c>
      <c r="H398" s="171" t="s">
        <v>1</v>
      </c>
      <c r="I398" s="173"/>
      <c r="L398" s="169"/>
      <c r="M398" s="174"/>
      <c r="N398" s="175"/>
      <c r="O398" s="175"/>
      <c r="P398" s="175"/>
      <c r="Q398" s="175"/>
      <c r="R398" s="175"/>
      <c r="S398" s="175"/>
      <c r="T398" s="176"/>
      <c r="AT398" s="171" t="s">
        <v>143</v>
      </c>
      <c r="AU398" s="171" t="s">
        <v>93</v>
      </c>
      <c r="AV398" s="10" t="s">
        <v>23</v>
      </c>
      <c r="AW398" s="10" t="s">
        <v>46</v>
      </c>
      <c r="AX398" s="10" t="s">
        <v>84</v>
      </c>
      <c r="AY398" s="171" t="s">
        <v>135</v>
      </c>
    </row>
    <row r="399" s="10" customFormat="1">
      <c r="B399" s="169"/>
      <c r="D399" s="170" t="s">
        <v>143</v>
      </c>
      <c r="E399" s="171" t="s">
        <v>1</v>
      </c>
      <c r="F399" s="172" t="s">
        <v>502</v>
      </c>
      <c r="H399" s="171" t="s">
        <v>1</v>
      </c>
      <c r="I399" s="173"/>
      <c r="L399" s="169"/>
      <c r="M399" s="174"/>
      <c r="N399" s="175"/>
      <c r="O399" s="175"/>
      <c r="P399" s="175"/>
      <c r="Q399" s="175"/>
      <c r="R399" s="175"/>
      <c r="S399" s="175"/>
      <c r="T399" s="176"/>
      <c r="AT399" s="171" t="s">
        <v>143</v>
      </c>
      <c r="AU399" s="171" t="s">
        <v>93</v>
      </c>
      <c r="AV399" s="10" t="s">
        <v>23</v>
      </c>
      <c r="AW399" s="10" t="s">
        <v>46</v>
      </c>
      <c r="AX399" s="10" t="s">
        <v>84</v>
      </c>
      <c r="AY399" s="171" t="s">
        <v>135</v>
      </c>
    </row>
    <row r="400" s="11" customFormat="1">
      <c r="B400" s="177"/>
      <c r="D400" s="170" t="s">
        <v>143</v>
      </c>
      <c r="E400" s="178" t="s">
        <v>1</v>
      </c>
      <c r="F400" s="179" t="s">
        <v>93</v>
      </c>
      <c r="H400" s="180">
        <v>2</v>
      </c>
      <c r="I400" s="181"/>
      <c r="L400" s="177"/>
      <c r="M400" s="182"/>
      <c r="N400" s="183"/>
      <c r="O400" s="183"/>
      <c r="P400" s="183"/>
      <c r="Q400" s="183"/>
      <c r="R400" s="183"/>
      <c r="S400" s="183"/>
      <c r="T400" s="184"/>
      <c r="AT400" s="178" t="s">
        <v>143</v>
      </c>
      <c r="AU400" s="178" t="s">
        <v>93</v>
      </c>
      <c r="AV400" s="11" t="s">
        <v>93</v>
      </c>
      <c r="AW400" s="11" t="s">
        <v>46</v>
      </c>
      <c r="AX400" s="11" t="s">
        <v>23</v>
      </c>
      <c r="AY400" s="178" t="s">
        <v>135</v>
      </c>
    </row>
    <row r="401" s="9" customFormat="1" ht="22.8" customHeight="1">
      <c r="B401" s="145"/>
      <c r="D401" s="146" t="s">
        <v>83</v>
      </c>
      <c r="E401" s="194" t="s">
        <v>554</v>
      </c>
      <c r="F401" s="194" t="s">
        <v>555</v>
      </c>
      <c r="I401" s="148"/>
      <c r="J401" s="195">
        <f>BK401</f>
        <v>0</v>
      </c>
      <c r="L401" s="145"/>
      <c r="M401" s="150"/>
      <c r="N401" s="151"/>
      <c r="O401" s="151"/>
      <c r="P401" s="152">
        <f>SUM(P402:P416)</f>
        <v>0</v>
      </c>
      <c r="Q401" s="151"/>
      <c r="R401" s="152">
        <f>SUM(R402:R416)</f>
        <v>12.20078</v>
      </c>
      <c r="S401" s="151"/>
      <c r="T401" s="153">
        <f>SUM(T402:T416)</f>
        <v>0</v>
      </c>
      <c r="AR401" s="146" t="s">
        <v>23</v>
      </c>
      <c r="AT401" s="154" t="s">
        <v>83</v>
      </c>
      <c r="AU401" s="154" t="s">
        <v>23</v>
      </c>
      <c r="AY401" s="146" t="s">
        <v>135</v>
      </c>
      <c r="BK401" s="155">
        <f>SUM(BK402:BK416)</f>
        <v>0</v>
      </c>
    </row>
    <row r="402" s="1" customFormat="1" ht="16.5" customHeight="1">
      <c r="B402" s="156"/>
      <c r="C402" s="157" t="s">
        <v>556</v>
      </c>
      <c r="D402" s="157" t="s">
        <v>136</v>
      </c>
      <c r="E402" s="158" t="s">
        <v>557</v>
      </c>
      <c r="F402" s="159" t="s">
        <v>558</v>
      </c>
      <c r="G402" s="160" t="s">
        <v>302</v>
      </c>
      <c r="H402" s="161">
        <v>100</v>
      </c>
      <c r="I402" s="162"/>
      <c r="J402" s="163">
        <f>ROUND(I402*H402,2)</f>
        <v>0</v>
      </c>
      <c r="K402" s="159" t="s">
        <v>194</v>
      </c>
      <c r="L402" s="35"/>
      <c r="M402" s="164" t="s">
        <v>1</v>
      </c>
      <c r="N402" s="165" t="s">
        <v>55</v>
      </c>
      <c r="O402" s="65"/>
      <c r="P402" s="166">
        <f>O402*H402</f>
        <v>0</v>
      </c>
      <c r="Q402" s="166">
        <v>0.1077485</v>
      </c>
      <c r="R402" s="166">
        <f>Q402*H402</f>
        <v>10.774849999999999</v>
      </c>
      <c r="S402" s="166">
        <v>0</v>
      </c>
      <c r="T402" s="167">
        <f>S402*H402</f>
        <v>0</v>
      </c>
      <c r="AR402" s="16" t="s">
        <v>154</v>
      </c>
      <c r="AT402" s="16" t="s">
        <v>136</v>
      </c>
      <c r="AU402" s="16" t="s">
        <v>93</v>
      </c>
      <c r="AY402" s="16" t="s">
        <v>135</v>
      </c>
      <c r="BE402" s="168">
        <f>IF(N402="základní",J402,0)</f>
        <v>0</v>
      </c>
      <c r="BF402" s="168">
        <f>IF(N402="snížená",J402,0)</f>
        <v>0</v>
      </c>
      <c r="BG402" s="168">
        <f>IF(N402="zákl. přenesená",J402,0)</f>
        <v>0</v>
      </c>
      <c r="BH402" s="168">
        <f>IF(N402="sníž. přenesená",J402,0)</f>
        <v>0</v>
      </c>
      <c r="BI402" s="168">
        <f>IF(N402="nulová",J402,0)</f>
        <v>0</v>
      </c>
      <c r="BJ402" s="16" t="s">
        <v>23</v>
      </c>
      <c r="BK402" s="168">
        <f>ROUND(I402*H402,2)</f>
        <v>0</v>
      </c>
      <c r="BL402" s="16" t="s">
        <v>154</v>
      </c>
      <c r="BM402" s="16" t="s">
        <v>559</v>
      </c>
    </row>
    <row r="403" s="10" customFormat="1">
      <c r="B403" s="169"/>
      <c r="D403" s="170" t="s">
        <v>143</v>
      </c>
      <c r="E403" s="171" t="s">
        <v>1</v>
      </c>
      <c r="F403" s="172" t="s">
        <v>214</v>
      </c>
      <c r="H403" s="171" t="s">
        <v>1</v>
      </c>
      <c r="I403" s="173"/>
      <c r="L403" s="169"/>
      <c r="M403" s="174"/>
      <c r="N403" s="175"/>
      <c r="O403" s="175"/>
      <c r="P403" s="175"/>
      <c r="Q403" s="175"/>
      <c r="R403" s="175"/>
      <c r="S403" s="175"/>
      <c r="T403" s="176"/>
      <c r="AT403" s="171" t="s">
        <v>143</v>
      </c>
      <c r="AU403" s="171" t="s">
        <v>93</v>
      </c>
      <c r="AV403" s="10" t="s">
        <v>23</v>
      </c>
      <c r="AW403" s="10" t="s">
        <v>46</v>
      </c>
      <c r="AX403" s="10" t="s">
        <v>84</v>
      </c>
      <c r="AY403" s="171" t="s">
        <v>135</v>
      </c>
    </row>
    <row r="404" s="11" customFormat="1">
      <c r="B404" s="177"/>
      <c r="D404" s="170" t="s">
        <v>143</v>
      </c>
      <c r="E404" s="178" t="s">
        <v>1</v>
      </c>
      <c r="F404" s="179" t="s">
        <v>560</v>
      </c>
      <c r="H404" s="180">
        <v>100</v>
      </c>
      <c r="I404" s="181"/>
      <c r="L404" s="177"/>
      <c r="M404" s="182"/>
      <c r="N404" s="183"/>
      <c r="O404" s="183"/>
      <c r="P404" s="183"/>
      <c r="Q404" s="183"/>
      <c r="R404" s="183"/>
      <c r="S404" s="183"/>
      <c r="T404" s="184"/>
      <c r="AT404" s="178" t="s">
        <v>143</v>
      </c>
      <c r="AU404" s="178" t="s">
        <v>93</v>
      </c>
      <c r="AV404" s="11" t="s">
        <v>93</v>
      </c>
      <c r="AW404" s="11" t="s">
        <v>46</v>
      </c>
      <c r="AX404" s="11" t="s">
        <v>23</v>
      </c>
      <c r="AY404" s="178" t="s">
        <v>135</v>
      </c>
    </row>
    <row r="405" s="1" customFormat="1" ht="16.5" customHeight="1">
      <c r="B405" s="156"/>
      <c r="C405" s="157" t="s">
        <v>561</v>
      </c>
      <c r="D405" s="157" t="s">
        <v>136</v>
      </c>
      <c r="E405" s="158" t="s">
        <v>562</v>
      </c>
      <c r="F405" s="159" t="s">
        <v>563</v>
      </c>
      <c r="G405" s="160" t="s">
        <v>302</v>
      </c>
      <c r="H405" s="161">
        <v>100</v>
      </c>
      <c r="I405" s="162"/>
      <c r="J405" s="163">
        <f>ROUND(I405*H405,2)</f>
        <v>0</v>
      </c>
      <c r="K405" s="159" t="s">
        <v>1</v>
      </c>
      <c r="L405" s="35"/>
      <c r="M405" s="164" t="s">
        <v>1</v>
      </c>
      <c r="N405" s="165" t="s">
        <v>55</v>
      </c>
      <c r="O405" s="65"/>
      <c r="P405" s="166">
        <f>O405*H405</f>
        <v>0</v>
      </c>
      <c r="Q405" s="166">
        <v>0</v>
      </c>
      <c r="R405" s="166">
        <f>Q405*H405</f>
        <v>0</v>
      </c>
      <c r="S405" s="166">
        <v>0</v>
      </c>
      <c r="T405" s="167">
        <f>S405*H405</f>
        <v>0</v>
      </c>
      <c r="AR405" s="16" t="s">
        <v>154</v>
      </c>
      <c r="AT405" s="16" t="s">
        <v>136</v>
      </c>
      <c r="AU405" s="16" t="s">
        <v>93</v>
      </c>
      <c r="AY405" s="16" t="s">
        <v>135</v>
      </c>
      <c r="BE405" s="168">
        <f>IF(N405="základní",J405,0)</f>
        <v>0</v>
      </c>
      <c r="BF405" s="168">
        <f>IF(N405="snížená",J405,0)</f>
        <v>0</v>
      </c>
      <c r="BG405" s="168">
        <f>IF(N405="zákl. přenesená",J405,0)</f>
        <v>0</v>
      </c>
      <c r="BH405" s="168">
        <f>IF(N405="sníž. přenesená",J405,0)</f>
        <v>0</v>
      </c>
      <c r="BI405" s="168">
        <f>IF(N405="nulová",J405,0)</f>
        <v>0</v>
      </c>
      <c r="BJ405" s="16" t="s">
        <v>23</v>
      </c>
      <c r="BK405" s="168">
        <f>ROUND(I405*H405,2)</f>
        <v>0</v>
      </c>
      <c r="BL405" s="16" t="s">
        <v>154</v>
      </c>
      <c r="BM405" s="16" t="s">
        <v>564</v>
      </c>
    </row>
    <row r="406" s="10" customFormat="1">
      <c r="B406" s="169"/>
      <c r="D406" s="170" t="s">
        <v>143</v>
      </c>
      <c r="E406" s="171" t="s">
        <v>1</v>
      </c>
      <c r="F406" s="172" t="s">
        <v>214</v>
      </c>
      <c r="H406" s="171" t="s">
        <v>1</v>
      </c>
      <c r="I406" s="173"/>
      <c r="L406" s="169"/>
      <c r="M406" s="174"/>
      <c r="N406" s="175"/>
      <c r="O406" s="175"/>
      <c r="P406" s="175"/>
      <c r="Q406" s="175"/>
      <c r="R406" s="175"/>
      <c r="S406" s="175"/>
      <c r="T406" s="176"/>
      <c r="AT406" s="171" t="s">
        <v>143</v>
      </c>
      <c r="AU406" s="171" t="s">
        <v>93</v>
      </c>
      <c r="AV406" s="10" t="s">
        <v>23</v>
      </c>
      <c r="AW406" s="10" t="s">
        <v>46</v>
      </c>
      <c r="AX406" s="10" t="s">
        <v>84</v>
      </c>
      <c r="AY406" s="171" t="s">
        <v>135</v>
      </c>
    </row>
    <row r="407" s="11" customFormat="1">
      <c r="B407" s="177"/>
      <c r="D407" s="170" t="s">
        <v>143</v>
      </c>
      <c r="E407" s="178" t="s">
        <v>1</v>
      </c>
      <c r="F407" s="179" t="s">
        <v>560</v>
      </c>
      <c r="H407" s="180">
        <v>100</v>
      </c>
      <c r="I407" s="181"/>
      <c r="L407" s="177"/>
      <c r="M407" s="182"/>
      <c r="N407" s="183"/>
      <c r="O407" s="183"/>
      <c r="P407" s="183"/>
      <c r="Q407" s="183"/>
      <c r="R407" s="183"/>
      <c r="S407" s="183"/>
      <c r="T407" s="184"/>
      <c r="AT407" s="178" t="s">
        <v>143</v>
      </c>
      <c r="AU407" s="178" t="s">
        <v>93</v>
      </c>
      <c r="AV407" s="11" t="s">
        <v>93</v>
      </c>
      <c r="AW407" s="11" t="s">
        <v>46</v>
      </c>
      <c r="AX407" s="11" t="s">
        <v>23</v>
      </c>
      <c r="AY407" s="178" t="s">
        <v>135</v>
      </c>
    </row>
    <row r="408" s="1" customFormat="1" ht="16.5" customHeight="1">
      <c r="B408" s="156"/>
      <c r="C408" s="157" t="s">
        <v>565</v>
      </c>
      <c r="D408" s="157" t="s">
        <v>136</v>
      </c>
      <c r="E408" s="158" t="s">
        <v>566</v>
      </c>
      <c r="F408" s="159" t="s">
        <v>567</v>
      </c>
      <c r="G408" s="160" t="s">
        <v>193</v>
      </c>
      <c r="H408" s="161">
        <v>4</v>
      </c>
      <c r="I408" s="162"/>
      <c r="J408" s="163">
        <f>ROUND(I408*H408,2)</f>
        <v>0</v>
      </c>
      <c r="K408" s="159" t="s">
        <v>194</v>
      </c>
      <c r="L408" s="35"/>
      <c r="M408" s="164" t="s">
        <v>1</v>
      </c>
      <c r="N408" s="165" t="s">
        <v>55</v>
      </c>
      <c r="O408" s="65"/>
      <c r="P408" s="166">
        <f>O408*H408</f>
        <v>0</v>
      </c>
      <c r="Q408" s="166">
        <v>0</v>
      </c>
      <c r="R408" s="166">
        <f>Q408*H408</f>
        <v>0</v>
      </c>
      <c r="S408" s="166">
        <v>0</v>
      </c>
      <c r="T408" s="167">
        <f>S408*H408</f>
        <v>0</v>
      </c>
      <c r="AR408" s="16" t="s">
        <v>154</v>
      </c>
      <c r="AT408" s="16" t="s">
        <v>136</v>
      </c>
      <c r="AU408" s="16" t="s">
        <v>93</v>
      </c>
      <c r="AY408" s="16" t="s">
        <v>135</v>
      </c>
      <c r="BE408" s="168">
        <f>IF(N408="základní",J408,0)</f>
        <v>0</v>
      </c>
      <c r="BF408" s="168">
        <f>IF(N408="snížená",J408,0)</f>
        <v>0</v>
      </c>
      <c r="BG408" s="168">
        <f>IF(N408="zákl. přenesená",J408,0)</f>
        <v>0</v>
      </c>
      <c r="BH408" s="168">
        <f>IF(N408="sníž. přenesená",J408,0)</f>
        <v>0</v>
      </c>
      <c r="BI408" s="168">
        <f>IF(N408="nulová",J408,0)</f>
        <v>0</v>
      </c>
      <c r="BJ408" s="16" t="s">
        <v>23</v>
      </c>
      <c r="BK408" s="168">
        <f>ROUND(I408*H408,2)</f>
        <v>0</v>
      </c>
      <c r="BL408" s="16" t="s">
        <v>154</v>
      </c>
      <c r="BM408" s="16" t="s">
        <v>568</v>
      </c>
    </row>
    <row r="409" s="10" customFormat="1">
      <c r="B409" s="169"/>
      <c r="D409" s="170" t="s">
        <v>143</v>
      </c>
      <c r="E409" s="171" t="s">
        <v>1</v>
      </c>
      <c r="F409" s="172" t="s">
        <v>214</v>
      </c>
      <c r="H409" s="171" t="s">
        <v>1</v>
      </c>
      <c r="I409" s="173"/>
      <c r="L409" s="169"/>
      <c r="M409" s="174"/>
      <c r="N409" s="175"/>
      <c r="O409" s="175"/>
      <c r="P409" s="175"/>
      <c r="Q409" s="175"/>
      <c r="R409" s="175"/>
      <c r="S409" s="175"/>
      <c r="T409" s="176"/>
      <c r="AT409" s="171" t="s">
        <v>143</v>
      </c>
      <c r="AU409" s="171" t="s">
        <v>93</v>
      </c>
      <c r="AV409" s="10" t="s">
        <v>23</v>
      </c>
      <c r="AW409" s="10" t="s">
        <v>46</v>
      </c>
      <c r="AX409" s="10" t="s">
        <v>84</v>
      </c>
      <c r="AY409" s="171" t="s">
        <v>135</v>
      </c>
    </row>
    <row r="410" s="11" customFormat="1">
      <c r="B410" s="177"/>
      <c r="D410" s="170" t="s">
        <v>143</v>
      </c>
      <c r="E410" s="178" t="s">
        <v>1</v>
      </c>
      <c r="F410" s="179" t="s">
        <v>569</v>
      </c>
      <c r="H410" s="180">
        <v>4</v>
      </c>
      <c r="I410" s="181"/>
      <c r="L410" s="177"/>
      <c r="M410" s="182"/>
      <c r="N410" s="183"/>
      <c r="O410" s="183"/>
      <c r="P410" s="183"/>
      <c r="Q410" s="183"/>
      <c r="R410" s="183"/>
      <c r="S410" s="183"/>
      <c r="T410" s="184"/>
      <c r="AT410" s="178" t="s">
        <v>143</v>
      </c>
      <c r="AU410" s="178" t="s">
        <v>93</v>
      </c>
      <c r="AV410" s="11" t="s">
        <v>93</v>
      </c>
      <c r="AW410" s="11" t="s">
        <v>46</v>
      </c>
      <c r="AX410" s="11" t="s">
        <v>84</v>
      </c>
      <c r="AY410" s="178" t="s">
        <v>135</v>
      </c>
    </row>
    <row r="411" s="1" customFormat="1" ht="16.5" customHeight="1">
      <c r="B411" s="156"/>
      <c r="C411" s="204" t="s">
        <v>570</v>
      </c>
      <c r="D411" s="204" t="s">
        <v>245</v>
      </c>
      <c r="E411" s="205" t="s">
        <v>571</v>
      </c>
      <c r="F411" s="206" t="s">
        <v>572</v>
      </c>
      <c r="G411" s="207" t="s">
        <v>402</v>
      </c>
      <c r="H411" s="208">
        <v>87</v>
      </c>
      <c r="I411" s="209"/>
      <c r="J411" s="210">
        <f>ROUND(I411*H411,2)</f>
        <v>0</v>
      </c>
      <c r="K411" s="206" t="s">
        <v>194</v>
      </c>
      <c r="L411" s="211"/>
      <c r="M411" s="212" t="s">
        <v>1</v>
      </c>
      <c r="N411" s="213" t="s">
        <v>55</v>
      </c>
      <c r="O411" s="65"/>
      <c r="P411" s="166">
        <f>O411*H411</f>
        <v>0</v>
      </c>
      <c r="Q411" s="166">
        <v>0.0099900000000000006</v>
      </c>
      <c r="R411" s="166">
        <f>Q411*H411</f>
        <v>0.86913000000000007</v>
      </c>
      <c r="S411" s="166">
        <v>0</v>
      </c>
      <c r="T411" s="167">
        <f>S411*H411</f>
        <v>0</v>
      </c>
      <c r="AR411" s="16" t="s">
        <v>229</v>
      </c>
      <c r="AT411" s="16" t="s">
        <v>245</v>
      </c>
      <c r="AU411" s="16" t="s">
        <v>93</v>
      </c>
      <c r="AY411" s="16" t="s">
        <v>135</v>
      </c>
      <c r="BE411" s="168">
        <f>IF(N411="základní",J411,0)</f>
        <v>0</v>
      </c>
      <c r="BF411" s="168">
        <f>IF(N411="snížená",J411,0)</f>
        <v>0</v>
      </c>
      <c r="BG411" s="168">
        <f>IF(N411="zákl. přenesená",J411,0)</f>
        <v>0</v>
      </c>
      <c r="BH411" s="168">
        <f>IF(N411="sníž. přenesená",J411,0)</f>
        <v>0</v>
      </c>
      <c r="BI411" s="168">
        <f>IF(N411="nulová",J411,0)</f>
        <v>0</v>
      </c>
      <c r="BJ411" s="16" t="s">
        <v>23</v>
      </c>
      <c r="BK411" s="168">
        <f>ROUND(I411*H411,2)</f>
        <v>0</v>
      </c>
      <c r="BL411" s="16" t="s">
        <v>154</v>
      </c>
      <c r="BM411" s="16" t="s">
        <v>573</v>
      </c>
    </row>
    <row r="412" s="10" customFormat="1">
      <c r="B412" s="169"/>
      <c r="D412" s="170" t="s">
        <v>143</v>
      </c>
      <c r="E412" s="171" t="s">
        <v>1</v>
      </c>
      <c r="F412" s="172" t="s">
        <v>214</v>
      </c>
      <c r="H412" s="171" t="s">
        <v>1</v>
      </c>
      <c r="I412" s="173"/>
      <c r="L412" s="169"/>
      <c r="M412" s="174"/>
      <c r="N412" s="175"/>
      <c r="O412" s="175"/>
      <c r="P412" s="175"/>
      <c r="Q412" s="175"/>
      <c r="R412" s="175"/>
      <c r="S412" s="175"/>
      <c r="T412" s="176"/>
      <c r="AT412" s="171" t="s">
        <v>143</v>
      </c>
      <c r="AU412" s="171" t="s">
        <v>93</v>
      </c>
      <c r="AV412" s="10" t="s">
        <v>23</v>
      </c>
      <c r="AW412" s="10" t="s">
        <v>46</v>
      </c>
      <c r="AX412" s="10" t="s">
        <v>84</v>
      </c>
      <c r="AY412" s="171" t="s">
        <v>135</v>
      </c>
    </row>
    <row r="413" s="11" customFormat="1">
      <c r="B413" s="177"/>
      <c r="D413" s="170" t="s">
        <v>143</v>
      </c>
      <c r="E413" s="178" t="s">
        <v>1</v>
      </c>
      <c r="F413" s="179" t="s">
        <v>574</v>
      </c>
      <c r="H413" s="180">
        <v>87</v>
      </c>
      <c r="I413" s="181"/>
      <c r="L413" s="177"/>
      <c r="M413" s="182"/>
      <c r="N413" s="183"/>
      <c r="O413" s="183"/>
      <c r="P413" s="183"/>
      <c r="Q413" s="183"/>
      <c r="R413" s="183"/>
      <c r="S413" s="183"/>
      <c r="T413" s="184"/>
      <c r="AT413" s="178" t="s">
        <v>143</v>
      </c>
      <c r="AU413" s="178" t="s">
        <v>93</v>
      </c>
      <c r="AV413" s="11" t="s">
        <v>93</v>
      </c>
      <c r="AW413" s="11" t="s">
        <v>46</v>
      </c>
      <c r="AX413" s="11" t="s">
        <v>23</v>
      </c>
      <c r="AY413" s="178" t="s">
        <v>135</v>
      </c>
    </row>
    <row r="414" s="1" customFormat="1" ht="16.5" customHeight="1">
      <c r="B414" s="156"/>
      <c r="C414" s="204" t="s">
        <v>575</v>
      </c>
      <c r="D414" s="204" t="s">
        <v>245</v>
      </c>
      <c r="E414" s="205" t="s">
        <v>576</v>
      </c>
      <c r="F414" s="206" t="s">
        <v>577</v>
      </c>
      <c r="G414" s="207" t="s">
        <v>402</v>
      </c>
      <c r="H414" s="208">
        <v>87</v>
      </c>
      <c r="I414" s="209"/>
      <c r="J414" s="210">
        <f>ROUND(I414*H414,2)</f>
        <v>0</v>
      </c>
      <c r="K414" s="206" t="s">
        <v>194</v>
      </c>
      <c r="L414" s="211"/>
      <c r="M414" s="212" t="s">
        <v>1</v>
      </c>
      <c r="N414" s="213" t="s">
        <v>55</v>
      </c>
      <c r="O414" s="65"/>
      <c r="P414" s="166">
        <f>O414*H414</f>
        <v>0</v>
      </c>
      <c r="Q414" s="166">
        <v>0.0064000000000000003</v>
      </c>
      <c r="R414" s="166">
        <f>Q414*H414</f>
        <v>0.55680000000000007</v>
      </c>
      <c r="S414" s="166">
        <v>0</v>
      </c>
      <c r="T414" s="167">
        <f>S414*H414</f>
        <v>0</v>
      </c>
      <c r="AR414" s="16" t="s">
        <v>229</v>
      </c>
      <c r="AT414" s="16" t="s">
        <v>245</v>
      </c>
      <c r="AU414" s="16" t="s">
        <v>93</v>
      </c>
      <c r="AY414" s="16" t="s">
        <v>135</v>
      </c>
      <c r="BE414" s="168">
        <f>IF(N414="základní",J414,0)</f>
        <v>0</v>
      </c>
      <c r="BF414" s="168">
        <f>IF(N414="snížená",J414,0)</f>
        <v>0</v>
      </c>
      <c r="BG414" s="168">
        <f>IF(N414="zákl. přenesená",J414,0)</f>
        <v>0</v>
      </c>
      <c r="BH414" s="168">
        <f>IF(N414="sníž. přenesená",J414,0)</f>
        <v>0</v>
      </c>
      <c r="BI414" s="168">
        <f>IF(N414="nulová",J414,0)</f>
        <v>0</v>
      </c>
      <c r="BJ414" s="16" t="s">
        <v>23</v>
      </c>
      <c r="BK414" s="168">
        <f>ROUND(I414*H414,2)</f>
        <v>0</v>
      </c>
      <c r="BL414" s="16" t="s">
        <v>154</v>
      </c>
      <c r="BM414" s="16" t="s">
        <v>578</v>
      </c>
    </row>
    <row r="415" s="10" customFormat="1">
      <c r="B415" s="169"/>
      <c r="D415" s="170" t="s">
        <v>143</v>
      </c>
      <c r="E415" s="171" t="s">
        <v>1</v>
      </c>
      <c r="F415" s="172" t="s">
        <v>214</v>
      </c>
      <c r="H415" s="171" t="s">
        <v>1</v>
      </c>
      <c r="I415" s="173"/>
      <c r="L415" s="169"/>
      <c r="M415" s="174"/>
      <c r="N415" s="175"/>
      <c r="O415" s="175"/>
      <c r="P415" s="175"/>
      <c r="Q415" s="175"/>
      <c r="R415" s="175"/>
      <c r="S415" s="175"/>
      <c r="T415" s="176"/>
      <c r="AT415" s="171" t="s">
        <v>143</v>
      </c>
      <c r="AU415" s="171" t="s">
        <v>93</v>
      </c>
      <c r="AV415" s="10" t="s">
        <v>23</v>
      </c>
      <c r="AW415" s="10" t="s">
        <v>46</v>
      </c>
      <c r="AX415" s="10" t="s">
        <v>84</v>
      </c>
      <c r="AY415" s="171" t="s">
        <v>135</v>
      </c>
    </row>
    <row r="416" s="11" customFormat="1">
      <c r="B416" s="177"/>
      <c r="D416" s="170" t="s">
        <v>143</v>
      </c>
      <c r="E416" s="178" t="s">
        <v>1</v>
      </c>
      <c r="F416" s="179" t="s">
        <v>574</v>
      </c>
      <c r="H416" s="180">
        <v>87</v>
      </c>
      <c r="I416" s="181"/>
      <c r="L416" s="177"/>
      <c r="M416" s="182"/>
      <c r="N416" s="183"/>
      <c r="O416" s="183"/>
      <c r="P416" s="183"/>
      <c r="Q416" s="183"/>
      <c r="R416" s="183"/>
      <c r="S416" s="183"/>
      <c r="T416" s="184"/>
      <c r="AT416" s="178" t="s">
        <v>143</v>
      </c>
      <c r="AU416" s="178" t="s">
        <v>93</v>
      </c>
      <c r="AV416" s="11" t="s">
        <v>93</v>
      </c>
      <c r="AW416" s="11" t="s">
        <v>46</v>
      </c>
      <c r="AX416" s="11" t="s">
        <v>23</v>
      </c>
      <c r="AY416" s="178" t="s">
        <v>135</v>
      </c>
    </row>
    <row r="417" s="9" customFormat="1" ht="22.8" customHeight="1">
      <c r="B417" s="145"/>
      <c r="D417" s="146" t="s">
        <v>83</v>
      </c>
      <c r="E417" s="194" t="s">
        <v>579</v>
      </c>
      <c r="F417" s="194" t="s">
        <v>580</v>
      </c>
      <c r="I417" s="148"/>
      <c r="J417" s="195">
        <f>BK417</f>
        <v>0</v>
      </c>
      <c r="L417" s="145"/>
      <c r="M417" s="150"/>
      <c r="N417" s="151"/>
      <c r="O417" s="151"/>
      <c r="P417" s="152">
        <f>SUM(P418:P434)</f>
        <v>0</v>
      </c>
      <c r="Q417" s="151"/>
      <c r="R417" s="152">
        <f>SUM(R418:R434)</f>
        <v>0</v>
      </c>
      <c r="S417" s="151"/>
      <c r="T417" s="153">
        <f>SUM(T418:T434)</f>
        <v>0</v>
      </c>
      <c r="AR417" s="146" t="s">
        <v>23</v>
      </c>
      <c r="AT417" s="154" t="s">
        <v>83</v>
      </c>
      <c r="AU417" s="154" t="s">
        <v>23</v>
      </c>
      <c r="AY417" s="146" t="s">
        <v>135</v>
      </c>
      <c r="BK417" s="155">
        <f>SUM(BK418:BK434)</f>
        <v>0</v>
      </c>
    </row>
    <row r="418" s="1" customFormat="1" ht="16.5" customHeight="1">
      <c r="B418" s="156"/>
      <c r="C418" s="157" t="s">
        <v>581</v>
      </c>
      <c r="D418" s="157" t="s">
        <v>136</v>
      </c>
      <c r="E418" s="158" t="s">
        <v>582</v>
      </c>
      <c r="F418" s="159" t="s">
        <v>583</v>
      </c>
      <c r="G418" s="160" t="s">
        <v>262</v>
      </c>
      <c r="H418" s="161">
        <v>5990.6000000000004</v>
      </c>
      <c r="I418" s="162"/>
      <c r="J418" s="163">
        <f>ROUND(I418*H418,2)</f>
        <v>0</v>
      </c>
      <c r="K418" s="159" t="s">
        <v>194</v>
      </c>
      <c r="L418" s="35"/>
      <c r="M418" s="164" t="s">
        <v>1</v>
      </c>
      <c r="N418" s="165" t="s">
        <v>55</v>
      </c>
      <c r="O418" s="65"/>
      <c r="P418" s="166">
        <f>O418*H418</f>
        <v>0</v>
      </c>
      <c r="Q418" s="166">
        <v>0</v>
      </c>
      <c r="R418" s="166">
        <f>Q418*H418</f>
        <v>0</v>
      </c>
      <c r="S418" s="166">
        <v>0</v>
      </c>
      <c r="T418" s="167">
        <f>S418*H418</f>
        <v>0</v>
      </c>
      <c r="AR418" s="16" t="s">
        <v>154</v>
      </c>
      <c r="AT418" s="16" t="s">
        <v>136</v>
      </c>
      <c r="AU418" s="16" t="s">
        <v>93</v>
      </c>
      <c r="AY418" s="16" t="s">
        <v>135</v>
      </c>
      <c r="BE418" s="168">
        <f>IF(N418="základní",J418,0)</f>
        <v>0</v>
      </c>
      <c r="BF418" s="168">
        <f>IF(N418="snížená",J418,0)</f>
        <v>0</v>
      </c>
      <c r="BG418" s="168">
        <f>IF(N418="zákl. přenesená",J418,0)</f>
        <v>0</v>
      </c>
      <c r="BH418" s="168">
        <f>IF(N418="sníž. přenesená",J418,0)</f>
        <v>0</v>
      </c>
      <c r="BI418" s="168">
        <f>IF(N418="nulová",J418,0)</f>
        <v>0</v>
      </c>
      <c r="BJ418" s="16" t="s">
        <v>23</v>
      </c>
      <c r="BK418" s="168">
        <f>ROUND(I418*H418,2)</f>
        <v>0</v>
      </c>
      <c r="BL418" s="16" t="s">
        <v>154</v>
      </c>
      <c r="BM418" s="16" t="s">
        <v>584</v>
      </c>
    </row>
    <row r="419" s="10" customFormat="1">
      <c r="B419" s="169"/>
      <c r="D419" s="170" t="s">
        <v>143</v>
      </c>
      <c r="E419" s="171" t="s">
        <v>1</v>
      </c>
      <c r="F419" s="172" t="s">
        <v>585</v>
      </c>
      <c r="H419" s="171" t="s">
        <v>1</v>
      </c>
      <c r="I419" s="173"/>
      <c r="L419" s="169"/>
      <c r="M419" s="174"/>
      <c r="N419" s="175"/>
      <c r="O419" s="175"/>
      <c r="P419" s="175"/>
      <c r="Q419" s="175"/>
      <c r="R419" s="175"/>
      <c r="S419" s="175"/>
      <c r="T419" s="176"/>
      <c r="AT419" s="171" t="s">
        <v>143</v>
      </c>
      <c r="AU419" s="171" t="s">
        <v>93</v>
      </c>
      <c r="AV419" s="10" t="s">
        <v>23</v>
      </c>
      <c r="AW419" s="10" t="s">
        <v>46</v>
      </c>
      <c r="AX419" s="10" t="s">
        <v>84</v>
      </c>
      <c r="AY419" s="171" t="s">
        <v>135</v>
      </c>
    </row>
    <row r="420" s="10" customFormat="1">
      <c r="B420" s="169"/>
      <c r="D420" s="170" t="s">
        <v>143</v>
      </c>
      <c r="E420" s="171" t="s">
        <v>1</v>
      </c>
      <c r="F420" s="172" t="s">
        <v>586</v>
      </c>
      <c r="H420" s="171" t="s">
        <v>1</v>
      </c>
      <c r="I420" s="173"/>
      <c r="L420" s="169"/>
      <c r="M420" s="174"/>
      <c r="N420" s="175"/>
      <c r="O420" s="175"/>
      <c r="P420" s="175"/>
      <c r="Q420" s="175"/>
      <c r="R420" s="175"/>
      <c r="S420" s="175"/>
      <c r="T420" s="176"/>
      <c r="AT420" s="171" t="s">
        <v>143</v>
      </c>
      <c r="AU420" s="171" t="s">
        <v>93</v>
      </c>
      <c r="AV420" s="10" t="s">
        <v>23</v>
      </c>
      <c r="AW420" s="10" t="s">
        <v>46</v>
      </c>
      <c r="AX420" s="10" t="s">
        <v>84</v>
      </c>
      <c r="AY420" s="171" t="s">
        <v>135</v>
      </c>
    </row>
    <row r="421" s="11" customFormat="1">
      <c r="B421" s="177"/>
      <c r="D421" s="170" t="s">
        <v>143</v>
      </c>
      <c r="E421" s="178" t="s">
        <v>1</v>
      </c>
      <c r="F421" s="179" t="s">
        <v>266</v>
      </c>
      <c r="H421" s="180">
        <v>2995.3000000000002</v>
      </c>
      <c r="I421" s="181"/>
      <c r="L421" s="177"/>
      <c r="M421" s="182"/>
      <c r="N421" s="183"/>
      <c r="O421" s="183"/>
      <c r="P421" s="183"/>
      <c r="Q421" s="183"/>
      <c r="R421" s="183"/>
      <c r="S421" s="183"/>
      <c r="T421" s="184"/>
      <c r="AT421" s="178" t="s">
        <v>143</v>
      </c>
      <c r="AU421" s="178" t="s">
        <v>93</v>
      </c>
      <c r="AV421" s="11" t="s">
        <v>93</v>
      </c>
      <c r="AW421" s="11" t="s">
        <v>46</v>
      </c>
      <c r="AX421" s="11" t="s">
        <v>84</v>
      </c>
      <c r="AY421" s="178" t="s">
        <v>135</v>
      </c>
    </row>
    <row r="422" s="10" customFormat="1">
      <c r="B422" s="169"/>
      <c r="D422" s="170" t="s">
        <v>143</v>
      </c>
      <c r="E422" s="171" t="s">
        <v>1</v>
      </c>
      <c r="F422" s="172" t="s">
        <v>587</v>
      </c>
      <c r="H422" s="171" t="s">
        <v>1</v>
      </c>
      <c r="I422" s="173"/>
      <c r="L422" s="169"/>
      <c r="M422" s="174"/>
      <c r="N422" s="175"/>
      <c r="O422" s="175"/>
      <c r="P422" s="175"/>
      <c r="Q422" s="175"/>
      <c r="R422" s="175"/>
      <c r="S422" s="175"/>
      <c r="T422" s="176"/>
      <c r="AT422" s="171" t="s">
        <v>143</v>
      </c>
      <c r="AU422" s="171" t="s">
        <v>93</v>
      </c>
      <c r="AV422" s="10" t="s">
        <v>23</v>
      </c>
      <c r="AW422" s="10" t="s">
        <v>46</v>
      </c>
      <c r="AX422" s="10" t="s">
        <v>84</v>
      </c>
      <c r="AY422" s="171" t="s">
        <v>135</v>
      </c>
    </row>
    <row r="423" s="11" customFormat="1">
      <c r="B423" s="177"/>
      <c r="D423" s="170" t="s">
        <v>143</v>
      </c>
      <c r="E423" s="178" t="s">
        <v>1</v>
      </c>
      <c r="F423" s="179" t="s">
        <v>266</v>
      </c>
      <c r="H423" s="180">
        <v>2995.3000000000002</v>
      </c>
      <c r="I423" s="181"/>
      <c r="L423" s="177"/>
      <c r="M423" s="182"/>
      <c r="N423" s="183"/>
      <c r="O423" s="183"/>
      <c r="P423" s="183"/>
      <c r="Q423" s="183"/>
      <c r="R423" s="183"/>
      <c r="S423" s="183"/>
      <c r="T423" s="184"/>
      <c r="AT423" s="178" t="s">
        <v>143</v>
      </c>
      <c r="AU423" s="178" t="s">
        <v>93</v>
      </c>
      <c r="AV423" s="11" t="s">
        <v>93</v>
      </c>
      <c r="AW423" s="11" t="s">
        <v>46</v>
      </c>
      <c r="AX423" s="11" t="s">
        <v>84</v>
      </c>
      <c r="AY423" s="178" t="s">
        <v>135</v>
      </c>
    </row>
    <row r="424" s="13" customFormat="1">
      <c r="B424" s="196"/>
      <c r="D424" s="170" t="s">
        <v>143</v>
      </c>
      <c r="E424" s="197" t="s">
        <v>1</v>
      </c>
      <c r="F424" s="198" t="s">
        <v>219</v>
      </c>
      <c r="H424" s="199">
        <v>5990.6000000000004</v>
      </c>
      <c r="I424" s="200"/>
      <c r="L424" s="196"/>
      <c r="M424" s="201"/>
      <c r="N424" s="202"/>
      <c r="O424" s="202"/>
      <c r="P424" s="202"/>
      <c r="Q424" s="202"/>
      <c r="R424" s="202"/>
      <c r="S424" s="202"/>
      <c r="T424" s="203"/>
      <c r="AT424" s="197" t="s">
        <v>143</v>
      </c>
      <c r="AU424" s="197" t="s">
        <v>93</v>
      </c>
      <c r="AV424" s="13" t="s">
        <v>154</v>
      </c>
      <c r="AW424" s="13" t="s">
        <v>46</v>
      </c>
      <c r="AX424" s="13" t="s">
        <v>23</v>
      </c>
      <c r="AY424" s="197" t="s">
        <v>135</v>
      </c>
    </row>
    <row r="425" s="1" customFormat="1" ht="16.5" customHeight="1">
      <c r="B425" s="156"/>
      <c r="C425" s="157" t="s">
        <v>588</v>
      </c>
      <c r="D425" s="157" t="s">
        <v>136</v>
      </c>
      <c r="E425" s="158" t="s">
        <v>589</v>
      </c>
      <c r="F425" s="159" t="s">
        <v>590</v>
      </c>
      <c r="G425" s="160" t="s">
        <v>262</v>
      </c>
      <c r="H425" s="161">
        <v>2995.3000000000002</v>
      </c>
      <c r="I425" s="162"/>
      <c r="J425" s="163">
        <f>ROUND(I425*H425,2)</f>
        <v>0</v>
      </c>
      <c r="K425" s="159" t="s">
        <v>194</v>
      </c>
      <c r="L425" s="35"/>
      <c r="M425" s="164" t="s">
        <v>1</v>
      </c>
      <c r="N425" s="165" t="s">
        <v>55</v>
      </c>
      <c r="O425" s="65"/>
      <c r="P425" s="166">
        <f>O425*H425</f>
        <v>0</v>
      </c>
      <c r="Q425" s="166">
        <v>0</v>
      </c>
      <c r="R425" s="166">
        <f>Q425*H425</f>
        <v>0</v>
      </c>
      <c r="S425" s="166">
        <v>0</v>
      </c>
      <c r="T425" s="167">
        <f>S425*H425</f>
        <v>0</v>
      </c>
      <c r="AR425" s="16" t="s">
        <v>154</v>
      </c>
      <c r="AT425" s="16" t="s">
        <v>136</v>
      </c>
      <c r="AU425" s="16" t="s">
        <v>93</v>
      </c>
      <c r="AY425" s="16" t="s">
        <v>135</v>
      </c>
      <c r="BE425" s="168">
        <f>IF(N425="základní",J425,0)</f>
        <v>0</v>
      </c>
      <c r="BF425" s="168">
        <f>IF(N425="snížená",J425,0)</f>
        <v>0</v>
      </c>
      <c r="BG425" s="168">
        <f>IF(N425="zákl. přenesená",J425,0)</f>
        <v>0</v>
      </c>
      <c r="BH425" s="168">
        <f>IF(N425="sníž. přenesená",J425,0)</f>
        <v>0</v>
      </c>
      <c r="BI425" s="168">
        <f>IF(N425="nulová",J425,0)</f>
        <v>0</v>
      </c>
      <c r="BJ425" s="16" t="s">
        <v>23</v>
      </c>
      <c r="BK425" s="168">
        <f>ROUND(I425*H425,2)</f>
        <v>0</v>
      </c>
      <c r="BL425" s="16" t="s">
        <v>154</v>
      </c>
      <c r="BM425" s="16" t="s">
        <v>591</v>
      </c>
    </row>
    <row r="426" s="10" customFormat="1">
      <c r="B426" s="169"/>
      <c r="D426" s="170" t="s">
        <v>143</v>
      </c>
      <c r="E426" s="171" t="s">
        <v>1</v>
      </c>
      <c r="F426" s="172" t="s">
        <v>392</v>
      </c>
      <c r="H426" s="171" t="s">
        <v>1</v>
      </c>
      <c r="I426" s="173"/>
      <c r="L426" s="169"/>
      <c r="M426" s="174"/>
      <c r="N426" s="175"/>
      <c r="O426" s="175"/>
      <c r="P426" s="175"/>
      <c r="Q426" s="175"/>
      <c r="R426" s="175"/>
      <c r="S426" s="175"/>
      <c r="T426" s="176"/>
      <c r="AT426" s="171" t="s">
        <v>143</v>
      </c>
      <c r="AU426" s="171" t="s">
        <v>93</v>
      </c>
      <c r="AV426" s="10" t="s">
        <v>23</v>
      </c>
      <c r="AW426" s="10" t="s">
        <v>46</v>
      </c>
      <c r="AX426" s="10" t="s">
        <v>84</v>
      </c>
      <c r="AY426" s="171" t="s">
        <v>135</v>
      </c>
    </row>
    <row r="427" s="10" customFormat="1">
      <c r="B427" s="169"/>
      <c r="D427" s="170" t="s">
        <v>143</v>
      </c>
      <c r="E427" s="171" t="s">
        <v>1</v>
      </c>
      <c r="F427" s="172" t="s">
        <v>592</v>
      </c>
      <c r="H427" s="171" t="s">
        <v>1</v>
      </c>
      <c r="I427" s="173"/>
      <c r="L427" s="169"/>
      <c r="M427" s="174"/>
      <c r="N427" s="175"/>
      <c r="O427" s="175"/>
      <c r="P427" s="175"/>
      <c r="Q427" s="175"/>
      <c r="R427" s="175"/>
      <c r="S427" s="175"/>
      <c r="T427" s="176"/>
      <c r="AT427" s="171" t="s">
        <v>143</v>
      </c>
      <c r="AU427" s="171" t="s">
        <v>93</v>
      </c>
      <c r="AV427" s="10" t="s">
        <v>23</v>
      </c>
      <c r="AW427" s="10" t="s">
        <v>46</v>
      </c>
      <c r="AX427" s="10" t="s">
        <v>84</v>
      </c>
      <c r="AY427" s="171" t="s">
        <v>135</v>
      </c>
    </row>
    <row r="428" s="10" customFormat="1">
      <c r="B428" s="169"/>
      <c r="D428" s="170" t="s">
        <v>143</v>
      </c>
      <c r="E428" s="171" t="s">
        <v>1</v>
      </c>
      <c r="F428" s="172" t="s">
        <v>593</v>
      </c>
      <c r="H428" s="171" t="s">
        <v>1</v>
      </c>
      <c r="I428" s="173"/>
      <c r="L428" s="169"/>
      <c r="M428" s="174"/>
      <c r="N428" s="175"/>
      <c r="O428" s="175"/>
      <c r="P428" s="175"/>
      <c r="Q428" s="175"/>
      <c r="R428" s="175"/>
      <c r="S428" s="175"/>
      <c r="T428" s="176"/>
      <c r="AT428" s="171" t="s">
        <v>143</v>
      </c>
      <c r="AU428" s="171" t="s">
        <v>93</v>
      </c>
      <c r="AV428" s="10" t="s">
        <v>23</v>
      </c>
      <c r="AW428" s="10" t="s">
        <v>46</v>
      </c>
      <c r="AX428" s="10" t="s">
        <v>84</v>
      </c>
      <c r="AY428" s="171" t="s">
        <v>135</v>
      </c>
    </row>
    <row r="429" s="11" customFormat="1">
      <c r="B429" s="177"/>
      <c r="D429" s="170" t="s">
        <v>143</v>
      </c>
      <c r="E429" s="178" t="s">
        <v>1</v>
      </c>
      <c r="F429" s="179" t="s">
        <v>266</v>
      </c>
      <c r="H429" s="180">
        <v>2995.3000000000002</v>
      </c>
      <c r="I429" s="181"/>
      <c r="L429" s="177"/>
      <c r="M429" s="182"/>
      <c r="N429" s="183"/>
      <c r="O429" s="183"/>
      <c r="P429" s="183"/>
      <c r="Q429" s="183"/>
      <c r="R429" s="183"/>
      <c r="S429" s="183"/>
      <c r="T429" s="184"/>
      <c r="AT429" s="178" t="s">
        <v>143</v>
      </c>
      <c r="AU429" s="178" t="s">
        <v>93</v>
      </c>
      <c r="AV429" s="11" t="s">
        <v>93</v>
      </c>
      <c r="AW429" s="11" t="s">
        <v>46</v>
      </c>
      <c r="AX429" s="11" t="s">
        <v>23</v>
      </c>
      <c r="AY429" s="178" t="s">
        <v>135</v>
      </c>
    </row>
    <row r="430" s="1" customFormat="1" ht="16.5" customHeight="1">
      <c r="B430" s="156"/>
      <c r="C430" s="157" t="s">
        <v>594</v>
      </c>
      <c r="D430" s="157" t="s">
        <v>136</v>
      </c>
      <c r="E430" s="158" t="s">
        <v>595</v>
      </c>
      <c r="F430" s="159" t="s">
        <v>596</v>
      </c>
      <c r="G430" s="160" t="s">
        <v>262</v>
      </c>
      <c r="H430" s="161">
        <v>2995.3000000000002</v>
      </c>
      <c r="I430" s="162"/>
      <c r="J430" s="163">
        <f>ROUND(I430*H430,2)</f>
        <v>0</v>
      </c>
      <c r="K430" s="159" t="s">
        <v>194</v>
      </c>
      <c r="L430" s="35"/>
      <c r="M430" s="164" t="s">
        <v>1</v>
      </c>
      <c r="N430" s="165" t="s">
        <v>55</v>
      </c>
      <c r="O430" s="65"/>
      <c r="P430" s="166">
        <f>O430*H430</f>
        <v>0</v>
      </c>
      <c r="Q430" s="166">
        <v>0</v>
      </c>
      <c r="R430" s="166">
        <f>Q430*H430</f>
        <v>0</v>
      </c>
      <c r="S430" s="166">
        <v>0</v>
      </c>
      <c r="T430" s="167">
        <f>S430*H430</f>
        <v>0</v>
      </c>
      <c r="AR430" s="16" t="s">
        <v>154</v>
      </c>
      <c r="AT430" s="16" t="s">
        <v>136</v>
      </c>
      <c r="AU430" s="16" t="s">
        <v>93</v>
      </c>
      <c r="AY430" s="16" t="s">
        <v>135</v>
      </c>
      <c r="BE430" s="168">
        <f>IF(N430="základní",J430,0)</f>
        <v>0</v>
      </c>
      <c r="BF430" s="168">
        <f>IF(N430="snížená",J430,0)</f>
        <v>0</v>
      </c>
      <c r="BG430" s="168">
        <f>IF(N430="zákl. přenesená",J430,0)</f>
        <v>0</v>
      </c>
      <c r="BH430" s="168">
        <f>IF(N430="sníž. přenesená",J430,0)</f>
        <v>0</v>
      </c>
      <c r="BI430" s="168">
        <f>IF(N430="nulová",J430,0)</f>
        <v>0</v>
      </c>
      <c r="BJ430" s="16" t="s">
        <v>23</v>
      </c>
      <c r="BK430" s="168">
        <f>ROUND(I430*H430,2)</f>
        <v>0</v>
      </c>
      <c r="BL430" s="16" t="s">
        <v>154</v>
      </c>
      <c r="BM430" s="16" t="s">
        <v>597</v>
      </c>
    </row>
    <row r="431" s="10" customFormat="1">
      <c r="B431" s="169"/>
      <c r="D431" s="170" t="s">
        <v>143</v>
      </c>
      <c r="E431" s="171" t="s">
        <v>1</v>
      </c>
      <c r="F431" s="172" t="s">
        <v>598</v>
      </c>
      <c r="H431" s="171" t="s">
        <v>1</v>
      </c>
      <c r="I431" s="173"/>
      <c r="L431" s="169"/>
      <c r="M431" s="174"/>
      <c r="N431" s="175"/>
      <c r="O431" s="175"/>
      <c r="P431" s="175"/>
      <c r="Q431" s="175"/>
      <c r="R431" s="175"/>
      <c r="S431" s="175"/>
      <c r="T431" s="176"/>
      <c r="AT431" s="171" t="s">
        <v>143</v>
      </c>
      <c r="AU431" s="171" t="s">
        <v>93</v>
      </c>
      <c r="AV431" s="10" t="s">
        <v>23</v>
      </c>
      <c r="AW431" s="10" t="s">
        <v>46</v>
      </c>
      <c r="AX431" s="10" t="s">
        <v>84</v>
      </c>
      <c r="AY431" s="171" t="s">
        <v>135</v>
      </c>
    </row>
    <row r="432" s="10" customFormat="1">
      <c r="B432" s="169"/>
      <c r="D432" s="170" t="s">
        <v>143</v>
      </c>
      <c r="E432" s="171" t="s">
        <v>1</v>
      </c>
      <c r="F432" s="172" t="s">
        <v>592</v>
      </c>
      <c r="H432" s="171" t="s">
        <v>1</v>
      </c>
      <c r="I432" s="173"/>
      <c r="L432" s="169"/>
      <c r="M432" s="174"/>
      <c r="N432" s="175"/>
      <c r="O432" s="175"/>
      <c r="P432" s="175"/>
      <c r="Q432" s="175"/>
      <c r="R432" s="175"/>
      <c r="S432" s="175"/>
      <c r="T432" s="176"/>
      <c r="AT432" s="171" t="s">
        <v>143</v>
      </c>
      <c r="AU432" s="171" t="s">
        <v>93</v>
      </c>
      <c r="AV432" s="10" t="s">
        <v>23</v>
      </c>
      <c r="AW432" s="10" t="s">
        <v>46</v>
      </c>
      <c r="AX432" s="10" t="s">
        <v>84</v>
      </c>
      <c r="AY432" s="171" t="s">
        <v>135</v>
      </c>
    </row>
    <row r="433" s="10" customFormat="1">
      <c r="B433" s="169"/>
      <c r="D433" s="170" t="s">
        <v>143</v>
      </c>
      <c r="E433" s="171" t="s">
        <v>1</v>
      </c>
      <c r="F433" s="172" t="s">
        <v>593</v>
      </c>
      <c r="H433" s="171" t="s">
        <v>1</v>
      </c>
      <c r="I433" s="173"/>
      <c r="L433" s="169"/>
      <c r="M433" s="174"/>
      <c r="N433" s="175"/>
      <c r="O433" s="175"/>
      <c r="P433" s="175"/>
      <c r="Q433" s="175"/>
      <c r="R433" s="175"/>
      <c r="S433" s="175"/>
      <c r="T433" s="176"/>
      <c r="AT433" s="171" t="s">
        <v>143</v>
      </c>
      <c r="AU433" s="171" t="s">
        <v>93</v>
      </c>
      <c r="AV433" s="10" t="s">
        <v>23</v>
      </c>
      <c r="AW433" s="10" t="s">
        <v>46</v>
      </c>
      <c r="AX433" s="10" t="s">
        <v>84</v>
      </c>
      <c r="AY433" s="171" t="s">
        <v>135</v>
      </c>
    </row>
    <row r="434" s="11" customFormat="1">
      <c r="B434" s="177"/>
      <c r="D434" s="170" t="s">
        <v>143</v>
      </c>
      <c r="E434" s="178" t="s">
        <v>1</v>
      </c>
      <c r="F434" s="179" t="s">
        <v>266</v>
      </c>
      <c r="H434" s="180">
        <v>2995.3000000000002</v>
      </c>
      <c r="I434" s="181"/>
      <c r="L434" s="177"/>
      <c r="M434" s="182"/>
      <c r="N434" s="183"/>
      <c r="O434" s="183"/>
      <c r="P434" s="183"/>
      <c r="Q434" s="183"/>
      <c r="R434" s="183"/>
      <c r="S434" s="183"/>
      <c r="T434" s="184"/>
      <c r="AT434" s="178" t="s">
        <v>143</v>
      </c>
      <c r="AU434" s="178" t="s">
        <v>93</v>
      </c>
      <c r="AV434" s="11" t="s">
        <v>93</v>
      </c>
      <c r="AW434" s="11" t="s">
        <v>46</v>
      </c>
      <c r="AX434" s="11" t="s">
        <v>23</v>
      </c>
      <c r="AY434" s="178" t="s">
        <v>135</v>
      </c>
    </row>
    <row r="435" s="9" customFormat="1" ht="22.8" customHeight="1">
      <c r="B435" s="145"/>
      <c r="D435" s="146" t="s">
        <v>83</v>
      </c>
      <c r="E435" s="194" t="s">
        <v>599</v>
      </c>
      <c r="F435" s="194" t="s">
        <v>600</v>
      </c>
      <c r="I435" s="148"/>
      <c r="J435" s="195">
        <f>BK435</f>
        <v>0</v>
      </c>
      <c r="L435" s="145"/>
      <c r="M435" s="150"/>
      <c r="N435" s="151"/>
      <c r="O435" s="151"/>
      <c r="P435" s="152">
        <f>SUM(P436:P450)</f>
        <v>0</v>
      </c>
      <c r="Q435" s="151"/>
      <c r="R435" s="152">
        <f>SUM(R436:R450)</f>
        <v>1.93333</v>
      </c>
      <c r="S435" s="151"/>
      <c r="T435" s="153">
        <f>SUM(T436:T450)</f>
        <v>0</v>
      </c>
      <c r="AR435" s="146" t="s">
        <v>23</v>
      </c>
      <c r="AT435" s="154" t="s">
        <v>83</v>
      </c>
      <c r="AU435" s="154" t="s">
        <v>23</v>
      </c>
      <c r="AY435" s="146" t="s">
        <v>135</v>
      </c>
      <c r="BK435" s="155">
        <f>SUM(BK436:BK450)</f>
        <v>0</v>
      </c>
    </row>
    <row r="436" s="1" customFormat="1" ht="16.5" customHeight="1">
      <c r="B436" s="156"/>
      <c r="C436" s="157" t="s">
        <v>601</v>
      </c>
      <c r="D436" s="157" t="s">
        <v>136</v>
      </c>
      <c r="E436" s="158" t="s">
        <v>602</v>
      </c>
      <c r="F436" s="159" t="s">
        <v>603</v>
      </c>
      <c r="G436" s="160" t="s">
        <v>262</v>
      </c>
      <c r="H436" s="161">
        <v>2723</v>
      </c>
      <c r="I436" s="162"/>
      <c r="J436" s="163">
        <f>ROUND(I436*H436,2)</f>
        <v>0</v>
      </c>
      <c r="K436" s="159" t="s">
        <v>194</v>
      </c>
      <c r="L436" s="35"/>
      <c r="M436" s="164" t="s">
        <v>1</v>
      </c>
      <c r="N436" s="165" t="s">
        <v>55</v>
      </c>
      <c r="O436" s="65"/>
      <c r="P436" s="166">
        <f>O436*H436</f>
        <v>0</v>
      </c>
      <c r="Q436" s="166">
        <v>0</v>
      </c>
      <c r="R436" s="166">
        <f>Q436*H436</f>
        <v>0</v>
      </c>
      <c r="S436" s="166">
        <v>0</v>
      </c>
      <c r="T436" s="167">
        <f>S436*H436</f>
        <v>0</v>
      </c>
      <c r="AR436" s="16" t="s">
        <v>154</v>
      </c>
      <c r="AT436" s="16" t="s">
        <v>136</v>
      </c>
      <c r="AU436" s="16" t="s">
        <v>93</v>
      </c>
      <c r="AY436" s="16" t="s">
        <v>135</v>
      </c>
      <c r="BE436" s="168">
        <f>IF(N436="základní",J436,0)</f>
        <v>0</v>
      </c>
      <c r="BF436" s="168">
        <f>IF(N436="snížená",J436,0)</f>
        <v>0</v>
      </c>
      <c r="BG436" s="168">
        <f>IF(N436="zákl. přenesená",J436,0)</f>
        <v>0</v>
      </c>
      <c r="BH436" s="168">
        <f>IF(N436="sníž. přenesená",J436,0)</f>
        <v>0</v>
      </c>
      <c r="BI436" s="168">
        <f>IF(N436="nulová",J436,0)</f>
        <v>0</v>
      </c>
      <c r="BJ436" s="16" t="s">
        <v>23</v>
      </c>
      <c r="BK436" s="168">
        <f>ROUND(I436*H436,2)</f>
        <v>0</v>
      </c>
      <c r="BL436" s="16" t="s">
        <v>154</v>
      </c>
      <c r="BM436" s="16" t="s">
        <v>604</v>
      </c>
    </row>
    <row r="437" s="10" customFormat="1">
      <c r="B437" s="169"/>
      <c r="D437" s="170" t="s">
        <v>143</v>
      </c>
      <c r="E437" s="171" t="s">
        <v>1</v>
      </c>
      <c r="F437" s="172" t="s">
        <v>605</v>
      </c>
      <c r="H437" s="171" t="s">
        <v>1</v>
      </c>
      <c r="I437" s="173"/>
      <c r="L437" s="169"/>
      <c r="M437" s="174"/>
      <c r="N437" s="175"/>
      <c r="O437" s="175"/>
      <c r="P437" s="175"/>
      <c r="Q437" s="175"/>
      <c r="R437" s="175"/>
      <c r="S437" s="175"/>
      <c r="T437" s="176"/>
      <c r="AT437" s="171" t="s">
        <v>143</v>
      </c>
      <c r="AU437" s="171" t="s">
        <v>93</v>
      </c>
      <c r="AV437" s="10" t="s">
        <v>23</v>
      </c>
      <c r="AW437" s="10" t="s">
        <v>46</v>
      </c>
      <c r="AX437" s="10" t="s">
        <v>84</v>
      </c>
      <c r="AY437" s="171" t="s">
        <v>135</v>
      </c>
    </row>
    <row r="438" s="10" customFormat="1">
      <c r="B438" s="169"/>
      <c r="D438" s="170" t="s">
        <v>143</v>
      </c>
      <c r="E438" s="171" t="s">
        <v>1</v>
      </c>
      <c r="F438" s="172" t="s">
        <v>592</v>
      </c>
      <c r="H438" s="171" t="s">
        <v>1</v>
      </c>
      <c r="I438" s="173"/>
      <c r="L438" s="169"/>
      <c r="M438" s="174"/>
      <c r="N438" s="175"/>
      <c r="O438" s="175"/>
      <c r="P438" s="175"/>
      <c r="Q438" s="175"/>
      <c r="R438" s="175"/>
      <c r="S438" s="175"/>
      <c r="T438" s="176"/>
      <c r="AT438" s="171" t="s">
        <v>143</v>
      </c>
      <c r="AU438" s="171" t="s">
        <v>93</v>
      </c>
      <c r="AV438" s="10" t="s">
        <v>23</v>
      </c>
      <c r="AW438" s="10" t="s">
        <v>46</v>
      </c>
      <c r="AX438" s="10" t="s">
        <v>84</v>
      </c>
      <c r="AY438" s="171" t="s">
        <v>135</v>
      </c>
    </row>
    <row r="439" s="10" customFormat="1">
      <c r="B439" s="169"/>
      <c r="D439" s="170" t="s">
        <v>143</v>
      </c>
      <c r="E439" s="171" t="s">
        <v>1</v>
      </c>
      <c r="F439" s="172" t="s">
        <v>593</v>
      </c>
      <c r="H439" s="171" t="s">
        <v>1</v>
      </c>
      <c r="I439" s="173"/>
      <c r="L439" s="169"/>
      <c r="M439" s="174"/>
      <c r="N439" s="175"/>
      <c r="O439" s="175"/>
      <c r="P439" s="175"/>
      <c r="Q439" s="175"/>
      <c r="R439" s="175"/>
      <c r="S439" s="175"/>
      <c r="T439" s="176"/>
      <c r="AT439" s="171" t="s">
        <v>143</v>
      </c>
      <c r="AU439" s="171" t="s">
        <v>93</v>
      </c>
      <c r="AV439" s="10" t="s">
        <v>23</v>
      </c>
      <c r="AW439" s="10" t="s">
        <v>46</v>
      </c>
      <c r="AX439" s="10" t="s">
        <v>84</v>
      </c>
      <c r="AY439" s="171" t="s">
        <v>135</v>
      </c>
    </row>
    <row r="440" s="11" customFormat="1">
      <c r="B440" s="177"/>
      <c r="D440" s="170" t="s">
        <v>143</v>
      </c>
      <c r="E440" s="178" t="s">
        <v>1</v>
      </c>
      <c r="F440" s="179" t="s">
        <v>606</v>
      </c>
      <c r="H440" s="180">
        <v>2723</v>
      </c>
      <c r="I440" s="181"/>
      <c r="L440" s="177"/>
      <c r="M440" s="182"/>
      <c r="N440" s="183"/>
      <c r="O440" s="183"/>
      <c r="P440" s="183"/>
      <c r="Q440" s="183"/>
      <c r="R440" s="183"/>
      <c r="S440" s="183"/>
      <c r="T440" s="184"/>
      <c r="AT440" s="178" t="s">
        <v>143</v>
      </c>
      <c r="AU440" s="178" t="s">
        <v>93</v>
      </c>
      <c r="AV440" s="11" t="s">
        <v>93</v>
      </c>
      <c r="AW440" s="11" t="s">
        <v>46</v>
      </c>
      <c r="AX440" s="11" t="s">
        <v>23</v>
      </c>
      <c r="AY440" s="178" t="s">
        <v>135</v>
      </c>
    </row>
    <row r="441" s="1" customFormat="1" ht="16.5" customHeight="1">
      <c r="B441" s="156"/>
      <c r="C441" s="157" t="s">
        <v>607</v>
      </c>
      <c r="D441" s="157" t="s">
        <v>136</v>
      </c>
      <c r="E441" s="158" t="s">
        <v>608</v>
      </c>
      <c r="F441" s="159" t="s">
        <v>609</v>
      </c>
      <c r="G441" s="160" t="s">
        <v>262</v>
      </c>
      <c r="H441" s="161">
        <v>2723</v>
      </c>
      <c r="I441" s="162"/>
      <c r="J441" s="163">
        <f>ROUND(I441*H441,2)</f>
        <v>0</v>
      </c>
      <c r="K441" s="159" t="s">
        <v>194</v>
      </c>
      <c r="L441" s="35"/>
      <c r="M441" s="164" t="s">
        <v>1</v>
      </c>
      <c r="N441" s="165" t="s">
        <v>55</v>
      </c>
      <c r="O441" s="65"/>
      <c r="P441" s="166">
        <f>O441*H441</f>
        <v>0</v>
      </c>
      <c r="Q441" s="166">
        <v>0</v>
      </c>
      <c r="R441" s="166">
        <f>Q441*H441</f>
        <v>0</v>
      </c>
      <c r="S441" s="166">
        <v>0</v>
      </c>
      <c r="T441" s="167">
        <f>S441*H441</f>
        <v>0</v>
      </c>
      <c r="AR441" s="16" t="s">
        <v>154</v>
      </c>
      <c r="AT441" s="16" t="s">
        <v>136</v>
      </c>
      <c r="AU441" s="16" t="s">
        <v>93</v>
      </c>
      <c r="AY441" s="16" t="s">
        <v>135</v>
      </c>
      <c r="BE441" s="168">
        <f>IF(N441="základní",J441,0)</f>
        <v>0</v>
      </c>
      <c r="BF441" s="168">
        <f>IF(N441="snížená",J441,0)</f>
        <v>0</v>
      </c>
      <c r="BG441" s="168">
        <f>IF(N441="zákl. přenesená",J441,0)</f>
        <v>0</v>
      </c>
      <c r="BH441" s="168">
        <f>IF(N441="sníž. přenesená",J441,0)</f>
        <v>0</v>
      </c>
      <c r="BI441" s="168">
        <f>IF(N441="nulová",J441,0)</f>
        <v>0</v>
      </c>
      <c r="BJ441" s="16" t="s">
        <v>23</v>
      </c>
      <c r="BK441" s="168">
        <f>ROUND(I441*H441,2)</f>
        <v>0</v>
      </c>
      <c r="BL441" s="16" t="s">
        <v>154</v>
      </c>
      <c r="BM441" s="16" t="s">
        <v>610</v>
      </c>
    </row>
    <row r="442" s="10" customFormat="1">
      <c r="B442" s="169"/>
      <c r="D442" s="170" t="s">
        <v>143</v>
      </c>
      <c r="E442" s="171" t="s">
        <v>1</v>
      </c>
      <c r="F442" s="172" t="s">
        <v>611</v>
      </c>
      <c r="H442" s="171" t="s">
        <v>1</v>
      </c>
      <c r="I442" s="173"/>
      <c r="L442" s="169"/>
      <c r="M442" s="174"/>
      <c r="N442" s="175"/>
      <c r="O442" s="175"/>
      <c r="P442" s="175"/>
      <c r="Q442" s="175"/>
      <c r="R442" s="175"/>
      <c r="S442" s="175"/>
      <c r="T442" s="176"/>
      <c r="AT442" s="171" t="s">
        <v>143</v>
      </c>
      <c r="AU442" s="171" t="s">
        <v>93</v>
      </c>
      <c r="AV442" s="10" t="s">
        <v>23</v>
      </c>
      <c r="AW442" s="10" t="s">
        <v>46</v>
      </c>
      <c r="AX442" s="10" t="s">
        <v>84</v>
      </c>
      <c r="AY442" s="171" t="s">
        <v>135</v>
      </c>
    </row>
    <row r="443" s="10" customFormat="1">
      <c r="B443" s="169"/>
      <c r="D443" s="170" t="s">
        <v>143</v>
      </c>
      <c r="E443" s="171" t="s">
        <v>1</v>
      </c>
      <c r="F443" s="172" t="s">
        <v>592</v>
      </c>
      <c r="H443" s="171" t="s">
        <v>1</v>
      </c>
      <c r="I443" s="173"/>
      <c r="L443" s="169"/>
      <c r="M443" s="174"/>
      <c r="N443" s="175"/>
      <c r="O443" s="175"/>
      <c r="P443" s="175"/>
      <c r="Q443" s="175"/>
      <c r="R443" s="175"/>
      <c r="S443" s="175"/>
      <c r="T443" s="176"/>
      <c r="AT443" s="171" t="s">
        <v>143</v>
      </c>
      <c r="AU443" s="171" t="s">
        <v>93</v>
      </c>
      <c r="AV443" s="10" t="s">
        <v>23</v>
      </c>
      <c r="AW443" s="10" t="s">
        <v>46</v>
      </c>
      <c r="AX443" s="10" t="s">
        <v>84</v>
      </c>
      <c r="AY443" s="171" t="s">
        <v>135</v>
      </c>
    </row>
    <row r="444" s="10" customFormat="1">
      <c r="B444" s="169"/>
      <c r="D444" s="170" t="s">
        <v>143</v>
      </c>
      <c r="E444" s="171" t="s">
        <v>1</v>
      </c>
      <c r="F444" s="172" t="s">
        <v>593</v>
      </c>
      <c r="H444" s="171" t="s">
        <v>1</v>
      </c>
      <c r="I444" s="173"/>
      <c r="L444" s="169"/>
      <c r="M444" s="174"/>
      <c r="N444" s="175"/>
      <c r="O444" s="175"/>
      <c r="P444" s="175"/>
      <c r="Q444" s="175"/>
      <c r="R444" s="175"/>
      <c r="S444" s="175"/>
      <c r="T444" s="176"/>
      <c r="AT444" s="171" t="s">
        <v>143</v>
      </c>
      <c r="AU444" s="171" t="s">
        <v>93</v>
      </c>
      <c r="AV444" s="10" t="s">
        <v>23</v>
      </c>
      <c r="AW444" s="10" t="s">
        <v>46</v>
      </c>
      <c r="AX444" s="10" t="s">
        <v>84</v>
      </c>
      <c r="AY444" s="171" t="s">
        <v>135</v>
      </c>
    </row>
    <row r="445" s="11" customFormat="1">
      <c r="B445" s="177"/>
      <c r="D445" s="170" t="s">
        <v>143</v>
      </c>
      <c r="E445" s="178" t="s">
        <v>1</v>
      </c>
      <c r="F445" s="179" t="s">
        <v>606</v>
      </c>
      <c r="H445" s="180">
        <v>2723</v>
      </c>
      <c r="I445" s="181"/>
      <c r="L445" s="177"/>
      <c r="M445" s="182"/>
      <c r="N445" s="183"/>
      <c r="O445" s="183"/>
      <c r="P445" s="183"/>
      <c r="Q445" s="183"/>
      <c r="R445" s="183"/>
      <c r="S445" s="183"/>
      <c r="T445" s="184"/>
      <c r="AT445" s="178" t="s">
        <v>143</v>
      </c>
      <c r="AU445" s="178" t="s">
        <v>93</v>
      </c>
      <c r="AV445" s="11" t="s">
        <v>93</v>
      </c>
      <c r="AW445" s="11" t="s">
        <v>46</v>
      </c>
      <c r="AX445" s="11" t="s">
        <v>23</v>
      </c>
      <c r="AY445" s="178" t="s">
        <v>135</v>
      </c>
    </row>
    <row r="446" s="1" customFormat="1" ht="16.5" customHeight="1">
      <c r="B446" s="156"/>
      <c r="C446" s="157" t="s">
        <v>612</v>
      </c>
      <c r="D446" s="157" t="s">
        <v>136</v>
      </c>
      <c r="E446" s="158" t="s">
        <v>613</v>
      </c>
      <c r="F446" s="159" t="s">
        <v>614</v>
      </c>
      <c r="G446" s="160" t="s">
        <v>262</v>
      </c>
      <c r="H446" s="161">
        <v>2723</v>
      </c>
      <c r="I446" s="162"/>
      <c r="J446" s="163">
        <f>ROUND(I446*H446,2)</f>
        <v>0</v>
      </c>
      <c r="K446" s="159" t="s">
        <v>194</v>
      </c>
      <c r="L446" s="35"/>
      <c r="M446" s="164" t="s">
        <v>1</v>
      </c>
      <c r="N446" s="165" t="s">
        <v>55</v>
      </c>
      <c r="O446" s="65"/>
      <c r="P446" s="166">
        <f>O446*H446</f>
        <v>0</v>
      </c>
      <c r="Q446" s="166">
        <v>0.00071000000000000002</v>
      </c>
      <c r="R446" s="166">
        <f>Q446*H446</f>
        <v>1.93333</v>
      </c>
      <c r="S446" s="166">
        <v>0</v>
      </c>
      <c r="T446" s="167">
        <f>S446*H446</f>
        <v>0</v>
      </c>
      <c r="AR446" s="16" t="s">
        <v>154</v>
      </c>
      <c r="AT446" s="16" t="s">
        <v>136</v>
      </c>
      <c r="AU446" s="16" t="s">
        <v>93</v>
      </c>
      <c r="AY446" s="16" t="s">
        <v>135</v>
      </c>
      <c r="BE446" s="168">
        <f>IF(N446="základní",J446,0)</f>
        <v>0</v>
      </c>
      <c r="BF446" s="168">
        <f>IF(N446="snížená",J446,0)</f>
        <v>0</v>
      </c>
      <c r="BG446" s="168">
        <f>IF(N446="zákl. přenesená",J446,0)</f>
        <v>0</v>
      </c>
      <c r="BH446" s="168">
        <f>IF(N446="sníž. přenesená",J446,0)</f>
        <v>0</v>
      </c>
      <c r="BI446" s="168">
        <f>IF(N446="nulová",J446,0)</f>
        <v>0</v>
      </c>
      <c r="BJ446" s="16" t="s">
        <v>23</v>
      </c>
      <c r="BK446" s="168">
        <f>ROUND(I446*H446,2)</f>
        <v>0</v>
      </c>
      <c r="BL446" s="16" t="s">
        <v>154</v>
      </c>
      <c r="BM446" s="16" t="s">
        <v>615</v>
      </c>
    </row>
    <row r="447" s="10" customFormat="1">
      <c r="B447" s="169"/>
      <c r="D447" s="170" t="s">
        <v>143</v>
      </c>
      <c r="E447" s="171" t="s">
        <v>1</v>
      </c>
      <c r="F447" s="172" t="s">
        <v>605</v>
      </c>
      <c r="H447" s="171" t="s">
        <v>1</v>
      </c>
      <c r="I447" s="173"/>
      <c r="L447" s="169"/>
      <c r="M447" s="174"/>
      <c r="N447" s="175"/>
      <c r="O447" s="175"/>
      <c r="P447" s="175"/>
      <c r="Q447" s="175"/>
      <c r="R447" s="175"/>
      <c r="S447" s="175"/>
      <c r="T447" s="176"/>
      <c r="AT447" s="171" t="s">
        <v>143</v>
      </c>
      <c r="AU447" s="171" t="s">
        <v>93</v>
      </c>
      <c r="AV447" s="10" t="s">
        <v>23</v>
      </c>
      <c r="AW447" s="10" t="s">
        <v>46</v>
      </c>
      <c r="AX447" s="10" t="s">
        <v>84</v>
      </c>
      <c r="AY447" s="171" t="s">
        <v>135</v>
      </c>
    </row>
    <row r="448" s="10" customFormat="1">
      <c r="B448" s="169"/>
      <c r="D448" s="170" t="s">
        <v>143</v>
      </c>
      <c r="E448" s="171" t="s">
        <v>1</v>
      </c>
      <c r="F448" s="172" t="s">
        <v>592</v>
      </c>
      <c r="H448" s="171" t="s">
        <v>1</v>
      </c>
      <c r="I448" s="173"/>
      <c r="L448" s="169"/>
      <c r="M448" s="174"/>
      <c r="N448" s="175"/>
      <c r="O448" s="175"/>
      <c r="P448" s="175"/>
      <c r="Q448" s="175"/>
      <c r="R448" s="175"/>
      <c r="S448" s="175"/>
      <c r="T448" s="176"/>
      <c r="AT448" s="171" t="s">
        <v>143</v>
      </c>
      <c r="AU448" s="171" t="s">
        <v>93</v>
      </c>
      <c r="AV448" s="10" t="s">
        <v>23</v>
      </c>
      <c r="AW448" s="10" t="s">
        <v>46</v>
      </c>
      <c r="AX448" s="10" t="s">
        <v>84</v>
      </c>
      <c r="AY448" s="171" t="s">
        <v>135</v>
      </c>
    </row>
    <row r="449" s="10" customFormat="1">
      <c r="B449" s="169"/>
      <c r="D449" s="170" t="s">
        <v>143</v>
      </c>
      <c r="E449" s="171" t="s">
        <v>1</v>
      </c>
      <c r="F449" s="172" t="s">
        <v>593</v>
      </c>
      <c r="H449" s="171" t="s">
        <v>1</v>
      </c>
      <c r="I449" s="173"/>
      <c r="L449" s="169"/>
      <c r="M449" s="174"/>
      <c r="N449" s="175"/>
      <c r="O449" s="175"/>
      <c r="P449" s="175"/>
      <c r="Q449" s="175"/>
      <c r="R449" s="175"/>
      <c r="S449" s="175"/>
      <c r="T449" s="176"/>
      <c r="AT449" s="171" t="s">
        <v>143</v>
      </c>
      <c r="AU449" s="171" t="s">
        <v>93</v>
      </c>
      <c r="AV449" s="10" t="s">
        <v>23</v>
      </c>
      <c r="AW449" s="10" t="s">
        <v>46</v>
      </c>
      <c r="AX449" s="10" t="s">
        <v>84</v>
      </c>
      <c r="AY449" s="171" t="s">
        <v>135</v>
      </c>
    </row>
    <row r="450" s="11" customFormat="1">
      <c r="B450" s="177"/>
      <c r="D450" s="170" t="s">
        <v>143</v>
      </c>
      <c r="E450" s="178" t="s">
        <v>1</v>
      </c>
      <c r="F450" s="179" t="s">
        <v>606</v>
      </c>
      <c r="H450" s="180">
        <v>2723</v>
      </c>
      <c r="I450" s="181"/>
      <c r="L450" s="177"/>
      <c r="M450" s="182"/>
      <c r="N450" s="183"/>
      <c r="O450" s="183"/>
      <c r="P450" s="183"/>
      <c r="Q450" s="183"/>
      <c r="R450" s="183"/>
      <c r="S450" s="183"/>
      <c r="T450" s="184"/>
      <c r="AT450" s="178" t="s">
        <v>143</v>
      </c>
      <c r="AU450" s="178" t="s">
        <v>93</v>
      </c>
      <c r="AV450" s="11" t="s">
        <v>93</v>
      </c>
      <c r="AW450" s="11" t="s">
        <v>46</v>
      </c>
      <c r="AX450" s="11" t="s">
        <v>23</v>
      </c>
      <c r="AY450" s="178" t="s">
        <v>135</v>
      </c>
    </row>
    <row r="451" s="9" customFormat="1" ht="22.8" customHeight="1">
      <c r="B451" s="145"/>
      <c r="D451" s="146" t="s">
        <v>83</v>
      </c>
      <c r="E451" s="194" t="s">
        <v>616</v>
      </c>
      <c r="F451" s="194" t="s">
        <v>617</v>
      </c>
      <c r="I451" s="148"/>
      <c r="J451" s="195">
        <f>BK451</f>
        <v>0</v>
      </c>
      <c r="L451" s="145"/>
      <c r="M451" s="150"/>
      <c r="N451" s="151"/>
      <c r="O451" s="151"/>
      <c r="P451" s="152">
        <f>SUM(P452:P467)</f>
        <v>0</v>
      </c>
      <c r="Q451" s="151"/>
      <c r="R451" s="152">
        <f>SUM(R452:R467)</f>
        <v>1.9482044999999999</v>
      </c>
      <c r="S451" s="151"/>
      <c r="T451" s="153">
        <f>SUM(T452:T467)</f>
        <v>0.83799999999999997</v>
      </c>
      <c r="AR451" s="146" t="s">
        <v>23</v>
      </c>
      <c r="AT451" s="154" t="s">
        <v>83</v>
      </c>
      <c r="AU451" s="154" t="s">
        <v>23</v>
      </c>
      <c r="AY451" s="146" t="s">
        <v>135</v>
      </c>
      <c r="BK451" s="155">
        <f>SUM(BK452:BK467)</f>
        <v>0</v>
      </c>
    </row>
    <row r="452" s="1" customFormat="1" ht="16.5" customHeight="1">
      <c r="B452" s="156"/>
      <c r="C452" s="157" t="s">
        <v>618</v>
      </c>
      <c r="D452" s="157" t="s">
        <v>136</v>
      </c>
      <c r="E452" s="158" t="s">
        <v>619</v>
      </c>
      <c r="F452" s="159" t="s">
        <v>620</v>
      </c>
      <c r="G452" s="160" t="s">
        <v>262</v>
      </c>
      <c r="H452" s="161">
        <v>2743.9499999999998</v>
      </c>
      <c r="I452" s="162"/>
      <c r="J452" s="163">
        <f>ROUND(I452*H452,2)</f>
        <v>0</v>
      </c>
      <c r="K452" s="159" t="s">
        <v>194</v>
      </c>
      <c r="L452" s="35"/>
      <c r="M452" s="164" t="s">
        <v>1</v>
      </c>
      <c r="N452" s="165" t="s">
        <v>55</v>
      </c>
      <c r="O452" s="65"/>
      <c r="P452" s="166">
        <f>O452*H452</f>
        <v>0</v>
      </c>
      <c r="Q452" s="166">
        <v>0</v>
      </c>
      <c r="R452" s="166">
        <f>Q452*H452</f>
        <v>0</v>
      </c>
      <c r="S452" s="166">
        <v>0</v>
      </c>
      <c r="T452" s="167">
        <f>S452*H452</f>
        <v>0</v>
      </c>
      <c r="AR452" s="16" t="s">
        <v>154</v>
      </c>
      <c r="AT452" s="16" t="s">
        <v>136</v>
      </c>
      <c r="AU452" s="16" t="s">
        <v>93</v>
      </c>
      <c r="AY452" s="16" t="s">
        <v>135</v>
      </c>
      <c r="BE452" s="168">
        <f>IF(N452="základní",J452,0)</f>
        <v>0</v>
      </c>
      <c r="BF452" s="168">
        <f>IF(N452="snížená",J452,0)</f>
        <v>0</v>
      </c>
      <c r="BG452" s="168">
        <f>IF(N452="zákl. přenesená",J452,0)</f>
        <v>0</v>
      </c>
      <c r="BH452" s="168">
        <f>IF(N452="sníž. přenesená",J452,0)</f>
        <v>0</v>
      </c>
      <c r="BI452" s="168">
        <f>IF(N452="nulová",J452,0)</f>
        <v>0</v>
      </c>
      <c r="BJ452" s="16" t="s">
        <v>23</v>
      </c>
      <c r="BK452" s="168">
        <f>ROUND(I452*H452,2)</f>
        <v>0</v>
      </c>
      <c r="BL452" s="16" t="s">
        <v>154</v>
      </c>
      <c r="BM452" s="16" t="s">
        <v>621</v>
      </c>
    </row>
    <row r="453" s="10" customFormat="1">
      <c r="B453" s="169"/>
      <c r="D453" s="170" t="s">
        <v>143</v>
      </c>
      <c r="E453" s="171" t="s">
        <v>1</v>
      </c>
      <c r="F453" s="172" t="s">
        <v>592</v>
      </c>
      <c r="H453" s="171" t="s">
        <v>1</v>
      </c>
      <c r="I453" s="173"/>
      <c r="L453" s="169"/>
      <c r="M453" s="174"/>
      <c r="N453" s="175"/>
      <c r="O453" s="175"/>
      <c r="P453" s="175"/>
      <c r="Q453" s="175"/>
      <c r="R453" s="175"/>
      <c r="S453" s="175"/>
      <c r="T453" s="176"/>
      <c r="AT453" s="171" t="s">
        <v>143</v>
      </c>
      <c r="AU453" s="171" t="s">
        <v>93</v>
      </c>
      <c r="AV453" s="10" t="s">
        <v>23</v>
      </c>
      <c r="AW453" s="10" t="s">
        <v>46</v>
      </c>
      <c r="AX453" s="10" t="s">
        <v>84</v>
      </c>
      <c r="AY453" s="171" t="s">
        <v>135</v>
      </c>
    </row>
    <row r="454" s="10" customFormat="1">
      <c r="B454" s="169"/>
      <c r="D454" s="170" t="s">
        <v>143</v>
      </c>
      <c r="E454" s="171" t="s">
        <v>1</v>
      </c>
      <c r="F454" s="172" t="s">
        <v>265</v>
      </c>
      <c r="H454" s="171" t="s">
        <v>1</v>
      </c>
      <c r="I454" s="173"/>
      <c r="L454" s="169"/>
      <c r="M454" s="174"/>
      <c r="N454" s="175"/>
      <c r="O454" s="175"/>
      <c r="P454" s="175"/>
      <c r="Q454" s="175"/>
      <c r="R454" s="175"/>
      <c r="S454" s="175"/>
      <c r="T454" s="176"/>
      <c r="AT454" s="171" t="s">
        <v>143</v>
      </c>
      <c r="AU454" s="171" t="s">
        <v>93</v>
      </c>
      <c r="AV454" s="10" t="s">
        <v>23</v>
      </c>
      <c r="AW454" s="10" t="s">
        <v>46</v>
      </c>
      <c r="AX454" s="10" t="s">
        <v>84</v>
      </c>
      <c r="AY454" s="171" t="s">
        <v>135</v>
      </c>
    </row>
    <row r="455" s="11" customFormat="1">
      <c r="B455" s="177"/>
      <c r="D455" s="170" t="s">
        <v>143</v>
      </c>
      <c r="E455" s="178" t="s">
        <v>1</v>
      </c>
      <c r="F455" s="179" t="s">
        <v>622</v>
      </c>
      <c r="H455" s="180">
        <v>2743.9499999999998</v>
      </c>
      <c r="I455" s="181"/>
      <c r="L455" s="177"/>
      <c r="M455" s="182"/>
      <c r="N455" s="183"/>
      <c r="O455" s="183"/>
      <c r="P455" s="183"/>
      <c r="Q455" s="183"/>
      <c r="R455" s="183"/>
      <c r="S455" s="183"/>
      <c r="T455" s="184"/>
      <c r="AT455" s="178" t="s">
        <v>143</v>
      </c>
      <c r="AU455" s="178" t="s">
        <v>93</v>
      </c>
      <c r="AV455" s="11" t="s">
        <v>93</v>
      </c>
      <c r="AW455" s="11" t="s">
        <v>46</v>
      </c>
      <c r="AX455" s="11" t="s">
        <v>23</v>
      </c>
      <c r="AY455" s="178" t="s">
        <v>135</v>
      </c>
    </row>
    <row r="456" s="1" customFormat="1" ht="16.5" customHeight="1">
      <c r="B456" s="156"/>
      <c r="C456" s="157" t="s">
        <v>623</v>
      </c>
      <c r="D456" s="157" t="s">
        <v>136</v>
      </c>
      <c r="E456" s="158" t="s">
        <v>613</v>
      </c>
      <c r="F456" s="159" t="s">
        <v>614</v>
      </c>
      <c r="G456" s="160" t="s">
        <v>262</v>
      </c>
      <c r="H456" s="161">
        <v>2743.9499999999998</v>
      </c>
      <c r="I456" s="162"/>
      <c r="J456" s="163">
        <f>ROUND(I456*H456,2)</f>
        <v>0</v>
      </c>
      <c r="K456" s="159" t="s">
        <v>194</v>
      </c>
      <c r="L456" s="35"/>
      <c r="M456" s="164" t="s">
        <v>1</v>
      </c>
      <c r="N456" s="165" t="s">
        <v>55</v>
      </c>
      <c r="O456" s="65"/>
      <c r="P456" s="166">
        <f>O456*H456</f>
        <v>0</v>
      </c>
      <c r="Q456" s="166">
        <v>0.00071000000000000002</v>
      </c>
      <c r="R456" s="166">
        <f>Q456*H456</f>
        <v>1.9482044999999999</v>
      </c>
      <c r="S456" s="166">
        <v>0</v>
      </c>
      <c r="T456" s="167">
        <f>S456*H456</f>
        <v>0</v>
      </c>
      <c r="AR456" s="16" t="s">
        <v>154</v>
      </c>
      <c r="AT456" s="16" t="s">
        <v>136</v>
      </c>
      <c r="AU456" s="16" t="s">
        <v>93</v>
      </c>
      <c r="AY456" s="16" t="s">
        <v>135</v>
      </c>
      <c r="BE456" s="168">
        <f>IF(N456="základní",J456,0)</f>
        <v>0</v>
      </c>
      <c r="BF456" s="168">
        <f>IF(N456="snížená",J456,0)</f>
        <v>0</v>
      </c>
      <c r="BG456" s="168">
        <f>IF(N456="zákl. přenesená",J456,0)</f>
        <v>0</v>
      </c>
      <c r="BH456" s="168">
        <f>IF(N456="sníž. přenesená",J456,0)</f>
        <v>0</v>
      </c>
      <c r="BI456" s="168">
        <f>IF(N456="nulová",J456,0)</f>
        <v>0</v>
      </c>
      <c r="BJ456" s="16" t="s">
        <v>23</v>
      </c>
      <c r="BK456" s="168">
        <f>ROUND(I456*H456,2)</f>
        <v>0</v>
      </c>
      <c r="BL456" s="16" t="s">
        <v>154</v>
      </c>
      <c r="BM456" s="16" t="s">
        <v>624</v>
      </c>
    </row>
    <row r="457" s="10" customFormat="1">
      <c r="B457" s="169"/>
      <c r="D457" s="170" t="s">
        <v>143</v>
      </c>
      <c r="E457" s="171" t="s">
        <v>1</v>
      </c>
      <c r="F457" s="172" t="s">
        <v>592</v>
      </c>
      <c r="H457" s="171" t="s">
        <v>1</v>
      </c>
      <c r="I457" s="173"/>
      <c r="L457" s="169"/>
      <c r="M457" s="174"/>
      <c r="N457" s="175"/>
      <c r="O457" s="175"/>
      <c r="P457" s="175"/>
      <c r="Q457" s="175"/>
      <c r="R457" s="175"/>
      <c r="S457" s="175"/>
      <c r="T457" s="176"/>
      <c r="AT457" s="171" t="s">
        <v>143</v>
      </c>
      <c r="AU457" s="171" t="s">
        <v>93</v>
      </c>
      <c r="AV457" s="10" t="s">
        <v>23</v>
      </c>
      <c r="AW457" s="10" t="s">
        <v>46</v>
      </c>
      <c r="AX457" s="10" t="s">
        <v>84</v>
      </c>
      <c r="AY457" s="171" t="s">
        <v>135</v>
      </c>
    </row>
    <row r="458" s="10" customFormat="1">
      <c r="B458" s="169"/>
      <c r="D458" s="170" t="s">
        <v>143</v>
      </c>
      <c r="E458" s="171" t="s">
        <v>1</v>
      </c>
      <c r="F458" s="172" t="s">
        <v>265</v>
      </c>
      <c r="H458" s="171" t="s">
        <v>1</v>
      </c>
      <c r="I458" s="173"/>
      <c r="L458" s="169"/>
      <c r="M458" s="174"/>
      <c r="N458" s="175"/>
      <c r="O458" s="175"/>
      <c r="P458" s="175"/>
      <c r="Q458" s="175"/>
      <c r="R458" s="175"/>
      <c r="S458" s="175"/>
      <c r="T458" s="176"/>
      <c r="AT458" s="171" t="s">
        <v>143</v>
      </c>
      <c r="AU458" s="171" t="s">
        <v>93</v>
      </c>
      <c r="AV458" s="10" t="s">
        <v>23</v>
      </c>
      <c r="AW458" s="10" t="s">
        <v>46</v>
      </c>
      <c r="AX458" s="10" t="s">
        <v>84</v>
      </c>
      <c r="AY458" s="171" t="s">
        <v>135</v>
      </c>
    </row>
    <row r="459" s="11" customFormat="1">
      <c r="B459" s="177"/>
      <c r="D459" s="170" t="s">
        <v>143</v>
      </c>
      <c r="E459" s="178" t="s">
        <v>1</v>
      </c>
      <c r="F459" s="179" t="s">
        <v>622</v>
      </c>
      <c r="H459" s="180">
        <v>2743.9499999999998</v>
      </c>
      <c r="I459" s="181"/>
      <c r="L459" s="177"/>
      <c r="M459" s="182"/>
      <c r="N459" s="183"/>
      <c r="O459" s="183"/>
      <c r="P459" s="183"/>
      <c r="Q459" s="183"/>
      <c r="R459" s="183"/>
      <c r="S459" s="183"/>
      <c r="T459" s="184"/>
      <c r="AT459" s="178" t="s">
        <v>143</v>
      </c>
      <c r="AU459" s="178" t="s">
        <v>93</v>
      </c>
      <c r="AV459" s="11" t="s">
        <v>93</v>
      </c>
      <c r="AW459" s="11" t="s">
        <v>46</v>
      </c>
      <c r="AX459" s="11" t="s">
        <v>23</v>
      </c>
      <c r="AY459" s="178" t="s">
        <v>135</v>
      </c>
    </row>
    <row r="460" s="1" customFormat="1" ht="16.5" customHeight="1">
      <c r="B460" s="156"/>
      <c r="C460" s="157" t="s">
        <v>625</v>
      </c>
      <c r="D460" s="157" t="s">
        <v>136</v>
      </c>
      <c r="E460" s="158" t="s">
        <v>626</v>
      </c>
      <c r="F460" s="159" t="s">
        <v>627</v>
      </c>
      <c r="G460" s="160" t="s">
        <v>262</v>
      </c>
      <c r="H460" s="161">
        <v>20.949999999999999</v>
      </c>
      <c r="I460" s="162"/>
      <c r="J460" s="163">
        <f>ROUND(I460*H460,2)</f>
        <v>0</v>
      </c>
      <c r="K460" s="159" t="s">
        <v>194</v>
      </c>
      <c r="L460" s="35"/>
      <c r="M460" s="164" t="s">
        <v>1</v>
      </c>
      <c r="N460" s="165" t="s">
        <v>55</v>
      </c>
      <c r="O460" s="65"/>
      <c r="P460" s="166">
        <f>O460*H460</f>
        <v>0</v>
      </c>
      <c r="Q460" s="166">
        <v>0</v>
      </c>
      <c r="R460" s="166">
        <f>Q460*H460</f>
        <v>0</v>
      </c>
      <c r="S460" s="166">
        <v>0.02</v>
      </c>
      <c r="T460" s="167">
        <f>S460*H460</f>
        <v>0.41899999999999998</v>
      </c>
      <c r="AR460" s="16" t="s">
        <v>154</v>
      </c>
      <c r="AT460" s="16" t="s">
        <v>136</v>
      </c>
      <c r="AU460" s="16" t="s">
        <v>93</v>
      </c>
      <c r="AY460" s="16" t="s">
        <v>135</v>
      </c>
      <c r="BE460" s="168">
        <f>IF(N460="základní",J460,0)</f>
        <v>0</v>
      </c>
      <c r="BF460" s="168">
        <f>IF(N460="snížená",J460,0)</f>
        <v>0</v>
      </c>
      <c r="BG460" s="168">
        <f>IF(N460="zákl. přenesená",J460,0)</f>
        <v>0</v>
      </c>
      <c r="BH460" s="168">
        <f>IF(N460="sníž. přenesená",J460,0)</f>
        <v>0</v>
      </c>
      <c r="BI460" s="168">
        <f>IF(N460="nulová",J460,0)</f>
        <v>0</v>
      </c>
      <c r="BJ460" s="16" t="s">
        <v>23</v>
      </c>
      <c r="BK460" s="168">
        <f>ROUND(I460*H460,2)</f>
        <v>0</v>
      </c>
      <c r="BL460" s="16" t="s">
        <v>154</v>
      </c>
      <c r="BM460" s="16" t="s">
        <v>628</v>
      </c>
    </row>
    <row r="461" s="10" customFormat="1">
      <c r="B461" s="169"/>
      <c r="D461" s="170" t="s">
        <v>143</v>
      </c>
      <c r="E461" s="171" t="s">
        <v>1</v>
      </c>
      <c r="F461" s="172" t="s">
        <v>629</v>
      </c>
      <c r="H461" s="171" t="s">
        <v>1</v>
      </c>
      <c r="I461" s="173"/>
      <c r="L461" s="169"/>
      <c r="M461" s="174"/>
      <c r="N461" s="175"/>
      <c r="O461" s="175"/>
      <c r="P461" s="175"/>
      <c r="Q461" s="175"/>
      <c r="R461" s="175"/>
      <c r="S461" s="175"/>
      <c r="T461" s="176"/>
      <c r="AT461" s="171" t="s">
        <v>143</v>
      </c>
      <c r="AU461" s="171" t="s">
        <v>93</v>
      </c>
      <c r="AV461" s="10" t="s">
        <v>23</v>
      </c>
      <c r="AW461" s="10" t="s">
        <v>46</v>
      </c>
      <c r="AX461" s="10" t="s">
        <v>84</v>
      </c>
      <c r="AY461" s="171" t="s">
        <v>135</v>
      </c>
    </row>
    <row r="462" s="10" customFormat="1">
      <c r="B462" s="169"/>
      <c r="D462" s="170" t="s">
        <v>143</v>
      </c>
      <c r="E462" s="171" t="s">
        <v>1</v>
      </c>
      <c r="F462" s="172" t="s">
        <v>265</v>
      </c>
      <c r="H462" s="171" t="s">
        <v>1</v>
      </c>
      <c r="I462" s="173"/>
      <c r="L462" s="169"/>
      <c r="M462" s="174"/>
      <c r="N462" s="175"/>
      <c r="O462" s="175"/>
      <c r="P462" s="175"/>
      <c r="Q462" s="175"/>
      <c r="R462" s="175"/>
      <c r="S462" s="175"/>
      <c r="T462" s="176"/>
      <c r="AT462" s="171" t="s">
        <v>143</v>
      </c>
      <c r="AU462" s="171" t="s">
        <v>93</v>
      </c>
      <c r="AV462" s="10" t="s">
        <v>23</v>
      </c>
      <c r="AW462" s="10" t="s">
        <v>46</v>
      </c>
      <c r="AX462" s="10" t="s">
        <v>84</v>
      </c>
      <c r="AY462" s="171" t="s">
        <v>135</v>
      </c>
    </row>
    <row r="463" s="11" customFormat="1">
      <c r="B463" s="177"/>
      <c r="D463" s="170" t="s">
        <v>143</v>
      </c>
      <c r="E463" s="178" t="s">
        <v>1</v>
      </c>
      <c r="F463" s="179" t="s">
        <v>630</v>
      </c>
      <c r="H463" s="180">
        <v>20.949999999999999</v>
      </c>
      <c r="I463" s="181"/>
      <c r="L463" s="177"/>
      <c r="M463" s="182"/>
      <c r="N463" s="183"/>
      <c r="O463" s="183"/>
      <c r="P463" s="183"/>
      <c r="Q463" s="183"/>
      <c r="R463" s="183"/>
      <c r="S463" s="183"/>
      <c r="T463" s="184"/>
      <c r="AT463" s="178" t="s">
        <v>143</v>
      </c>
      <c r="AU463" s="178" t="s">
        <v>93</v>
      </c>
      <c r="AV463" s="11" t="s">
        <v>93</v>
      </c>
      <c r="AW463" s="11" t="s">
        <v>46</v>
      </c>
      <c r="AX463" s="11" t="s">
        <v>23</v>
      </c>
      <c r="AY463" s="178" t="s">
        <v>135</v>
      </c>
    </row>
    <row r="464" s="1" customFormat="1" ht="16.5" customHeight="1">
      <c r="B464" s="156"/>
      <c r="C464" s="157" t="s">
        <v>631</v>
      </c>
      <c r="D464" s="157" t="s">
        <v>136</v>
      </c>
      <c r="E464" s="158" t="s">
        <v>632</v>
      </c>
      <c r="F464" s="159" t="s">
        <v>633</v>
      </c>
      <c r="G464" s="160" t="s">
        <v>262</v>
      </c>
      <c r="H464" s="161">
        <v>20.949999999999999</v>
      </c>
      <c r="I464" s="162"/>
      <c r="J464" s="163">
        <f>ROUND(I464*H464,2)</f>
        <v>0</v>
      </c>
      <c r="K464" s="159" t="s">
        <v>194</v>
      </c>
      <c r="L464" s="35"/>
      <c r="M464" s="164" t="s">
        <v>1</v>
      </c>
      <c r="N464" s="165" t="s">
        <v>55</v>
      </c>
      <c r="O464" s="65"/>
      <c r="P464" s="166">
        <f>O464*H464</f>
        <v>0</v>
      </c>
      <c r="Q464" s="166">
        <v>0</v>
      </c>
      <c r="R464" s="166">
        <f>Q464*H464</f>
        <v>0</v>
      </c>
      <c r="S464" s="166">
        <v>0.02</v>
      </c>
      <c r="T464" s="167">
        <f>S464*H464</f>
        <v>0.41899999999999998</v>
      </c>
      <c r="AR464" s="16" t="s">
        <v>154</v>
      </c>
      <c r="AT464" s="16" t="s">
        <v>136</v>
      </c>
      <c r="AU464" s="16" t="s">
        <v>93</v>
      </c>
      <c r="AY464" s="16" t="s">
        <v>135</v>
      </c>
      <c r="BE464" s="168">
        <f>IF(N464="základní",J464,0)</f>
        <v>0</v>
      </c>
      <c r="BF464" s="168">
        <f>IF(N464="snížená",J464,0)</f>
        <v>0</v>
      </c>
      <c r="BG464" s="168">
        <f>IF(N464="zákl. přenesená",J464,0)</f>
        <v>0</v>
      </c>
      <c r="BH464" s="168">
        <f>IF(N464="sníž. přenesená",J464,0)</f>
        <v>0</v>
      </c>
      <c r="BI464" s="168">
        <f>IF(N464="nulová",J464,0)</f>
        <v>0</v>
      </c>
      <c r="BJ464" s="16" t="s">
        <v>23</v>
      </c>
      <c r="BK464" s="168">
        <f>ROUND(I464*H464,2)</f>
        <v>0</v>
      </c>
      <c r="BL464" s="16" t="s">
        <v>154</v>
      </c>
      <c r="BM464" s="16" t="s">
        <v>634</v>
      </c>
    </row>
    <row r="465" s="10" customFormat="1">
      <c r="B465" s="169"/>
      <c r="D465" s="170" t="s">
        <v>143</v>
      </c>
      <c r="E465" s="171" t="s">
        <v>1</v>
      </c>
      <c r="F465" s="172" t="s">
        <v>629</v>
      </c>
      <c r="H465" s="171" t="s">
        <v>1</v>
      </c>
      <c r="I465" s="173"/>
      <c r="L465" s="169"/>
      <c r="M465" s="174"/>
      <c r="N465" s="175"/>
      <c r="O465" s="175"/>
      <c r="P465" s="175"/>
      <c r="Q465" s="175"/>
      <c r="R465" s="175"/>
      <c r="S465" s="175"/>
      <c r="T465" s="176"/>
      <c r="AT465" s="171" t="s">
        <v>143</v>
      </c>
      <c r="AU465" s="171" t="s">
        <v>93</v>
      </c>
      <c r="AV465" s="10" t="s">
        <v>23</v>
      </c>
      <c r="AW465" s="10" t="s">
        <v>46</v>
      </c>
      <c r="AX465" s="10" t="s">
        <v>84</v>
      </c>
      <c r="AY465" s="171" t="s">
        <v>135</v>
      </c>
    </row>
    <row r="466" s="10" customFormat="1">
      <c r="B466" s="169"/>
      <c r="D466" s="170" t="s">
        <v>143</v>
      </c>
      <c r="E466" s="171" t="s">
        <v>1</v>
      </c>
      <c r="F466" s="172" t="s">
        <v>265</v>
      </c>
      <c r="H466" s="171" t="s">
        <v>1</v>
      </c>
      <c r="I466" s="173"/>
      <c r="L466" s="169"/>
      <c r="M466" s="174"/>
      <c r="N466" s="175"/>
      <c r="O466" s="175"/>
      <c r="P466" s="175"/>
      <c r="Q466" s="175"/>
      <c r="R466" s="175"/>
      <c r="S466" s="175"/>
      <c r="T466" s="176"/>
      <c r="AT466" s="171" t="s">
        <v>143</v>
      </c>
      <c r="AU466" s="171" t="s">
        <v>93</v>
      </c>
      <c r="AV466" s="10" t="s">
        <v>23</v>
      </c>
      <c r="AW466" s="10" t="s">
        <v>46</v>
      </c>
      <c r="AX466" s="10" t="s">
        <v>84</v>
      </c>
      <c r="AY466" s="171" t="s">
        <v>135</v>
      </c>
    </row>
    <row r="467" s="11" customFormat="1">
      <c r="B467" s="177"/>
      <c r="D467" s="170" t="s">
        <v>143</v>
      </c>
      <c r="E467" s="178" t="s">
        <v>1</v>
      </c>
      <c r="F467" s="179" t="s">
        <v>630</v>
      </c>
      <c r="H467" s="180">
        <v>20.949999999999999</v>
      </c>
      <c r="I467" s="181"/>
      <c r="L467" s="177"/>
      <c r="M467" s="182"/>
      <c r="N467" s="183"/>
      <c r="O467" s="183"/>
      <c r="P467" s="183"/>
      <c r="Q467" s="183"/>
      <c r="R467" s="183"/>
      <c r="S467" s="183"/>
      <c r="T467" s="184"/>
      <c r="AT467" s="178" t="s">
        <v>143</v>
      </c>
      <c r="AU467" s="178" t="s">
        <v>93</v>
      </c>
      <c r="AV467" s="11" t="s">
        <v>93</v>
      </c>
      <c r="AW467" s="11" t="s">
        <v>46</v>
      </c>
      <c r="AX467" s="11" t="s">
        <v>23</v>
      </c>
      <c r="AY467" s="178" t="s">
        <v>135</v>
      </c>
    </row>
    <row r="468" s="9" customFormat="1" ht="22.8" customHeight="1">
      <c r="B468" s="145"/>
      <c r="D468" s="146" t="s">
        <v>83</v>
      </c>
      <c r="E468" s="194" t="s">
        <v>635</v>
      </c>
      <c r="F468" s="194" t="s">
        <v>636</v>
      </c>
      <c r="I468" s="148"/>
      <c r="J468" s="195">
        <f>BK468</f>
        <v>0</v>
      </c>
      <c r="L468" s="145"/>
      <c r="M468" s="150"/>
      <c r="N468" s="151"/>
      <c r="O468" s="151"/>
      <c r="P468" s="152">
        <f>SUM(P469:P513)</f>
        <v>0</v>
      </c>
      <c r="Q468" s="151"/>
      <c r="R468" s="152">
        <f>SUM(R469:R513)</f>
        <v>0</v>
      </c>
      <c r="S468" s="151"/>
      <c r="T468" s="153">
        <f>SUM(T469:T513)</f>
        <v>0</v>
      </c>
      <c r="AR468" s="146" t="s">
        <v>23</v>
      </c>
      <c r="AT468" s="154" t="s">
        <v>83</v>
      </c>
      <c r="AU468" s="154" t="s">
        <v>23</v>
      </c>
      <c r="AY468" s="146" t="s">
        <v>135</v>
      </c>
      <c r="BK468" s="155">
        <f>SUM(BK469:BK513)</f>
        <v>0</v>
      </c>
    </row>
    <row r="469" s="1" customFormat="1" ht="16.5" customHeight="1">
      <c r="B469" s="156"/>
      <c r="C469" s="157" t="s">
        <v>637</v>
      </c>
      <c r="D469" s="157" t="s">
        <v>136</v>
      </c>
      <c r="E469" s="158" t="s">
        <v>638</v>
      </c>
      <c r="F469" s="159" t="s">
        <v>639</v>
      </c>
      <c r="G469" s="160" t="s">
        <v>402</v>
      </c>
      <c r="H469" s="161">
        <v>67</v>
      </c>
      <c r="I469" s="162"/>
      <c r="J469" s="163">
        <f>ROUND(I469*H469,2)</f>
        <v>0</v>
      </c>
      <c r="K469" s="159" t="s">
        <v>194</v>
      </c>
      <c r="L469" s="35"/>
      <c r="M469" s="164" t="s">
        <v>1</v>
      </c>
      <c r="N469" s="165" t="s">
        <v>55</v>
      </c>
      <c r="O469" s="65"/>
      <c r="P469" s="166">
        <f>O469*H469</f>
        <v>0</v>
      </c>
      <c r="Q469" s="166">
        <v>0</v>
      </c>
      <c r="R469" s="166">
        <f>Q469*H469</f>
        <v>0</v>
      </c>
      <c r="S469" s="166">
        <v>0</v>
      </c>
      <c r="T469" s="167">
        <f>S469*H469</f>
        <v>0</v>
      </c>
      <c r="AR469" s="16" t="s">
        <v>154</v>
      </c>
      <c r="AT469" s="16" t="s">
        <v>136</v>
      </c>
      <c r="AU469" s="16" t="s">
        <v>93</v>
      </c>
      <c r="AY469" s="16" t="s">
        <v>135</v>
      </c>
      <c r="BE469" s="168">
        <f>IF(N469="základní",J469,0)</f>
        <v>0</v>
      </c>
      <c r="BF469" s="168">
        <f>IF(N469="snížená",J469,0)</f>
        <v>0</v>
      </c>
      <c r="BG469" s="168">
        <f>IF(N469="zákl. přenesená",J469,0)</f>
        <v>0</v>
      </c>
      <c r="BH469" s="168">
        <f>IF(N469="sníž. přenesená",J469,0)</f>
        <v>0</v>
      </c>
      <c r="BI469" s="168">
        <f>IF(N469="nulová",J469,0)</f>
        <v>0</v>
      </c>
      <c r="BJ469" s="16" t="s">
        <v>23</v>
      </c>
      <c r="BK469" s="168">
        <f>ROUND(I469*H469,2)</f>
        <v>0</v>
      </c>
      <c r="BL469" s="16" t="s">
        <v>154</v>
      </c>
      <c r="BM469" s="16" t="s">
        <v>640</v>
      </c>
    </row>
    <row r="470" s="10" customFormat="1">
      <c r="B470" s="169"/>
      <c r="D470" s="170" t="s">
        <v>143</v>
      </c>
      <c r="E470" s="171" t="s">
        <v>1</v>
      </c>
      <c r="F470" s="172" t="s">
        <v>641</v>
      </c>
      <c r="H470" s="171" t="s">
        <v>1</v>
      </c>
      <c r="I470" s="173"/>
      <c r="L470" s="169"/>
      <c r="M470" s="174"/>
      <c r="N470" s="175"/>
      <c r="O470" s="175"/>
      <c r="P470" s="175"/>
      <c r="Q470" s="175"/>
      <c r="R470" s="175"/>
      <c r="S470" s="175"/>
      <c r="T470" s="176"/>
      <c r="AT470" s="171" t="s">
        <v>143</v>
      </c>
      <c r="AU470" s="171" t="s">
        <v>93</v>
      </c>
      <c r="AV470" s="10" t="s">
        <v>23</v>
      </c>
      <c r="AW470" s="10" t="s">
        <v>46</v>
      </c>
      <c r="AX470" s="10" t="s">
        <v>84</v>
      </c>
      <c r="AY470" s="171" t="s">
        <v>135</v>
      </c>
    </row>
    <row r="471" s="10" customFormat="1">
      <c r="B471" s="169"/>
      <c r="D471" s="170" t="s">
        <v>143</v>
      </c>
      <c r="E471" s="171" t="s">
        <v>1</v>
      </c>
      <c r="F471" s="172" t="s">
        <v>642</v>
      </c>
      <c r="H471" s="171" t="s">
        <v>1</v>
      </c>
      <c r="I471" s="173"/>
      <c r="L471" s="169"/>
      <c r="M471" s="174"/>
      <c r="N471" s="175"/>
      <c r="O471" s="175"/>
      <c r="P471" s="175"/>
      <c r="Q471" s="175"/>
      <c r="R471" s="175"/>
      <c r="S471" s="175"/>
      <c r="T471" s="176"/>
      <c r="AT471" s="171" t="s">
        <v>143</v>
      </c>
      <c r="AU471" s="171" t="s">
        <v>93</v>
      </c>
      <c r="AV471" s="10" t="s">
        <v>23</v>
      </c>
      <c r="AW471" s="10" t="s">
        <v>46</v>
      </c>
      <c r="AX471" s="10" t="s">
        <v>84</v>
      </c>
      <c r="AY471" s="171" t="s">
        <v>135</v>
      </c>
    </row>
    <row r="472" s="11" customFormat="1">
      <c r="B472" s="177"/>
      <c r="D472" s="170" t="s">
        <v>143</v>
      </c>
      <c r="E472" s="178" t="s">
        <v>1</v>
      </c>
      <c r="F472" s="179" t="s">
        <v>437</v>
      </c>
      <c r="H472" s="180">
        <v>44</v>
      </c>
      <c r="I472" s="181"/>
      <c r="L472" s="177"/>
      <c r="M472" s="182"/>
      <c r="N472" s="183"/>
      <c r="O472" s="183"/>
      <c r="P472" s="183"/>
      <c r="Q472" s="183"/>
      <c r="R472" s="183"/>
      <c r="S472" s="183"/>
      <c r="T472" s="184"/>
      <c r="AT472" s="178" t="s">
        <v>143</v>
      </c>
      <c r="AU472" s="178" t="s">
        <v>93</v>
      </c>
      <c r="AV472" s="11" t="s">
        <v>93</v>
      </c>
      <c r="AW472" s="11" t="s">
        <v>46</v>
      </c>
      <c r="AX472" s="11" t="s">
        <v>84</v>
      </c>
      <c r="AY472" s="178" t="s">
        <v>135</v>
      </c>
    </row>
    <row r="473" s="10" customFormat="1">
      <c r="B473" s="169"/>
      <c r="D473" s="170" t="s">
        <v>143</v>
      </c>
      <c r="E473" s="171" t="s">
        <v>1</v>
      </c>
      <c r="F473" s="172" t="s">
        <v>643</v>
      </c>
      <c r="H473" s="171" t="s">
        <v>1</v>
      </c>
      <c r="I473" s="173"/>
      <c r="L473" s="169"/>
      <c r="M473" s="174"/>
      <c r="N473" s="175"/>
      <c r="O473" s="175"/>
      <c r="P473" s="175"/>
      <c r="Q473" s="175"/>
      <c r="R473" s="175"/>
      <c r="S473" s="175"/>
      <c r="T473" s="176"/>
      <c r="AT473" s="171" t="s">
        <v>143</v>
      </c>
      <c r="AU473" s="171" t="s">
        <v>93</v>
      </c>
      <c r="AV473" s="10" t="s">
        <v>23</v>
      </c>
      <c r="AW473" s="10" t="s">
        <v>46</v>
      </c>
      <c r="AX473" s="10" t="s">
        <v>84</v>
      </c>
      <c r="AY473" s="171" t="s">
        <v>135</v>
      </c>
    </row>
    <row r="474" s="10" customFormat="1">
      <c r="B474" s="169"/>
      <c r="D474" s="170" t="s">
        <v>143</v>
      </c>
      <c r="E474" s="171" t="s">
        <v>1</v>
      </c>
      <c r="F474" s="172" t="s">
        <v>644</v>
      </c>
      <c r="H474" s="171" t="s">
        <v>1</v>
      </c>
      <c r="I474" s="173"/>
      <c r="L474" s="169"/>
      <c r="M474" s="174"/>
      <c r="N474" s="175"/>
      <c r="O474" s="175"/>
      <c r="P474" s="175"/>
      <c r="Q474" s="175"/>
      <c r="R474" s="175"/>
      <c r="S474" s="175"/>
      <c r="T474" s="176"/>
      <c r="AT474" s="171" t="s">
        <v>143</v>
      </c>
      <c r="AU474" s="171" t="s">
        <v>93</v>
      </c>
      <c r="AV474" s="10" t="s">
        <v>23</v>
      </c>
      <c r="AW474" s="10" t="s">
        <v>46</v>
      </c>
      <c r="AX474" s="10" t="s">
        <v>84</v>
      </c>
      <c r="AY474" s="171" t="s">
        <v>135</v>
      </c>
    </row>
    <row r="475" s="11" customFormat="1">
      <c r="B475" s="177"/>
      <c r="D475" s="170" t="s">
        <v>143</v>
      </c>
      <c r="E475" s="178" t="s">
        <v>1</v>
      </c>
      <c r="F475" s="179" t="s">
        <v>319</v>
      </c>
      <c r="H475" s="180">
        <v>23</v>
      </c>
      <c r="I475" s="181"/>
      <c r="L475" s="177"/>
      <c r="M475" s="182"/>
      <c r="N475" s="183"/>
      <c r="O475" s="183"/>
      <c r="P475" s="183"/>
      <c r="Q475" s="183"/>
      <c r="R475" s="183"/>
      <c r="S475" s="183"/>
      <c r="T475" s="184"/>
      <c r="AT475" s="178" t="s">
        <v>143</v>
      </c>
      <c r="AU475" s="178" t="s">
        <v>93</v>
      </c>
      <c r="AV475" s="11" t="s">
        <v>93</v>
      </c>
      <c r="AW475" s="11" t="s">
        <v>46</v>
      </c>
      <c r="AX475" s="11" t="s">
        <v>84</v>
      </c>
      <c r="AY475" s="178" t="s">
        <v>135</v>
      </c>
    </row>
    <row r="476" s="13" customFormat="1">
      <c r="B476" s="196"/>
      <c r="D476" s="170" t="s">
        <v>143</v>
      </c>
      <c r="E476" s="197" t="s">
        <v>1</v>
      </c>
      <c r="F476" s="198" t="s">
        <v>219</v>
      </c>
      <c r="H476" s="199">
        <v>67</v>
      </c>
      <c r="I476" s="200"/>
      <c r="L476" s="196"/>
      <c r="M476" s="201"/>
      <c r="N476" s="202"/>
      <c r="O476" s="202"/>
      <c r="P476" s="202"/>
      <c r="Q476" s="202"/>
      <c r="R476" s="202"/>
      <c r="S476" s="202"/>
      <c r="T476" s="203"/>
      <c r="AT476" s="197" t="s">
        <v>143</v>
      </c>
      <c r="AU476" s="197" t="s">
        <v>93</v>
      </c>
      <c r="AV476" s="13" t="s">
        <v>154</v>
      </c>
      <c r="AW476" s="13" t="s">
        <v>46</v>
      </c>
      <c r="AX476" s="13" t="s">
        <v>23</v>
      </c>
      <c r="AY476" s="197" t="s">
        <v>135</v>
      </c>
    </row>
    <row r="477" s="1" customFormat="1" ht="16.5" customHeight="1">
      <c r="B477" s="156"/>
      <c r="C477" s="157" t="s">
        <v>645</v>
      </c>
      <c r="D477" s="157" t="s">
        <v>136</v>
      </c>
      <c r="E477" s="158" t="s">
        <v>646</v>
      </c>
      <c r="F477" s="159" t="s">
        <v>647</v>
      </c>
      <c r="G477" s="160" t="s">
        <v>402</v>
      </c>
      <c r="H477" s="161">
        <v>5</v>
      </c>
      <c r="I477" s="162"/>
      <c r="J477" s="163">
        <f>ROUND(I477*H477,2)</f>
        <v>0</v>
      </c>
      <c r="K477" s="159" t="s">
        <v>194</v>
      </c>
      <c r="L477" s="35"/>
      <c r="M477" s="164" t="s">
        <v>1</v>
      </c>
      <c r="N477" s="165" t="s">
        <v>55</v>
      </c>
      <c r="O477" s="65"/>
      <c r="P477" s="166">
        <f>O477*H477</f>
        <v>0</v>
      </c>
      <c r="Q477" s="166">
        <v>0</v>
      </c>
      <c r="R477" s="166">
        <f>Q477*H477</f>
        <v>0</v>
      </c>
      <c r="S477" s="166">
        <v>0</v>
      </c>
      <c r="T477" s="167">
        <f>S477*H477</f>
        <v>0</v>
      </c>
      <c r="AR477" s="16" t="s">
        <v>154</v>
      </c>
      <c r="AT477" s="16" t="s">
        <v>136</v>
      </c>
      <c r="AU477" s="16" t="s">
        <v>93</v>
      </c>
      <c r="AY477" s="16" t="s">
        <v>135</v>
      </c>
      <c r="BE477" s="168">
        <f>IF(N477="základní",J477,0)</f>
        <v>0</v>
      </c>
      <c r="BF477" s="168">
        <f>IF(N477="snížená",J477,0)</f>
        <v>0</v>
      </c>
      <c r="BG477" s="168">
        <f>IF(N477="zákl. přenesená",J477,0)</f>
        <v>0</v>
      </c>
      <c r="BH477" s="168">
        <f>IF(N477="sníž. přenesená",J477,0)</f>
        <v>0</v>
      </c>
      <c r="BI477" s="168">
        <f>IF(N477="nulová",J477,0)</f>
        <v>0</v>
      </c>
      <c r="BJ477" s="16" t="s">
        <v>23</v>
      </c>
      <c r="BK477" s="168">
        <f>ROUND(I477*H477,2)</f>
        <v>0</v>
      </c>
      <c r="BL477" s="16" t="s">
        <v>154</v>
      </c>
      <c r="BM477" s="16" t="s">
        <v>648</v>
      </c>
    </row>
    <row r="478" s="10" customFormat="1">
      <c r="B478" s="169"/>
      <c r="D478" s="170" t="s">
        <v>143</v>
      </c>
      <c r="E478" s="171" t="s">
        <v>1</v>
      </c>
      <c r="F478" s="172" t="s">
        <v>641</v>
      </c>
      <c r="H478" s="171" t="s">
        <v>1</v>
      </c>
      <c r="I478" s="173"/>
      <c r="L478" s="169"/>
      <c r="M478" s="174"/>
      <c r="N478" s="175"/>
      <c r="O478" s="175"/>
      <c r="P478" s="175"/>
      <c r="Q478" s="175"/>
      <c r="R478" s="175"/>
      <c r="S478" s="175"/>
      <c r="T478" s="176"/>
      <c r="AT478" s="171" t="s">
        <v>143</v>
      </c>
      <c r="AU478" s="171" t="s">
        <v>93</v>
      </c>
      <c r="AV478" s="10" t="s">
        <v>23</v>
      </c>
      <c r="AW478" s="10" t="s">
        <v>46</v>
      </c>
      <c r="AX478" s="10" t="s">
        <v>84</v>
      </c>
      <c r="AY478" s="171" t="s">
        <v>135</v>
      </c>
    </row>
    <row r="479" s="10" customFormat="1">
      <c r="B479" s="169"/>
      <c r="D479" s="170" t="s">
        <v>143</v>
      </c>
      <c r="E479" s="171" t="s">
        <v>1</v>
      </c>
      <c r="F479" s="172" t="s">
        <v>642</v>
      </c>
      <c r="H479" s="171" t="s">
        <v>1</v>
      </c>
      <c r="I479" s="173"/>
      <c r="L479" s="169"/>
      <c r="M479" s="174"/>
      <c r="N479" s="175"/>
      <c r="O479" s="175"/>
      <c r="P479" s="175"/>
      <c r="Q479" s="175"/>
      <c r="R479" s="175"/>
      <c r="S479" s="175"/>
      <c r="T479" s="176"/>
      <c r="AT479" s="171" t="s">
        <v>143</v>
      </c>
      <c r="AU479" s="171" t="s">
        <v>93</v>
      </c>
      <c r="AV479" s="10" t="s">
        <v>23</v>
      </c>
      <c r="AW479" s="10" t="s">
        <v>46</v>
      </c>
      <c r="AX479" s="10" t="s">
        <v>84</v>
      </c>
      <c r="AY479" s="171" t="s">
        <v>135</v>
      </c>
    </row>
    <row r="480" s="11" customFormat="1">
      <c r="B480" s="177"/>
      <c r="D480" s="170" t="s">
        <v>143</v>
      </c>
      <c r="E480" s="178" t="s">
        <v>1</v>
      </c>
      <c r="F480" s="179" t="s">
        <v>134</v>
      </c>
      <c r="H480" s="180">
        <v>5</v>
      </c>
      <c r="I480" s="181"/>
      <c r="L480" s="177"/>
      <c r="M480" s="182"/>
      <c r="N480" s="183"/>
      <c r="O480" s="183"/>
      <c r="P480" s="183"/>
      <c r="Q480" s="183"/>
      <c r="R480" s="183"/>
      <c r="S480" s="183"/>
      <c r="T480" s="184"/>
      <c r="AT480" s="178" t="s">
        <v>143</v>
      </c>
      <c r="AU480" s="178" t="s">
        <v>93</v>
      </c>
      <c r="AV480" s="11" t="s">
        <v>93</v>
      </c>
      <c r="AW480" s="11" t="s">
        <v>46</v>
      </c>
      <c r="AX480" s="11" t="s">
        <v>84</v>
      </c>
      <c r="AY480" s="178" t="s">
        <v>135</v>
      </c>
    </row>
    <row r="481" s="13" customFormat="1">
      <c r="B481" s="196"/>
      <c r="D481" s="170" t="s">
        <v>143</v>
      </c>
      <c r="E481" s="197" t="s">
        <v>1</v>
      </c>
      <c r="F481" s="198" t="s">
        <v>219</v>
      </c>
      <c r="H481" s="199">
        <v>5</v>
      </c>
      <c r="I481" s="200"/>
      <c r="L481" s="196"/>
      <c r="M481" s="201"/>
      <c r="N481" s="202"/>
      <c r="O481" s="202"/>
      <c r="P481" s="202"/>
      <c r="Q481" s="202"/>
      <c r="R481" s="202"/>
      <c r="S481" s="202"/>
      <c r="T481" s="203"/>
      <c r="AT481" s="197" t="s">
        <v>143</v>
      </c>
      <c r="AU481" s="197" t="s">
        <v>93</v>
      </c>
      <c r="AV481" s="13" t="s">
        <v>154</v>
      </c>
      <c r="AW481" s="13" t="s">
        <v>46</v>
      </c>
      <c r="AX481" s="13" t="s">
        <v>23</v>
      </c>
      <c r="AY481" s="197" t="s">
        <v>135</v>
      </c>
    </row>
    <row r="482" s="1" customFormat="1" ht="16.5" customHeight="1">
      <c r="B482" s="156"/>
      <c r="C482" s="157" t="s">
        <v>649</v>
      </c>
      <c r="D482" s="157" t="s">
        <v>136</v>
      </c>
      <c r="E482" s="158" t="s">
        <v>650</v>
      </c>
      <c r="F482" s="159" t="s">
        <v>651</v>
      </c>
      <c r="G482" s="160" t="s">
        <v>402</v>
      </c>
      <c r="H482" s="161">
        <v>3780</v>
      </c>
      <c r="I482" s="162"/>
      <c r="J482" s="163">
        <f>ROUND(I482*H482,2)</f>
        <v>0</v>
      </c>
      <c r="K482" s="159" t="s">
        <v>194</v>
      </c>
      <c r="L482" s="35"/>
      <c r="M482" s="164" t="s">
        <v>1</v>
      </c>
      <c r="N482" s="165" t="s">
        <v>55</v>
      </c>
      <c r="O482" s="65"/>
      <c r="P482" s="166">
        <f>O482*H482</f>
        <v>0</v>
      </c>
      <c r="Q482" s="166">
        <v>0</v>
      </c>
      <c r="R482" s="166">
        <f>Q482*H482</f>
        <v>0</v>
      </c>
      <c r="S482" s="166">
        <v>0</v>
      </c>
      <c r="T482" s="167">
        <f>S482*H482</f>
        <v>0</v>
      </c>
      <c r="AR482" s="16" t="s">
        <v>154</v>
      </c>
      <c r="AT482" s="16" t="s">
        <v>136</v>
      </c>
      <c r="AU482" s="16" t="s">
        <v>93</v>
      </c>
      <c r="AY482" s="16" t="s">
        <v>135</v>
      </c>
      <c r="BE482" s="168">
        <f>IF(N482="základní",J482,0)</f>
        <v>0</v>
      </c>
      <c r="BF482" s="168">
        <f>IF(N482="snížená",J482,0)</f>
        <v>0</v>
      </c>
      <c r="BG482" s="168">
        <f>IF(N482="zákl. přenesená",J482,0)</f>
        <v>0</v>
      </c>
      <c r="BH482" s="168">
        <f>IF(N482="sníž. přenesená",J482,0)</f>
        <v>0</v>
      </c>
      <c r="BI482" s="168">
        <f>IF(N482="nulová",J482,0)</f>
        <v>0</v>
      </c>
      <c r="BJ482" s="16" t="s">
        <v>23</v>
      </c>
      <c r="BK482" s="168">
        <f>ROUND(I482*H482,2)</f>
        <v>0</v>
      </c>
      <c r="BL482" s="16" t="s">
        <v>154</v>
      </c>
      <c r="BM482" s="16" t="s">
        <v>652</v>
      </c>
    </row>
    <row r="483" s="10" customFormat="1">
      <c r="B483" s="169"/>
      <c r="D483" s="170" t="s">
        <v>143</v>
      </c>
      <c r="E483" s="171" t="s">
        <v>1</v>
      </c>
      <c r="F483" s="172" t="s">
        <v>641</v>
      </c>
      <c r="H483" s="171" t="s">
        <v>1</v>
      </c>
      <c r="I483" s="173"/>
      <c r="L483" s="169"/>
      <c r="M483" s="174"/>
      <c r="N483" s="175"/>
      <c r="O483" s="175"/>
      <c r="P483" s="175"/>
      <c r="Q483" s="175"/>
      <c r="R483" s="175"/>
      <c r="S483" s="175"/>
      <c r="T483" s="176"/>
      <c r="AT483" s="171" t="s">
        <v>143</v>
      </c>
      <c r="AU483" s="171" t="s">
        <v>93</v>
      </c>
      <c r="AV483" s="10" t="s">
        <v>23</v>
      </c>
      <c r="AW483" s="10" t="s">
        <v>46</v>
      </c>
      <c r="AX483" s="10" t="s">
        <v>84</v>
      </c>
      <c r="AY483" s="171" t="s">
        <v>135</v>
      </c>
    </row>
    <row r="484" s="10" customFormat="1">
      <c r="B484" s="169"/>
      <c r="D484" s="170" t="s">
        <v>143</v>
      </c>
      <c r="E484" s="171" t="s">
        <v>1</v>
      </c>
      <c r="F484" s="172" t="s">
        <v>642</v>
      </c>
      <c r="H484" s="171" t="s">
        <v>1</v>
      </c>
      <c r="I484" s="173"/>
      <c r="L484" s="169"/>
      <c r="M484" s="174"/>
      <c r="N484" s="175"/>
      <c r="O484" s="175"/>
      <c r="P484" s="175"/>
      <c r="Q484" s="175"/>
      <c r="R484" s="175"/>
      <c r="S484" s="175"/>
      <c r="T484" s="176"/>
      <c r="AT484" s="171" t="s">
        <v>143</v>
      </c>
      <c r="AU484" s="171" t="s">
        <v>93</v>
      </c>
      <c r="AV484" s="10" t="s">
        <v>23</v>
      </c>
      <c r="AW484" s="10" t="s">
        <v>46</v>
      </c>
      <c r="AX484" s="10" t="s">
        <v>84</v>
      </c>
      <c r="AY484" s="171" t="s">
        <v>135</v>
      </c>
    </row>
    <row r="485" s="11" customFormat="1">
      <c r="B485" s="177"/>
      <c r="D485" s="170" t="s">
        <v>143</v>
      </c>
      <c r="E485" s="178" t="s">
        <v>1</v>
      </c>
      <c r="F485" s="179" t="s">
        <v>653</v>
      </c>
      <c r="H485" s="180">
        <v>1848</v>
      </c>
      <c r="I485" s="181"/>
      <c r="L485" s="177"/>
      <c r="M485" s="182"/>
      <c r="N485" s="183"/>
      <c r="O485" s="183"/>
      <c r="P485" s="183"/>
      <c r="Q485" s="183"/>
      <c r="R485" s="183"/>
      <c r="S485" s="183"/>
      <c r="T485" s="184"/>
      <c r="AT485" s="178" t="s">
        <v>143</v>
      </c>
      <c r="AU485" s="178" t="s">
        <v>93</v>
      </c>
      <c r="AV485" s="11" t="s">
        <v>93</v>
      </c>
      <c r="AW485" s="11" t="s">
        <v>46</v>
      </c>
      <c r="AX485" s="11" t="s">
        <v>84</v>
      </c>
      <c r="AY485" s="178" t="s">
        <v>135</v>
      </c>
    </row>
    <row r="486" s="10" customFormat="1">
      <c r="B486" s="169"/>
      <c r="D486" s="170" t="s">
        <v>143</v>
      </c>
      <c r="E486" s="171" t="s">
        <v>1</v>
      </c>
      <c r="F486" s="172" t="s">
        <v>643</v>
      </c>
      <c r="H486" s="171" t="s">
        <v>1</v>
      </c>
      <c r="I486" s="173"/>
      <c r="L486" s="169"/>
      <c r="M486" s="174"/>
      <c r="N486" s="175"/>
      <c r="O486" s="175"/>
      <c r="P486" s="175"/>
      <c r="Q486" s="175"/>
      <c r="R486" s="175"/>
      <c r="S486" s="175"/>
      <c r="T486" s="176"/>
      <c r="AT486" s="171" t="s">
        <v>143</v>
      </c>
      <c r="AU486" s="171" t="s">
        <v>93</v>
      </c>
      <c r="AV486" s="10" t="s">
        <v>23</v>
      </c>
      <c r="AW486" s="10" t="s">
        <v>46</v>
      </c>
      <c r="AX486" s="10" t="s">
        <v>84</v>
      </c>
      <c r="AY486" s="171" t="s">
        <v>135</v>
      </c>
    </row>
    <row r="487" s="10" customFormat="1">
      <c r="B487" s="169"/>
      <c r="D487" s="170" t="s">
        <v>143</v>
      </c>
      <c r="E487" s="171" t="s">
        <v>1</v>
      </c>
      <c r="F487" s="172" t="s">
        <v>644</v>
      </c>
      <c r="H487" s="171" t="s">
        <v>1</v>
      </c>
      <c r="I487" s="173"/>
      <c r="L487" s="169"/>
      <c r="M487" s="174"/>
      <c r="N487" s="175"/>
      <c r="O487" s="175"/>
      <c r="P487" s="175"/>
      <c r="Q487" s="175"/>
      <c r="R487" s="175"/>
      <c r="S487" s="175"/>
      <c r="T487" s="176"/>
      <c r="AT487" s="171" t="s">
        <v>143</v>
      </c>
      <c r="AU487" s="171" t="s">
        <v>93</v>
      </c>
      <c r="AV487" s="10" t="s">
        <v>23</v>
      </c>
      <c r="AW487" s="10" t="s">
        <v>46</v>
      </c>
      <c r="AX487" s="10" t="s">
        <v>84</v>
      </c>
      <c r="AY487" s="171" t="s">
        <v>135</v>
      </c>
    </row>
    <row r="488" s="11" customFormat="1">
      <c r="B488" s="177"/>
      <c r="D488" s="170" t="s">
        <v>143</v>
      </c>
      <c r="E488" s="178" t="s">
        <v>1</v>
      </c>
      <c r="F488" s="179" t="s">
        <v>654</v>
      </c>
      <c r="H488" s="180">
        <v>1932</v>
      </c>
      <c r="I488" s="181"/>
      <c r="L488" s="177"/>
      <c r="M488" s="182"/>
      <c r="N488" s="183"/>
      <c r="O488" s="183"/>
      <c r="P488" s="183"/>
      <c r="Q488" s="183"/>
      <c r="R488" s="183"/>
      <c r="S488" s="183"/>
      <c r="T488" s="184"/>
      <c r="AT488" s="178" t="s">
        <v>143</v>
      </c>
      <c r="AU488" s="178" t="s">
        <v>93</v>
      </c>
      <c r="AV488" s="11" t="s">
        <v>93</v>
      </c>
      <c r="AW488" s="11" t="s">
        <v>46</v>
      </c>
      <c r="AX488" s="11" t="s">
        <v>84</v>
      </c>
      <c r="AY488" s="178" t="s">
        <v>135</v>
      </c>
    </row>
    <row r="489" s="13" customFormat="1">
      <c r="B489" s="196"/>
      <c r="D489" s="170" t="s">
        <v>143</v>
      </c>
      <c r="E489" s="197" t="s">
        <v>1</v>
      </c>
      <c r="F489" s="198" t="s">
        <v>219</v>
      </c>
      <c r="H489" s="199">
        <v>3780</v>
      </c>
      <c r="I489" s="200"/>
      <c r="L489" s="196"/>
      <c r="M489" s="201"/>
      <c r="N489" s="202"/>
      <c r="O489" s="202"/>
      <c r="P489" s="202"/>
      <c r="Q489" s="202"/>
      <c r="R489" s="202"/>
      <c r="S489" s="202"/>
      <c r="T489" s="203"/>
      <c r="AT489" s="197" t="s">
        <v>143</v>
      </c>
      <c r="AU489" s="197" t="s">
        <v>93</v>
      </c>
      <c r="AV489" s="13" t="s">
        <v>154</v>
      </c>
      <c r="AW489" s="13" t="s">
        <v>46</v>
      </c>
      <c r="AX489" s="13" t="s">
        <v>23</v>
      </c>
      <c r="AY489" s="197" t="s">
        <v>135</v>
      </c>
    </row>
    <row r="490" s="1" customFormat="1" ht="16.5" customHeight="1">
      <c r="B490" s="156"/>
      <c r="C490" s="157" t="s">
        <v>655</v>
      </c>
      <c r="D490" s="157" t="s">
        <v>136</v>
      </c>
      <c r="E490" s="158" t="s">
        <v>656</v>
      </c>
      <c r="F490" s="159" t="s">
        <v>657</v>
      </c>
      <c r="G490" s="160" t="s">
        <v>402</v>
      </c>
      <c r="H490" s="161">
        <v>210</v>
      </c>
      <c r="I490" s="162"/>
      <c r="J490" s="163">
        <f>ROUND(I490*H490,2)</f>
        <v>0</v>
      </c>
      <c r="K490" s="159" t="s">
        <v>194</v>
      </c>
      <c r="L490" s="35"/>
      <c r="M490" s="164" t="s">
        <v>1</v>
      </c>
      <c r="N490" s="165" t="s">
        <v>55</v>
      </c>
      <c r="O490" s="65"/>
      <c r="P490" s="166">
        <f>O490*H490</f>
        <v>0</v>
      </c>
      <c r="Q490" s="166">
        <v>0</v>
      </c>
      <c r="R490" s="166">
        <f>Q490*H490</f>
        <v>0</v>
      </c>
      <c r="S490" s="166">
        <v>0</v>
      </c>
      <c r="T490" s="167">
        <f>S490*H490</f>
        <v>0</v>
      </c>
      <c r="AR490" s="16" t="s">
        <v>154</v>
      </c>
      <c r="AT490" s="16" t="s">
        <v>136</v>
      </c>
      <c r="AU490" s="16" t="s">
        <v>93</v>
      </c>
      <c r="AY490" s="16" t="s">
        <v>135</v>
      </c>
      <c r="BE490" s="168">
        <f>IF(N490="základní",J490,0)</f>
        <v>0</v>
      </c>
      <c r="BF490" s="168">
        <f>IF(N490="snížená",J490,0)</f>
        <v>0</v>
      </c>
      <c r="BG490" s="168">
        <f>IF(N490="zákl. přenesená",J490,0)</f>
        <v>0</v>
      </c>
      <c r="BH490" s="168">
        <f>IF(N490="sníž. přenesená",J490,0)</f>
        <v>0</v>
      </c>
      <c r="BI490" s="168">
        <f>IF(N490="nulová",J490,0)</f>
        <v>0</v>
      </c>
      <c r="BJ490" s="16" t="s">
        <v>23</v>
      </c>
      <c r="BK490" s="168">
        <f>ROUND(I490*H490,2)</f>
        <v>0</v>
      </c>
      <c r="BL490" s="16" t="s">
        <v>154</v>
      </c>
      <c r="BM490" s="16" t="s">
        <v>658</v>
      </c>
    </row>
    <row r="491" s="10" customFormat="1">
      <c r="B491" s="169"/>
      <c r="D491" s="170" t="s">
        <v>143</v>
      </c>
      <c r="E491" s="171" t="s">
        <v>1</v>
      </c>
      <c r="F491" s="172" t="s">
        <v>641</v>
      </c>
      <c r="H491" s="171" t="s">
        <v>1</v>
      </c>
      <c r="I491" s="173"/>
      <c r="L491" s="169"/>
      <c r="M491" s="174"/>
      <c r="N491" s="175"/>
      <c r="O491" s="175"/>
      <c r="P491" s="175"/>
      <c r="Q491" s="175"/>
      <c r="R491" s="175"/>
      <c r="S491" s="175"/>
      <c r="T491" s="176"/>
      <c r="AT491" s="171" t="s">
        <v>143</v>
      </c>
      <c r="AU491" s="171" t="s">
        <v>93</v>
      </c>
      <c r="AV491" s="10" t="s">
        <v>23</v>
      </c>
      <c r="AW491" s="10" t="s">
        <v>46</v>
      </c>
      <c r="AX491" s="10" t="s">
        <v>84</v>
      </c>
      <c r="AY491" s="171" t="s">
        <v>135</v>
      </c>
    </row>
    <row r="492" s="10" customFormat="1">
      <c r="B492" s="169"/>
      <c r="D492" s="170" t="s">
        <v>143</v>
      </c>
      <c r="E492" s="171" t="s">
        <v>1</v>
      </c>
      <c r="F492" s="172" t="s">
        <v>642</v>
      </c>
      <c r="H492" s="171" t="s">
        <v>1</v>
      </c>
      <c r="I492" s="173"/>
      <c r="L492" s="169"/>
      <c r="M492" s="174"/>
      <c r="N492" s="175"/>
      <c r="O492" s="175"/>
      <c r="P492" s="175"/>
      <c r="Q492" s="175"/>
      <c r="R492" s="175"/>
      <c r="S492" s="175"/>
      <c r="T492" s="176"/>
      <c r="AT492" s="171" t="s">
        <v>143</v>
      </c>
      <c r="AU492" s="171" t="s">
        <v>93</v>
      </c>
      <c r="AV492" s="10" t="s">
        <v>23</v>
      </c>
      <c r="AW492" s="10" t="s">
        <v>46</v>
      </c>
      <c r="AX492" s="10" t="s">
        <v>84</v>
      </c>
      <c r="AY492" s="171" t="s">
        <v>135</v>
      </c>
    </row>
    <row r="493" s="11" customFormat="1">
      <c r="B493" s="177"/>
      <c r="D493" s="170" t="s">
        <v>143</v>
      </c>
      <c r="E493" s="178" t="s">
        <v>1</v>
      </c>
      <c r="F493" s="179" t="s">
        <v>659</v>
      </c>
      <c r="H493" s="180">
        <v>210</v>
      </c>
      <c r="I493" s="181"/>
      <c r="L493" s="177"/>
      <c r="M493" s="182"/>
      <c r="N493" s="183"/>
      <c r="O493" s="183"/>
      <c r="P493" s="183"/>
      <c r="Q493" s="183"/>
      <c r="R493" s="183"/>
      <c r="S493" s="183"/>
      <c r="T493" s="184"/>
      <c r="AT493" s="178" t="s">
        <v>143</v>
      </c>
      <c r="AU493" s="178" t="s">
        <v>93</v>
      </c>
      <c r="AV493" s="11" t="s">
        <v>93</v>
      </c>
      <c r="AW493" s="11" t="s">
        <v>46</v>
      </c>
      <c r="AX493" s="11" t="s">
        <v>84</v>
      </c>
      <c r="AY493" s="178" t="s">
        <v>135</v>
      </c>
    </row>
    <row r="494" s="13" customFormat="1">
      <c r="B494" s="196"/>
      <c r="D494" s="170" t="s">
        <v>143</v>
      </c>
      <c r="E494" s="197" t="s">
        <v>1</v>
      </c>
      <c r="F494" s="198" t="s">
        <v>219</v>
      </c>
      <c r="H494" s="199">
        <v>210</v>
      </c>
      <c r="I494" s="200"/>
      <c r="L494" s="196"/>
      <c r="M494" s="201"/>
      <c r="N494" s="202"/>
      <c r="O494" s="202"/>
      <c r="P494" s="202"/>
      <c r="Q494" s="202"/>
      <c r="R494" s="202"/>
      <c r="S494" s="202"/>
      <c r="T494" s="203"/>
      <c r="AT494" s="197" t="s">
        <v>143</v>
      </c>
      <c r="AU494" s="197" t="s">
        <v>93</v>
      </c>
      <c r="AV494" s="13" t="s">
        <v>154</v>
      </c>
      <c r="AW494" s="13" t="s">
        <v>46</v>
      </c>
      <c r="AX494" s="13" t="s">
        <v>23</v>
      </c>
      <c r="AY494" s="197" t="s">
        <v>135</v>
      </c>
    </row>
    <row r="495" s="1" customFormat="1" ht="16.5" customHeight="1">
      <c r="B495" s="156"/>
      <c r="C495" s="157" t="s">
        <v>660</v>
      </c>
      <c r="D495" s="157" t="s">
        <v>136</v>
      </c>
      <c r="E495" s="158" t="s">
        <v>661</v>
      </c>
      <c r="F495" s="159" t="s">
        <v>662</v>
      </c>
      <c r="G495" s="160" t="s">
        <v>402</v>
      </c>
      <c r="H495" s="161">
        <v>10</v>
      </c>
      <c r="I495" s="162"/>
      <c r="J495" s="163">
        <f>ROUND(I495*H495,2)</f>
        <v>0</v>
      </c>
      <c r="K495" s="159" t="s">
        <v>194</v>
      </c>
      <c r="L495" s="35"/>
      <c r="M495" s="164" t="s">
        <v>1</v>
      </c>
      <c r="N495" s="165" t="s">
        <v>55</v>
      </c>
      <c r="O495" s="65"/>
      <c r="P495" s="166">
        <f>O495*H495</f>
        <v>0</v>
      </c>
      <c r="Q495" s="166">
        <v>0</v>
      </c>
      <c r="R495" s="166">
        <f>Q495*H495</f>
        <v>0</v>
      </c>
      <c r="S495" s="166">
        <v>0</v>
      </c>
      <c r="T495" s="167">
        <f>S495*H495</f>
        <v>0</v>
      </c>
      <c r="AR495" s="16" t="s">
        <v>154</v>
      </c>
      <c r="AT495" s="16" t="s">
        <v>136</v>
      </c>
      <c r="AU495" s="16" t="s">
        <v>93</v>
      </c>
      <c r="AY495" s="16" t="s">
        <v>135</v>
      </c>
      <c r="BE495" s="168">
        <f>IF(N495="základní",J495,0)</f>
        <v>0</v>
      </c>
      <c r="BF495" s="168">
        <f>IF(N495="snížená",J495,0)</f>
        <v>0</v>
      </c>
      <c r="BG495" s="168">
        <f>IF(N495="zákl. přenesená",J495,0)</f>
        <v>0</v>
      </c>
      <c r="BH495" s="168">
        <f>IF(N495="sníž. přenesená",J495,0)</f>
        <v>0</v>
      </c>
      <c r="BI495" s="168">
        <f>IF(N495="nulová",J495,0)</f>
        <v>0</v>
      </c>
      <c r="BJ495" s="16" t="s">
        <v>23</v>
      </c>
      <c r="BK495" s="168">
        <f>ROUND(I495*H495,2)</f>
        <v>0</v>
      </c>
      <c r="BL495" s="16" t="s">
        <v>154</v>
      </c>
      <c r="BM495" s="16" t="s">
        <v>663</v>
      </c>
    </row>
    <row r="496" s="10" customFormat="1">
      <c r="B496" s="169"/>
      <c r="D496" s="170" t="s">
        <v>143</v>
      </c>
      <c r="E496" s="171" t="s">
        <v>1</v>
      </c>
      <c r="F496" s="172" t="s">
        <v>641</v>
      </c>
      <c r="H496" s="171" t="s">
        <v>1</v>
      </c>
      <c r="I496" s="173"/>
      <c r="L496" s="169"/>
      <c r="M496" s="174"/>
      <c r="N496" s="175"/>
      <c r="O496" s="175"/>
      <c r="P496" s="175"/>
      <c r="Q496" s="175"/>
      <c r="R496" s="175"/>
      <c r="S496" s="175"/>
      <c r="T496" s="176"/>
      <c r="AT496" s="171" t="s">
        <v>143</v>
      </c>
      <c r="AU496" s="171" t="s">
        <v>93</v>
      </c>
      <c r="AV496" s="10" t="s">
        <v>23</v>
      </c>
      <c r="AW496" s="10" t="s">
        <v>46</v>
      </c>
      <c r="AX496" s="10" t="s">
        <v>84</v>
      </c>
      <c r="AY496" s="171" t="s">
        <v>135</v>
      </c>
    </row>
    <row r="497" s="10" customFormat="1">
      <c r="B497" s="169"/>
      <c r="D497" s="170" t="s">
        <v>143</v>
      </c>
      <c r="E497" s="171" t="s">
        <v>1</v>
      </c>
      <c r="F497" s="172" t="s">
        <v>642</v>
      </c>
      <c r="H497" s="171" t="s">
        <v>1</v>
      </c>
      <c r="I497" s="173"/>
      <c r="L497" s="169"/>
      <c r="M497" s="174"/>
      <c r="N497" s="175"/>
      <c r="O497" s="175"/>
      <c r="P497" s="175"/>
      <c r="Q497" s="175"/>
      <c r="R497" s="175"/>
      <c r="S497" s="175"/>
      <c r="T497" s="176"/>
      <c r="AT497" s="171" t="s">
        <v>143</v>
      </c>
      <c r="AU497" s="171" t="s">
        <v>93</v>
      </c>
      <c r="AV497" s="10" t="s">
        <v>23</v>
      </c>
      <c r="AW497" s="10" t="s">
        <v>46</v>
      </c>
      <c r="AX497" s="10" t="s">
        <v>84</v>
      </c>
      <c r="AY497" s="171" t="s">
        <v>135</v>
      </c>
    </row>
    <row r="498" s="11" customFormat="1">
      <c r="B498" s="177"/>
      <c r="D498" s="170" t="s">
        <v>143</v>
      </c>
      <c r="E498" s="178" t="s">
        <v>1</v>
      </c>
      <c r="F498" s="179" t="s">
        <v>162</v>
      </c>
      <c r="H498" s="180">
        <v>6</v>
      </c>
      <c r="I498" s="181"/>
      <c r="L498" s="177"/>
      <c r="M498" s="182"/>
      <c r="N498" s="183"/>
      <c r="O498" s="183"/>
      <c r="P498" s="183"/>
      <c r="Q498" s="183"/>
      <c r="R498" s="183"/>
      <c r="S498" s="183"/>
      <c r="T498" s="184"/>
      <c r="AT498" s="178" t="s">
        <v>143</v>
      </c>
      <c r="AU498" s="178" t="s">
        <v>93</v>
      </c>
      <c r="AV498" s="11" t="s">
        <v>93</v>
      </c>
      <c r="AW498" s="11" t="s">
        <v>46</v>
      </c>
      <c r="AX498" s="11" t="s">
        <v>84</v>
      </c>
      <c r="AY498" s="178" t="s">
        <v>135</v>
      </c>
    </row>
    <row r="499" s="10" customFormat="1">
      <c r="B499" s="169"/>
      <c r="D499" s="170" t="s">
        <v>143</v>
      </c>
      <c r="E499" s="171" t="s">
        <v>1</v>
      </c>
      <c r="F499" s="172" t="s">
        <v>643</v>
      </c>
      <c r="H499" s="171" t="s">
        <v>1</v>
      </c>
      <c r="I499" s="173"/>
      <c r="L499" s="169"/>
      <c r="M499" s="174"/>
      <c r="N499" s="175"/>
      <c r="O499" s="175"/>
      <c r="P499" s="175"/>
      <c r="Q499" s="175"/>
      <c r="R499" s="175"/>
      <c r="S499" s="175"/>
      <c r="T499" s="176"/>
      <c r="AT499" s="171" t="s">
        <v>143</v>
      </c>
      <c r="AU499" s="171" t="s">
        <v>93</v>
      </c>
      <c r="AV499" s="10" t="s">
        <v>23</v>
      </c>
      <c r="AW499" s="10" t="s">
        <v>46</v>
      </c>
      <c r="AX499" s="10" t="s">
        <v>84</v>
      </c>
      <c r="AY499" s="171" t="s">
        <v>135</v>
      </c>
    </row>
    <row r="500" s="10" customFormat="1">
      <c r="B500" s="169"/>
      <c r="D500" s="170" t="s">
        <v>143</v>
      </c>
      <c r="E500" s="171" t="s">
        <v>1</v>
      </c>
      <c r="F500" s="172" t="s">
        <v>644</v>
      </c>
      <c r="H500" s="171" t="s">
        <v>1</v>
      </c>
      <c r="I500" s="173"/>
      <c r="L500" s="169"/>
      <c r="M500" s="174"/>
      <c r="N500" s="175"/>
      <c r="O500" s="175"/>
      <c r="P500" s="175"/>
      <c r="Q500" s="175"/>
      <c r="R500" s="175"/>
      <c r="S500" s="175"/>
      <c r="T500" s="176"/>
      <c r="AT500" s="171" t="s">
        <v>143</v>
      </c>
      <c r="AU500" s="171" t="s">
        <v>93</v>
      </c>
      <c r="AV500" s="10" t="s">
        <v>23</v>
      </c>
      <c r="AW500" s="10" t="s">
        <v>46</v>
      </c>
      <c r="AX500" s="10" t="s">
        <v>84</v>
      </c>
      <c r="AY500" s="171" t="s">
        <v>135</v>
      </c>
    </row>
    <row r="501" s="11" customFormat="1">
      <c r="B501" s="177"/>
      <c r="D501" s="170" t="s">
        <v>143</v>
      </c>
      <c r="E501" s="178" t="s">
        <v>1</v>
      </c>
      <c r="F501" s="179" t="s">
        <v>154</v>
      </c>
      <c r="H501" s="180">
        <v>4</v>
      </c>
      <c r="I501" s="181"/>
      <c r="L501" s="177"/>
      <c r="M501" s="182"/>
      <c r="N501" s="183"/>
      <c r="O501" s="183"/>
      <c r="P501" s="183"/>
      <c r="Q501" s="183"/>
      <c r="R501" s="183"/>
      <c r="S501" s="183"/>
      <c r="T501" s="184"/>
      <c r="AT501" s="178" t="s">
        <v>143</v>
      </c>
      <c r="AU501" s="178" t="s">
        <v>93</v>
      </c>
      <c r="AV501" s="11" t="s">
        <v>93</v>
      </c>
      <c r="AW501" s="11" t="s">
        <v>46</v>
      </c>
      <c r="AX501" s="11" t="s">
        <v>84</v>
      </c>
      <c r="AY501" s="178" t="s">
        <v>135</v>
      </c>
    </row>
    <row r="502" s="13" customFormat="1">
      <c r="B502" s="196"/>
      <c r="D502" s="170" t="s">
        <v>143</v>
      </c>
      <c r="E502" s="197" t="s">
        <v>1</v>
      </c>
      <c r="F502" s="198" t="s">
        <v>219</v>
      </c>
      <c r="H502" s="199">
        <v>10</v>
      </c>
      <c r="I502" s="200"/>
      <c r="L502" s="196"/>
      <c r="M502" s="201"/>
      <c r="N502" s="202"/>
      <c r="O502" s="202"/>
      <c r="P502" s="202"/>
      <c r="Q502" s="202"/>
      <c r="R502" s="202"/>
      <c r="S502" s="202"/>
      <c r="T502" s="203"/>
      <c r="AT502" s="197" t="s">
        <v>143</v>
      </c>
      <c r="AU502" s="197" t="s">
        <v>93</v>
      </c>
      <c r="AV502" s="13" t="s">
        <v>154</v>
      </c>
      <c r="AW502" s="13" t="s">
        <v>46</v>
      </c>
      <c r="AX502" s="13" t="s">
        <v>23</v>
      </c>
      <c r="AY502" s="197" t="s">
        <v>135</v>
      </c>
    </row>
    <row r="503" s="1" customFormat="1" ht="16.5" customHeight="1">
      <c r="B503" s="156"/>
      <c r="C503" s="157" t="s">
        <v>664</v>
      </c>
      <c r="D503" s="157" t="s">
        <v>136</v>
      </c>
      <c r="E503" s="158" t="s">
        <v>665</v>
      </c>
      <c r="F503" s="159" t="s">
        <v>666</v>
      </c>
      <c r="G503" s="160" t="s">
        <v>402</v>
      </c>
      <c r="H503" s="161">
        <v>8</v>
      </c>
      <c r="I503" s="162"/>
      <c r="J503" s="163">
        <f>ROUND(I503*H503,2)</f>
        <v>0</v>
      </c>
      <c r="K503" s="159" t="s">
        <v>194</v>
      </c>
      <c r="L503" s="35"/>
      <c r="M503" s="164" t="s">
        <v>1</v>
      </c>
      <c r="N503" s="165" t="s">
        <v>55</v>
      </c>
      <c r="O503" s="65"/>
      <c r="P503" s="166">
        <f>O503*H503</f>
        <v>0</v>
      </c>
      <c r="Q503" s="166">
        <v>0</v>
      </c>
      <c r="R503" s="166">
        <f>Q503*H503</f>
        <v>0</v>
      </c>
      <c r="S503" s="166">
        <v>0</v>
      </c>
      <c r="T503" s="167">
        <f>S503*H503</f>
        <v>0</v>
      </c>
      <c r="AR503" s="16" t="s">
        <v>154</v>
      </c>
      <c r="AT503" s="16" t="s">
        <v>136</v>
      </c>
      <c r="AU503" s="16" t="s">
        <v>93</v>
      </c>
      <c r="AY503" s="16" t="s">
        <v>135</v>
      </c>
      <c r="BE503" s="168">
        <f>IF(N503="základní",J503,0)</f>
        <v>0</v>
      </c>
      <c r="BF503" s="168">
        <f>IF(N503="snížená",J503,0)</f>
        <v>0</v>
      </c>
      <c r="BG503" s="168">
        <f>IF(N503="zákl. přenesená",J503,0)</f>
        <v>0</v>
      </c>
      <c r="BH503" s="168">
        <f>IF(N503="sníž. přenesená",J503,0)</f>
        <v>0</v>
      </c>
      <c r="BI503" s="168">
        <f>IF(N503="nulová",J503,0)</f>
        <v>0</v>
      </c>
      <c r="BJ503" s="16" t="s">
        <v>23</v>
      </c>
      <c r="BK503" s="168">
        <f>ROUND(I503*H503,2)</f>
        <v>0</v>
      </c>
      <c r="BL503" s="16" t="s">
        <v>154</v>
      </c>
      <c r="BM503" s="16" t="s">
        <v>667</v>
      </c>
    </row>
    <row r="504" s="10" customFormat="1">
      <c r="B504" s="169"/>
      <c r="D504" s="170" t="s">
        <v>143</v>
      </c>
      <c r="E504" s="171" t="s">
        <v>1</v>
      </c>
      <c r="F504" s="172" t="s">
        <v>668</v>
      </c>
      <c r="H504" s="171" t="s">
        <v>1</v>
      </c>
      <c r="I504" s="173"/>
      <c r="L504" s="169"/>
      <c r="M504" s="174"/>
      <c r="N504" s="175"/>
      <c r="O504" s="175"/>
      <c r="P504" s="175"/>
      <c r="Q504" s="175"/>
      <c r="R504" s="175"/>
      <c r="S504" s="175"/>
      <c r="T504" s="176"/>
      <c r="AT504" s="171" t="s">
        <v>143</v>
      </c>
      <c r="AU504" s="171" t="s">
        <v>93</v>
      </c>
      <c r="AV504" s="10" t="s">
        <v>23</v>
      </c>
      <c r="AW504" s="10" t="s">
        <v>46</v>
      </c>
      <c r="AX504" s="10" t="s">
        <v>84</v>
      </c>
      <c r="AY504" s="171" t="s">
        <v>135</v>
      </c>
    </row>
    <row r="505" s="10" customFormat="1">
      <c r="B505" s="169"/>
      <c r="D505" s="170" t="s">
        <v>143</v>
      </c>
      <c r="E505" s="171" t="s">
        <v>1</v>
      </c>
      <c r="F505" s="172" t="s">
        <v>642</v>
      </c>
      <c r="H505" s="171" t="s">
        <v>1</v>
      </c>
      <c r="I505" s="173"/>
      <c r="L505" s="169"/>
      <c r="M505" s="174"/>
      <c r="N505" s="175"/>
      <c r="O505" s="175"/>
      <c r="P505" s="175"/>
      <c r="Q505" s="175"/>
      <c r="R505" s="175"/>
      <c r="S505" s="175"/>
      <c r="T505" s="176"/>
      <c r="AT505" s="171" t="s">
        <v>143</v>
      </c>
      <c r="AU505" s="171" t="s">
        <v>93</v>
      </c>
      <c r="AV505" s="10" t="s">
        <v>23</v>
      </c>
      <c r="AW505" s="10" t="s">
        <v>46</v>
      </c>
      <c r="AX505" s="10" t="s">
        <v>84</v>
      </c>
      <c r="AY505" s="171" t="s">
        <v>135</v>
      </c>
    </row>
    <row r="506" s="11" customFormat="1">
      <c r="B506" s="177"/>
      <c r="D506" s="170" t="s">
        <v>143</v>
      </c>
      <c r="E506" s="178" t="s">
        <v>1</v>
      </c>
      <c r="F506" s="179" t="s">
        <v>134</v>
      </c>
      <c r="H506" s="180">
        <v>5</v>
      </c>
      <c r="I506" s="181"/>
      <c r="L506" s="177"/>
      <c r="M506" s="182"/>
      <c r="N506" s="183"/>
      <c r="O506" s="183"/>
      <c r="P506" s="183"/>
      <c r="Q506" s="183"/>
      <c r="R506" s="183"/>
      <c r="S506" s="183"/>
      <c r="T506" s="184"/>
      <c r="AT506" s="178" t="s">
        <v>143</v>
      </c>
      <c r="AU506" s="178" t="s">
        <v>93</v>
      </c>
      <c r="AV506" s="11" t="s">
        <v>93</v>
      </c>
      <c r="AW506" s="11" t="s">
        <v>46</v>
      </c>
      <c r="AX506" s="11" t="s">
        <v>84</v>
      </c>
      <c r="AY506" s="178" t="s">
        <v>135</v>
      </c>
    </row>
    <row r="507" s="10" customFormat="1">
      <c r="B507" s="169"/>
      <c r="D507" s="170" t="s">
        <v>143</v>
      </c>
      <c r="E507" s="171" t="s">
        <v>1</v>
      </c>
      <c r="F507" s="172" t="s">
        <v>643</v>
      </c>
      <c r="H507" s="171" t="s">
        <v>1</v>
      </c>
      <c r="I507" s="173"/>
      <c r="L507" s="169"/>
      <c r="M507" s="174"/>
      <c r="N507" s="175"/>
      <c r="O507" s="175"/>
      <c r="P507" s="175"/>
      <c r="Q507" s="175"/>
      <c r="R507" s="175"/>
      <c r="S507" s="175"/>
      <c r="T507" s="176"/>
      <c r="AT507" s="171" t="s">
        <v>143</v>
      </c>
      <c r="AU507" s="171" t="s">
        <v>93</v>
      </c>
      <c r="AV507" s="10" t="s">
        <v>23</v>
      </c>
      <c r="AW507" s="10" t="s">
        <v>46</v>
      </c>
      <c r="AX507" s="10" t="s">
        <v>84</v>
      </c>
      <c r="AY507" s="171" t="s">
        <v>135</v>
      </c>
    </row>
    <row r="508" s="10" customFormat="1">
      <c r="B508" s="169"/>
      <c r="D508" s="170" t="s">
        <v>143</v>
      </c>
      <c r="E508" s="171" t="s">
        <v>1</v>
      </c>
      <c r="F508" s="172" t="s">
        <v>644</v>
      </c>
      <c r="H508" s="171" t="s">
        <v>1</v>
      </c>
      <c r="I508" s="173"/>
      <c r="L508" s="169"/>
      <c r="M508" s="174"/>
      <c r="N508" s="175"/>
      <c r="O508" s="175"/>
      <c r="P508" s="175"/>
      <c r="Q508" s="175"/>
      <c r="R508" s="175"/>
      <c r="S508" s="175"/>
      <c r="T508" s="176"/>
      <c r="AT508" s="171" t="s">
        <v>143</v>
      </c>
      <c r="AU508" s="171" t="s">
        <v>93</v>
      </c>
      <c r="AV508" s="10" t="s">
        <v>23</v>
      </c>
      <c r="AW508" s="10" t="s">
        <v>46</v>
      </c>
      <c r="AX508" s="10" t="s">
        <v>84</v>
      </c>
      <c r="AY508" s="171" t="s">
        <v>135</v>
      </c>
    </row>
    <row r="509" s="11" customFormat="1">
      <c r="B509" s="177"/>
      <c r="D509" s="170" t="s">
        <v>143</v>
      </c>
      <c r="E509" s="178" t="s">
        <v>1</v>
      </c>
      <c r="F509" s="179" t="s">
        <v>150</v>
      </c>
      <c r="H509" s="180">
        <v>3</v>
      </c>
      <c r="I509" s="181"/>
      <c r="L509" s="177"/>
      <c r="M509" s="182"/>
      <c r="N509" s="183"/>
      <c r="O509" s="183"/>
      <c r="P509" s="183"/>
      <c r="Q509" s="183"/>
      <c r="R509" s="183"/>
      <c r="S509" s="183"/>
      <c r="T509" s="184"/>
      <c r="AT509" s="178" t="s">
        <v>143</v>
      </c>
      <c r="AU509" s="178" t="s">
        <v>93</v>
      </c>
      <c r="AV509" s="11" t="s">
        <v>93</v>
      </c>
      <c r="AW509" s="11" t="s">
        <v>46</v>
      </c>
      <c r="AX509" s="11" t="s">
        <v>84</v>
      </c>
      <c r="AY509" s="178" t="s">
        <v>135</v>
      </c>
    </row>
    <row r="510" s="13" customFormat="1">
      <c r="B510" s="196"/>
      <c r="D510" s="170" t="s">
        <v>143</v>
      </c>
      <c r="E510" s="197" t="s">
        <v>1</v>
      </c>
      <c r="F510" s="198" t="s">
        <v>219</v>
      </c>
      <c r="H510" s="199">
        <v>8</v>
      </c>
      <c r="I510" s="200"/>
      <c r="L510" s="196"/>
      <c r="M510" s="201"/>
      <c r="N510" s="202"/>
      <c r="O510" s="202"/>
      <c r="P510" s="202"/>
      <c r="Q510" s="202"/>
      <c r="R510" s="202"/>
      <c r="S510" s="202"/>
      <c r="T510" s="203"/>
      <c r="AT510" s="197" t="s">
        <v>143</v>
      </c>
      <c r="AU510" s="197" t="s">
        <v>93</v>
      </c>
      <c r="AV510" s="13" t="s">
        <v>154</v>
      </c>
      <c r="AW510" s="13" t="s">
        <v>46</v>
      </c>
      <c r="AX510" s="13" t="s">
        <v>23</v>
      </c>
      <c r="AY510" s="197" t="s">
        <v>135</v>
      </c>
    </row>
    <row r="511" s="1" customFormat="1" ht="16.5" customHeight="1">
      <c r="B511" s="156"/>
      <c r="C511" s="157" t="s">
        <v>669</v>
      </c>
      <c r="D511" s="157" t="s">
        <v>136</v>
      </c>
      <c r="E511" s="158" t="s">
        <v>670</v>
      </c>
      <c r="F511" s="159" t="s">
        <v>671</v>
      </c>
      <c r="G511" s="160" t="s">
        <v>402</v>
      </c>
      <c r="H511" s="161">
        <v>8</v>
      </c>
      <c r="I511" s="162"/>
      <c r="J511" s="163">
        <f>ROUND(I511*H511,2)</f>
        <v>0</v>
      </c>
      <c r="K511" s="159" t="s">
        <v>194</v>
      </c>
      <c r="L511" s="35"/>
      <c r="M511" s="164" t="s">
        <v>1</v>
      </c>
      <c r="N511" s="165" t="s">
        <v>55</v>
      </c>
      <c r="O511" s="65"/>
      <c r="P511" s="166">
        <f>O511*H511</f>
        <v>0</v>
      </c>
      <c r="Q511" s="166">
        <v>0</v>
      </c>
      <c r="R511" s="166">
        <f>Q511*H511</f>
        <v>0</v>
      </c>
      <c r="S511" s="166">
        <v>0</v>
      </c>
      <c r="T511" s="167">
        <f>S511*H511</f>
        <v>0</v>
      </c>
      <c r="AR511" s="16" t="s">
        <v>154</v>
      </c>
      <c r="AT511" s="16" t="s">
        <v>136</v>
      </c>
      <c r="AU511" s="16" t="s">
        <v>93</v>
      </c>
      <c r="AY511" s="16" t="s">
        <v>135</v>
      </c>
      <c r="BE511" s="168">
        <f>IF(N511="základní",J511,0)</f>
        <v>0</v>
      </c>
      <c r="BF511" s="168">
        <f>IF(N511="snížená",J511,0)</f>
        <v>0</v>
      </c>
      <c r="BG511" s="168">
        <f>IF(N511="zákl. přenesená",J511,0)</f>
        <v>0</v>
      </c>
      <c r="BH511" s="168">
        <f>IF(N511="sníž. přenesená",J511,0)</f>
        <v>0</v>
      </c>
      <c r="BI511" s="168">
        <f>IF(N511="nulová",J511,0)</f>
        <v>0</v>
      </c>
      <c r="BJ511" s="16" t="s">
        <v>23</v>
      </c>
      <c r="BK511" s="168">
        <f>ROUND(I511*H511,2)</f>
        <v>0</v>
      </c>
      <c r="BL511" s="16" t="s">
        <v>154</v>
      </c>
      <c r="BM511" s="16" t="s">
        <v>672</v>
      </c>
    </row>
    <row r="512" s="10" customFormat="1">
      <c r="B512" s="169"/>
      <c r="D512" s="170" t="s">
        <v>143</v>
      </c>
      <c r="E512" s="171" t="s">
        <v>1</v>
      </c>
      <c r="F512" s="172" t="s">
        <v>673</v>
      </c>
      <c r="H512" s="171" t="s">
        <v>1</v>
      </c>
      <c r="I512" s="173"/>
      <c r="L512" s="169"/>
      <c r="M512" s="174"/>
      <c r="N512" s="175"/>
      <c r="O512" s="175"/>
      <c r="P512" s="175"/>
      <c r="Q512" s="175"/>
      <c r="R512" s="175"/>
      <c r="S512" s="175"/>
      <c r="T512" s="176"/>
      <c r="AT512" s="171" t="s">
        <v>143</v>
      </c>
      <c r="AU512" s="171" t="s">
        <v>93</v>
      </c>
      <c r="AV512" s="10" t="s">
        <v>23</v>
      </c>
      <c r="AW512" s="10" t="s">
        <v>46</v>
      </c>
      <c r="AX512" s="10" t="s">
        <v>84</v>
      </c>
      <c r="AY512" s="171" t="s">
        <v>135</v>
      </c>
    </row>
    <row r="513" s="11" customFormat="1">
      <c r="B513" s="177"/>
      <c r="D513" s="170" t="s">
        <v>143</v>
      </c>
      <c r="E513" s="178" t="s">
        <v>1</v>
      </c>
      <c r="F513" s="179" t="s">
        <v>229</v>
      </c>
      <c r="H513" s="180">
        <v>8</v>
      </c>
      <c r="I513" s="181"/>
      <c r="L513" s="177"/>
      <c r="M513" s="182"/>
      <c r="N513" s="183"/>
      <c r="O513" s="183"/>
      <c r="P513" s="183"/>
      <c r="Q513" s="183"/>
      <c r="R513" s="183"/>
      <c r="S513" s="183"/>
      <c r="T513" s="184"/>
      <c r="AT513" s="178" t="s">
        <v>143</v>
      </c>
      <c r="AU513" s="178" t="s">
        <v>93</v>
      </c>
      <c r="AV513" s="11" t="s">
        <v>93</v>
      </c>
      <c r="AW513" s="11" t="s">
        <v>46</v>
      </c>
      <c r="AX513" s="11" t="s">
        <v>23</v>
      </c>
      <c r="AY513" s="178" t="s">
        <v>135</v>
      </c>
    </row>
    <row r="514" s="9" customFormat="1" ht="22.8" customHeight="1">
      <c r="B514" s="145"/>
      <c r="D514" s="146" t="s">
        <v>83</v>
      </c>
      <c r="E514" s="194" t="s">
        <v>234</v>
      </c>
      <c r="F514" s="194" t="s">
        <v>674</v>
      </c>
      <c r="I514" s="148"/>
      <c r="J514" s="195">
        <f>BK514</f>
        <v>0</v>
      </c>
      <c r="L514" s="145"/>
      <c r="M514" s="150"/>
      <c r="N514" s="151"/>
      <c r="O514" s="151"/>
      <c r="P514" s="152">
        <f>P515</f>
        <v>0</v>
      </c>
      <c r="Q514" s="151"/>
      <c r="R514" s="152">
        <f>R515</f>
        <v>511.93737534959996</v>
      </c>
      <c r="S514" s="151"/>
      <c r="T514" s="153">
        <f>T515</f>
        <v>0</v>
      </c>
      <c r="AR514" s="146" t="s">
        <v>23</v>
      </c>
      <c r="AT514" s="154" t="s">
        <v>83</v>
      </c>
      <c r="AU514" s="154" t="s">
        <v>23</v>
      </c>
      <c r="AY514" s="146" t="s">
        <v>135</v>
      </c>
      <c r="BK514" s="155">
        <f>BK515</f>
        <v>0</v>
      </c>
    </row>
    <row r="515" s="9" customFormat="1" ht="20.88" customHeight="1">
      <c r="B515" s="145"/>
      <c r="D515" s="146" t="s">
        <v>83</v>
      </c>
      <c r="E515" s="194" t="s">
        <v>675</v>
      </c>
      <c r="F515" s="194" t="s">
        <v>676</v>
      </c>
      <c r="I515" s="148"/>
      <c r="J515" s="195">
        <f>BK515</f>
        <v>0</v>
      </c>
      <c r="L515" s="145"/>
      <c r="M515" s="150"/>
      <c r="N515" s="151"/>
      <c r="O515" s="151"/>
      <c r="P515" s="152">
        <f>SUM(P516:P584)</f>
        <v>0</v>
      </c>
      <c r="Q515" s="151"/>
      <c r="R515" s="152">
        <f>SUM(R516:R584)</f>
        <v>511.93737534959996</v>
      </c>
      <c r="S515" s="151"/>
      <c r="T515" s="153">
        <f>SUM(T516:T584)</f>
        <v>0</v>
      </c>
      <c r="AR515" s="146" t="s">
        <v>23</v>
      </c>
      <c r="AT515" s="154" t="s">
        <v>83</v>
      </c>
      <c r="AU515" s="154" t="s">
        <v>93</v>
      </c>
      <c r="AY515" s="146" t="s">
        <v>135</v>
      </c>
      <c r="BK515" s="155">
        <f>SUM(BK516:BK584)</f>
        <v>0</v>
      </c>
    </row>
    <row r="516" s="1" customFormat="1" ht="16.5" customHeight="1">
      <c r="B516" s="156"/>
      <c r="C516" s="157" t="s">
        <v>677</v>
      </c>
      <c r="D516" s="157" t="s">
        <v>136</v>
      </c>
      <c r="E516" s="158" t="s">
        <v>678</v>
      </c>
      <c r="F516" s="159" t="s">
        <v>679</v>
      </c>
      <c r="G516" s="160" t="s">
        <v>302</v>
      </c>
      <c r="H516" s="161">
        <v>845.60000000000002</v>
      </c>
      <c r="I516" s="162"/>
      <c r="J516" s="163">
        <f>ROUND(I516*H516,2)</f>
        <v>0</v>
      </c>
      <c r="K516" s="159" t="s">
        <v>194</v>
      </c>
      <c r="L516" s="35"/>
      <c r="M516" s="164" t="s">
        <v>1</v>
      </c>
      <c r="N516" s="165" t="s">
        <v>55</v>
      </c>
      <c r="O516" s="65"/>
      <c r="P516" s="166">
        <f>O516*H516</f>
        <v>0</v>
      </c>
      <c r="Q516" s="166">
        <v>0.15539952000000001</v>
      </c>
      <c r="R516" s="166">
        <f>Q516*H516</f>
        <v>131.40583411200001</v>
      </c>
      <c r="S516" s="166">
        <v>0</v>
      </c>
      <c r="T516" s="167">
        <f>S516*H516</f>
        <v>0</v>
      </c>
      <c r="AR516" s="16" t="s">
        <v>154</v>
      </c>
      <c r="AT516" s="16" t="s">
        <v>136</v>
      </c>
      <c r="AU516" s="16" t="s">
        <v>150</v>
      </c>
      <c r="AY516" s="16" t="s">
        <v>135</v>
      </c>
      <c r="BE516" s="168">
        <f>IF(N516="základní",J516,0)</f>
        <v>0</v>
      </c>
      <c r="BF516" s="168">
        <f>IF(N516="snížená",J516,0)</f>
        <v>0</v>
      </c>
      <c r="BG516" s="168">
        <f>IF(N516="zákl. přenesená",J516,0)</f>
        <v>0</v>
      </c>
      <c r="BH516" s="168">
        <f>IF(N516="sníž. přenesená",J516,0)</f>
        <v>0</v>
      </c>
      <c r="BI516" s="168">
        <f>IF(N516="nulová",J516,0)</f>
        <v>0</v>
      </c>
      <c r="BJ516" s="16" t="s">
        <v>23</v>
      </c>
      <c r="BK516" s="168">
        <f>ROUND(I516*H516,2)</f>
        <v>0</v>
      </c>
      <c r="BL516" s="16" t="s">
        <v>154</v>
      </c>
      <c r="BM516" s="16" t="s">
        <v>680</v>
      </c>
    </row>
    <row r="517" s="10" customFormat="1">
      <c r="B517" s="169"/>
      <c r="D517" s="170" t="s">
        <v>143</v>
      </c>
      <c r="E517" s="171" t="s">
        <v>1</v>
      </c>
      <c r="F517" s="172" t="s">
        <v>265</v>
      </c>
      <c r="H517" s="171" t="s">
        <v>1</v>
      </c>
      <c r="I517" s="173"/>
      <c r="L517" s="169"/>
      <c r="M517" s="174"/>
      <c r="N517" s="175"/>
      <c r="O517" s="175"/>
      <c r="P517" s="175"/>
      <c r="Q517" s="175"/>
      <c r="R517" s="175"/>
      <c r="S517" s="175"/>
      <c r="T517" s="176"/>
      <c r="AT517" s="171" t="s">
        <v>143</v>
      </c>
      <c r="AU517" s="171" t="s">
        <v>150</v>
      </c>
      <c r="AV517" s="10" t="s">
        <v>23</v>
      </c>
      <c r="AW517" s="10" t="s">
        <v>46</v>
      </c>
      <c r="AX517" s="10" t="s">
        <v>84</v>
      </c>
      <c r="AY517" s="171" t="s">
        <v>135</v>
      </c>
    </row>
    <row r="518" s="11" customFormat="1">
      <c r="B518" s="177"/>
      <c r="D518" s="170" t="s">
        <v>143</v>
      </c>
      <c r="E518" s="178" t="s">
        <v>1</v>
      </c>
      <c r="F518" s="179" t="s">
        <v>681</v>
      </c>
      <c r="H518" s="180">
        <v>845.60000000000002</v>
      </c>
      <c r="I518" s="181"/>
      <c r="L518" s="177"/>
      <c r="M518" s="182"/>
      <c r="N518" s="183"/>
      <c r="O518" s="183"/>
      <c r="P518" s="183"/>
      <c r="Q518" s="183"/>
      <c r="R518" s="183"/>
      <c r="S518" s="183"/>
      <c r="T518" s="184"/>
      <c r="AT518" s="178" t="s">
        <v>143</v>
      </c>
      <c r="AU518" s="178" t="s">
        <v>150</v>
      </c>
      <c r="AV518" s="11" t="s">
        <v>93</v>
      </c>
      <c r="AW518" s="11" t="s">
        <v>46</v>
      </c>
      <c r="AX518" s="11" t="s">
        <v>23</v>
      </c>
      <c r="AY518" s="178" t="s">
        <v>135</v>
      </c>
    </row>
    <row r="519" s="1" customFormat="1" ht="16.5" customHeight="1">
      <c r="B519" s="156"/>
      <c r="C519" s="204" t="s">
        <v>682</v>
      </c>
      <c r="D519" s="204" t="s">
        <v>245</v>
      </c>
      <c r="E519" s="205" t="s">
        <v>683</v>
      </c>
      <c r="F519" s="206" t="s">
        <v>684</v>
      </c>
      <c r="G519" s="207" t="s">
        <v>302</v>
      </c>
      <c r="H519" s="208">
        <v>560.51199999999994</v>
      </c>
      <c r="I519" s="209"/>
      <c r="J519" s="210">
        <f>ROUND(I519*H519,2)</f>
        <v>0</v>
      </c>
      <c r="K519" s="206" t="s">
        <v>194</v>
      </c>
      <c r="L519" s="211"/>
      <c r="M519" s="212" t="s">
        <v>1</v>
      </c>
      <c r="N519" s="213" t="s">
        <v>55</v>
      </c>
      <c r="O519" s="65"/>
      <c r="P519" s="166">
        <f>O519*H519</f>
        <v>0</v>
      </c>
      <c r="Q519" s="166">
        <v>0.081000000000000003</v>
      </c>
      <c r="R519" s="166">
        <f>Q519*H519</f>
        <v>45.401471999999998</v>
      </c>
      <c r="S519" s="166">
        <v>0</v>
      </c>
      <c r="T519" s="167">
        <f>S519*H519</f>
        <v>0</v>
      </c>
      <c r="AR519" s="16" t="s">
        <v>229</v>
      </c>
      <c r="AT519" s="16" t="s">
        <v>245</v>
      </c>
      <c r="AU519" s="16" t="s">
        <v>150</v>
      </c>
      <c r="AY519" s="16" t="s">
        <v>135</v>
      </c>
      <c r="BE519" s="168">
        <f>IF(N519="základní",J519,0)</f>
        <v>0</v>
      </c>
      <c r="BF519" s="168">
        <f>IF(N519="snížená",J519,0)</f>
        <v>0</v>
      </c>
      <c r="BG519" s="168">
        <f>IF(N519="zákl. přenesená",J519,0)</f>
        <v>0</v>
      </c>
      <c r="BH519" s="168">
        <f>IF(N519="sníž. přenesená",J519,0)</f>
        <v>0</v>
      </c>
      <c r="BI519" s="168">
        <f>IF(N519="nulová",J519,0)</f>
        <v>0</v>
      </c>
      <c r="BJ519" s="16" t="s">
        <v>23</v>
      </c>
      <c r="BK519" s="168">
        <f>ROUND(I519*H519,2)</f>
        <v>0</v>
      </c>
      <c r="BL519" s="16" t="s">
        <v>154</v>
      </c>
      <c r="BM519" s="16" t="s">
        <v>685</v>
      </c>
    </row>
    <row r="520" s="10" customFormat="1">
      <c r="B520" s="169"/>
      <c r="D520" s="170" t="s">
        <v>143</v>
      </c>
      <c r="E520" s="171" t="s">
        <v>1</v>
      </c>
      <c r="F520" s="172" t="s">
        <v>201</v>
      </c>
      <c r="H520" s="171" t="s">
        <v>1</v>
      </c>
      <c r="I520" s="173"/>
      <c r="L520" s="169"/>
      <c r="M520" s="174"/>
      <c r="N520" s="175"/>
      <c r="O520" s="175"/>
      <c r="P520" s="175"/>
      <c r="Q520" s="175"/>
      <c r="R520" s="175"/>
      <c r="S520" s="175"/>
      <c r="T520" s="176"/>
      <c r="AT520" s="171" t="s">
        <v>143</v>
      </c>
      <c r="AU520" s="171" t="s">
        <v>150</v>
      </c>
      <c r="AV520" s="10" t="s">
        <v>23</v>
      </c>
      <c r="AW520" s="10" t="s">
        <v>46</v>
      </c>
      <c r="AX520" s="10" t="s">
        <v>84</v>
      </c>
      <c r="AY520" s="171" t="s">
        <v>135</v>
      </c>
    </row>
    <row r="521" s="11" customFormat="1">
      <c r="B521" s="177"/>
      <c r="D521" s="170" t="s">
        <v>143</v>
      </c>
      <c r="E521" s="178" t="s">
        <v>1</v>
      </c>
      <c r="F521" s="179" t="s">
        <v>686</v>
      </c>
      <c r="H521" s="180">
        <v>560.51199999999994</v>
      </c>
      <c r="I521" s="181"/>
      <c r="L521" s="177"/>
      <c r="M521" s="182"/>
      <c r="N521" s="183"/>
      <c r="O521" s="183"/>
      <c r="P521" s="183"/>
      <c r="Q521" s="183"/>
      <c r="R521" s="183"/>
      <c r="S521" s="183"/>
      <c r="T521" s="184"/>
      <c r="AT521" s="178" t="s">
        <v>143</v>
      </c>
      <c r="AU521" s="178" t="s">
        <v>150</v>
      </c>
      <c r="AV521" s="11" t="s">
        <v>93</v>
      </c>
      <c r="AW521" s="11" t="s">
        <v>46</v>
      </c>
      <c r="AX521" s="11" t="s">
        <v>23</v>
      </c>
      <c r="AY521" s="178" t="s">
        <v>135</v>
      </c>
    </row>
    <row r="522" s="1" customFormat="1" ht="16.5" customHeight="1">
      <c r="B522" s="156"/>
      <c r="C522" s="204" t="s">
        <v>687</v>
      </c>
      <c r="D522" s="204" t="s">
        <v>245</v>
      </c>
      <c r="E522" s="205" t="s">
        <v>688</v>
      </c>
      <c r="F522" s="206" t="s">
        <v>689</v>
      </c>
      <c r="G522" s="207" t="s">
        <v>302</v>
      </c>
      <c r="H522" s="208">
        <v>236.34</v>
      </c>
      <c r="I522" s="209"/>
      <c r="J522" s="210">
        <f>ROUND(I522*H522,2)</f>
        <v>0</v>
      </c>
      <c r="K522" s="206" t="s">
        <v>194</v>
      </c>
      <c r="L522" s="211"/>
      <c r="M522" s="212" t="s">
        <v>1</v>
      </c>
      <c r="N522" s="213" t="s">
        <v>55</v>
      </c>
      <c r="O522" s="65"/>
      <c r="P522" s="166">
        <f>O522*H522</f>
        <v>0</v>
      </c>
      <c r="Q522" s="166">
        <v>0.048300000000000003</v>
      </c>
      <c r="R522" s="166">
        <f>Q522*H522</f>
        <v>11.415222</v>
      </c>
      <c r="S522" s="166">
        <v>0</v>
      </c>
      <c r="T522" s="167">
        <f>S522*H522</f>
        <v>0</v>
      </c>
      <c r="AR522" s="16" t="s">
        <v>229</v>
      </c>
      <c r="AT522" s="16" t="s">
        <v>245</v>
      </c>
      <c r="AU522" s="16" t="s">
        <v>150</v>
      </c>
      <c r="AY522" s="16" t="s">
        <v>135</v>
      </c>
      <c r="BE522" s="168">
        <f>IF(N522="základní",J522,0)</f>
        <v>0</v>
      </c>
      <c r="BF522" s="168">
        <f>IF(N522="snížená",J522,0)</f>
        <v>0</v>
      </c>
      <c r="BG522" s="168">
        <f>IF(N522="zákl. přenesená",J522,0)</f>
        <v>0</v>
      </c>
      <c r="BH522" s="168">
        <f>IF(N522="sníž. přenesená",J522,0)</f>
        <v>0</v>
      </c>
      <c r="BI522" s="168">
        <f>IF(N522="nulová",J522,0)</f>
        <v>0</v>
      </c>
      <c r="BJ522" s="16" t="s">
        <v>23</v>
      </c>
      <c r="BK522" s="168">
        <f>ROUND(I522*H522,2)</f>
        <v>0</v>
      </c>
      <c r="BL522" s="16" t="s">
        <v>154</v>
      </c>
      <c r="BM522" s="16" t="s">
        <v>690</v>
      </c>
    </row>
    <row r="523" s="10" customFormat="1">
      <c r="B523" s="169"/>
      <c r="D523" s="170" t="s">
        <v>143</v>
      </c>
      <c r="E523" s="171" t="s">
        <v>1</v>
      </c>
      <c r="F523" s="172" t="s">
        <v>691</v>
      </c>
      <c r="H523" s="171" t="s">
        <v>1</v>
      </c>
      <c r="I523" s="173"/>
      <c r="L523" s="169"/>
      <c r="M523" s="174"/>
      <c r="N523" s="175"/>
      <c r="O523" s="175"/>
      <c r="P523" s="175"/>
      <c r="Q523" s="175"/>
      <c r="R523" s="175"/>
      <c r="S523" s="175"/>
      <c r="T523" s="176"/>
      <c r="AT523" s="171" t="s">
        <v>143</v>
      </c>
      <c r="AU523" s="171" t="s">
        <v>150</v>
      </c>
      <c r="AV523" s="10" t="s">
        <v>23</v>
      </c>
      <c r="AW523" s="10" t="s">
        <v>46</v>
      </c>
      <c r="AX523" s="10" t="s">
        <v>84</v>
      </c>
      <c r="AY523" s="171" t="s">
        <v>135</v>
      </c>
    </row>
    <row r="524" s="11" customFormat="1">
      <c r="B524" s="177"/>
      <c r="D524" s="170" t="s">
        <v>143</v>
      </c>
      <c r="E524" s="178" t="s">
        <v>1</v>
      </c>
      <c r="F524" s="179" t="s">
        <v>692</v>
      </c>
      <c r="H524" s="180">
        <v>236.34</v>
      </c>
      <c r="I524" s="181"/>
      <c r="L524" s="177"/>
      <c r="M524" s="182"/>
      <c r="N524" s="183"/>
      <c r="O524" s="183"/>
      <c r="P524" s="183"/>
      <c r="Q524" s="183"/>
      <c r="R524" s="183"/>
      <c r="S524" s="183"/>
      <c r="T524" s="184"/>
      <c r="AT524" s="178" t="s">
        <v>143</v>
      </c>
      <c r="AU524" s="178" t="s">
        <v>150</v>
      </c>
      <c r="AV524" s="11" t="s">
        <v>93</v>
      </c>
      <c r="AW524" s="11" t="s">
        <v>46</v>
      </c>
      <c r="AX524" s="11" t="s">
        <v>23</v>
      </c>
      <c r="AY524" s="178" t="s">
        <v>135</v>
      </c>
    </row>
    <row r="525" s="1" customFormat="1" ht="16.5" customHeight="1">
      <c r="B525" s="156"/>
      <c r="C525" s="204" t="s">
        <v>675</v>
      </c>
      <c r="D525" s="204" t="s">
        <v>245</v>
      </c>
      <c r="E525" s="205" t="s">
        <v>693</v>
      </c>
      <c r="F525" s="206" t="s">
        <v>694</v>
      </c>
      <c r="G525" s="207" t="s">
        <v>302</v>
      </c>
      <c r="H525" s="208">
        <v>68.680000000000007</v>
      </c>
      <c r="I525" s="209"/>
      <c r="J525" s="210">
        <f>ROUND(I525*H525,2)</f>
        <v>0</v>
      </c>
      <c r="K525" s="206" t="s">
        <v>194</v>
      </c>
      <c r="L525" s="211"/>
      <c r="M525" s="212" t="s">
        <v>1</v>
      </c>
      <c r="N525" s="213" t="s">
        <v>55</v>
      </c>
      <c r="O525" s="65"/>
      <c r="P525" s="166">
        <f>O525*H525</f>
        <v>0</v>
      </c>
      <c r="Q525" s="166">
        <v>0.064000000000000001</v>
      </c>
      <c r="R525" s="166">
        <f>Q525*H525</f>
        <v>4.3955200000000003</v>
      </c>
      <c r="S525" s="166">
        <v>0</v>
      </c>
      <c r="T525" s="167">
        <f>S525*H525</f>
        <v>0</v>
      </c>
      <c r="AR525" s="16" t="s">
        <v>229</v>
      </c>
      <c r="AT525" s="16" t="s">
        <v>245</v>
      </c>
      <c r="AU525" s="16" t="s">
        <v>150</v>
      </c>
      <c r="AY525" s="16" t="s">
        <v>135</v>
      </c>
      <c r="BE525" s="168">
        <f>IF(N525="základní",J525,0)</f>
        <v>0</v>
      </c>
      <c r="BF525" s="168">
        <f>IF(N525="snížená",J525,0)</f>
        <v>0</v>
      </c>
      <c r="BG525" s="168">
        <f>IF(N525="zákl. přenesená",J525,0)</f>
        <v>0</v>
      </c>
      <c r="BH525" s="168">
        <f>IF(N525="sníž. přenesená",J525,0)</f>
        <v>0</v>
      </c>
      <c r="BI525" s="168">
        <f>IF(N525="nulová",J525,0)</f>
        <v>0</v>
      </c>
      <c r="BJ525" s="16" t="s">
        <v>23</v>
      </c>
      <c r="BK525" s="168">
        <f>ROUND(I525*H525,2)</f>
        <v>0</v>
      </c>
      <c r="BL525" s="16" t="s">
        <v>154</v>
      </c>
      <c r="BM525" s="16" t="s">
        <v>695</v>
      </c>
    </row>
    <row r="526" s="10" customFormat="1">
      <c r="B526" s="169"/>
      <c r="D526" s="170" t="s">
        <v>143</v>
      </c>
      <c r="E526" s="171" t="s">
        <v>1</v>
      </c>
      <c r="F526" s="172" t="s">
        <v>265</v>
      </c>
      <c r="H526" s="171" t="s">
        <v>1</v>
      </c>
      <c r="I526" s="173"/>
      <c r="L526" s="169"/>
      <c r="M526" s="174"/>
      <c r="N526" s="175"/>
      <c r="O526" s="175"/>
      <c r="P526" s="175"/>
      <c r="Q526" s="175"/>
      <c r="R526" s="175"/>
      <c r="S526" s="175"/>
      <c r="T526" s="176"/>
      <c r="AT526" s="171" t="s">
        <v>143</v>
      </c>
      <c r="AU526" s="171" t="s">
        <v>150</v>
      </c>
      <c r="AV526" s="10" t="s">
        <v>23</v>
      </c>
      <c r="AW526" s="10" t="s">
        <v>46</v>
      </c>
      <c r="AX526" s="10" t="s">
        <v>84</v>
      </c>
      <c r="AY526" s="171" t="s">
        <v>135</v>
      </c>
    </row>
    <row r="527" s="10" customFormat="1">
      <c r="B527" s="169"/>
      <c r="D527" s="170" t="s">
        <v>143</v>
      </c>
      <c r="E527" s="171" t="s">
        <v>1</v>
      </c>
      <c r="F527" s="172" t="s">
        <v>696</v>
      </c>
      <c r="H527" s="171" t="s">
        <v>1</v>
      </c>
      <c r="I527" s="173"/>
      <c r="L527" s="169"/>
      <c r="M527" s="174"/>
      <c r="N527" s="175"/>
      <c r="O527" s="175"/>
      <c r="P527" s="175"/>
      <c r="Q527" s="175"/>
      <c r="R527" s="175"/>
      <c r="S527" s="175"/>
      <c r="T527" s="176"/>
      <c r="AT527" s="171" t="s">
        <v>143</v>
      </c>
      <c r="AU527" s="171" t="s">
        <v>150</v>
      </c>
      <c r="AV527" s="10" t="s">
        <v>23</v>
      </c>
      <c r="AW527" s="10" t="s">
        <v>46</v>
      </c>
      <c r="AX527" s="10" t="s">
        <v>84</v>
      </c>
      <c r="AY527" s="171" t="s">
        <v>135</v>
      </c>
    </row>
    <row r="528" s="11" customFormat="1">
      <c r="B528" s="177"/>
      <c r="D528" s="170" t="s">
        <v>143</v>
      </c>
      <c r="E528" s="178" t="s">
        <v>1</v>
      </c>
      <c r="F528" s="179" t="s">
        <v>697</v>
      </c>
      <c r="H528" s="180">
        <v>34.340000000000003</v>
      </c>
      <c r="I528" s="181"/>
      <c r="L528" s="177"/>
      <c r="M528" s="182"/>
      <c r="N528" s="183"/>
      <c r="O528" s="183"/>
      <c r="P528" s="183"/>
      <c r="Q528" s="183"/>
      <c r="R528" s="183"/>
      <c r="S528" s="183"/>
      <c r="T528" s="184"/>
      <c r="AT528" s="178" t="s">
        <v>143</v>
      </c>
      <c r="AU528" s="178" t="s">
        <v>150</v>
      </c>
      <c r="AV528" s="11" t="s">
        <v>93</v>
      </c>
      <c r="AW528" s="11" t="s">
        <v>46</v>
      </c>
      <c r="AX528" s="11" t="s">
        <v>84</v>
      </c>
      <c r="AY528" s="178" t="s">
        <v>135</v>
      </c>
    </row>
    <row r="529" s="10" customFormat="1">
      <c r="B529" s="169"/>
      <c r="D529" s="170" t="s">
        <v>143</v>
      </c>
      <c r="E529" s="171" t="s">
        <v>1</v>
      </c>
      <c r="F529" s="172" t="s">
        <v>698</v>
      </c>
      <c r="H529" s="171" t="s">
        <v>1</v>
      </c>
      <c r="I529" s="173"/>
      <c r="L529" s="169"/>
      <c r="M529" s="174"/>
      <c r="N529" s="175"/>
      <c r="O529" s="175"/>
      <c r="P529" s="175"/>
      <c r="Q529" s="175"/>
      <c r="R529" s="175"/>
      <c r="S529" s="175"/>
      <c r="T529" s="176"/>
      <c r="AT529" s="171" t="s">
        <v>143</v>
      </c>
      <c r="AU529" s="171" t="s">
        <v>150</v>
      </c>
      <c r="AV529" s="10" t="s">
        <v>23</v>
      </c>
      <c r="AW529" s="10" t="s">
        <v>46</v>
      </c>
      <c r="AX529" s="10" t="s">
        <v>84</v>
      </c>
      <c r="AY529" s="171" t="s">
        <v>135</v>
      </c>
    </row>
    <row r="530" s="11" customFormat="1">
      <c r="B530" s="177"/>
      <c r="D530" s="170" t="s">
        <v>143</v>
      </c>
      <c r="E530" s="178" t="s">
        <v>1</v>
      </c>
      <c r="F530" s="179" t="s">
        <v>697</v>
      </c>
      <c r="H530" s="180">
        <v>34.340000000000003</v>
      </c>
      <c r="I530" s="181"/>
      <c r="L530" s="177"/>
      <c r="M530" s="182"/>
      <c r="N530" s="183"/>
      <c r="O530" s="183"/>
      <c r="P530" s="183"/>
      <c r="Q530" s="183"/>
      <c r="R530" s="183"/>
      <c r="S530" s="183"/>
      <c r="T530" s="184"/>
      <c r="AT530" s="178" t="s">
        <v>143</v>
      </c>
      <c r="AU530" s="178" t="s">
        <v>150</v>
      </c>
      <c r="AV530" s="11" t="s">
        <v>93</v>
      </c>
      <c r="AW530" s="11" t="s">
        <v>46</v>
      </c>
      <c r="AX530" s="11" t="s">
        <v>84</v>
      </c>
      <c r="AY530" s="178" t="s">
        <v>135</v>
      </c>
    </row>
    <row r="531" s="13" customFormat="1">
      <c r="B531" s="196"/>
      <c r="D531" s="170" t="s">
        <v>143</v>
      </c>
      <c r="E531" s="197" t="s">
        <v>1</v>
      </c>
      <c r="F531" s="198" t="s">
        <v>219</v>
      </c>
      <c r="H531" s="199">
        <v>68.680000000000007</v>
      </c>
      <c r="I531" s="200"/>
      <c r="L531" s="196"/>
      <c r="M531" s="201"/>
      <c r="N531" s="202"/>
      <c r="O531" s="202"/>
      <c r="P531" s="202"/>
      <c r="Q531" s="202"/>
      <c r="R531" s="202"/>
      <c r="S531" s="202"/>
      <c r="T531" s="203"/>
      <c r="AT531" s="197" t="s">
        <v>143</v>
      </c>
      <c r="AU531" s="197" t="s">
        <v>150</v>
      </c>
      <c r="AV531" s="13" t="s">
        <v>154</v>
      </c>
      <c r="AW531" s="13" t="s">
        <v>46</v>
      </c>
      <c r="AX531" s="13" t="s">
        <v>23</v>
      </c>
      <c r="AY531" s="197" t="s">
        <v>135</v>
      </c>
    </row>
    <row r="532" s="1" customFormat="1" ht="16.5" customHeight="1">
      <c r="B532" s="156"/>
      <c r="C532" s="157" t="s">
        <v>699</v>
      </c>
      <c r="D532" s="157" t="s">
        <v>136</v>
      </c>
      <c r="E532" s="158" t="s">
        <v>700</v>
      </c>
      <c r="F532" s="159" t="s">
        <v>701</v>
      </c>
      <c r="G532" s="160" t="s">
        <v>193</v>
      </c>
      <c r="H532" s="161">
        <v>27.905000000000001</v>
      </c>
      <c r="I532" s="162"/>
      <c r="J532" s="163">
        <f>ROUND(I532*H532,2)</f>
        <v>0</v>
      </c>
      <c r="K532" s="159" t="s">
        <v>194</v>
      </c>
      <c r="L532" s="35"/>
      <c r="M532" s="164" t="s">
        <v>1</v>
      </c>
      <c r="N532" s="165" t="s">
        <v>55</v>
      </c>
      <c r="O532" s="65"/>
      <c r="P532" s="166">
        <f>O532*H532</f>
        <v>0</v>
      </c>
      <c r="Q532" s="166">
        <v>2.2563399999999998</v>
      </c>
      <c r="R532" s="166">
        <f>Q532*H532</f>
        <v>62.9631677</v>
      </c>
      <c r="S532" s="166">
        <v>0</v>
      </c>
      <c r="T532" s="167">
        <f>S532*H532</f>
        <v>0</v>
      </c>
      <c r="AR532" s="16" t="s">
        <v>154</v>
      </c>
      <c r="AT532" s="16" t="s">
        <v>136</v>
      </c>
      <c r="AU532" s="16" t="s">
        <v>150</v>
      </c>
      <c r="AY532" s="16" t="s">
        <v>135</v>
      </c>
      <c r="BE532" s="168">
        <f>IF(N532="základní",J532,0)</f>
        <v>0</v>
      </c>
      <c r="BF532" s="168">
        <f>IF(N532="snížená",J532,0)</f>
        <v>0</v>
      </c>
      <c r="BG532" s="168">
        <f>IF(N532="zákl. přenesená",J532,0)</f>
        <v>0</v>
      </c>
      <c r="BH532" s="168">
        <f>IF(N532="sníž. přenesená",J532,0)</f>
        <v>0</v>
      </c>
      <c r="BI532" s="168">
        <f>IF(N532="nulová",J532,0)</f>
        <v>0</v>
      </c>
      <c r="BJ532" s="16" t="s">
        <v>23</v>
      </c>
      <c r="BK532" s="168">
        <f>ROUND(I532*H532,2)</f>
        <v>0</v>
      </c>
      <c r="BL532" s="16" t="s">
        <v>154</v>
      </c>
      <c r="BM532" s="16" t="s">
        <v>702</v>
      </c>
    </row>
    <row r="533" s="10" customFormat="1">
      <c r="B533" s="169"/>
      <c r="D533" s="170" t="s">
        <v>143</v>
      </c>
      <c r="E533" s="171" t="s">
        <v>1</v>
      </c>
      <c r="F533" s="172" t="s">
        <v>703</v>
      </c>
      <c r="H533" s="171" t="s">
        <v>1</v>
      </c>
      <c r="I533" s="173"/>
      <c r="L533" s="169"/>
      <c r="M533" s="174"/>
      <c r="N533" s="175"/>
      <c r="O533" s="175"/>
      <c r="P533" s="175"/>
      <c r="Q533" s="175"/>
      <c r="R533" s="175"/>
      <c r="S533" s="175"/>
      <c r="T533" s="176"/>
      <c r="AT533" s="171" t="s">
        <v>143</v>
      </c>
      <c r="AU533" s="171" t="s">
        <v>150</v>
      </c>
      <c r="AV533" s="10" t="s">
        <v>23</v>
      </c>
      <c r="AW533" s="10" t="s">
        <v>46</v>
      </c>
      <c r="AX533" s="10" t="s">
        <v>84</v>
      </c>
      <c r="AY533" s="171" t="s">
        <v>135</v>
      </c>
    </row>
    <row r="534" s="11" customFormat="1">
      <c r="B534" s="177"/>
      <c r="D534" s="170" t="s">
        <v>143</v>
      </c>
      <c r="E534" s="178" t="s">
        <v>1</v>
      </c>
      <c r="F534" s="179" t="s">
        <v>704</v>
      </c>
      <c r="H534" s="180">
        <v>27.905000000000001</v>
      </c>
      <c r="I534" s="181"/>
      <c r="L534" s="177"/>
      <c r="M534" s="182"/>
      <c r="N534" s="183"/>
      <c r="O534" s="183"/>
      <c r="P534" s="183"/>
      <c r="Q534" s="183"/>
      <c r="R534" s="183"/>
      <c r="S534" s="183"/>
      <c r="T534" s="184"/>
      <c r="AT534" s="178" t="s">
        <v>143</v>
      </c>
      <c r="AU534" s="178" t="s">
        <v>150</v>
      </c>
      <c r="AV534" s="11" t="s">
        <v>93</v>
      </c>
      <c r="AW534" s="11" t="s">
        <v>46</v>
      </c>
      <c r="AX534" s="11" t="s">
        <v>23</v>
      </c>
      <c r="AY534" s="178" t="s">
        <v>135</v>
      </c>
    </row>
    <row r="535" s="1" customFormat="1" ht="16.5" customHeight="1">
      <c r="B535" s="156"/>
      <c r="C535" s="157" t="s">
        <v>705</v>
      </c>
      <c r="D535" s="157" t="s">
        <v>136</v>
      </c>
      <c r="E535" s="158" t="s">
        <v>706</v>
      </c>
      <c r="F535" s="159" t="s">
        <v>707</v>
      </c>
      <c r="G535" s="160" t="s">
        <v>302</v>
      </c>
      <c r="H535" s="161">
        <v>1650.8</v>
      </c>
      <c r="I535" s="162"/>
      <c r="J535" s="163">
        <f>ROUND(I535*H535,2)</f>
        <v>0</v>
      </c>
      <c r="K535" s="159" t="s">
        <v>194</v>
      </c>
      <c r="L535" s="35"/>
      <c r="M535" s="164" t="s">
        <v>1</v>
      </c>
      <c r="N535" s="165" t="s">
        <v>55</v>
      </c>
      <c r="O535" s="65"/>
      <c r="P535" s="166">
        <f>O535*H535</f>
        <v>0</v>
      </c>
      <c r="Q535" s="166">
        <v>0.089775999999999995</v>
      </c>
      <c r="R535" s="166">
        <f>Q535*H535</f>
        <v>148.20222079999999</v>
      </c>
      <c r="S535" s="166">
        <v>0</v>
      </c>
      <c r="T535" s="167">
        <f>S535*H535</f>
        <v>0</v>
      </c>
      <c r="AR535" s="16" t="s">
        <v>154</v>
      </c>
      <c r="AT535" s="16" t="s">
        <v>136</v>
      </c>
      <c r="AU535" s="16" t="s">
        <v>150</v>
      </c>
      <c r="AY535" s="16" t="s">
        <v>135</v>
      </c>
      <c r="BE535" s="168">
        <f>IF(N535="základní",J535,0)</f>
        <v>0</v>
      </c>
      <c r="BF535" s="168">
        <f>IF(N535="snížená",J535,0)</f>
        <v>0</v>
      </c>
      <c r="BG535" s="168">
        <f>IF(N535="zákl. přenesená",J535,0)</f>
        <v>0</v>
      </c>
      <c r="BH535" s="168">
        <f>IF(N535="sníž. přenesená",J535,0)</f>
        <v>0</v>
      </c>
      <c r="BI535" s="168">
        <f>IF(N535="nulová",J535,0)</f>
        <v>0</v>
      </c>
      <c r="BJ535" s="16" t="s">
        <v>23</v>
      </c>
      <c r="BK535" s="168">
        <f>ROUND(I535*H535,2)</f>
        <v>0</v>
      </c>
      <c r="BL535" s="16" t="s">
        <v>154</v>
      </c>
      <c r="BM535" s="16" t="s">
        <v>708</v>
      </c>
    </row>
    <row r="536" s="10" customFormat="1">
      <c r="B536" s="169"/>
      <c r="D536" s="170" t="s">
        <v>143</v>
      </c>
      <c r="E536" s="171" t="s">
        <v>1</v>
      </c>
      <c r="F536" s="172" t="s">
        <v>265</v>
      </c>
      <c r="H536" s="171" t="s">
        <v>1</v>
      </c>
      <c r="I536" s="173"/>
      <c r="L536" s="169"/>
      <c r="M536" s="174"/>
      <c r="N536" s="175"/>
      <c r="O536" s="175"/>
      <c r="P536" s="175"/>
      <c r="Q536" s="175"/>
      <c r="R536" s="175"/>
      <c r="S536" s="175"/>
      <c r="T536" s="176"/>
      <c r="AT536" s="171" t="s">
        <v>143</v>
      </c>
      <c r="AU536" s="171" t="s">
        <v>150</v>
      </c>
      <c r="AV536" s="10" t="s">
        <v>23</v>
      </c>
      <c r="AW536" s="10" t="s">
        <v>46</v>
      </c>
      <c r="AX536" s="10" t="s">
        <v>84</v>
      </c>
      <c r="AY536" s="171" t="s">
        <v>135</v>
      </c>
    </row>
    <row r="537" s="11" customFormat="1">
      <c r="B537" s="177"/>
      <c r="D537" s="170" t="s">
        <v>143</v>
      </c>
      <c r="E537" s="178" t="s">
        <v>1</v>
      </c>
      <c r="F537" s="179" t="s">
        <v>709</v>
      </c>
      <c r="H537" s="180">
        <v>1650.8</v>
      </c>
      <c r="I537" s="181"/>
      <c r="L537" s="177"/>
      <c r="M537" s="182"/>
      <c r="N537" s="183"/>
      <c r="O537" s="183"/>
      <c r="P537" s="183"/>
      <c r="Q537" s="183"/>
      <c r="R537" s="183"/>
      <c r="S537" s="183"/>
      <c r="T537" s="184"/>
      <c r="AT537" s="178" t="s">
        <v>143</v>
      </c>
      <c r="AU537" s="178" t="s">
        <v>150</v>
      </c>
      <c r="AV537" s="11" t="s">
        <v>93</v>
      </c>
      <c r="AW537" s="11" t="s">
        <v>46</v>
      </c>
      <c r="AX537" s="11" t="s">
        <v>23</v>
      </c>
      <c r="AY537" s="178" t="s">
        <v>135</v>
      </c>
    </row>
    <row r="538" s="1" customFormat="1" ht="16.5" customHeight="1">
      <c r="B538" s="156"/>
      <c r="C538" s="204" t="s">
        <v>710</v>
      </c>
      <c r="D538" s="204" t="s">
        <v>245</v>
      </c>
      <c r="E538" s="205" t="s">
        <v>711</v>
      </c>
      <c r="F538" s="206" t="s">
        <v>712</v>
      </c>
      <c r="G538" s="207" t="s">
        <v>262</v>
      </c>
      <c r="H538" s="208">
        <v>429.17599999999999</v>
      </c>
      <c r="I538" s="209"/>
      <c r="J538" s="210">
        <f>ROUND(I538*H538,2)</f>
        <v>0</v>
      </c>
      <c r="K538" s="206" t="s">
        <v>140</v>
      </c>
      <c r="L538" s="211"/>
      <c r="M538" s="212" t="s">
        <v>1</v>
      </c>
      <c r="N538" s="213" t="s">
        <v>55</v>
      </c>
      <c r="O538" s="65"/>
      <c r="P538" s="166">
        <f>O538*H538</f>
        <v>0</v>
      </c>
      <c r="Q538" s="166">
        <v>0.222</v>
      </c>
      <c r="R538" s="166">
        <f>Q538*H538</f>
        <v>95.277072000000004</v>
      </c>
      <c r="S538" s="166">
        <v>0</v>
      </c>
      <c r="T538" s="167">
        <f>S538*H538</f>
        <v>0</v>
      </c>
      <c r="AR538" s="16" t="s">
        <v>229</v>
      </c>
      <c r="AT538" s="16" t="s">
        <v>245</v>
      </c>
      <c r="AU538" s="16" t="s">
        <v>150</v>
      </c>
      <c r="AY538" s="16" t="s">
        <v>135</v>
      </c>
      <c r="BE538" s="168">
        <f>IF(N538="základní",J538,0)</f>
        <v>0</v>
      </c>
      <c r="BF538" s="168">
        <f>IF(N538="snížená",J538,0)</f>
        <v>0</v>
      </c>
      <c r="BG538" s="168">
        <f>IF(N538="zákl. přenesená",J538,0)</f>
        <v>0</v>
      </c>
      <c r="BH538" s="168">
        <f>IF(N538="sníž. přenesená",J538,0)</f>
        <v>0</v>
      </c>
      <c r="BI538" s="168">
        <f>IF(N538="nulová",J538,0)</f>
        <v>0</v>
      </c>
      <c r="BJ538" s="16" t="s">
        <v>23</v>
      </c>
      <c r="BK538" s="168">
        <f>ROUND(I538*H538,2)</f>
        <v>0</v>
      </c>
      <c r="BL538" s="16" t="s">
        <v>154</v>
      </c>
      <c r="BM538" s="16" t="s">
        <v>713</v>
      </c>
    </row>
    <row r="539" s="11" customFormat="1">
      <c r="B539" s="177"/>
      <c r="D539" s="170" t="s">
        <v>143</v>
      </c>
      <c r="E539" s="178" t="s">
        <v>1</v>
      </c>
      <c r="F539" s="179" t="s">
        <v>714</v>
      </c>
      <c r="H539" s="180">
        <v>429.17599999999999</v>
      </c>
      <c r="I539" s="181"/>
      <c r="L539" s="177"/>
      <c r="M539" s="182"/>
      <c r="N539" s="183"/>
      <c r="O539" s="183"/>
      <c r="P539" s="183"/>
      <c r="Q539" s="183"/>
      <c r="R539" s="183"/>
      <c r="S539" s="183"/>
      <c r="T539" s="184"/>
      <c r="AT539" s="178" t="s">
        <v>143</v>
      </c>
      <c r="AU539" s="178" t="s">
        <v>150</v>
      </c>
      <c r="AV539" s="11" t="s">
        <v>93</v>
      </c>
      <c r="AW539" s="11" t="s">
        <v>46</v>
      </c>
      <c r="AX539" s="11" t="s">
        <v>23</v>
      </c>
      <c r="AY539" s="178" t="s">
        <v>135</v>
      </c>
    </row>
    <row r="540" s="1" customFormat="1" ht="16.5" customHeight="1">
      <c r="B540" s="156"/>
      <c r="C540" s="157" t="s">
        <v>715</v>
      </c>
      <c r="D540" s="157" t="s">
        <v>136</v>
      </c>
      <c r="E540" s="158" t="s">
        <v>716</v>
      </c>
      <c r="F540" s="159" t="s">
        <v>717</v>
      </c>
      <c r="G540" s="160" t="s">
        <v>302</v>
      </c>
      <c r="H540" s="161">
        <v>11.5</v>
      </c>
      <c r="I540" s="162"/>
      <c r="J540" s="163">
        <f>ROUND(I540*H540,2)</f>
        <v>0</v>
      </c>
      <c r="K540" s="159" t="s">
        <v>194</v>
      </c>
      <c r="L540" s="35"/>
      <c r="M540" s="164" t="s">
        <v>1</v>
      </c>
      <c r="N540" s="165" t="s">
        <v>55</v>
      </c>
      <c r="O540" s="65"/>
      <c r="P540" s="166">
        <f>O540*H540</f>
        <v>0</v>
      </c>
      <c r="Q540" s="166">
        <v>0.43819160000000001</v>
      </c>
      <c r="R540" s="166">
        <f>Q540*H540</f>
        <v>5.0392033999999999</v>
      </c>
      <c r="S540" s="166">
        <v>0</v>
      </c>
      <c r="T540" s="167">
        <f>S540*H540</f>
        <v>0</v>
      </c>
      <c r="AR540" s="16" t="s">
        <v>154</v>
      </c>
      <c r="AT540" s="16" t="s">
        <v>136</v>
      </c>
      <c r="AU540" s="16" t="s">
        <v>150</v>
      </c>
      <c r="AY540" s="16" t="s">
        <v>135</v>
      </c>
      <c r="BE540" s="168">
        <f>IF(N540="základní",J540,0)</f>
        <v>0</v>
      </c>
      <c r="BF540" s="168">
        <f>IF(N540="snížená",J540,0)</f>
        <v>0</v>
      </c>
      <c r="BG540" s="168">
        <f>IF(N540="zákl. přenesená",J540,0)</f>
        <v>0</v>
      </c>
      <c r="BH540" s="168">
        <f>IF(N540="sníž. přenesená",J540,0)</f>
        <v>0</v>
      </c>
      <c r="BI540" s="168">
        <f>IF(N540="nulová",J540,0)</f>
        <v>0</v>
      </c>
      <c r="BJ540" s="16" t="s">
        <v>23</v>
      </c>
      <c r="BK540" s="168">
        <f>ROUND(I540*H540,2)</f>
        <v>0</v>
      </c>
      <c r="BL540" s="16" t="s">
        <v>154</v>
      </c>
      <c r="BM540" s="16" t="s">
        <v>718</v>
      </c>
    </row>
    <row r="541" s="10" customFormat="1">
      <c r="B541" s="169"/>
      <c r="D541" s="170" t="s">
        <v>143</v>
      </c>
      <c r="E541" s="171" t="s">
        <v>1</v>
      </c>
      <c r="F541" s="172" t="s">
        <v>719</v>
      </c>
      <c r="H541" s="171" t="s">
        <v>1</v>
      </c>
      <c r="I541" s="173"/>
      <c r="L541" s="169"/>
      <c r="M541" s="174"/>
      <c r="N541" s="175"/>
      <c r="O541" s="175"/>
      <c r="P541" s="175"/>
      <c r="Q541" s="175"/>
      <c r="R541" s="175"/>
      <c r="S541" s="175"/>
      <c r="T541" s="176"/>
      <c r="AT541" s="171" t="s">
        <v>143</v>
      </c>
      <c r="AU541" s="171" t="s">
        <v>150</v>
      </c>
      <c r="AV541" s="10" t="s">
        <v>23</v>
      </c>
      <c r="AW541" s="10" t="s">
        <v>46</v>
      </c>
      <c r="AX541" s="10" t="s">
        <v>84</v>
      </c>
      <c r="AY541" s="171" t="s">
        <v>135</v>
      </c>
    </row>
    <row r="542" s="11" customFormat="1">
      <c r="B542" s="177"/>
      <c r="D542" s="170" t="s">
        <v>143</v>
      </c>
      <c r="E542" s="178" t="s">
        <v>1</v>
      </c>
      <c r="F542" s="179" t="s">
        <v>720</v>
      </c>
      <c r="H542" s="180">
        <v>11.5</v>
      </c>
      <c r="I542" s="181"/>
      <c r="L542" s="177"/>
      <c r="M542" s="182"/>
      <c r="N542" s="183"/>
      <c r="O542" s="183"/>
      <c r="P542" s="183"/>
      <c r="Q542" s="183"/>
      <c r="R542" s="183"/>
      <c r="S542" s="183"/>
      <c r="T542" s="184"/>
      <c r="AT542" s="178" t="s">
        <v>143</v>
      </c>
      <c r="AU542" s="178" t="s">
        <v>150</v>
      </c>
      <c r="AV542" s="11" t="s">
        <v>93</v>
      </c>
      <c r="AW542" s="11" t="s">
        <v>46</v>
      </c>
      <c r="AX542" s="11" t="s">
        <v>23</v>
      </c>
      <c r="AY542" s="178" t="s">
        <v>135</v>
      </c>
    </row>
    <row r="543" s="1" customFormat="1" ht="16.5" customHeight="1">
      <c r="B543" s="156"/>
      <c r="C543" s="204" t="s">
        <v>721</v>
      </c>
      <c r="D543" s="204" t="s">
        <v>245</v>
      </c>
      <c r="E543" s="205" t="s">
        <v>722</v>
      </c>
      <c r="F543" s="206" t="s">
        <v>723</v>
      </c>
      <c r="G543" s="207" t="s">
        <v>402</v>
      </c>
      <c r="H543" s="208">
        <v>1</v>
      </c>
      <c r="I543" s="209"/>
      <c r="J543" s="210">
        <f>ROUND(I543*H543,2)</f>
        <v>0</v>
      </c>
      <c r="K543" s="206" t="s">
        <v>531</v>
      </c>
      <c r="L543" s="211"/>
      <c r="M543" s="212" t="s">
        <v>1</v>
      </c>
      <c r="N543" s="213" t="s">
        <v>55</v>
      </c>
      <c r="O543" s="65"/>
      <c r="P543" s="166">
        <f>O543*H543</f>
        <v>0</v>
      </c>
      <c r="Q543" s="166">
        <v>0.036999999999999998</v>
      </c>
      <c r="R543" s="166">
        <f>Q543*H543</f>
        <v>0.036999999999999998</v>
      </c>
      <c r="S543" s="166">
        <v>0</v>
      </c>
      <c r="T543" s="167">
        <f>S543*H543</f>
        <v>0</v>
      </c>
      <c r="AR543" s="16" t="s">
        <v>229</v>
      </c>
      <c r="AT543" s="16" t="s">
        <v>245</v>
      </c>
      <c r="AU543" s="16" t="s">
        <v>150</v>
      </c>
      <c r="AY543" s="16" t="s">
        <v>135</v>
      </c>
      <c r="BE543" s="168">
        <f>IF(N543="základní",J543,0)</f>
        <v>0</v>
      </c>
      <c r="BF543" s="168">
        <f>IF(N543="snížená",J543,0)</f>
        <v>0</v>
      </c>
      <c r="BG543" s="168">
        <f>IF(N543="zákl. přenesená",J543,0)</f>
        <v>0</v>
      </c>
      <c r="BH543" s="168">
        <f>IF(N543="sníž. přenesená",J543,0)</f>
        <v>0</v>
      </c>
      <c r="BI543" s="168">
        <f>IF(N543="nulová",J543,0)</f>
        <v>0</v>
      </c>
      <c r="BJ543" s="16" t="s">
        <v>23</v>
      </c>
      <c r="BK543" s="168">
        <f>ROUND(I543*H543,2)</f>
        <v>0</v>
      </c>
      <c r="BL543" s="16" t="s">
        <v>154</v>
      </c>
      <c r="BM543" s="16" t="s">
        <v>724</v>
      </c>
    </row>
    <row r="544" s="10" customFormat="1">
      <c r="B544" s="169"/>
      <c r="D544" s="170" t="s">
        <v>143</v>
      </c>
      <c r="E544" s="171" t="s">
        <v>1</v>
      </c>
      <c r="F544" s="172" t="s">
        <v>719</v>
      </c>
      <c r="H544" s="171" t="s">
        <v>1</v>
      </c>
      <c r="I544" s="173"/>
      <c r="L544" s="169"/>
      <c r="M544" s="174"/>
      <c r="N544" s="175"/>
      <c r="O544" s="175"/>
      <c r="P544" s="175"/>
      <c r="Q544" s="175"/>
      <c r="R544" s="175"/>
      <c r="S544" s="175"/>
      <c r="T544" s="176"/>
      <c r="AT544" s="171" t="s">
        <v>143</v>
      </c>
      <c r="AU544" s="171" t="s">
        <v>150</v>
      </c>
      <c r="AV544" s="10" t="s">
        <v>23</v>
      </c>
      <c r="AW544" s="10" t="s">
        <v>46</v>
      </c>
      <c r="AX544" s="10" t="s">
        <v>84</v>
      </c>
      <c r="AY544" s="171" t="s">
        <v>135</v>
      </c>
    </row>
    <row r="545" s="11" customFormat="1">
      <c r="B545" s="177"/>
      <c r="D545" s="170" t="s">
        <v>143</v>
      </c>
      <c r="E545" s="178" t="s">
        <v>1</v>
      </c>
      <c r="F545" s="179" t="s">
        <v>23</v>
      </c>
      <c r="H545" s="180">
        <v>1</v>
      </c>
      <c r="I545" s="181"/>
      <c r="L545" s="177"/>
      <c r="M545" s="182"/>
      <c r="N545" s="183"/>
      <c r="O545" s="183"/>
      <c r="P545" s="183"/>
      <c r="Q545" s="183"/>
      <c r="R545" s="183"/>
      <c r="S545" s="183"/>
      <c r="T545" s="184"/>
      <c r="AT545" s="178" t="s">
        <v>143</v>
      </c>
      <c r="AU545" s="178" t="s">
        <v>150</v>
      </c>
      <c r="AV545" s="11" t="s">
        <v>93</v>
      </c>
      <c r="AW545" s="11" t="s">
        <v>46</v>
      </c>
      <c r="AX545" s="11" t="s">
        <v>23</v>
      </c>
      <c r="AY545" s="178" t="s">
        <v>135</v>
      </c>
    </row>
    <row r="546" s="1" customFormat="1" ht="16.5" customHeight="1">
      <c r="B546" s="156"/>
      <c r="C546" s="204" t="s">
        <v>725</v>
      </c>
      <c r="D546" s="204" t="s">
        <v>245</v>
      </c>
      <c r="E546" s="205" t="s">
        <v>726</v>
      </c>
      <c r="F546" s="206" t="s">
        <v>727</v>
      </c>
      <c r="G546" s="207" t="s">
        <v>402</v>
      </c>
      <c r="H546" s="208">
        <v>11</v>
      </c>
      <c r="I546" s="209"/>
      <c r="J546" s="210">
        <f>ROUND(I546*H546,2)</f>
        <v>0</v>
      </c>
      <c r="K546" s="206" t="s">
        <v>531</v>
      </c>
      <c r="L546" s="211"/>
      <c r="M546" s="212" t="s">
        <v>1</v>
      </c>
      <c r="N546" s="213" t="s">
        <v>55</v>
      </c>
      <c r="O546" s="65"/>
      <c r="P546" s="166">
        <f>O546*H546</f>
        <v>0</v>
      </c>
      <c r="Q546" s="166">
        <v>0.074999999999999997</v>
      </c>
      <c r="R546" s="166">
        <f>Q546*H546</f>
        <v>0.82499999999999996</v>
      </c>
      <c r="S546" s="166">
        <v>0</v>
      </c>
      <c r="T546" s="167">
        <f>S546*H546</f>
        <v>0</v>
      </c>
      <c r="AR546" s="16" t="s">
        <v>229</v>
      </c>
      <c r="AT546" s="16" t="s">
        <v>245</v>
      </c>
      <c r="AU546" s="16" t="s">
        <v>150</v>
      </c>
      <c r="AY546" s="16" t="s">
        <v>135</v>
      </c>
      <c r="BE546" s="168">
        <f>IF(N546="základní",J546,0)</f>
        <v>0</v>
      </c>
      <c r="BF546" s="168">
        <f>IF(N546="snížená",J546,0)</f>
        <v>0</v>
      </c>
      <c r="BG546" s="168">
        <f>IF(N546="zákl. přenesená",J546,0)</f>
        <v>0</v>
      </c>
      <c r="BH546" s="168">
        <f>IF(N546="sníž. přenesená",J546,0)</f>
        <v>0</v>
      </c>
      <c r="BI546" s="168">
        <f>IF(N546="nulová",J546,0)</f>
        <v>0</v>
      </c>
      <c r="BJ546" s="16" t="s">
        <v>23</v>
      </c>
      <c r="BK546" s="168">
        <f>ROUND(I546*H546,2)</f>
        <v>0</v>
      </c>
      <c r="BL546" s="16" t="s">
        <v>154</v>
      </c>
      <c r="BM546" s="16" t="s">
        <v>728</v>
      </c>
    </row>
    <row r="547" s="10" customFormat="1">
      <c r="B547" s="169"/>
      <c r="D547" s="170" t="s">
        <v>143</v>
      </c>
      <c r="E547" s="171" t="s">
        <v>1</v>
      </c>
      <c r="F547" s="172" t="s">
        <v>719</v>
      </c>
      <c r="H547" s="171" t="s">
        <v>1</v>
      </c>
      <c r="I547" s="173"/>
      <c r="L547" s="169"/>
      <c r="M547" s="174"/>
      <c r="N547" s="175"/>
      <c r="O547" s="175"/>
      <c r="P547" s="175"/>
      <c r="Q547" s="175"/>
      <c r="R547" s="175"/>
      <c r="S547" s="175"/>
      <c r="T547" s="176"/>
      <c r="AT547" s="171" t="s">
        <v>143</v>
      </c>
      <c r="AU547" s="171" t="s">
        <v>150</v>
      </c>
      <c r="AV547" s="10" t="s">
        <v>23</v>
      </c>
      <c r="AW547" s="10" t="s">
        <v>46</v>
      </c>
      <c r="AX547" s="10" t="s">
        <v>84</v>
      </c>
      <c r="AY547" s="171" t="s">
        <v>135</v>
      </c>
    </row>
    <row r="548" s="11" customFormat="1">
      <c r="B548" s="177"/>
      <c r="D548" s="170" t="s">
        <v>143</v>
      </c>
      <c r="E548" s="178" t="s">
        <v>1</v>
      </c>
      <c r="F548" s="179" t="s">
        <v>729</v>
      </c>
      <c r="H548" s="180">
        <v>11</v>
      </c>
      <c r="I548" s="181"/>
      <c r="L548" s="177"/>
      <c r="M548" s="182"/>
      <c r="N548" s="183"/>
      <c r="O548" s="183"/>
      <c r="P548" s="183"/>
      <c r="Q548" s="183"/>
      <c r="R548" s="183"/>
      <c r="S548" s="183"/>
      <c r="T548" s="184"/>
      <c r="AT548" s="178" t="s">
        <v>143</v>
      </c>
      <c r="AU548" s="178" t="s">
        <v>150</v>
      </c>
      <c r="AV548" s="11" t="s">
        <v>93</v>
      </c>
      <c r="AW548" s="11" t="s">
        <v>46</v>
      </c>
      <c r="AX548" s="11" t="s">
        <v>23</v>
      </c>
      <c r="AY548" s="178" t="s">
        <v>135</v>
      </c>
    </row>
    <row r="549" s="1" customFormat="1" ht="16.5" customHeight="1">
      <c r="B549" s="156"/>
      <c r="C549" s="204" t="s">
        <v>730</v>
      </c>
      <c r="D549" s="204" t="s">
        <v>245</v>
      </c>
      <c r="E549" s="205" t="s">
        <v>731</v>
      </c>
      <c r="F549" s="206" t="s">
        <v>732</v>
      </c>
      <c r="G549" s="207" t="s">
        <v>402</v>
      </c>
      <c r="H549" s="208">
        <v>2</v>
      </c>
      <c r="I549" s="209"/>
      <c r="J549" s="210">
        <f>ROUND(I549*H549,2)</f>
        <v>0</v>
      </c>
      <c r="K549" s="206" t="s">
        <v>531</v>
      </c>
      <c r="L549" s="211"/>
      <c r="M549" s="212" t="s">
        <v>1</v>
      </c>
      <c r="N549" s="213" t="s">
        <v>55</v>
      </c>
      <c r="O549" s="65"/>
      <c r="P549" s="166">
        <f>O549*H549</f>
        <v>0</v>
      </c>
      <c r="Q549" s="166">
        <v>0.00089999999999999998</v>
      </c>
      <c r="R549" s="166">
        <f>Q549*H549</f>
        <v>0.0018</v>
      </c>
      <c r="S549" s="166">
        <v>0</v>
      </c>
      <c r="T549" s="167">
        <f>S549*H549</f>
        <v>0</v>
      </c>
      <c r="AR549" s="16" t="s">
        <v>229</v>
      </c>
      <c r="AT549" s="16" t="s">
        <v>245</v>
      </c>
      <c r="AU549" s="16" t="s">
        <v>150</v>
      </c>
      <c r="AY549" s="16" t="s">
        <v>135</v>
      </c>
      <c r="BE549" s="168">
        <f>IF(N549="základní",J549,0)</f>
        <v>0</v>
      </c>
      <c r="BF549" s="168">
        <f>IF(N549="snížená",J549,0)</f>
        <v>0</v>
      </c>
      <c r="BG549" s="168">
        <f>IF(N549="zákl. přenesená",J549,0)</f>
        <v>0</v>
      </c>
      <c r="BH549" s="168">
        <f>IF(N549="sníž. přenesená",J549,0)</f>
        <v>0</v>
      </c>
      <c r="BI549" s="168">
        <f>IF(N549="nulová",J549,0)</f>
        <v>0</v>
      </c>
      <c r="BJ549" s="16" t="s">
        <v>23</v>
      </c>
      <c r="BK549" s="168">
        <f>ROUND(I549*H549,2)</f>
        <v>0</v>
      </c>
      <c r="BL549" s="16" t="s">
        <v>154</v>
      </c>
      <c r="BM549" s="16" t="s">
        <v>733</v>
      </c>
    </row>
    <row r="550" s="10" customFormat="1">
      <c r="B550" s="169"/>
      <c r="D550" s="170" t="s">
        <v>143</v>
      </c>
      <c r="E550" s="171" t="s">
        <v>1</v>
      </c>
      <c r="F550" s="172" t="s">
        <v>719</v>
      </c>
      <c r="H550" s="171" t="s">
        <v>1</v>
      </c>
      <c r="I550" s="173"/>
      <c r="L550" s="169"/>
      <c r="M550" s="174"/>
      <c r="N550" s="175"/>
      <c r="O550" s="175"/>
      <c r="P550" s="175"/>
      <c r="Q550" s="175"/>
      <c r="R550" s="175"/>
      <c r="S550" s="175"/>
      <c r="T550" s="176"/>
      <c r="AT550" s="171" t="s">
        <v>143</v>
      </c>
      <c r="AU550" s="171" t="s">
        <v>150</v>
      </c>
      <c r="AV550" s="10" t="s">
        <v>23</v>
      </c>
      <c r="AW550" s="10" t="s">
        <v>46</v>
      </c>
      <c r="AX550" s="10" t="s">
        <v>84</v>
      </c>
      <c r="AY550" s="171" t="s">
        <v>135</v>
      </c>
    </row>
    <row r="551" s="11" customFormat="1">
      <c r="B551" s="177"/>
      <c r="D551" s="170" t="s">
        <v>143</v>
      </c>
      <c r="E551" s="178" t="s">
        <v>1</v>
      </c>
      <c r="F551" s="179" t="s">
        <v>734</v>
      </c>
      <c r="H551" s="180">
        <v>2</v>
      </c>
      <c r="I551" s="181"/>
      <c r="L551" s="177"/>
      <c r="M551" s="182"/>
      <c r="N551" s="183"/>
      <c r="O551" s="183"/>
      <c r="P551" s="183"/>
      <c r="Q551" s="183"/>
      <c r="R551" s="183"/>
      <c r="S551" s="183"/>
      <c r="T551" s="184"/>
      <c r="AT551" s="178" t="s">
        <v>143</v>
      </c>
      <c r="AU551" s="178" t="s">
        <v>150</v>
      </c>
      <c r="AV551" s="11" t="s">
        <v>93</v>
      </c>
      <c r="AW551" s="11" t="s">
        <v>46</v>
      </c>
      <c r="AX551" s="11" t="s">
        <v>23</v>
      </c>
      <c r="AY551" s="178" t="s">
        <v>135</v>
      </c>
    </row>
    <row r="552" s="1" customFormat="1" ht="16.5" customHeight="1">
      <c r="B552" s="156"/>
      <c r="C552" s="204" t="s">
        <v>735</v>
      </c>
      <c r="D552" s="204" t="s">
        <v>245</v>
      </c>
      <c r="E552" s="205" t="s">
        <v>551</v>
      </c>
      <c r="F552" s="206" t="s">
        <v>552</v>
      </c>
      <c r="G552" s="207" t="s">
        <v>402</v>
      </c>
      <c r="H552" s="208">
        <v>23</v>
      </c>
      <c r="I552" s="209"/>
      <c r="J552" s="210">
        <f>ROUND(I552*H552,2)</f>
        <v>0</v>
      </c>
      <c r="K552" s="206" t="s">
        <v>531</v>
      </c>
      <c r="L552" s="211"/>
      <c r="M552" s="212" t="s">
        <v>1</v>
      </c>
      <c r="N552" s="213" t="s">
        <v>55</v>
      </c>
      <c r="O552" s="65"/>
      <c r="P552" s="166">
        <f>O552*H552</f>
        <v>0</v>
      </c>
      <c r="Q552" s="166">
        <v>0.0080999999999999996</v>
      </c>
      <c r="R552" s="166">
        <f>Q552*H552</f>
        <v>0.18629999999999999</v>
      </c>
      <c r="S552" s="166">
        <v>0</v>
      </c>
      <c r="T552" s="167">
        <f>S552*H552</f>
        <v>0</v>
      </c>
      <c r="AR552" s="16" t="s">
        <v>229</v>
      </c>
      <c r="AT552" s="16" t="s">
        <v>245</v>
      </c>
      <c r="AU552" s="16" t="s">
        <v>150</v>
      </c>
      <c r="AY552" s="16" t="s">
        <v>135</v>
      </c>
      <c r="BE552" s="168">
        <f>IF(N552="základní",J552,0)</f>
        <v>0</v>
      </c>
      <c r="BF552" s="168">
        <f>IF(N552="snížená",J552,0)</f>
        <v>0</v>
      </c>
      <c r="BG552" s="168">
        <f>IF(N552="zákl. přenesená",J552,0)</f>
        <v>0</v>
      </c>
      <c r="BH552" s="168">
        <f>IF(N552="sníž. přenesená",J552,0)</f>
        <v>0</v>
      </c>
      <c r="BI552" s="168">
        <f>IF(N552="nulová",J552,0)</f>
        <v>0</v>
      </c>
      <c r="BJ552" s="16" t="s">
        <v>23</v>
      </c>
      <c r="BK552" s="168">
        <f>ROUND(I552*H552,2)</f>
        <v>0</v>
      </c>
      <c r="BL552" s="16" t="s">
        <v>154</v>
      </c>
      <c r="BM552" s="16" t="s">
        <v>736</v>
      </c>
    </row>
    <row r="553" s="10" customFormat="1">
      <c r="B553" s="169"/>
      <c r="D553" s="170" t="s">
        <v>143</v>
      </c>
      <c r="E553" s="171" t="s">
        <v>1</v>
      </c>
      <c r="F553" s="172" t="s">
        <v>719</v>
      </c>
      <c r="H553" s="171" t="s">
        <v>1</v>
      </c>
      <c r="I553" s="173"/>
      <c r="L553" s="169"/>
      <c r="M553" s="174"/>
      <c r="N553" s="175"/>
      <c r="O553" s="175"/>
      <c r="P553" s="175"/>
      <c r="Q553" s="175"/>
      <c r="R553" s="175"/>
      <c r="S553" s="175"/>
      <c r="T553" s="176"/>
      <c r="AT553" s="171" t="s">
        <v>143</v>
      </c>
      <c r="AU553" s="171" t="s">
        <v>150</v>
      </c>
      <c r="AV553" s="10" t="s">
        <v>23</v>
      </c>
      <c r="AW553" s="10" t="s">
        <v>46</v>
      </c>
      <c r="AX553" s="10" t="s">
        <v>84</v>
      </c>
      <c r="AY553" s="171" t="s">
        <v>135</v>
      </c>
    </row>
    <row r="554" s="11" customFormat="1">
      <c r="B554" s="177"/>
      <c r="D554" s="170" t="s">
        <v>143</v>
      </c>
      <c r="E554" s="178" t="s">
        <v>1</v>
      </c>
      <c r="F554" s="179" t="s">
        <v>737</v>
      </c>
      <c r="H554" s="180">
        <v>23</v>
      </c>
      <c r="I554" s="181"/>
      <c r="L554" s="177"/>
      <c r="M554" s="182"/>
      <c r="N554" s="183"/>
      <c r="O554" s="183"/>
      <c r="P554" s="183"/>
      <c r="Q554" s="183"/>
      <c r="R554" s="183"/>
      <c r="S554" s="183"/>
      <c r="T554" s="184"/>
      <c r="AT554" s="178" t="s">
        <v>143</v>
      </c>
      <c r="AU554" s="178" t="s">
        <v>150</v>
      </c>
      <c r="AV554" s="11" t="s">
        <v>93</v>
      </c>
      <c r="AW554" s="11" t="s">
        <v>46</v>
      </c>
      <c r="AX554" s="11" t="s">
        <v>23</v>
      </c>
      <c r="AY554" s="178" t="s">
        <v>135</v>
      </c>
    </row>
    <row r="555" s="1" customFormat="1" ht="16.5" customHeight="1">
      <c r="B555" s="156"/>
      <c r="C555" s="157" t="s">
        <v>33</v>
      </c>
      <c r="D555" s="157" t="s">
        <v>136</v>
      </c>
      <c r="E555" s="158" t="s">
        <v>738</v>
      </c>
      <c r="F555" s="159" t="s">
        <v>739</v>
      </c>
      <c r="G555" s="160" t="s">
        <v>402</v>
      </c>
      <c r="H555" s="161">
        <v>7</v>
      </c>
      <c r="I555" s="162"/>
      <c r="J555" s="163">
        <f>ROUND(I555*H555,2)</f>
        <v>0</v>
      </c>
      <c r="K555" s="159" t="s">
        <v>194</v>
      </c>
      <c r="L555" s="35"/>
      <c r="M555" s="164" t="s">
        <v>1</v>
      </c>
      <c r="N555" s="165" t="s">
        <v>55</v>
      </c>
      <c r="O555" s="65"/>
      <c r="P555" s="166">
        <f>O555*H555</f>
        <v>0</v>
      </c>
      <c r="Q555" s="166">
        <v>0.00069999999999999999</v>
      </c>
      <c r="R555" s="166">
        <f>Q555*H555</f>
        <v>0.0048999999999999998</v>
      </c>
      <c r="S555" s="166">
        <v>0</v>
      </c>
      <c r="T555" s="167">
        <f>S555*H555</f>
        <v>0</v>
      </c>
      <c r="AR555" s="16" t="s">
        <v>154</v>
      </c>
      <c r="AT555" s="16" t="s">
        <v>136</v>
      </c>
      <c r="AU555" s="16" t="s">
        <v>150</v>
      </c>
      <c r="AY555" s="16" t="s">
        <v>135</v>
      </c>
      <c r="BE555" s="168">
        <f>IF(N555="základní",J555,0)</f>
        <v>0</v>
      </c>
      <c r="BF555" s="168">
        <f>IF(N555="snížená",J555,0)</f>
        <v>0</v>
      </c>
      <c r="BG555" s="168">
        <f>IF(N555="zákl. přenesená",J555,0)</f>
        <v>0</v>
      </c>
      <c r="BH555" s="168">
        <f>IF(N555="sníž. přenesená",J555,0)</f>
        <v>0</v>
      </c>
      <c r="BI555" s="168">
        <f>IF(N555="nulová",J555,0)</f>
        <v>0</v>
      </c>
      <c r="BJ555" s="16" t="s">
        <v>23</v>
      </c>
      <c r="BK555" s="168">
        <f>ROUND(I555*H555,2)</f>
        <v>0</v>
      </c>
      <c r="BL555" s="16" t="s">
        <v>154</v>
      </c>
      <c r="BM555" s="16" t="s">
        <v>740</v>
      </c>
    </row>
    <row r="556" s="11" customFormat="1">
      <c r="B556" s="177"/>
      <c r="D556" s="170" t="s">
        <v>143</v>
      </c>
      <c r="E556" s="178" t="s">
        <v>1</v>
      </c>
      <c r="F556" s="179" t="s">
        <v>166</v>
      </c>
      <c r="H556" s="180">
        <v>7</v>
      </c>
      <c r="I556" s="181"/>
      <c r="L556" s="177"/>
      <c r="M556" s="182"/>
      <c r="N556" s="183"/>
      <c r="O556" s="183"/>
      <c r="P556" s="183"/>
      <c r="Q556" s="183"/>
      <c r="R556" s="183"/>
      <c r="S556" s="183"/>
      <c r="T556" s="184"/>
      <c r="AT556" s="178" t="s">
        <v>143</v>
      </c>
      <c r="AU556" s="178" t="s">
        <v>150</v>
      </c>
      <c r="AV556" s="11" t="s">
        <v>93</v>
      </c>
      <c r="AW556" s="11" t="s">
        <v>46</v>
      </c>
      <c r="AX556" s="11" t="s">
        <v>23</v>
      </c>
      <c r="AY556" s="178" t="s">
        <v>135</v>
      </c>
    </row>
    <row r="557" s="1" customFormat="1" ht="16.5" customHeight="1">
      <c r="B557" s="156"/>
      <c r="C557" s="157" t="s">
        <v>741</v>
      </c>
      <c r="D557" s="157" t="s">
        <v>136</v>
      </c>
      <c r="E557" s="158" t="s">
        <v>742</v>
      </c>
      <c r="F557" s="159" t="s">
        <v>743</v>
      </c>
      <c r="G557" s="160" t="s">
        <v>402</v>
      </c>
      <c r="H557" s="161">
        <v>4</v>
      </c>
      <c r="I557" s="162"/>
      <c r="J557" s="163">
        <f>ROUND(I557*H557,2)</f>
        <v>0</v>
      </c>
      <c r="K557" s="159" t="s">
        <v>194</v>
      </c>
      <c r="L557" s="35"/>
      <c r="M557" s="164" t="s">
        <v>1</v>
      </c>
      <c r="N557" s="165" t="s">
        <v>55</v>
      </c>
      <c r="O557" s="65"/>
      <c r="P557" s="166">
        <f>O557*H557</f>
        <v>0</v>
      </c>
      <c r="Q557" s="166">
        <v>1.3334400000000001E-05</v>
      </c>
      <c r="R557" s="166">
        <f>Q557*H557</f>
        <v>5.3337600000000002E-05</v>
      </c>
      <c r="S557" s="166">
        <v>0</v>
      </c>
      <c r="T557" s="167">
        <f>S557*H557</f>
        <v>0</v>
      </c>
      <c r="AR557" s="16" t="s">
        <v>154</v>
      </c>
      <c r="AT557" s="16" t="s">
        <v>136</v>
      </c>
      <c r="AU557" s="16" t="s">
        <v>150</v>
      </c>
      <c r="AY557" s="16" t="s">
        <v>135</v>
      </c>
      <c r="BE557" s="168">
        <f>IF(N557="základní",J557,0)</f>
        <v>0</v>
      </c>
      <c r="BF557" s="168">
        <f>IF(N557="snížená",J557,0)</f>
        <v>0</v>
      </c>
      <c r="BG557" s="168">
        <f>IF(N557="zákl. přenesená",J557,0)</f>
        <v>0</v>
      </c>
      <c r="BH557" s="168">
        <f>IF(N557="sníž. přenesená",J557,0)</f>
        <v>0</v>
      </c>
      <c r="BI557" s="168">
        <f>IF(N557="nulová",J557,0)</f>
        <v>0</v>
      </c>
      <c r="BJ557" s="16" t="s">
        <v>23</v>
      </c>
      <c r="BK557" s="168">
        <f>ROUND(I557*H557,2)</f>
        <v>0</v>
      </c>
      <c r="BL557" s="16" t="s">
        <v>154</v>
      </c>
      <c r="BM557" s="16" t="s">
        <v>744</v>
      </c>
    </row>
    <row r="558" s="11" customFormat="1">
      <c r="B558" s="177"/>
      <c r="D558" s="170" t="s">
        <v>143</v>
      </c>
      <c r="E558" s="178" t="s">
        <v>1</v>
      </c>
      <c r="F558" s="179" t="s">
        <v>154</v>
      </c>
      <c r="H558" s="180">
        <v>4</v>
      </c>
      <c r="I558" s="181"/>
      <c r="L558" s="177"/>
      <c r="M558" s="182"/>
      <c r="N558" s="183"/>
      <c r="O558" s="183"/>
      <c r="P558" s="183"/>
      <c r="Q558" s="183"/>
      <c r="R558" s="183"/>
      <c r="S558" s="183"/>
      <c r="T558" s="184"/>
      <c r="AT558" s="178" t="s">
        <v>143</v>
      </c>
      <c r="AU558" s="178" t="s">
        <v>150</v>
      </c>
      <c r="AV558" s="11" t="s">
        <v>93</v>
      </c>
      <c r="AW558" s="11" t="s">
        <v>46</v>
      </c>
      <c r="AX558" s="11" t="s">
        <v>23</v>
      </c>
      <c r="AY558" s="178" t="s">
        <v>135</v>
      </c>
    </row>
    <row r="559" s="1" customFormat="1" ht="16.5" customHeight="1">
      <c r="B559" s="156"/>
      <c r="C559" s="204" t="s">
        <v>745</v>
      </c>
      <c r="D559" s="204" t="s">
        <v>245</v>
      </c>
      <c r="E559" s="205" t="s">
        <v>746</v>
      </c>
      <c r="F559" s="206" t="s">
        <v>747</v>
      </c>
      <c r="G559" s="207" t="s">
        <v>402</v>
      </c>
      <c r="H559" s="208">
        <v>6</v>
      </c>
      <c r="I559" s="209"/>
      <c r="J559" s="210">
        <f>ROUND(I559*H559,2)</f>
        <v>0</v>
      </c>
      <c r="K559" s="206" t="s">
        <v>1</v>
      </c>
      <c r="L559" s="211"/>
      <c r="M559" s="212" t="s">
        <v>1</v>
      </c>
      <c r="N559" s="213" t="s">
        <v>55</v>
      </c>
      <c r="O559" s="65"/>
      <c r="P559" s="166">
        <f>O559*H559</f>
        <v>0</v>
      </c>
      <c r="Q559" s="166">
        <v>0.0025000000000000001</v>
      </c>
      <c r="R559" s="166">
        <f>Q559*H559</f>
        <v>0.014999999999999999</v>
      </c>
      <c r="S559" s="166">
        <v>0</v>
      </c>
      <c r="T559" s="167">
        <f>S559*H559</f>
        <v>0</v>
      </c>
      <c r="AR559" s="16" t="s">
        <v>229</v>
      </c>
      <c r="AT559" s="16" t="s">
        <v>245</v>
      </c>
      <c r="AU559" s="16" t="s">
        <v>150</v>
      </c>
      <c r="AY559" s="16" t="s">
        <v>135</v>
      </c>
      <c r="BE559" s="168">
        <f>IF(N559="základní",J559,0)</f>
        <v>0</v>
      </c>
      <c r="BF559" s="168">
        <f>IF(N559="snížená",J559,0)</f>
        <v>0</v>
      </c>
      <c r="BG559" s="168">
        <f>IF(N559="zákl. přenesená",J559,0)</f>
        <v>0</v>
      </c>
      <c r="BH559" s="168">
        <f>IF(N559="sníž. přenesená",J559,0)</f>
        <v>0</v>
      </c>
      <c r="BI559" s="168">
        <f>IF(N559="nulová",J559,0)</f>
        <v>0</v>
      </c>
      <c r="BJ559" s="16" t="s">
        <v>23</v>
      </c>
      <c r="BK559" s="168">
        <f>ROUND(I559*H559,2)</f>
        <v>0</v>
      </c>
      <c r="BL559" s="16" t="s">
        <v>154</v>
      </c>
      <c r="BM559" s="16" t="s">
        <v>748</v>
      </c>
    </row>
    <row r="560" s="11" customFormat="1">
      <c r="B560" s="177"/>
      <c r="D560" s="170" t="s">
        <v>143</v>
      </c>
      <c r="E560" s="178" t="s">
        <v>1</v>
      </c>
      <c r="F560" s="179" t="s">
        <v>162</v>
      </c>
      <c r="H560" s="180">
        <v>6</v>
      </c>
      <c r="I560" s="181"/>
      <c r="L560" s="177"/>
      <c r="M560" s="182"/>
      <c r="N560" s="183"/>
      <c r="O560" s="183"/>
      <c r="P560" s="183"/>
      <c r="Q560" s="183"/>
      <c r="R560" s="183"/>
      <c r="S560" s="183"/>
      <c r="T560" s="184"/>
      <c r="AT560" s="178" t="s">
        <v>143</v>
      </c>
      <c r="AU560" s="178" t="s">
        <v>150</v>
      </c>
      <c r="AV560" s="11" t="s">
        <v>93</v>
      </c>
      <c r="AW560" s="11" t="s">
        <v>46</v>
      </c>
      <c r="AX560" s="11" t="s">
        <v>23</v>
      </c>
      <c r="AY560" s="178" t="s">
        <v>135</v>
      </c>
    </row>
    <row r="561" s="1" customFormat="1" ht="16.5" customHeight="1">
      <c r="B561" s="156"/>
      <c r="C561" s="204" t="s">
        <v>749</v>
      </c>
      <c r="D561" s="204" t="s">
        <v>245</v>
      </c>
      <c r="E561" s="205" t="s">
        <v>750</v>
      </c>
      <c r="F561" s="206" t="s">
        <v>751</v>
      </c>
      <c r="G561" s="207" t="s">
        <v>402</v>
      </c>
      <c r="H561" s="208">
        <v>3</v>
      </c>
      <c r="I561" s="209"/>
      <c r="J561" s="210">
        <f>ROUND(I561*H561,2)</f>
        <v>0</v>
      </c>
      <c r="K561" s="206" t="s">
        <v>1</v>
      </c>
      <c r="L561" s="211"/>
      <c r="M561" s="212" t="s">
        <v>1</v>
      </c>
      <c r="N561" s="213" t="s">
        <v>55</v>
      </c>
      <c r="O561" s="65"/>
      <c r="P561" s="166">
        <f>O561*H561</f>
        <v>0</v>
      </c>
      <c r="Q561" s="166">
        <v>0.0023999999999999998</v>
      </c>
      <c r="R561" s="166">
        <f>Q561*H561</f>
        <v>0.0071999999999999998</v>
      </c>
      <c r="S561" s="166">
        <v>0</v>
      </c>
      <c r="T561" s="167">
        <f>S561*H561</f>
        <v>0</v>
      </c>
      <c r="AR561" s="16" t="s">
        <v>229</v>
      </c>
      <c r="AT561" s="16" t="s">
        <v>245</v>
      </c>
      <c r="AU561" s="16" t="s">
        <v>150</v>
      </c>
      <c r="AY561" s="16" t="s">
        <v>135</v>
      </c>
      <c r="BE561" s="168">
        <f>IF(N561="základní",J561,0)</f>
        <v>0</v>
      </c>
      <c r="BF561" s="168">
        <f>IF(N561="snížená",J561,0)</f>
        <v>0</v>
      </c>
      <c r="BG561" s="168">
        <f>IF(N561="zákl. přenesená",J561,0)</f>
        <v>0</v>
      </c>
      <c r="BH561" s="168">
        <f>IF(N561="sníž. přenesená",J561,0)</f>
        <v>0</v>
      </c>
      <c r="BI561" s="168">
        <f>IF(N561="nulová",J561,0)</f>
        <v>0</v>
      </c>
      <c r="BJ561" s="16" t="s">
        <v>23</v>
      </c>
      <c r="BK561" s="168">
        <f>ROUND(I561*H561,2)</f>
        <v>0</v>
      </c>
      <c r="BL561" s="16" t="s">
        <v>154</v>
      </c>
      <c r="BM561" s="16" t="s">
        <v>752</v>
      </c>
    </row>
    <row r="562" s="11" customFormat="1">
      <c r="B562" s="177"/>
      <c r="D562" s="170" t="s">
        <v>143</v>
      </c>
      <c r="E562" s="178" t="s">
        <v>1</v>
      </c>
      <c r="F562" s="179" t="s">
        <v>150</v>
      </c>
      <c r="H562" s="180">
        <v>3</v>
      </c>
      <c r="I562" s="181"/>
      <c r="L562" s="177"/>
      <c r="M562" s="182"/>
      <c r="N562" s="183"/>
      <c r="O562" s="183"/>
      <c r="P562" s="183"/>
      <c r="Q562" s="183"/>
      <c r="R562" s="183"/>
      <c r="S562" s="183"/>
      <c r="T562" s="184"/>
      <c r="AT562" s="178" t="s">
        <v>143</v>
      </c>
      <c r="AU562" s="178" t="s">
        <v>150</v>
      </c>
      <c r="AV562" s="11" t="s">
        <v>93</v>
      </c>
      <c r="AW562" s="11" t="s">
        <v>46</v>
      </c>
      <c r="AX562" s="11" t="s">
        <v>23</v>
      </c>
      <c r="AY562" s="178" t="s">
        <v>135</v>
      </c>
    </row>
    <row r="563" s="1" customFormat="1" ht="16.5" customHeight="1">
      <c r="B563" s="156"/>
      <c r="C563" s="157" t="s">
        <v>753</v>
      </c>
      <c r="D563" s="157" t="s">
        <v>136</v>
      </c>
      <c r="E563" s="158" t="s">
        <v>754</v>
      </c>
      <c r="F563" s="159" t="s">
        <v>755</v>
      </c>
      <c r="G563" s="160" t="s">
        <v>402</v>
      </c>
      <c r="H563" s="161">
        <v>7</v>
      </c>
      <c r="I563" s="162"/>
      <c r="J563" s="163">
        <f>ROUND(I563*H563,2)</f>
        <v>0</v>
      </c>
      <c r="K563" s="159" t="s">
        <v>194</v>
      </c>
      <c r="L563" s="35"/>
      <c r="M563" s="164" t="s">
        <v>1</v>
      </c>
      <c r="N563" s="165" t="s">
        <v>55</v>
      </c>
      <c r="O563" s="65"/>
      <c r="P563" s="166">
        <f>O563*H563</f>
        <v>0</v>
      </c>
      <c r="Q563" s="166">
        <v>0.11240500000000001</v>
      </c>
      <c r="R563" s="166">
        <f>Q563*H563</f>
        <v>0.78683500000000006</v>
      </c>
      <c r="S563" s="166">
        <v>0</v>
      </c>
      <c r="T563" s="167">
        <f>S563*H563</f>
        <v>0</v>
      </c>
      <c r="AR563" s="16" t="s">
        <v>154</v>
      </c>
      <c r="AT563" s="16" t="s">
        <v>136</v>
      </c>
      <c r="AU563" s="16" t="s">
        <v>150</v>
      </c>
      <c r="AY563" s="16" t="s">
        <v>135</v>
      </c>
      <c r="BE563" s="168">
        <f>IF(N563="základní",J563,0)</f>
        <v>0</v>
      </c>
      <c r="BF563" s="168">
        <f>IF(N563="snížená",J563,0)</f>
        <v>0</v>
      </c>
      <c r="BG563" s="168">
        <f>IF(N563="zákl. přenesená",J563,0)</f>
        <v>0</v>
      </c>
      <c r="BH563" s="168">
        <f>IF(N563="sníž. přenesená",J563,0)</f>
        <v>0</v>
      </c>
      <c r="BI563" s="168">
        <f>IF(N563="nulová",J563,0)</f>
        <v>0</v>
      </c>
      <c r="BJ563" s="16" t="s">
        <v>23</v>
      </c>
      <c r="BK563" s="168">
        <f>ROUND(I563*H563,2)</f>
        <v>0</v>
      </c>
      <c r="BL563" s="16" t="s">
        <v>154</v>
      </c>
      <c r="BM563" s="16" t="s">
        <v>756</v>
      </c>
    </row>
    <row r="564" s="11" customFormat="1">
      <c r="B564" s="177"/>
      <c r="D564" s="170" t="s">
        <v>143</v>
      </c>
      <c r="E564" s="178" t="s">
        <v>1</v>
      </c>
      <c r="F564" s="179" t="s">
        <v>166</v>
      </c>
      <c r="H564" s="180">
        <v>7</v>
      </c>
      <c r="I564" s="181"/>
      <c r="L564" s="177"/>
      <c r="M564" s="182"/>
      <c r="N564" s="183"/>
      <c r="O564" s="183"/>
      <c r="P564" s="183"/>
      <c r="Q564" s="183"/>
      <c r="R564" s="183"/>
      <c r="S564" s="183"/>
      <c r="T564" s="184"/>
      <c r="AT564" s="178" t="s">
        <v>143</v>
      </c>
      <c r="AU564" s="178" t="s">
        <v>150</v>
      </c>
      <c r="AV564" s="11" t="s">
        <v>93</v>
      </c>
      <c r="AW564" s="11" t="s">
        <v>46</v>
      </c>
      <c r="AX564" s="11" t="s">
        <v>23</v>
      </c>
      <c r="AY564" s="178" t="s">
        <v>135</v>
      </c>
    </row>
    <row r="565" s="1" customFormat="1" ht="16.5" customHeight="1">
      <c r="B565" s="156"/>
      <c r="C565" s="204" t="s">
        <v>757</v>
      </c>
      <c r="D565" s="204" t="s">
        <v>245</v>
      </c>
      <c r="E565" s="205" t="s">
        <v>758</v>
      </c>
      <c r="F565" s="206" t="s">
        <v>759</v>
      </c>
      <c r="G565" s="207" t="s">
        <v>402</v>
      </c>
      <c r="H565" s="208">
        <v>7</v>
      </c>
      <c r="I565" s="209"/>
      <c r="J565" s="210">
        <f>ROUND(I565*H565,2)</f>
        <v>0</v>
      </c>
      <c r="K565" s="206" t="s">
        <v>194</v>
      </c>
      <c r="L565" s="211"/>
      <c r="M565" s="212" t="s">
        <v>1</v>
      </c>
      <c r="N565" s="213" t="s">
        <v>55</v>
      </c>
      <c r="O565" s="65"/>
      <c r="P565" s="166">
        <f>O565*H565</f>
        <v>0</v>
      </c>
      <c r="Q565" s="166">
        <v>0.0061000000000000004</v>
      </c>
      <c r="R565" s="166">
        <f>Q565*H565</f>
        <v>0.042700000000000002</v>
      </c>
      <c r="S565" s="166">
        <v>0</v>
      </c>
      <c r="T565" s="167">
        <f>S565*H565</f>
        <v>0</v>
      </c>
      <c r="AR565" s="16" t="s">
        <v>229</v>
      </c>
      <c r="AT565" s="16" t="s">
        <v>245</v>
      </c>
      <c r="AU565" s="16" t="s">
        <v>150</v>
      </c>
      <c r="AY565" s="16" t="s">
        <v>135</v>
      </c>
      <c r="BE565" s="168">
        <f>IF(N565="základní",J565,0)</f>
        <v>0</v>
      </c>
      <c r="BF565" s="168">
        <f>IF(N565="snížená",J565,0)</f>
        <v>0</v>
      </c>
      <c r="BG565" s="168">
        <f>IF(N565="zákl. přenesená",J565,0)</f>
        <v>0</v>
      </c>
      <c r="BH565" s="168">
        <f>IF(N565="sníž. přenesená",J565,0)</f>
        <v>0</v>
      </c>
      <c r="BI565" s="168">
        <f>IF(N565="nulová",J565,0)</f>
        <v>0</v>
      </c>
      <c r="BJ565" s="16" t="s">
        <v>23</v>
      </c>
      <c r="BK565" s="168">
        <f>ROUND(I565*H565,2)</f>
        <v>0</v>
      </c>
      <c r="BL565" s="16" t="s">
        <v>154</v>
      </c>
      <c r="BM565" s="16" t="s">
        <v>760</v>
      </c>
    </row>
    <row r="566" s="11" customFormat="1">
      <c r="B566" s="177"/>
      <c r="D566" s="170" t="s">
        <v>143</v>
      </c>
      <c r="E566" s="178" t="s">
        <v>1</v>
      </c>
      <c r="F566" s="179" t="s">
        <v>166</v>
      </c>
      <c r="H566" s="180">
        <v>7</v>
      </c>
      <c r="I566" s="181"/>
      <c r="L566" s="177"/>
      <c r="M566" s="182"/>
      <c r="N566" s="183"/>
      <c r="O566" s="183"/>
      <c r="P566" s="183"/>
      <c r="Q566" s="183"/>
      <c r="R566" s="183"/>
      <c r="S566" s="183"/>
      <c r="T566" s="184"/>
      <c r="AT566" s="178" t="s">
        <v>143</v>
      </c>
      <c r="AU566" s="178" t="s">
        <v>150</v>
      </c>
      <c r="AV566" s="11" t="s">
        <v>93</v>
      </c>
      <c r="AW566" s="11" t="s">
        <v>46</v>
      </c>
      <c r="AX566" s="11" t="s">
        <v>23</v>
      </c>
      <c r="AY566" s="178" t="s">
        <v>135</v>
      </c>
    </row>
    <row r="567" s="1" customFormat="1" ht="16.5" customHeight="1">
      <c r="B567" s="156"/>
      <c r="C567" s="204" t="s">
        <v>761</v>
      </c>
      <c r="D567" s="204" t="s">
        <v>245</v>
      </c>
      <c r="E567" s="205" t="s">
        <v>762</v>
      </c>
      <c r="F567" s="206" t="s">
        <v>763</v>
      </c>
      <c r="G567" s="207" t="s">
        <v>402</v>
      </c>
      <c r="H567" s="208">
        <v>7</v>
      </c>
      <c r="I567" s="209"/>
      <c r="J567" s="210">
        <f>ROUND(I567*H567,2)</f>
        <v>0</v>
      </c>
      <c r="K567" s="206" t="s">
        <v>194</v>
      </c>
      <c r="L567" s="211"/>
      <c r="M567" s="212" t="s">
        <v>1</v>
      </c>
      <c r="N567" s="213" t="s">
        <v>55</v>
      </c>
      <c r="O567" s="65"/>
      <c r="P567" s="166">
        <f>O567*H567</f>
        <v>0</v>
      </c>
      <c r="Q567" s="166">
        <v>0.0030000000000000001</v>
      </c>
      <c r="R567" s="166">
        <f>Q567*H567</f>
        <v>0.021000000000000001</v>
      </c>
      <c r="S567" s="166">
        <v>0</v>
      </c>
      <c r="T567" s="167">
        <f>S567*H567</f>
        <v>0</v>
      </c>
      <c r="AR567" s="16" t="s">
        <v>229</v>
      </c>
      <c r="AT567" s="16" t="s">
        <v>245</v>
      </c>
      <c r="AU567" s="16" t="s">
        <v>150</v>
      </c>
      <c r="AY567" s="16" t="s">
        <v>135</v>
      </c>
      <c r="BE567" s="168">
        <f>IF(N567="základní",J567,0)</f>
        <v>0</v>
      </c>
      <c r="BF567" s="168">
        <f>IF(N567="snížená",J567,0)</f>
        <v>0</v>
      </c>
      <c r="BG567" s="168">
        <f>IF(N567="zákl. přenesená",J567,0)</f>
        <v>0</v>
      </c>
      <c r="BH567" s="168">
        <f>IF(N567="sníž. přenesená",J567,0)</f>
        <v>0</v>
      </c>
      <c r="BI567" s="168">
        <f>IF(N567="nulová",J567,0)</f>
        <v>0</v>
      </c>
      <c r="BJ567" s="16" t="s">
        <v>23</v>
      </c>
      <c r="BK567" s="168">
        <f>ROUND(I567*H567,2)</f>
        <v>0</v>
      </c>
      <c r="BL567" s="16" t="s">
        <v>154</v>
      </c>
      <c r="BM567" s="16" t="s">
        <v>764</v>
      </c>
    </row>
    <row r="568" s="11" customFormat="1">
      <c r="B568" s="177"/>
      <c r="D568" s="170" t="s">
        <v>143</v>
      </c>
      <c r="E568" s="178" t="s">
        <v>1</v>
      </c>
      <c r="F568" s="179" t="s">
        <v>166</v>
      </c>
      <c r="H568" s="180">
        <v>7</v>
      </c>
      <c r="I568" s="181"/>
      <c r="L568" s="177"/>
      <c r="M568" s="182"/>
      <c r="N568" s="183"/>
      <c r="O568" s="183"/>
      <c r="P568" s="183"/>
      <c r="Q568" s="183"/>
      <c r="R568" s="183"/>
      <c r="S568" s="183"/>
      <c r="T568" s="184"/>
      <c r="AT568" s="178" t="s">
        <v>143</v>
      </c>
      <c r="AU568" s="178" t="s">
        <v>150</v>
      </c>
      <c r="AV568" s="11" t="s">
        <v>93</v>
      </c>
      <c r="AW568" s="11" t="s">
        <v>46</v>
      </c>
      <c r="AX568" s="11" t="s">
        <v>23</v>
      </c>
      <c r="AY568" s="178" t="s">
        <v>135</v>
      </c>
    </row>
    <row r="569" s="1" customFormat="1" ht="16.5" customHeight="1">
      <c r="B569" s="156"/>
      <c r="C569" s="204" t="s">
        <v>765</v>
      </c>
      <c r="D569" s="204" t="s">
        <v>245</v>
      </c>
      <c r="E569" s="205" t="s">
        <v>766</v>
      </c>
      <c r="F569" s="206" t="s">
        <v>767</v>
      </c>
      <c r="G569" s="207" t="s">
        <v>402</v>
      </c>
      <c r="H569" s="208">
        <v>7</v>
      </c>
      <c r="I569" s="209"/>
      <c r="J569" s="210">
        <f>ROUND(I569*H569,2)</f>
        <v>0</v>
      </c>
      <c r="K569" s="206" t="s">
        <v>194</v>
      </c>
      <c r="L569" s="211"/>
      <c r="M569" s="212" t="s">
        <v>1</v>
      </c>
      <c r="N569" s="213" t="s">
        <v>55</v>
      </c>
      <c r="O569" s="65"/>
      <c r="P569" s="166">
        <f>O569*H569</f>
        <v>0</v>
      </c>
      <c r="Q569" s="166">
        <v>0.00010000000000000001</v>
      </c>
      <c r="R569" s="166">
        <f>Q569*H569</f>
        <v>0.00069999999999999999</v>
      </c>
      <c r="S569" s="166">
        <v>0</v>
      </c>
      <c r="T569" s="167">
        <f>S569*H569</f>
        <v>0</v>
      </c>
      <c r="AR569" s="16" t="s">
        <v>229</v>
      </c>
      <c r="AT569" s="16" t="s">
        <v>245</v>
      </c>
      <c r="AU569" s="16" t="s">
        <v>150</v>
      </c>
      <c r="AY569" s="16" t="s">
        <v>135</v>
      </c>
      <c r="BE569" s="168">
        <f>IF(N569="základní",J569,0)</f>
        <v>0</v>
      </c>
      <c r="BF569" s="168">
        <f>IF(N569="snížená",J569,0)</f>
        <v>0</v>
      </c>
      <c r="BG569" s="168">
        <f>IF(N569="zákl. přenesená",J569,0)</f>
        <v>0</v>
      </c>
      <c r="BH569" s="168">
        <f>IF(N569="sníž. přenesená",J569,0)</f>
        <v>0</v>
      </c>
      <c r="BI569" s="168">
        <f>IF(N569="nulová",J569,0)</f>
        <v>0</v>
      </c>
      <c r="BJ569" s="16" t="s">
        <v>23</v>
      </c>
      <c r="BK569" s="168">
        <f>ROUND(I569*H569,2)</f>
        <v>0</v>
      </c>
      <c r="BL569" s="16" t="s">
        <v>154</v>
      </c>
      <c r="BM569" s="16" t="s">
        <v>768</v>
      </c>
    </row>
    <row r="570" s="11" customFormat="1">
      <c r="B570" s="177"/>
      <c r="D570" s="170" t="s">
        <v>143</v>
      </c>
      <c r="E570" s="178" t="s">
        <v>1</v>
      </c>
      <c r="F570" s="179" t="s">
        <v>166</v>
      </c>
      <c r="H570" s="180">
        <v>7</v>
      </c>
      <c r="I570" s="181"/>
      <c r="L570" s="177"/>
      <c r="M570" s="182"/>
      <c r="N570" s="183"/>
      <c r="O570" s="183"/>
      <c r="P570" s="183"/>
      <c r="Q570" s="183"/>
      <c r="R570" s="183"/>
      <c r="S570" s="183"/>
      <c r="T570" s="184"/>
      <c r="AT570" s="178" t="s">
        <v>143</v>
      </c>
      <c r="AU570" s="178" t="s">
        <v>150</v>
      </c>
      <c r="AV570" s="11" t="s">
        <v>93</v>
      </c>
      <c r="AW570" s="11" t="s">
        <v>46</v>
      </c>
      <c r="AX570" s="11" t="s">
        <v>23</v>
      </c>
      <c r="AY570" s="178" t="s">
        <v>135</v>
      </c>
    </row>
    <row r="571" s="1" customFormat="1" ht="16.5" customHeight="1">
      <c r="B571" s="156"/>
      <c r="C571" s="204" t="s">
        <v>769</v>
      </c>
      <c r="D571" s="204" t="s">
        <v>245</v>
      </c>
      <c r="E571" s="205" t="s">
        <v>770</v>
      </c>
      <c r="F571" s="206" t="s">
        <v>771</v>
      </c>
      <c r="G571" s="207" t="s">
        <v>402</v>
      </c>
      <c r="H571" s="208">
        <v>14</v>
      </c>
      <c r="I571" s="209"/>
      <c r="J571" s="210">
        <f>ROUND(I571*H571,2)</f>
        <v>0</v>
      </c>
      <c r="K571" s="206" t="s">
        <v>194</v>
      </c>
      <c r="L571" s="211"/>
      <c r="M571" s="212" t="s">
        <v>1</v>
      </c>
      <c r="N571" s="213" t="s">
        <v>55</v>
      </c>
      <c r="O571" s="65"/>
      <c r="P571" s="166">
        <f>O571*H571</f>
        <v>0</v>
      </c>
      <c r="Q571" s="166">
        <v>0.00035</v>
      </c>
      <c r="R571" s="166">
        <f>Q571*H571</f>
        <v>0.0048999999999999998</v>
      </c>
      <c r="S571" s="166">
        <v>0</v>
      </c>
      <c r="T571" s="167">
        <f>S571*H571</f>
        <v>0</v>
      </c>
      <c r="AR571" s="16" t="s">
        <v>229</v>
      </c>
      <c r="AT571" s="16" t="s">
        <v>245</v>
      </c>
      <c r="AU571" s="16" t="s">
        <v>150</v>
      </c>
      <c r="AY571" s="16" t="s">
        <v>135</v>
      </c>
      <c r="BE571" s="168">
        <f>IF(N571="základní",J571,0)</f>
        <v>0</v>
      </c>
      <c r="BF571" s="168">
        <f>IF(N571="snížená",J571,0)</f>
        <v>0</v>
      </c>
      <c r="BG571" s="168">
        <f>IF(N571="zákl. přenesená",J571,0)</f>
        <v>0</v>
      </c>
      <c r="BH571" s="168">
        <f>IF(N571="sníž. přenesená",J571,0)</f>
        <v>0</v>
      </c>
      <c r="BI571" s="168">
        <f>IF(N571="nulová",J571,0)</f>
        <v>0</v>
      </c>
      <c r="BJ571" s="16" t="s">
        <v>23</v>
      </c>
      <c r="BK571" s="168">
        <f>ROUND(I571*H571,2)</f>
        <v>0</v>
      </c>
      <c r="BL571" s="16" t="s">
        <v>154</v>
      </c>
      <c r="BM571" s="16" t="s">
        <v>772</v>
      </c>
    </row>
    <row r="572" s="11" customFormat="1">
      <c r="B572" s="177"/>
      <c r="D572" s="170" t="s">
        <v>143</v>
      </c>
      <c r="E572" s="178" t="s">
        <v>1</v>
      </c>
      <c r="F572" s="179" t="s">
        <v>267</v>
      </c>
      <c r="H572" s="180">
        <v>14</v>
      </c>
      <c r="I572" s="181"/>
      <c r="L572" s="177"/>
      <c r="M572" s="182"/>
      <c r="N572" s="183"/>
      <c r="O572" s="183"/>
      <c r="P572" s="183"/>
      <c r="Q572" s="183"/>
      <c r="R572" s="183"/>
      <c r="S572" s="183"/>
      <c r="T572" s="184"/>
      <c r="AT572" s="178" t="s">
        <v>143</v>
      </c>
      <c r="AU572" s="178" t="s">
        <v>150</v>
      </c>
      <c r="AV572" s="11" t="s">
        <v>93</v>
      </c>
      <c r="AW572" s="11" t="s">
        <v>46</v>
      </c>
      <c r="AX572" s="11" t="s">
        <v>23</v>
      </c>
      <c r="AY572" s="178" t="s">
        <v>135</v>
      </c>
    </row>
    <row r="573" s="1" customFormat="1" ht="16.5" customHeight="1">
      <c r="B573" s="156"/>
      <c r="C573" s="157" t="s">
        <v>773</v>
      </c>
      <c r="D573" s="157" t="s">
        <v>136</v>
      </c>
      <c r="E573" s="158" t="s">
        <v>774</v>
      </c>
      <c r="F573" s="159" t="s">
        <v>775</v>
      </c>
      <c r="G573" s="160" t="s">
        <v>302</v>
      </c>
      <c r="H573" s="161">
        <v>50</v>
      </c>
      <c r="I573" s="162"/>
      <c r="J573" s="163">
        <f>ROUND(I573*H573,2)</f>
        <v>0</v>
      </c>
      <c r="K573" s="159" t="s">
        <v>194</v>
      </c>
      <c r="L573" s="35"/>
      <c r="M573" s="164" t="s">
        <v>1</v>
      </c>
      <c r="N573" s="165" t="s">
        <v>55</v>
      </c>
      <c r="O573" s="65"/>
      <c r="P573" s="166">
        <f>O573*H573</f>
        <v>0</v>
      </c>
      <c r="Q573" s="166">
        <v>0</v>
      </c>
      <c r="R573" s="166">
        <f>Q573*H573</f>
        <v>0</v>
      </c>
      <c r="S573" s="166">
        <v>0</v>
      </c>
      <c r="T573" s="167">
        <f>S573*H573</f>
        <v>0</v>
      </c>
      <c r="AR573" s="16" t="s">
        <v>154</v>
      </c>
      <c r="AT573" s="16" t="s">
        <v>136</v>
      </c>
      <c r="AU573" s="16" t="s">
        <v>150</v>
      </c>
      <c r="AY573" s="16" t="s">
        <v>135</v>
      </c>
      <c r="BE573" s="168">
        <f>IF(N573="základní",J573,0)</f>
        <v>0</v>
      </c>
      <c r="BF573" s="168">
        <f>IF(N573="snížená",J573,0)</f>
        <v>0</v>
      </c>
      <c r="BG573" s="168">
        <f>IF(N573="zákl. přenesená",J573,0)</f>
        <v>0</v>
      </c>
      <c r="BH573" s="168">
        <f>IF(N573="sníž. přenesená",J573,0)</f>
        <v>0</v>
      </c>
      <c r="BI573" s="168">
        <f>IF(N573="nulová",J573,0)</f>
        <v>0</v>
      </c>
      <c r="BJ573" s="16" t="s">
        <v>23</v>
      </c>
      <c r="BK573" s="168">
        <f>ROUND(I573*H573,2)</f>
        <v>0</v>
      </c>
      <c r="BL573" s="16" t="s">
        <v>154</v>
      </c>
      <c r="BM573" s="16" t="s">
        <v>776</v>
      </c>
    </row>
    <row r="574" s="10" customFormat="1">
      <c r="B574" s="169"/>
      <c r="D574" s="170" t="s">
        <v>143</v>
      </c>
      <c r="E574" s="171" t="s">
        <v>1</v>
      </c>
      <c r="F574" s="172" t="s">
        <v>265</v>
      </c>
      <c r="H574" s="171" t="s">
        <v>1</v>
      </c>
      <c r="I574" s="173"/>
      <c r="L574" s="169"/>
      <c r="M574" s="174"/>
      <c r="N574" s="175"/>
      <c r="O574" s="175"/>
      <c r="P574" s="175"/>
      <c r="Q574" s="175"/>
      <c r="R574" s="175"/>
      <c r="S574" s="175"/>
      <c r="T574" s="176"/>
      <c r="AT574" s="171" t="s">
        <v>143</v>
      </c>
      <c r="AU574" s="171" t="s">
        <v>150</v>
      </c>
      <c r="AV574" s="10" t="s">
        <v>23</v>
      </c>
      <c r="AW574" s="10" t="s">
        <v>46</v>
      </c>
      <c r="AX574" s="10" t="s">
        <v>84</v>
      </c>
      <c r="AY574" s="171" t="s">
        <v>135</v>
      </c>
    </row>
    <row r="575" s="11" customFormat="1">
      <c r="B575" s="177"/>
      <c r="D575" s="170" t="s">
        <v>143</v>
      </c>
      <c r="E575" s="178" t="s">
        <v>1</v>
      </c>
      <c r="F575" s="179" t="s">
        <v>777</v>
      </c>
      <c r="H575" s="180">
        <v>50</v>
      </c>
      <c r="I575" s="181"/>
      <c r="L575" s="177"/>
      <c r="M575" s="182"/>
      <c r="N575" s="183"/>
      <c r="O575" s="183"/>
      <c r="P575" s="183"/>
      <c r="Q575" s="183"/>
      <c r="R575" s="183"/>
      <c r="S575" s="183"/>
      <c r="T575" s="184"/>
      <c r="AT575" s="178" t="s">
        <v>143</v>
      </c>
      <c r="AU575" s="178" t="s">
        <v>150</v>
      </c>
      <c r="AV575" s="11" t="s">
        <v>93</v>
      </c>
      <c r="AW575" s="11" t="s">
        <v>46</v>
      </c>
      <c r="AX575" s="11" t="s">
        <v>23</v>
      </c>
      <c r="AY575" s="178" t="s">
        <v>135</v>
      </c>
    </row>
    <row r="576" s="1" customFormat="1" ht="16.5" customHeight="1">
      <c r="B576" s="156"/>
      <c r="C576" s="157" t="s">
        <v>297</v>
      </c>
      <c r="D576" s="157" t="s">
        <v>136</v>
      </c>
      <c r="E576" s="158" t="s">
        <v>778</v>
      </c>
      <c r="F576" s="159" t="s">
        <v>779</v>
      </c>
      <c r="G576" s="160" t="s">
        <v>302</v>
      </c>
      <c r="H576" s="161">
        <v>50</v>
      </c>
      <c r="I576" s="162"/>
      <c r="J576" s="163">
        <f>ROUND(I576*H576,2)</f>
        <v>0</v>
      </c>
      <c r="K576" s="159" t="s">
        <v>194</v>
      </c>
      <c r="L576" s="35"/>
      <c r="M576" s="164" t="s">
        <v>1</v>
      </c>
      <c r="N576" s="165" t="s">
        <v>55</v>
      </c>
      <c r="O576" s="65"/>
      <c r="P576" s="166">
        <f>O576*H576</f>
        <v>0</v>
      </c>
      <c r="Q576" s="166">
        <v>0.00049669999999999998</v>
      </c>
      <c r="R576" s="166">
        <f>Q576*H576</f>
        <v>0.024834999999999999</v>
      </c>
      <c r="S576" s="166">
        <v>0</v>
      </c>
      <c r="T576" s="167">
        <f>S576*H576</f>
        <v>0</v>
      </c>
      <c r="AR576" s="16" t="s">
        <v>154</v>
      </c>
      <c r="AT576" s="16" t="s">
        <v>136</v>
      </c>
      <c r="AU576" s="16" t="s">
        <v>150</v>
      </c>
      <c r="AY576" s="16" t="s">
        <v>135</v>
      </c>
      <c r="BE576" s="168">
        <f>IF(N576="základní",J576,0)</f>
        <v>0</v>
      </c>
      <c r="BF576" s="168">
        <f>IF(N576="snížená",J576,0)</f>
        <v>0</v>
      </c>
      <c r="BG576" s="168">
        <f>IF(N576="zákl. přenesená",J576,0)</f>
        <v>0</v>
      </c>
      <c r="BH576" s="168">
        <f>IF(N576="sníž. přenesená",J576,0)</f>
        <v>0</v>
      </c>
      <c r="BI576" s="168">
        <f>IF(N576="nulová",J576,0)</f>
        <v>0</v>
      </c>
      <c r="BJ576" s="16" t="s">
        <v>23</v>
      </c>
      <c r="BK576" s="168">
        <f>ROUND(I576*H576,2)</f>
        <v>0</v>
      </c>
      <c r="BL576" s="16" t="s">
        <v>154</v>
      </c>
      <c r="BM576" s="16" t="s">
        <v>780</v>
      </c>
    </row>
    <row r="577" s="10" customFormat="1">
      <c r="B577" s="169"/>
      <c r="D577" s="170" t="s">
        <v>143</v>
      </c>
      <c r="E577" s="171" t="s">
        <v>1</v>
      </c>
      <c r="F577" s="172" t="s">
        <v>201</v>
      </c>
      <c r="H577" s="171" t="s">
        <v>1</v>
      </c>
      <c r="I577" s="173"/>
      <c r="L577" s="169"/>
      <c r="M577" s="174"/>
      <c r="N577" s="175"/>
      <c r="O577" s="175"/>
      <c r="P577" s="175"/>
      <c r="Q577" s="175"/>
      <c r="R577" s="175"/>
      <c r="S577" s="175"/>
      <c r="T577" s="176"/>
      <c r="AT577" s="171" t="s">
        <v>143</v>
      </c>
      <c r="AU577" s="171" t="s">
        <v>150</v>
      </c>
      <c r="AV577" s="10" t="s">
        <v>23</v>
      </c>
      <c r="AW577" s="10" t="s">
        <v>46</v>
      </c>
      <c r="AX577" s="10" t="s">
        <v>84</v>
      </c>
      <c r="AY577" s="171" t="s">
        <v>135</v>
      </c>
    </row>
    <row r="578" s="11" customFormat="1">
      <c r="B578" s="177"/>
      <c r="D578" s="170" t="s">
        <v>143</v>
      </c>
      <c r="E578" s="178" t="s">
        <v>1</v>
      </c>
      <c r="F578" s="179" t="s">
        <v>777</v>
      </c>
      <c r="H578" s="180">
        <v>50</v>
      </c>
      <c r="I578" s="181"/>
      <c r="L578" s="177"/>
      <c r="M578" s="182"/>
      <c r="N578" s="183"/>
      <c r="O578" s="183"/>
      <c r="P578" s="183"/>
      <c r="Q578" s="183"/>
      <c r="R578" s="183"/>
      <c r="S578" s="183"/>
      <c r="T578" s="184"/>
      <c r="AT578" s="178" t="s">
        <v>143</v>
      </c>
      <c r="AU578" s="178" t="s">
        <v>150</v>
      </c>
      <c r="AV578" s="11" t="s">
        <v>93</v>
      </c>
      <c r="AW578" s="11" t="s">
        <v>46</v>
      </c>
      <c r="AX578" s="11" t="s">
        <v>23</v>
      </c>
      <c r="AY578" s="178" t="s">
        <v>135</v>
      </c>
    </row>
    <row r="579" s="1" customFormat="1" ht="16.5" customHeight="1">
      <c r="B579" s="156"/>
      <c r="C579" s="157" t="s">
        <v>781</v>
      </c>
      <c r="D579" s="157" t="s">
        <v>136</v>
      </c>
      <c r="E579" s="158" t="s">
        <v>782</v>
      </c>
      <c r="F579" s="159" t="s">
        <v>783</v>
      </c>
      <c r="G579" s="160" t="s">
        <v>262</v>
      </c>
      <c r="H579" s="161">
        <v>14</v>
      </c>
      <c r="I579" s="162"/>
      <c r="J579" s="163">
        <f>ROUND(I579*H579,2)</f>
        <v>0</v>
      </c>
      <c r="K579" s="159" t="s">
        <v>194</v>
      </c>
      <c r="L579" s="35"/>
      <c r="M579" s="164" t="s">
        <v>1</v>
      </c>
      <c r="N579" s="165" t="s">
        <v>55</v>
      </c>
      <c r="O579" s="65"/>
      <c r="P579" s="166">
        <f>O579*H579</f>
        <v>0</v>
      </c>
      <c r="Q579" s="166">
        <v>0.26375999999999999</v>
      </c>
      <c r="R579" s="166">
        <f>Q579*H579</f>
        <v>3.6926399999999999</v>
      </c>
      <c r="S579" s="166">
        <v>0</v>
      </c>
      <c r="T579" s="167">
        <f>S579*H579</f>
        <v>0</v>
      </c>
      <c r="AR579" s="16" t="s">
        <v>154</v>
      </c>
      <c r="AT579" s="16" t="s">
        <v>136</v>
      </c>
      <c r="AU579" s="16" t="s">
        <v>150</v>
      </c>
      <c r="AY579" s="16" t="s">
        <v>135</v>
      </c>
      <c r="BE579" s="168">
        <f>IF(N579="základní",J579,0)</f>
        <v>0</v>
      </c>
      <c r="BF579" s="168">
        <f>IF(N579="snížená",J579,0)</f>
        <v>0</v>
      </c>
      <c r="BG579" s="168">
        <f>IF(N579="zákl. přenesená",J579,0)</f>
        <v>0</v>
      </c>
      <c r="BH579" s="168">
        <f>IF(N579="sníž. přenesená",J579,0)</f>
        <v>0</v>
      </c>
      <c r="BI579" s="168">
        <f>IF(N579="nulová",J579,0)</f>
        <v>0</v>
      </c>
      <c r="BJ579" s="16" t="s">
        <v>23</v>
      </c>
      <c r="BK579" s="168">
        <f>ROUND(I579*H579,2)</f>
        <v>0</v>
      </c>
      <c r="BL579" s="16" t="s">
        <v>154</v>
      </c>
      <c r="BM579" s="16" t="s">
        <v>784</v>
      </c>
    </row>
    <row r="580" s="10" customFormat="1">
      <c r="B580" s="169"/>
      <c r="D580" s="170" t="s">
        <v>143</v>
      </c>
      <c r="E580" s="171" t="s">
        <v>1</v>
      </c>
      <c r="F580" s="172" t="s">
        <v>785</v>
      </c>
      <c r="H580" s="171" t="s">
        <v>1</v>
      </c>
      <c r="I580" s="173"/>
      <c r="L580" s="169"/>
      <c r="M580" s="174"/>
      <c r="N580" s="175"/>
      <c r="O580" s="175"/>
      <c r="P580" s="175"/>
      <c r="Q580" s="175"/>
      <c r="R580" s="175"/>
      <c r="S580" s="175"/>
      <c r="T580" s="176"/>
      <c r="AT580" s="171" t="s">
        <v>143</v>
      </c>
      <c r="AU580" s="171" t="s">
        <v>150</v>
      </c>
      <c r="AV580" s="10" t="s">
        <v>23</v>
      </c>
      <c r="AW580" s="10" t="s">
        <v>46</v>
      </c>
      <c r="AX580" s="10" t="s">
        <v>84</v>
      </c>
      <c r="AY580" s="171" t="s">
        <v>135</v>
      </c>
    </row>
    <row r="581" s="11" customFormat="1">
      <c r="B581" s="177"/>
      <c r="D581" s="170" t="s">
        <v>143</v>
      </c>
      <c r="E581" s="178" t="s">
        <v>1</v>
      </c>
      <c r="F581" s="179" t="s">
        <v>786</v>
      </c>
      <c r="H581" s="180">
        <v>14</v>
      </c>
      <c r="I581" s="181"/>
      <c r="L581" s="177"/>
      <c r="M581" s="182"/>
      <c r="N581" s="183"/>
      <c r="O581" s="183"/>
      <c r="P581" s="183"/>
      <c r="Q581" s="183"/>
      <c r="R581" s="183"/>
      <c r="S581" s="183"/>
      <c r="T581" s="184"/>
      <c r="AT581" s="178" t="s">
        <v>143</v>
      </c>
      <c r="AU581" s="178" t="s">
        <v>150</v>
      </c>
      <c r="AV581" s="11" t="s">
        <v>93</v>
      </c>
      <c r="AW581" s="11" t="s">
        <v>46</v>
      </c>
      <c r="AX581" s="11" t="s">
        <v>23</v>
      </c>
      <c r="AY581" s="178" t="s">
        <v>135</v>
      </c>
    </row>
    <row r="582" s="1" customFormat="1" ht="16.5" customHeight="1">
      <c r="B582" s="156"/>
      <c r="C582" s="157" t="s">
        <v>787</v>
      </c>
      <c r="D582" s="157" t="s">
        <v>136</v>
      </c>
      <c r="E582" s="158" t="s">
        <v>788</v>
      </c>
      <c r="F582" s="159" t="s">
        <v>789</v>
      </c>
      <c r="G582" s="160" t="s">
        <v>262</v>
      </c>
      <c r="H582" s="161">
        <v>14</v>
      </c>
      <c r="I582" s="162"/>
      <c r="J582" s="163">
        <f>ROUND(I582*H582,2)</f>
        <v>0</v>
      </c>
      <c r="K582" s="159" t="s">
        <v>194</v>
      </c>
      <c r="L582" s="35"/>
      <c r="M582" s="164" t="s">
        <v>1</v>
      </c>
      <c r="N582" s="165" t="s">
        <v>55</v>
      </c>
      <c r="O582" s="65"/>
      <c r="P582" s="166">
        <f>O582*H582</f>
        <v>0</v>
      </c>
      <c r="Q582" s="166">
        <v>0.15620000000000001</v>
      </c>
      <c r="R582" s="166">
        <f>Q582*H582</f>
        <v>2.1867999999999999</v>
      </c>
      <c r="S582" s="166">
        <v>0</v>
      </c>
      <c r="T582" s="167">
        <f>S582*H582</f>
        <v>0</v>
      </c>
      <c r="AR582" s="16" t="s">
        <v>154</v>
      </c>
      <c r="AT582" s="16" t="s">
        <v>136</v>
      </c>
      <c r="AU582" s="16" t="s">
        <v>150</v>
      </c>
      <c r="AY582" s="16" t="s">
        <v>135</v>
      </c>
      <c r="BE582" s="168">
        <f>IF(N582="základní",J582,0)</f>
        <v>0</v>
      </c>
      <c r="BF582" s="168">
        <f>IF(N582="snížená",J582,0)</f>
        <v>0</v>
      </c>
      <c r="BG582" s="168">
        <f>IF(N582="zákl. přenesená",J582,0)</f>
        <v>0</v>
      </c>
      <c r="BH582" s="168">
        <f>IF(N582="sníž. přenesená",J582,0)</f>
        <v>0</v>
      </c>
      <c r="BI582" s="168">
        <f>IF(N582="nulová",J582,0)</f>
        <v>0</v>
      </c>
      <c r="BJ582" s="16" t="s">
        <v>23</v>
      </c>
      <c r="BK582" s="168">
        <f>ROUND(I582*H582,2)</f>
        <v>0</v>
      </c>
      <c r="BL582" s="16" t="s">
        <v>154</v>
      </c>
      <c r="BM582" s="16" t="s">
        <v>790</v>
      </c>
    </row>
    <row r="583" s="10" customFormat="1">
      <c r="B583" s="169"/>
      <c r="D583" s="170" t="s">
        <v>143</v>
      </c>
      <c r="E583" s="171" t="s">
        <v>1</v>
      </c>
      <c r="F583" s="172" t="s">
        <v>785</v>
      </c>
      <c r="H583" s="171" t="s">
        <v>1</v>
      </c>
      <c r="I583" s="173"/>
      <c r="L583" s="169"/>
      <c r="M583" s="174"/>
      <c r="N583" s="175"/>
      <c r="O583" s="175"/>
      <c r="P583" s="175"/>
      <c r="Q583" s="175"/>
      <c r="R583" s="175"/>
      <c r="S583" s="175"/>
      <c r="T583" s="176"/>
      <c r="AT583" s="171" t="s">
        <v>143</v>
      </c>
      <c r="AU583" s="171" t="s">
        <v>150</v>
      </c>
      <c r="AV583" s="10" t="s">
        <v>23</v>
      </c>
      <c r="AW583" s="10" t="s">
        <v>46</v>
      </c>
      <c r="AX583" s="10" t="s">
        <v>84</v>
      </c>
      <c r="AY583" s="171" t="s">
        <v>135</v>
      </c>
    </row>
    <row r="584" s="11" customFormat="1">
      <c r="B584" s="177"/>
      <c r="D584" s="170" t="s">
        <v>143</v>
      </c>
      <c r="E584" s="178" t="s">
        <v>1</v>
      </c>
      <c r="F584" s="179" t="s">
        <v>786</v>
      </c>
      <c r="H584" s="180">
        <v>14</v>
      </c>
      <c r="I584" s="181"/>
      <c r="L584" s="177"/>
      <c r="M584" s="182"/>
      <c r="N584" s="183"/>
      <c r="O584" s="183"/>
      <c r="P584" s="183"/>
      <c r="Q584" s="183"/>
      <c r="R584" s="183"/>
      <c r="S584" s="183"/>
      <c r="T584" s="184"/>
      <c r="AT584" s="178" t="s">
        <v>143</v>
      </c>
      <c r="AU584" s="178" t="s">
        <v>150</v>
      </c>
      <c r="AV584" s="11" t="s">
        <v>93</v>
      </c>
      <c r="AW584" s="11" t="s">
        <v>46</v>
      </c>
      <c r="AX584" s="11" t="s">
        <v>23</v>
      </c>
      <c r="AY584" s="178" t="s">
        <v>135</v>
      </c>
    </row>
    <row r="585" s="9" customFormat="1" ht="22.8" customHeight="1">
      <c r="B585" s="145"/>
      <c r="D585" s="146" t="s">
        <v>83</v>
      </c>
      <c r="E585" s="194" t="s">
        <v>791</v>
      </c>
      <c r="F585" s="194" t="s">
        <v>792</v>
      </c>
      <c r="I585" s="148"/>
      <c r="J585" s="195">
        <f>BK585</f>
        <v>0</v>
      </c>
      <c r="L585" s="145"/>
      <c r="M585" s="150"/>
      <c r="N585" s="151"/>
      <c r="O585" s="151"/>
      <c r="P585" s="152">
        <f>SUM(P586:P587)</f>
        <v>0</v>
      </c>
      <c r="Q585" s="151"/>
      <c r="R585" s="152">
        <f>SUM(R586:R587)</f>
        <v>0</v>
      </c>
      <c r="S585" s="151"/>
      <c r="T585" s="153">
        <f>SUM(T586:T587)</f>
        <v>0</v>
      </c>
      <c r="AR585" s="146" t="s">
        <v>23</v>
      </c>
      <c r="AT585" s="154" t="s">
        <v>83</v>
      </c>
      <c r="AU585" s="154" t="s">
        <v>23</v>
      </c>
      <c r="AY585" s="146" t="s">
        <v>135</v>
      </c>
      <c r="BK585" s="155">
        <f>SUM(BK586:BK587)</f>
        <v>0</v>
      </c>
    </row>
    <row r="586" s="1" customFormat="1" ht="16.5" customHeight="1">
      <c r="B586" s="156"/>
      <c r="C586" s="157" t="s">
        <v>793</v>
      </c>
      <c r="D586" s="157" t="s">
        <v>136</v>
      </c>
      <c r="E586" s="158" t="s">
        <v>794</v>
      </c>
      <c r="F586" s="159" t="s">
        <v>795</v>
      </c>
      <c r="G586" s="160" t="s">
        <v>248</v>
      </c>
      <c r="H586" s="161">
        <v>671.54700000000003</v>
      </c>
      <c r="I586" s="162"/>
      <c r="J586" s="163">
        <f>ROUND(I586*H586,2)</f>
        <v>0</v>
      </c>
      <c r="K586" s="159" t="s">
        <v>194</v>
      </c>
      <c r="L586" s="35"/>
      <c r="M586" s="164" t="s">
        <v>1</v>
      </c>
      <c r="N586" s="165" t="s">
        <v>55</v>
      </c>
      <c r="O586" s="65"/>
      <c r="P586" s="166">
        <f>O586*H586</f>
        <v>0</v>
      </c>
      <c r="Q586" s="166">
        <v>0</v>
      </c>
      <c r="R586" s="166">
        <f>Q586*H586</f>
        <v>0</v>
      </c>
      <c r="S586" s="166">
        <v>0</v>
      </c>
      <c r="T586" s="167">
        <f>S586*H586</f>
        <v>0</v>
      </c>
      <c r="AR586" s="16" t="s">
        <v>154</v>
      </c>
      <c r="AT586" s="16" t="s">
        <v>136</v>
      </c>
      <c r="AU586" s="16" t="s">
        <v>93</v>
      </c>
      <c r="AY586" s="16" t="s">
        <v>135</v>
      </c>
      <c r="BE586" s="168">
        <f>IF(N586="základní",J586,0)</f>
        <v>0</v>
      </c>
      <c r="BF586" s="168">
        <f>IF(N586="snížená",J586,0)</f>
        <v>0</v>
      </c>
      <c r="BG586" s="168">
        <f>IF(N586="zákl. přenesená",J586,0)</f>
        <v>0</v>
      </c>
      <c r="BH586" s="168">
        <f>IF(N586="sníž. přenesená",J586,0)</f>
        <v>0</v>
      </c>
      <c r="BI586" s="168">
        <f>IF(N586="nulová",J586,0)</f>
        <v>0</v>
      </c>
      <c r="BJ586" s="16" t="s">
        <v>23</v>
      </c>
      <c r="BK586" s="168">
        <f>ROUND(I586*H586,2)</f>
        <v>0</v>
      </c>
      <c r="BL586" s="16" t="s">
        <v>154</v>
      </c>
      <c r="BM586" s="16" t="s">
        <v>796</v>
      </c>
    </row>
    <row r="587" s="1" customFormat="1" ht="16.5" customHeight="1">
      <c r="B587" s="156"/>
      <c r="C587" s="157" t="s">
        <v>797</v>
      </c>
      <c r="D587" s="157" t="s">
        <v>136</v>
      </c>
      <c r="E587" s="158" t="s">
        <v>798</v>
      </c>
      <c r="F587" s="159" t="s">
        <v>799</v>
      </c>
      <c r="G587" s="160" t="s">
        <v>248</v>
      </c>
      <c r="H587" s="161">
        <v>671.54700000000003</v>
      </c>
      <c r="I587" s="162"/>
      <c r="J587" s="163">
        <f>ROUND(I587*H587,2)</f>
        <v>0</v>
      </c>
      <c r="K587" s="159" t="s">
        <v>194</v>
      </c>
      <c r="L587" s="35"/>
      <c r="M587" s="164" t="s">
        <v>1</v>
      </c>
      <c r="N587" s="165" t="s">
        <v>55</v>
      </c>
      <c r="O587" s="65"/>
      <c r="P587" s="166">
        <f>O587*H587</f>
        <v>0</v>
      </c>
      <c r="Q587" s="166">
        <v>0</v>
      </c>
      <c r="R587" s="166">
        <f>Q587*H587</f>
        <v>0</v>
      </c>
      <c r="S587" s="166">
        <v>0</v>
      </c>
      <c r="T587" s="167">
        <f>S587*H587</f>
        <v>0</v>
      </c>
      <c r="AR587" s="16" t="s">
        <v>154</v>
      </c>
      <c r="AT587" s="16" t="s">
        <v>136</v>
      </c>
      <c r="AU587" s="16" t="s">
        <v>93</v>
      </c>
      <c r="AY587" s="16" t="s">
        <v>135</v>
      </c>
      <c r="BE587" s="168">
        <f>IF(N587="základní",J587,0)</f>
        <v>0</v>
      </c>
      <c r="BF587" s="168">
        <f>IF(N587="snížená",J587,0)</f>
        <v>0</v>
      </c>
      <c r="BG587" s="168">
        <f>IF(N587="zákl. přenesená",J587,0)</f>
        <v>0</v>
      </c>
      <c r="BH587" s="168">
        <f>IF(N587="sníž. přenesená",J587,0)</f>
        <v>0</v>
      </c>
      <c r="BI587" s="168">
        <f>IF(N587="nulová",J587,0)</f>
        <v>0</v>
      </c>
      <c r="BJ587" s="16" t="s">
        <v>23</v>
      </c>
      <c r="BK587" s="168">
        <f>ROUND(I587*H587,2)</f>
        <v>0</v>
      </c>
      <c r="BL587" s="16" t="s">
        <v>154</v>
      </c>
      <c r="BM587" s="16" t="s">
        <v>800</v>
      </c>
    </row>
    <row r="588" s="9" customFormat="1" ht="25.92" customHeight="1">
      <c r="B588" s="145"/>
      <c r="D588" s="146" t="s">
        <v>83</v>
      </c>
      <c r="E588" s="147" t="s">
        <v>245</v>
      </c>
      <c r="F588" s="147" t="s">
        <v>801</v>
      </c>
      <c r="I588" s="148"/>
      <c r="J588" s="149">
        <f>BK588</f>
        <v>0</v>
      </c>
      <c r="L588" s="145"/>
      <c r="M588" s="150"/>
      <c r="N588" s="151"/>
      <c r="O588" s="151"/>
      <c r="P588" s="152">
        <f>P589+P598</f>
        <v>0</v>
      </c>
      <c r="Q588" s="151"/>
      <c r="R588" s="152">
        <f>R589+R598</f>
        <v>0</v>
      </c>
      <c r="S588" s="151"/>
      <c r="T588" s="153">
        <f>T589+T598</f>
        <v>0</v>
      </c>
      <c r="AR588" s="146" t="s">
        <v>150</v>
      </c>
      <c r="AT588" s="154" t="s">
        <v>83</v>
      </c>
      <c r="AU588" s="154" t="s">
        <v>84</v>
      </c>
      <c r="AY588" s="146" t="s">
        <v>135</v>
      </c>
      <c r="BK588" s="155">
        <f>BK589+BK598</f>
        <v>0</v>
      </c>
    </row>
    <row r="589" s="9" customFormat="1" ht="22.8" customHeight="1">
      <c r="B589" s="145"/>
      <c r="D589" s="146" t="s">
        <v>83</v>
      </c>
      <c r="E589" s="194" t="s">
        <v>802</v>
      </c>
      <c r="F589" s="194" t="s">
        <v>803</v>
      </c>
      <c r="I589" s="148"/>
      <c r="J589" s="195">
        <f>BK589</f>
        <v>0</v>
      </c>
      <c r="L589" s="145"/>
      <c r="M589" s="150"/>
      <c r="N589" s="151"/>
      <c r="O589" s="151"/>
      <c r="P589" s="152">
        <f>SUM(P590:P597)</f>
        <v>0</v>
      </c>
      <c r="Q589" s="151"/>
      <c r="R589" s="152">
        <f>SUM(R590:R597)</f>
        <v>0</v>
      </c>
      <c r="S589" s="151"/>
      <c r="T589" s="153">
        <f>SUM(T590:T597)</f>
        <v>0</v>
      </c>
      <c r="AR589" s="146" t="s">
        <v>150</v>
      </c>
      <c r="AT589" s="154" t="s">
        <v>83</v>
      </c>
      <c r="AU589" s="154" t="s">
        <v>23</v>
      </c>
      <c r="AY589" s="146" t="s">
        <v>135</v>
      </c>
      <c r="BK589" s="155">
        <f>SUM(BK590:BK597)</f>
        <v>0</v>
      </c>
    </row>
    <row r="590" s="1" customFormat="1" ht="16.5" customHeight="1">
      <c r="B590" s="156"/>
      <c r="C590" s="157" t="s">
        <v>804</v>
      </c>
      <c r="D590" s="157" t="s">
        <v>136</v>
      </c>
      <c r="E590" s="158" t="s">
        <v>805</v>
      </c>
      <c r="F590" s="159" t="s">
        <v>806</v>
      </c>
      <c r="G590" s="160" t="s">
        <v>302</v>
      </c>
      <c r="H590" s="161">
        <v>6</v>
      </c>
      <c r="I590" s="162"/>
      <c r="J590" s="163">
        <f>ROUND(I590*H590,2)</f>
        <v>0</v>
      </c>
      <c r="K590" s="159" t="s">
        <v>1</v>
      </c>
      <c r="L590" s="35"/>
      <c r="M590" s="164" t="s">
        <v>1</v>
      </c>
      <c r="N590" s="165" t="s">
        <v>55</v>
      </c>
      <c r="O590" s="65"/>
      <c r="P590" s="166">
        <f>O590*H590</f>
        <v>0</v>
      </c>
      <c r="Q590" s="166">
        <v>0</v>
      </c>
      <c r="R590" s="166">
        <f>Q590*H590</f>
        <v>0</v>
      </c>
      <c r="S590" s="166">
        <v>0</v>
      </c>
      <c r="T590" s="167">
        <f>S590*H590</f>
        <v>0</v>
      </c>
      <c r="AR590" s="16" t="s">
        <v>546</v>
      </c>
      <c r="AT590" s="16" t="s">
        <v>136</v>
      </c>
      <c r="AU590" s="16" t="s">
        <v>93</v>
      </c>
      <c r="AY590" s="16" t="s">
        <v>135</v>
      </c>
      <c r="BE590" s="168">
        <f>IF(N590="základní",J590,0)</f>
        <v>0</v>
      </c>
      <c r="BF590" s="168">
        <f>IF(N590="snížená",J590,0)</f>
        <v>0</v>
      </c>
      <c r="BG590" s="168">
        <f>IF(N590="zákl. přenesená",J590,0)</f>
        <v>0</v>
      </c>
      <c r="BH590" s="168">
        <f>IF(N590="sníž. přenesená",J590,0)</f>
        <v>0</v>
      </c>
      <c r="BI590" s="168">
        <f>IF(N590="nulová",J590,0)</f>
        <v>0</v>
      </c>
      <c r="BJ590" s="16" t="s">
        <v>23</v>
      </c>
      <c r="BK590" s="168">
        <f>ROUND(I590*H590,2)</f>
        <v>0</v>
      </c>
      <c r="BL590" s="16" t="s">
        <v>546</v>
      </c>
      <c r="BM590" s="16" t="s">
        <v>807</v>
      </c>
    </row>
    <row r="591" s="10" customFormat="1">
      <c r="B591" s="169"/>
      <c r="D591" s="170" t="s">
        <v>143</v>
      </c>
      <c r="E591" s="171" t="s">
        <v>1</v>
      </c>
      <c r="F591" s="172" t="s">
        <v>808</v>
      </c>
      <c r="H591" s="171" t="s">
        <v>1</v>
      </c>
      <c r="I591" s="173"/>
      <c r="L591" s="169"/>
      <c r="M591" s="174"/>
      <c r="N591" s="175"/>
      <c r="O591" s="175"/>
      <c r="P591" s="175"/>
      <c r="Q591" s="175"/>
      <c r="R591" s="175"/>
      <c r="S591" s="175"/>
      <c r="T591" s="176"/>
      <c r="AT591" s="171" t="s">
        <v>143</v>
      </c>
      <c r="AU591" s="171" t="s">
        <v>93</v>
      </c>
      <c r="AV591" s="10" t="s">
        <v>23</v>
      </c>
      <c r="AW591" s="10" t="s">
        <v>46</v>
      </c>
      <c r="AX591" s="10" t="s">
        <v>84</v>
      </c>
      <c r="AY591" s="171" t="s">
        <v>135</v>
      </c>
    </row>
    <row r="592" s="10" customFormat="1">
      <c r="B592" s="169"/>
      <c r="D592" s="170" t="s">
        <v>143</v>
      </c>
      <c r="E592" s="171" t="s">
        <v>1</v>
      </c>
      <c r="F592" s="172" t="s">
        <v>217</v>
      </c>
      <c r="H592" s="171" t="s">
        <v>1</v>
      </c>
      <c r="I592" s="173"/>
      <c r="L592" s="169"/>
      <c r="M592" s="174"/>
      <c r="N592" s="175"/>
      <c r="O592" s="175"/>
      <c r="P592" s="175"/>
      <c r="Q592" s="175"/>
      <c r="R592" s="175"/>
      <c r="S592" s="175"/>
      <c r="T592" s="176"/>
      <c r="AT592" s="171" t="s">
        <v>143</v>
      </c>
      <c r="AU592" s="171" t="s">
        <v>93</v>
      </c>
      <c r="AV592" s="10" t="s">
        <v>23</v>
      </c>
      <c r="AW592" s="10" t="s">
        <v>46</v>
      </c>
      <c r="AX592" s="10" t="s">
        <v>84</v>
      </c>
      <c r="AY592" s="171" t="s">
        <v>135</v>
      </c>
    </row>
    <row r="593" s="11" customFormat="1">
      <c r="B593" s="177"/>
      <c r="D593" s="170" t="s">
        <v>143</v>
      </c>
      <c r="E593" s="178" t="s">
        <v>1</v>
      </c>
      <c r="F593" s="179" t="s">
        <v>809</v>
      </c>
      <c r="H593" s="180">
        <v>6</v>
      </c>
      <c r="I593" s="181"/>
      <c r="L593" s="177"/>
      <c r="M593" s="182"/>
      <c r="N593" s="183"/>
      <c r="O593" s="183"/>
      <c r="P593" s="183"/>
      <c r="Q593" s="183"/>
      <c r="R593" s="183"/>
      <c r="S593" s="183"/>
      <c r="T593" s="184"/>
      <c r="AT593" s="178" t="s">
        <v>143</v>
      </c>
      <c r="AU593" s="178" t="s">
        <v>93</v>
      </c>
      <c r="AV593" s="11" t="s">
        <v>93</v>
      </c>
      <c r="AW593" s="11" t="s">
        <v>46</v>
      </c>
      <c r="AX593" s="11" t="s">
        <v>23</v>
      </c>
      <c r="AY593" s="178" t="s">
        <v>135</v>
      </c>
    </row>
    <row r="594" s="1" customFormat="1" ht="16.5" customHeight="1">
      <c r="B594" s="156"/>
      <c r="C594" s="157" t="s">
        <v>810</v>
      </c>
      <c r="D594" s="157" t="s">
        <v>136</v>
      </c>
      <c r="E594" s="158" t="s">
        <v>811</v>
      </c>
      <c r="F594" s="159" t="s">
        <v>812</v>
      </c>
      <c r="G594" s="160" t="s">
        <v>302</v>
      </c>
      <c r="H594" s="161">
        <v>6</v>
      </c>
      <c r="I594" s="162"/>
      <c r="J594" s="163">
        <f>ROUND(I594*H594,2)</f>
        <v>0</v>
      </c>
      <c r="K594" s="159" t="s">
        <v>1</v>
      </c>
      <c r="L594" s="35"/>
      <c r="M594" s="164" t="s">
        <v>1</v>
      </c>
      <c r="N594" s="165" t="s">
        <v>55</v>
      </c>
      <c r="O594" s="65"/>
      <c r="P594" s="166">
        <f>O594*H594</f>
        <v>0</v>
      </c>
      <c r="Q594" s="166">
        <v>0</v>
      </c>
      <c r="R594" s="166">
        <f>Q594*H594</f>
        <v>0</v>
      </c>
      <c r="S594" s="166">
        <v>0</v>
      </c>
      <c r="T594" s="167">
        <f>S594*H594</f>
        <v>0</v>
      </c>
      <c r="AR594" s="16" t="s">
        <v>546</v>
      </c>
      <c r="AT594" s="16" t="s">
        <v>136</v>
      </c>
      <c r="AU594" s="16" t="s">
        <v>93</v>
      </c>
      <c r="AY594" s="16" t="s">
        <v>135</v>
      </c>
      <c r="BE594" s="168">
        <f>IF(N594="základní",J594,0)</f>
        <v>0</v>
      </c>
      <c r="BF594" s="168">
        <f>IF(N594="snížená",J594,0)</f>
        <v>0</v>
      </c>
      <c r="BG594" s="168">
        <f>IF(N594="zákl. přenesená",J594,0)</f>
        <v>0</v>
      </c>
      <c r="BH594" s="168">
        <f>IF(N594="sníž. přenesená",J594,0)</f>
        <v>0</v>
      </c>
      <c r="BI594" s="168">
        <f>IF(N594="nulová",J594,0)</f>
        <v>0</v>
      </c>
      <c r="BJ594" s="16" t="s">
        <v>23</v>
      </c>
      <c r="BK594" s="168">
        <f>ROUND(I594*H594,2)</f>
        <v>0</v>
      </c>
      <c r="BL594" s="16" t="s">
        <v>546</v>
      </c>
      <c r="BM594" s="16" t="s">
        <v>813</v>
      </c>
    </row>
    <row r="595" s="10" customFormat="1">
      <c r="B595" s="169"/>
      <c r="D595" s="170" t="s">
        <v>143</v>
      </c>
      <c r="E595" s="171" t="s">
        <v>1</v>
      </c>
      <c r="F595" s="172" t="s">
        <v>808</v>
      </c>
      <c r="H595" s="171" t="s">
        <v>1</v>
      </c>
      <c r="I595" s="173"/>
      <c r="L595" s="169"/>
      <c r="M595" s="174"/>
      <c r="N595" s="175"/>
      <c r="O595" s="175"/>
      <c r="P595" s="175"/>
      <c r="Q595" s="175"/>
      <c r="R595" s="175"/>
      <c r="S595" s="175"/>
      <c r="T595" s="176"/>
      <c r="AT595" s="171" t="s">
        <v>143</v>
      </c>
      <c r="AU595" s="171" t="s">
        <v>93</v>
      </c>
      <c r="AV595" s="10" t="s">
        <v>23</v>
      </c>
      <c r="AW595" s="10" t="s">
        <v>46</v>
      </c>
      <c r="AX595" s="10" t="s">
        <v>84</v>
      </c>
      <c r="AY595" s="171" t="s">
        <v>135</v>
      </c>
    </row>
    <row r="596" s="10" customFormat="1">
      <c r="B596" s="169"/>
      <c r="D596" s="170" t="s">
        <v>143</v>
      </c>
      <c r="E596" s="171" t="s">
        <v>1</v>
      </c>
      <c r="F596" s="172" t="s">
        <v>217</v>
      </c>
      <c r="H596" s="171" t="s">
        <v>1</v>
      </c>
      <c r="I596" s="173"/>
      <c r="L596" s="169"/>
      <c r="M596" s="174"/>
      <c r="N596" s="175"/>
      <c r="O596" s="175"/>
      <c r="P596" s="175"/>
      <c r="Q596" s="175"/>
      <c r="R596" s="175"/>
      <c r="S596" s="175"/>
      <c r="T596" s="176"/>
      <c r="AT596" s="171" t="s">
        <v>143</v>
      </c>
      <c r="AU596" s="171" t="s">
        <v>93</v>
      </c>
      <c r="AV596" s="10" t="s">
        <v>23</v>
      </c>
      <c r="AW596" s="10" t="s">
        <v>46</v>
      </c>
      <c r="AX596" s="10" t="s">
        <v>84</v>
      </c>
      <c r="AY596" s="171" t="s">
        <v>135</v>
      </c>
    </row>
    <row r="597" s="11" customFormat="1">
      <c r="B597" s="177"/>
      <c r="D597" s="170" t="s">
        <v>143</v>
      </c>
      <c r="E597" s="178" t="s">
        <v>1</v>
      </c>
      <c r="F597" s="179" t="s">
        <v>809</v>
      </c>
      <c r="H597" s="180">
        <v>6</v>
      </c>
      <c r="I597" s="181"/>
      <c r="L597" s="177"/>
      <c r="M597" s="182"/>
      <c r="N597" s="183"/>
      <c r="O597" s="183"/>
      <c r="P597" s="183"/>
      <c r="Q597" s="183"/>
      <c r="R597" s="183"/>
      <c r="S597" s="183"/>
      <c r="T597" s="184"/>
      <c r="AT597" s="178" t="s">
        <v>143</v>
      </c>
      <c r="AU597" s="178" t="s">
        <v>93</v>
      </c>
      <c r="AV597" s="11" t="s">
        <v>93</v>
      </c>
      <c r="AW597" s="11" t="s">
        <v>46</v>
      </c>
      <c r="AX597" s="11" t="s">
        <v>23</v>
      </c>
      <c r="AY597" s="178" t="s">
        <v>135</v>
      </c>
    </row>
    <row r="598" s="9" customFormat="1" ht="22.8" customHeight="1">
      <c r="B598" s="145"/>
      <c r="D598" s="146" t="s">
        <v>83</v>
      </c>
      <c r="E598" s="194" t="s">
        <v>814</v>
      </c>
      <c r="F598" s="194" t="s">
        <v>815</v>
      </c>
      <c r="I598" s="148"/>
      <c r="J598" s="195">
        <f>BK598</f>
        <v>0</v>
      </c>
      <c r="L598" s="145"/>
      <c r="M598" s="150"/>
      <c r="N598" s="151"/>
      <c r="O598" s="151"/>
      <c r="P598" s="152">
        <f>SUM(P599:P606)</f>
        <v>0</v>
      </c>
      <c r="Q598" s="151"/>
      <c r="R598" s="152">
        <f>SUM(R599:R606)</f>
        <v>0</v>
      </c>
      <c r="S598" s="151"/>
      <c r="T598" s="153">
        <f>SUM(T599:T606)</f>
        <v>0</v>
      </c>
      <c r="AR598" s="146" t="s">
        <v>150</v>
      </c>
      <c r="AT598" s="154" t="s">
        <v>83</v>
      </c>
      <c r="AU598" s="154" t="s">
        <v>23</v>
      </c>
      <c r="AY598" s="146" t="s">
        <v>135</v>
      </c>
      <c r="BK598" s="155">
        <f>SUM(BK599:BK606)</f>
        <v>0</v>
      </c>
    </row>
    <row r="599" s="1" customFormat="1" ht="16.5" customHeight="1">
      <c r="B599" s="156"/>
      <c r="C599" s="157" t="s">
        <v>816</v>
      </c>
      <c r="D599" s="157" t="s">
        <v>136</v>
      </c>
      <c r="E599" s="158" t="s">
        <v>817</v>
      </c>
      <c r="F599" s="159" t="s">
        <v>818</v>
      </c>
      <c r="G599" s="160" t="s">
        <v>302</v>
      </c>
      <c r="H599" s="161">
        <v>16</v>
      </c>
      <c r="I599" s="162"/>
      <c r="J599" s="163">
        <f>ROUND(I599*H599,2)</f>
        <v>0</v>
      </c>
      <c r="K599" s="159" t="s">
        <v>194</v>
      </c>
      <c r="L599" s="35"/>
      <c r="M599" s="164" t="s">
        <v>1</v>
      </c>
      <c r="N599" s="165" t="s">
        <v>55</v>
      </c>
      <c r="O599" s="65"/>
      <c r="P599" s="166">
        <f>O599*H599</f>
        <v>0</v>
      </c>
      <c r="Q599" s="166">
        <v>0</v>
      </c>
      <c r="R599" s="166">
        <f>Q599*H599</f>
        <v>0</v>
      </c>
      <c r="S599" s="166">
        <v>0</v>
      </c>
      <c r="T599" s="167">
        <f>S599*H599</f>
        <v>0</v>
      </c>
      <c r="AR599" s="16" t="s">
        <v>546</v>
      </c>
      <c r="AT599" s="16" t="s">
        <v>136</v>
      </c>
      <c r="AU599" s="16" t="s">
        <v>93</v>
      </c>
      <c r="AY599" s="16" t="s">
        <v>135</v>
      </c>
      <c r="BE599" s="168">
        <f>IF(N599="základní",J599,0)</f>
        <v>0</v>
      </c>
      <c r="BF599" s="168">
        <f>IF(N599="snížená",J599,0)</f>
        <v>0</v>
      </c>
      <c r="BG599" s="168">
        <f>IF(N599="zákl. přenesená",J599,0)</f>
        <v>0</v>
      </c>
      <c r="BH599" s="168">
        <f>IF(N599="sníž. přenesená",J599,0)</f>
        <v>0</v>
      </c>
      <c r="BI599" s="168">
        <f>IF(N599="nulová",J599,0)</f>
        <v>0</v>
      </c>
      <c r="BJ599" s="16" t="s">
        <v>23</v>
      </c>
      <c r="BK599" s="168">
        <f>ROUND(I599*H599,2)</f>
        <v>0</v>
      </c>
      <c r="BL599" s="16" t="s">
        <v>546</v>
      </c>
      <c r="BM599" s="16" t="s">
        <v>819</v>
      </c>
    </row>
    <row r="600" s="10" customFormat="1">
      <c r="B600" s="169"/>
      <c r="D600" s="170" t="s">
        <v>143</v>
      </c>
      <c r="E600" s="171" t="s">
        <v>1</v>
      </c>
      <c r="F600" s="172" t="s">
        <v>820</v>
      </c>
      <c r="H600" s="171" t="s">
        <v>1</v>
      </c>
      <c r="I600" s="173"/>
      <c r="L600" s="169"/>
      <c r="M600" s="174"/>
      <c r="N600" s="175"/>
      <c r="O600" s="175"/>
      <c r="P600" s="175"/>
      <c r="Q600" s="175"/>
      <c r="R600" s="175"/>
      <c r="S600" s="175"/>
      <c r="T600" s="176"/>
      <c r="AT600" s="171" t="s">
        <v>143</v>
      </c>
      <c r="AU600" s="171" t="s">
        <v>93</v>
      </c>
      <c r="AV600" s="10" t="s">
        <v>23</v>
      </c>
      <c r="AW600" s="10" t="s">
        <v>46</v>
      </c>
      <c r="AX600" s="10" t="s">
        <v>84</v>
      </c>
      <c r="AY600" s="171" t="s">
        <v>135</v>
      </c>
    </row>
    <row r="601" s="10" customFormat="1">
      <c r="B601" s="169"/>
      <c r="D601" s="170" t="s">
        <v>143</v>
      </c>
      <c r="E601" s="171" t="s">
        <v>1</v>
      </c>
      <c r="F601" s="172" t="s">
        <v>217</v>
      </c>
      <c r="H601" s="171" t="s">
        <v>1</v>
      </c>
      <c r="I601" s="173"/>
      <c r="L601" s="169"/>
      <c r="M601" s="174"/>
      <c r="N601" s="175"/>
      <c r="O601" s="175"/>
      <c r="P601" s="175"/>
      <c r="Q601" s="175"/>
      <c r="R601" s="175"/>
      <c r="S601" s="175"/>
      <c r="T601" s="176"/>
      <c r="AT601" s="171" t="s">
        <v>143</v>
      </c>
      <c r="AU601" s="171" t="s">
        <v>93</v>
      </c>
      <c r="AV601" s="10" t="s">
        <v>23</v>
      </c>
      <c r="AW601" s="10" t="s">
        <v>46</v>
      </c>
      <c r="AX601" s="10" t="s">
        <v>84</v>
      </c>
      <c r="AY601" s="171" t="s">
        <v>135</v>
      </c>
    </row>
    <row r="602" s="11" customFormat="1">
      <c r="B602" s="177"/>
      <c r="D602" s="170" t="s">
        <v>143</v>
      </c>
      <c r="E602" s="178" t="s">
        <v>1</v>
      </c>
      <c r="F602" s="179" t="s">
        <v>821</v>
      </c>
      <c r="H602" s="180">
        <v>16</v>
      </c>
      <c r="I602" s="181"/>
      <c r="L602" s="177"/>
      <c r="M602" s="182"/>
      <c r="N602" s="183"/>
      <c r="O602" s="183"/>
      <c r="P602" s="183"/>
      <c r="Q602" s="183"/>
      <c r="R602" s="183"/>
      <c r="S602" s="183"/>
      <c r="T602" s="184"/>
      <c r="AT602" s="178" t="s">
        <v>143</v>
      </c>
      <c r="AU602" s="178" t="s">
        <v>93</v>
      </c>
      <c r="AV602" s="11" t="s">
        <v>93</v>
      </c>
      <c r="AW602" s="11" t="s">
        <v>46</v>
      </c>
      <c r="AX602" s="11" t="s">
        <v>23</v>
      </c>
      <c r="AY602" s="178" t="s">
        <v>135</v>
      </c>
    </row>
    <row r="603" s="1" customFormat="1" ht="16.5" customHeight="1">
      <c r="B603" s="156"/>
      <c r="C603" s="157" t="s">
        <v>822</v>
      </c>
      <c r="D603" s="157" t="s">
        <v>136</v>
      </c>
      <c r="E603" s="158" t="s">
        <v>823</v>
      </c>
      <c r="F603" s="159" t="s">
        <v>824</v>
      </c>
      <c r="G603" s="160" t="s">
        <v>302</v>
      </c>
      <c r="H603" s="161">
        <v>16</v>
      </c>
      <c r="I603" s="162"/>
      <c r="J603" s="163">
        <f>ROUND(I603*H603,2)</f>
        <v>0</v>
      </c>
      <c r="K603" s="159" t="s">
        <v>1</v>
      </c>
      <c r="L603" s="35"/>
      <c r="M603" s="164" t="s">
        <v>1</v>
      </c>
      <c r="N603" s="165" t="s">
        <v>55</v>
      </c>
      <c r="O603" s="65"/>
      <c r="P603" s="166">
        <f>O603*H603</f>
        <v>0</v>
      </c>
      <c r="Q603" s="166">
        <v>0</v>
      </c>
      <c r="R603" s="166">
        <f>Q603*H603</f>
        <v>0</v>
      </c>
      <c r="S603" s="166">
        <v>0</v>
      </c>
      <c r="T603" s="167">
        <f>S603*H603</f>
        <v>0</v>
      </c>
      <c r="AR603" s="16" t="s">
        <v>546</v>
      </c>
      <c r="AT603" s="16" t="s">
        <v>136</v>
      </c>
      <c r="AU603" s="16" t="s">
        <v>93</v>
      </c>
      <c r="AY603" s="16" t="s">
        <v>135</v>
      </c>
      <c r="BE603" s="168">
        <f>IF(N603="základní",J603,0)</f>
        <v>0</v>
      </c>
      <c r="BF603" s="168">
        <f>IF(N603="snížená",J603,0)</f>
        <v>0</v>
      </c>
      <c r="BG603" s="168">
        <f>IF(N603="zákl. přenesená",J603,0)</f>
        <v>0</v>
      </c>
      <c r="BH603" s="168">
        <f>IF(N603="sníž. přenesená",J603,0)</f>
        <v>0</v>
      </c>
      <c r="BI603" s="168">
        <f>IF(N603="nulová",J603,0)</f>
        <v>0</v>
      </c>
      <c r="BJ603" s="16" t="s">
        <v>23</v>
      </c>
      <c r="BK603" s="168">
        <f>ROUND(I603*H603,2)</f>
        <v>0</v>
      </c>
      <c r="BL603" s="16" t="s">
        <v>546</v>
      </c>
      <c r="BM603" s="16" t="s">
        <v>825</v>
      </c>
    </row>
    <row r="604" s="10" customFormat="1">
      <c r="B604" s="169"/>
      <c r="D604" s="170" t="s">
        <v>143</v>
      </c>
      <c r="E604" s="171" t="s">
        <v>1</v>
      </c>
      <c r="F604" s="172" t="s">
        <v>820</v>
      </c>
      <c r="H604" s="171" t="s">
        <v>1</v>
      </c>
      <c r="I604" s="173"/>
      <c r="L604" s="169"/>
      <c r="M604" s="174"/>
      <c r="N604" s="175"/>
      <c r="O604" s="175"/>
      <c r="P604" s="175"/>
      <c r="Q604" s="175"/>
      <c r="R604" s="175"/>
      <c r="S604" s="175"/>
      <c r="T604" s="176"/>
      <c r="AT604" s="171" t="s">
        <v>143</v>
      </c>
      <c r="AU604" s="171" t="s">
        <v>93</v>
      </c>
      <c r="AV604" s="10" t="s">
        <v>23</v>
      </c>
      <c r="AW604" s="10" t="s">
        <v>46</v>
      </c>
      <c r="AX604" s="10" t="s">
        <v>84</v>
      </c>
      <c r="AY604" s="171" t="s">
        <v>135</v>
      </c>
    </row>
    <row r="605" s="10" customFormat="1">
      <c r="B605" s="169"/>
      <c r="D605" s="170" t="s">
        <v>143</v>
      </c>
      <c r="E605" s="171" t="s">
        <v>1</v>
      </c>
      <c r="F605" s="172" t="s">
        <v>217</v>
      </c>
      <c r="H605" s="171" t="s">
        <v>1</v>
      </c>
      <c r="I605" s="173"/>
      <c r="L605" s="169"/>
      <c r="M605" s="174"/>
      <c r="N605" s="175"/>
      <c r="O605" s="175"/>
      <c r="P605" s="175"/>
      <c r="Q605" s="175"/>
      <c r="R605" s="175"/>
      <c r="S605" s="175"/>
      <c r="T605" s="176"/>
      <c r="AT605" s="171" t="s">
        <v>143</v>
      </c>
      <c r="AU605" s="171" t="s">
        <v>93</v>
      </c>
      <c r="AV605" s="10" t="s">
        <v>23</v>
      </c>
      <c r="AW605" s="10" t="s">
        <v>46</v>
      </c>
      <c r="AX605" s="10" t="s">
        <v>84</v>
      </c>
      <c r="AY605" s="171" t="s">
        <v>135</v>
      </c>
    </row>
    <row r="606" s="11" customFormat="1">
      <c r="B606" s="177"/>
      <c r="D606" s="170" t="s">
        <v>143</v>
      </c>
      <c r="E606" s="178" t="s">
        <v>1</v>
      </c>
      <c r="F606" s="179" t="s">
        <v>821</v>
      </c>
      <c r="H606" s="180">
        <v>16</v>
      </c>
      <c r="I606" s="181"/>
      <c r="L606" s="177"/>
      <c r="M606" s="185"/>
      <c r="N606" s="186"/>
      <c r="O606" s="186"/>
      <c r="P606" s="186"/>
      <c r="Q606" s="186"/>
      <c r="R606" s="186"/>
      <c r="S606" s="186"/>
      <c r="T606" s="187"/>
      <c r="AT606" s="178" t="s">
        <v>143</v>
      </c>
      <c r="AU606" s="178" t="s">
        <v>93</v>
      </c>
      <c r="AV606" s="11" t="s">
        <v>93</v>
      </c>
      <c r="AW606" s="11" t="s">
        <v>46</v>
      </c>
      <c r="AX606" s="11" t="s">
        <v>23</v>
      </c>
      <c r="AY606" s="178" t="s">
        <v>135</v>
      </c>
    </row>
    <row r="607" s="1" customFormat="1" ht="6.96" customHeight="1">
      <c r="B607" s="50"/>
      <c r="C607" s="51"/>
      <c r="D607" s="51"/>
      <c r="E607" s="51"/>
      <c r="F607" s="51"/>
      <c r="G607" s="51"/>
      <c r="H607" s="51"/>
      <c r="I607" s="125"/>
      <c r="J607" s="51"/>
      <c r="K607" s="51"/>
      <c r="L607" s="35"/>
    </row>
  </sheetData>
  <autoFilter ref="C95:K606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5" t="s">
        <v>5</v>
      </c>
      <c r="AT2" s="16" t="s">
        <v>100</v>
      </c>
    </row>
    <row r="3" hidden="1" ht="6.96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93</v>
      </c>
    </row>
    <row r="4" hidden="1" ht="24.96" customHeight="1">
      <c r="B4" s="19"/>
      <c r="D4" s="20" t="s">
        <v>110</v>
      </c>
      <c r="L4" s="19"/>
      <c r="M4" s="21" t="s">
        <v>10</v>
      </c>
      <c r="AT4" s="16" t="s">
        <v>3</v>
      </c>
    </row>
    <row r="5" hidden="1" ht="6.96" customHeight="1">
      <c r="B5" s="19"/>
      <c r="L5" s="19"/>
    </row>
    <row r="6" hidden="1" ht="12" customHeight="1">
      <c r="B6" s="19"/>
      <c r="D6" s="28" t="s">
        <v>16</v>
      </c>
      <c r="L6" s="19"/>
    </row>
    <row r="7" hidden="1" ht="16.5" customHeight="1">
      <c r="B7" s="19"/>
      <c r="E7" s="108" t="str">
        <f>'Rekapitulace stavby'!K6</f>
        <v>Dvůr Králové nad Labem - ul. Čelakovského - rekonstrukce</v>
      </c>
      <c r="F7" s="28"/>
      <c r="G7" s="28"/>
      <c r="H7" s="28"/>
      <c r="L7" s="19"/>
    </row>
    <row r="8" hidden="1" s="1" customFormat="1" ht="12" customHeight="1">
      <c r="B8" s="35"/>
      <c r="D8" s="28" t="s">
        <v>111</v>
      </c>
      <c r="I8" s="109"/>
      <c r="L8" s="35"/>
    </row>
    <row r="9" hidden="1" s="1" customFormat="1" ht="36.96" customHeight="1">
      <c r="B9" s="35"/>
      <c r="E9" s="56" t="s">
        <v>826</v>
      </c>
      <c r="F9" s="1"/>
      <c r="G9" s="1"/>
      <c r="H9" s="1"/>
      <c r="I9" s="109"/>
      <c r="L9" s="35"/>
    </row>
    <row r="10" hidden="1" s="1" customFormat="1">
      <c r="B10" s="35"/>
      <c r="I10" s="109"/>
      <c r="L10" s="35"/>
    </row>
    <row r="11" hidden="1" s="1" customFormat="1" ht="12" customHeight="1">
      <c r="B11" s="35"/>
      <c r="D11" s="28" t="s">
        <v>19</v>
      </c>
      <c r="F11" s="16" t="s">
        <v>101</v>
      </c>
      <c r="I11" s="110" t="s">
        <v>21</v>
      </c>
      <c r="J11" s="16" t="s">
        <v>22</v>
      </c>
      <c r="L11" s="35"/>
    </row>
    <row r="12" hidden="1" s="1" customFormat="1" ht="12" customHeight="1">
      <c r="B12" s="35"/>
      <c r="D12" s="28" t="s">
        <v>24</v>
      </c>
      <c r="F12" s="16" t="s">
        <v>25</v>
      </c>
      <c r="I12" s="110" t="s">
        <v>26</v>
      </c>
      <c r="J12" s="58" t="str">
        <f>'Rekapitulace stavby'!AN8</f>
        <v>14. 2. 2019</v>
      </c>
      <c r="L12" s="35"/>
    </row>
    <row r="13" hidden="1" s="1" customFormat="1" ht="21.84" customHeight="1">
      <c r="B13" s="35"/>
      <c r="D13" s="23" t="s">
        <v>29</v>
      </c>
      <c r="F13" s="30" t="s">
        <v>30</v>
      </c>
      <c r="I13" s="188" t="s">
        <v>31</v>
      </c>
      <c r="J13" s="30" t="s">
        <v>32</v>
      </c>
      <c r="L13" s="35"/>
    </row>
    <row r="14" hidden="1" s="1" customFormat="1" ht="12" customHeight="1">
      <c r="B14" s="35"/>
      <c r="D14" s="28" t="s">
        <v>34</v>
      </c>
      <c r="I14" s="110" t="s">
        <v>35</v>
      </c>
      <c r="J14" s="16" t="s">
        <v>36</v>
      </c>
      <c r="L14" s="35"/>
    </row>
    <row r="15" hidden="1" s="1" customFormat="1" ht="18" customHeight="1">
      <c r="B15" s="35"/>
      <c r="E15" s="16" t="s">
        <v>37</v>
      </c>
      <c r="I15" s="110" t="s">
        <v>38</v>
      </c>
      <c r="J15" s="16" t="s">
        <v>39</v>
      </c>
      <c r="L15" s="35"/>
    </row>
    <row r="16" hidden="1" s="1" customFormat="1" ht="6.96" customHeight="1">
      <c r="B16" s="35"/>
      <c r="I16" s="109"/>
      <c r="L16" s="35"/>
    </row>
    <row r="17" hidden="1" s="1" customFormat="1" ht="12" customHeight="1">
      <c r="B17" s="35"/>
      <c r="D17" s="28" t="s">
        <v>40</v>
      </c>
      <c r="I17" s="110" t="s">
        <v>35</v>
      </c>
      <c r="J17" s="29" t="str">
        <f>'Rekapitulace stavby'!AN13</f>
        <v>Vyplň údaj</v>
      </c>
      <c r="L17" s="35"/>
    </row>
    <row r="18" hidden="1" s="1" customFormat="1" ht="18" customHeight="1">
      <c r="B18" s="35"/>
      <c r="E18" s="29" t="str">
        <f>'Rekapitulace stavby'!E14</f>
        <v>Vyplň údaj</v>
      </c>
      <c r="F18" s="16"/>
      <c r="G18" s="16"/>
      <c r="H18" s="16"/>
      <c r="I18" s="110" t="s">
        <v>38</v>
      </c>
      <c r="J18" s="29" t="str">
        <f>'Rekapitulace stavby'!AN14</f>
        <v>Vyplň údaj</v>
      </c>
      <c r="L18" s="35"/>
    </row>
    <row r="19" hidden="1" s="1" customFormat="1" ht="6.96" customHeight="1">
      <c r="B19" s="35"/>
      <c r="I19" s="109"/>
      <c r="L19" s="35"/>
    </row>
    <row r="20" hidden="1" s="1" customFormat="1" ht="12" customHeight="1">
      <c r="B20" s="35"/>
      <c r="D20" s="28" t="s">
        <v>42</v>
      </c>
      <c r="I20" s="110" t="s">
        <v>35</v>
      </c>
      <c r="J20" s="16" t="s">
        <v>43</v>
      </c>
      <c r="L20" s="35"/>
    </row>
    <row r="21" hidden="1" s="1" customFormat="1" ht="18" customHeight="1">
      <c r="B21" s="35"/>
      <c r="E21" s="16" t="s">
        <v>44</v>
      </c>
      <c r="I21" s="110" t="s">
        <v>38</v>
      </c>
      <c r="J21" s="16" t="s">
        <v>45</v>
      </c>
      <c r="L21" s="35"/>
    </row>
    <row r="22" hidden="1" s="1" customFormat="1" ht="6.96" customHeight="1">
      <c r="B22" s="35"/>
      <c r="I22" s="109"/>
      <c r="L22" s="35"/>
    </row>
    <row r="23" hidden="1" s="1" customFormat="1" ht="12" customHeight="1">
      <c r="B23" s="35"/>
      <c r="D23" s="28" t="s">
        <v>47</v>
      </c>
      <c r="I23" s="110" t="s">
        <v>35</v>
      </c>
      <c r="J23" s="16" t="str">
        <f>IF('Rekapitulace stavby'!AN19="","",'Rekapitulace stavby'!AN19)</f>
        <v/>
      </c>
      <c r="L23" s="35"/>
    </row>
    <row r="24" hidden="1" s="1" customFormat="1" ht="18" customHeight="1">
      <c r="B24" s="35"/>
      <c r="E24" s="16" t="str">
        <f>IF('Rekapitulace stavby'!E20="","",'Rekapitulace stavby'!E20)</f>
        <v xml:space="preserve"> </v>
      </c>
      <c r="I24" s="110" t="s">
        <v>38</v>
      </c>
      <c r="J24" s="16" t="str">
        <f>IF('Rekapitulace stavby'!AN20="","",'Rekapitulace stavby'!AN20)</f>
        <v/>
      </c>
      <c r="L24" s="35"/>
    </row>
    <row r="25" hidden="1" s="1" customFormat="1" ht="6.96" customHeight="1">
      <c r="B25" s="35"/>
      <c r="I25" s="109"/>
      <c r="L25" s="35"/>
    </row>
    <row r="26" hidden="1" s="1" customFormat="1" ht="12" customHeight="1">
      <c r="B26" s="35"/>
      <c r="D26" s="28" t="s">
        <v>49</v>
      </c>
      <c r="I26" s="109"/>
      <c r="L26" s="35"/>
    </row>
    <row r="27" hidden="1" s="6" customFormat="1" ht="16.5" customHeight="1">
      <c r="B27" s="111"/>
      <c r="E27" s="33" t="s">
        <v>1</v>
      </c>
      <c r="F27" s="33"/>
      <c r="G27" s="33"/>
      <c r="H27" s="33"/>
      <c r="I27" s="112"/>
      <c r="L27" s="111"/>
    </row>
    <row r="28" hidden="1" s="1" customFormat="1" ht="6.96" customHeight="1">
      <c r="B28" s="35"/>
      <c r="I28" s="109"/>
      <c r="L28" s="35"/>
    </row>
    <row r="29" hidden="1" s="1" customFormat="1" ht="6.96" customHeight="1">
      <c r="B29" s="35"/>
      <c r="D29" s="61"/>
      <c r="E29" s="61"/>
      <c r="F29" s="61"/>
      <c r="G29" s="61"/>
      <c r="H29" s="61"/>
      <c r="I29" s="113"/>
      <c r="J29" s="61"/>
      <c r="K29" s="61"/>
      <c r="L29" s="35"/>
    </row>
    <row r="30" hidden="1" s="1" customFormat="1" ht="25.44" customHeight="1">
      <c r="B30" s="35"/>
      <c r="D30" s="114" t="s">
        <v>50</v>
      </c>
      <c r="I30" s="109"/>
      <c r="J30" s="82">
        <f>ROUNDUP(J91, 2)</f>
        <v>0</v>
      </c>
      <c r="L30" s="35"/>
    </row>
    <row r="31" hidden="1" s="1" customFormat="1" ht="6.96" customHeight="1">
      <c r="B31" s="35"/>
      <c r="D31" s="61"/>
      <c r="E31" s="61"/>
      <c r="F31" s="61"/>
      <c r="G31" s="61"/>
      <c r="H31" s="61"/>
      <c r="I31" s="113"/>
      <c r="J31" s="61"/>
      <c r="K31" s="61"/>
      <c r="L31" s="35"/>
    </row>
    <row r="32" hidden="1" s="1" customFormat="1" ht="14.4" customHeight="1">
      <c r="B32" s="35"/>
      <c r="F32" s="39" t="s">
        <v>52</v>
      </c>
      <c r="I32" s="115" t="s">
        <v>51</v>
      </c>
      <c r="J32" s="39" t="s">
        <v>53</v>
      </c>
      <c r="L32" s="35"/>
    </row>
    <row r="33" hidden="1" s="1" customFormat="1" ht="14.4" customHeight="1">
      <c r="B33" s="35"/>
      <c r="D33" s="28" t="s">
        <v>54</v>
      </c>
      <c r="E33" s="28" t="s">
        <v>55</v>
      </c>
      <c r="F33" s="116">
        <f>ROUNDUP((SUM(BE91:BE339)),  2)</f>
        <v>0</v>
      </c>
      <c r="I33" s="117">
        <v>0.20999999999999999</v>
      </c>
      <c r="J33" s="116">
        <f>ROUNDUP(((SUM(BE91:BE339))*I33),  2)</f>
        <v>0</v>
      </c>
      <c r="L33" s="35"/>
    </row>
    <row r="34" hidden="1" s="1" customFormat="1" ht="14.4" customHeight="1">
      <c r="B34" s="35"/>
      <c r="E34" s="28" t="s">
        <v>56</v>
      </c>
      <c r="F34" s="116">
        <f>ROUNDUP((SUM(BF91:BF339)),  2)</f>
        <v>0</v>
      </c>
      <c r="I34" s="117">
        <v>0.14999999999999999</v>
      </c>
      <c r="J34" s="116">
        <f>ROUNDUP(((SUM(BF91:BF339))*I34),  2)</f>
        <v>0</v>
      </c>
      <c r="L34" s="35"/>
    </row>
    <row r="35" hidden="1" s="1" customFormat="1" ht="14.4" customHeight="1">
      <c r="B35" s="35"/>
      <c r="E35" s="28" t="s">
        <v>57</v>
      </c>
      <c r="F35" s="116">
        <f>ROUNDUP((SUM(BG91:BG339)),  2)</f>
        <v>0</v>
      </c>
      <c r="I35" s="117">
        <v>0.20999999999999999</v>
      </c>
      <c r="J35" s="116">
        <f>0</f>
        <v>0</v>
      </c>
      <c r="L35" s="35"/>
    </row>
    <row r="36" hidden="1" s="1" customFormat="1" ht="14.4" customHeight="1">
      <c r="B36" s="35"/>
      <c r="E36" s="28" t="s">
        <v>58</v>
      </c>
      <c r="F36" s="116">
        <f>ROUNDUP((SUM(BH91:BH339)),  2)</f>
        <v>0</v>
      </c>
      <c r="I36" s="117">
        <v>0.14999999999999999</v>
      </c>
      <c r="J36" s="116">
        <f>0</f>
        <v>0</v>
      </c>
      <c r="L36" s="35"/>
    </row>
    <row r="37" hidden="1" s="1" customFormat="1" ht="14.4" customHeight="1">
      <c r="B37" s="35"/>
      <c r="E37" s="28" t="s">
        <v>59</v>
      </c>
      <c r="F37" s="116">
        <f>ROUNDUP((SUM(BI91:BI339)),  2)</f>
        <v>0</v>
      </c>
      <c r="I37" s="117">
        <v>0</v>
      </c>
      <c r="J37" s="116">
        <f>0</f>
        <v>0</v>
      </c>
      <c r="L37" s="35"/>
    </row>
    <row r="38" hidden="1" s="1" customFormat="1" ht="6.96" customHeight="1">
      <c r="B38" s="35"/>
      <c r="I38" s="109"/>
      <c r="L38" s="35"/>
    </row>
    <row r="39" hidden="1" s="1" customFormat="1" ht="25.44" customHeight="1">
      <c r="B39" s="35"/>
      <c r="C39" s="118"/>
      <c r="D39" s="119" t="s">
        <v>60</v>
      </c>
      <c r="E39" s="69"/>
      <c r="F39" s="69"/>
      <c r="G39" s="120" t="s">
        <v>61</v>
      </c>
      <c r="H39" s="121" t="s">
        <v>62</v>
      </c>
      <c r="I39" s="122"/>
      <c r="J39" s="123">
        <f>SUM(J30:J37)</f>
        <v>0</v>
      </c>
      <c r="K39" s="124"/>
      <c r="L39" s="35"/>
    </row>
    <row r="40" hidden="1" s="1" customFormat="1" ht="14.4" customHeight="1">
      <c r="B40" s="50"/>
      <c r="C40" s="51"/>
      <c r="D40" s="51"/>
      <c r="E40" s="51"/>
      <c r="F40" s="51"/>
      <c r="G40" s="51"/>
      <c r="H40" s="51"/>
      <c r="I40" s="125"/>
      <c r="J40" s="51"/>
      <c r="K40" s="51"/>
      <c r="L40" s="35"/>
    </row>
    <row r="41" hidden="1"/>
    <row r="42" hidden="1"/>
    <row r="43" hidden="1"/>
    <row r="44" s="1" customFormat="1" ht="6.96" customHeight="1">
      <c r="B44" s="52"/>
      <c r="C44" s="53"/>
      <c r="D44" s="53"/>
      <c r="E44" s="53"/>
      <c r="F44" s="53"/>
      <c r="G44" s="53"/>
      <c r="H44" s="53"/>
      <c r="I44" s="126"/>
      <c r="J44" s="53"/>
      <c r="K44" s="53"/>
      <c r="L44" s="35"/>
    </row>
    <row r="45" s="1" customFormat="1" ht="24.96" customHeight="1">
      <c r="B45" s="35"/>
      <c r="C45" s="20" t="s">
        <v>113</v>
      </c>
      <c r="I45" s="109"/>
      <c r="L45" s="35"/>
    </row>
    <row r="46" s="1" customFormat="1" ht="6.96" customHeight="1">
      <c r="B46" s="35"/>
      <c r="I46" s="109"/>
      <c r="L46" s="35"/>
    </row>
    <row r="47" s="1" customFormat="1" ht="12" customHeight="1">
      <c r="B47" s="35"/>
      <c r="C47" s="28" t="s">
        <v>16</v>
      </c>
      <c r="I47" s="109"/>
      <c r="L47" s="35"/>
    </row>
    <row r="48" s="1" customFormat="1" ht="16.5" customHeight="1">
      <c r="B48" s="35"/>
      <c r="E48" s="108" t="str">
        <f>E7</f>
        <v>Dvůr Králové nad Labem - ul. Čelakovského - rekonstrukce</v>
      </c>
      <c r="F48" s="28"/>
      <c r="G48" s="28"/>
      <c r="H48" s="28"/>
      <c r="I48" s="109"/>
      <c r="L48" s="35"/>
    </row>
    <row r="49" s="1" customFormat="1" ht="12" customHeight="1">
      <c r="B49" s="35"/>
      <c r="C49" s="28" t="s">
        <v>111</v>
      </c>
      <c r="I49" s="109"/>
      <c r="L49" s="35"/>
    </row>
    <row r="50" s="1" customFormat="1" ht="16.5" customHeight="1">
      <c r="B50" s="35"/>
      <c r="E50" s="56" t="str">
        <f>E9</f>
        <v>1301652 - SO 102 Komunikace pro pěší</v>
      </c>
      <c r="F50" s="1"/>
      <c r="G50" s="1"/>
      <c r="H50" s="1"/>
      <c r="I50" s="109"/>
      <c r="L50" s="35"/>
    </row>
    <row r="51" s="1" customFormat="1" ht="6.96" customHeight="1">
      <c r="B51" s="35"/>
      <c r="I51" s="109"/>
      <c r="L51" s="35"/>
    </row>
    <row r="52" s="1" customFormat="1" ht="12" customHeight="1">
      <c r="B52" s="35"/>
      <c r="C52" s="28" t="s">
        <v>24</v>
      </c>
      <c r="F52" s="16" t="str">
        <f>F12</f>
        <v>Dvůr Králové nad Labem</v>
      </c>
      <c r="I52" s="110" t="s">
        <v>26</v>
      </c>
      <c r="J52" s="58" t="str">
        <f>IF(J12="","",J12)</f>
        <v>14. 2. 2019</v>
      </c>
      <c r="L52" s="35"/>
    </row>
    <row r="53" s="1" customFormat="1" ht="6.96" customHeight="1">
      <c r="B53" s="35"/>
      <c r="I53" s="109"/>
      <c r="L53" s="35"/>
    </row>
    <row r="54" s="1" customFormat="1" ht="24.9" customHeight="1">
      <c r="B54" s="35"/>
      <c r="C54" s="28" t="s">
        <v>34</v>
      </c>
      <c r="F54" s="16" t="str">
        <f>E15</f>
        <v>Město Dvůr Králové nad Labem</v>
      </c>
      <c r="I54" s="110" t="s">
        <v>42</v>
      </c>
      <c r="J54" s="33" t="str">
        <f>E21</f>
        <v>TENET spol. s r.o. architektonický ateliér</v>
      </c>
      <c r="L54" s="35"/>
    </row>
    <row r="55" s="1" customFormat="1" ht="13.65" customHeight="1">
      <c r="B55" s="35"/>
      <c r="C55" s="28" t="s">
        <v>40</v>
      </c>
      <c r="F55" s="16" t="str">
        <f>IF(E18="","",E18)</f>
        <v>Vyplň údaj</v>
      </c>
      <c r="I55" s="110" t="s">
        <v>47</v>
      </c>
      <c r="J55" s="33" t="str">
        <f>E24</f>
        <v xml:space="preserve"> </v>
      </c>
      <c r="L55" s="35"/>
    </row>
    <row r="56" s="1" customFormat="1" ht="10.32" customHeight="1">
      <c r="B56" s="35"/>
      <c r="I56" s="109"/>
      <c r="L56" s="35"/>
    </row>
    <row r="57" s="1" customFormat="1" ht="29.28" customHeight="1">
      <c r="B57" s="35"/>
      <c r="C57" s="127" t="s">
        <v>114</v>
      </c>
      <c r="D57" s="118"/>
      <c r="E57" s="118"/>
      <c r="F57" s="118"/>
      <c r="G57" s="118"/>
      <c r="H57" s="118"/>
      <c r="I57" s="128"/>
      <c r="J57" s="129" t="s">
        <v>115</v>
      </c>
      <c r="K57" s="118"/>
      <c r="L57" s="35"/>
    </row>
    <row r="58" s="1" customFormat="1" ht="10.32" customHeight="1">
      <c r="B58" s="35"/>
      <c r="I58" s="109"/>
      <c r="L58" s="35"/>
    </row>
    <row r="59" s="1" customFormat="1" ht="22.8" customHeight="1">
      <c r="B59" s="35"/>
      <c r="C59" s="130" t="s">
        <v>116</v>
      </c>
      <c r="I59" s="109"/>
      <c r="J59" s="82">
        <f>J91</f>
        <v>0</v>
      </c>
      <c r="L59" s="35"/>
      <c r="AU59" s="16" t="s">
        <v>117</v>
      </c>
    </row>
    <row r="60" s="7" customFormat="1" ht="24.96" customHeight="1">
      <c r="B60" s="131"/>
      <c r="D60" s="132" t="s">
        <v>171</v>
      </c>
      <c r="E60" s="133"/>
      <c r="F60" s="133"/>
      <c r="G60" s="133"/>
      <c r="H60" s="133"/>
      <c r="I60" s="134"/>
      <c r="J60" s="135">
        <f>J92</f>
        <v>0</v>
      </c>
      <c r="L60" s="131"/>
    </row>
    <row r="61" s="12" customFormat="1" ht="19.92" customHeight="1">
      <c r="B61" s="189"/>
      <c r="D61" s="190" t="s">
        <v>172</v>
      </c>
      <c r="E61" s="191"/>
      <c r="F61" s="191"/>
      <c r="G61" s="191"/>
      <c r="H61" s="191"/>
      <c r="I61" s="192"/>
      <c r="J61" s="193">
        <f>J93</f>
        <v>0</v>
      </c>
      <c r="L61" s="189"/>
    </row>
    <row r="62" s="12" customFormat="1" ht="19.92" customHeight="1">
      <c r="B62" s="189"/>
      <c r="D62" s="190" t="s">
        <v>173</v>
      </c>
      <c r="E62" s="191"/>
      <c r="F62" s="191"/>
      <c r="G62" s="191"/>
      <c r="H62" s="191"/>
      <c r="I62" s="192"/>
      <c r="J62" s="193">
        <f>J130</f>
        <v>0</v>
      </c>
      <c r="L62" s="189"/>
    </row>
    <row r="63" s="12" customFormat="1" ht="19.92" customHeight="1">
      <c r="B63" s="189"/>
      <c r="D63" s="190" t="s">
        <v>178</v>
      </c>
      <c r="E63" s="191"/>
      <c r="F63" s="191"/>
      <c r="G63" s="191"/>
      <c r="H63" s="191"/>
      <c r="I63" s="192"/>
      <c r="J63" s="193">
        <f>J266</f>
        <v>0</v>
      </c>
      <c r="L63" s="189"/>
    </row>
    <row r="64" s="12" customFormat="1" ht="19.92" customHeight="1">
      <c r="B64" s="189"/>
      <c r="D64" s="190" t="s">
        <v>179</v>
      </c>
      <c r="E64" s="191"/>
      <c r="F64" s="191"/>
      <c r="G64" s="191"/>
      <c r="H64" s="191"/>
      <c r="I64" s="192"/>
      <c r="J64" s="193">
        <f>J275</f>
        <v>0</v>
      </c>
      <c r="L64" s="189"/>
    </row>
    <row r="65" s="12" customFormat="1" ht="19.92" customHeight="1">
      <c r="B65" s="189"/>
      <c r="D65" s="190" t="s">
        <v>180</v>
      </c>
      <c r="E65" s="191"/>
      <c r="F65" s="191"/>
      <c r="G65" s="191"/>
      <c r="H65" s="191"/>
      <c r="I65" s="192"/>
      <c r="J65" s="193">
        <f>J286</f>
        <v>0</v>
      </c>
      <c r="L65" s="189"/>
    </row>
    <row r="66" s="12" customFormat="1" ht="19.92" customHeight="1">
      <c r="B66" s="189"/>
      <c r="D66" s="190" t="s">
        <v>827</v>
      </c>
      <c r="E66" s="191"/>
      <c r="F66" s="191"/>
      <c r="G66" s="191"/>
      <c r="H66" s="191"/>
      <c r="I66" s="192"/>
      <c r="J66" s="193">
        <f>J290</f>
        <v>0</v>
      </c>
      <c r="L66" s="189"/>
    </row>
    <row r="67" s="12" customFormat="1" ht="19.92" customHeight="1">
      <c r="B67" s="189"/>
      <c r="D67" s="190" t="s">
        <v>828</v>
      </c>
      <c r="E67" s="191"/>
      <c r="F67" s="191"/>
      <c r="G67" s="191"/>
      <c r="H67" s="191"/>
      <c r="I67" s="192"/>
      <c r="J67" s="193">
        <f>J317</f>
        <v>0</v>
      </c>
      <c r="L67" s="189"/>
    </row>
    <row r="68" s="12" customFormat="1" ht="14.88" customHeight="1">
      <c r="B68" s="189"/>
      <c r="D68" s="190" t="s">
        <v>183</v>
      </c>
      <c r="E68" s="191"/>
      <c r="F68" s="191"/>
      <c r="G68" s="191"/>
      <c r="H68" s="191"/>
      <c r="I68" s="192"/>
      <c r="J68" s="193">
        <f>J318</f>
        <v>0</v>
      </c>
      <c r="L68" s="189"/>
    </row>
    <row r="69" s="12" customFormat="1" ht="19.92" customHeight="1">
      <c r="B69" s="189"/>
      <c r="D69" s="190" t="s">
        <v>184</v>
      </c>
      <c r="E69" s="191"/>
      <c r="F69" s="191"/>
      <c r="G69" s="191"/>
      <c r="H69" s="191"/>
      <c r="I69" s="192"/>
      <c r="J69" s="193">
        <f>J332</f>
        <v>0</v>
      </c>
      <c r="L69" s="189"/>
    </row>
    <row r="70" s="7" customFormat="1" ht="24.96" customHeight="1">
      <c r="B70" s="131"/>
      <c r="D70" s="132" t="s">
        <v>829</v>
      </c>
      <c r="E70" s="133"/>
      <c r="F70" s="133"/>
      <c r="G70" s="133"/>
      <c r="H70" s="133"/>
      <c r="I70" s="134"/>
      <c r="J70" s="135">
        <f>J335</f>
        <v>0</v>
      </c>
      <c r="L70" s="131"/>
    </row>
    <row r="71" s="12" customFormat="1" ht="19.92" customHeight="1">
      <c r="B71" s="189"/>
      <c r="D71" s="190" t="s">
        <v>830</v>
      </c>
      <c r="E71" s="191"/>
      <c r="F71" s="191"/>
      <c r="G71" s="191"/>
      <c r="H71" s="191"/>
      <c r="I71" s="192"/>
      <c r="J71" s="193">
        <f>J336</f>
        <v>0</v>
      </c>
      <c r="L71" s="189"/>
    </row>
    <row r="72" s="1" customFormat="1" ht="21.84" customHeight="1">
      <c r="B72" s="35"/>
      <c r="I72" s="109"/>
      <c r="L72" s="35"/>
    </row>
    <row r="73" s="1" customFormat="1" ht="6.96" customHeight="1">
      <c r="B73" s="50"/>
      <c r="C73" s="51"/>
      <c r="D73" s="51"/>
      <c r="E73" s="51"/>
      <c r="F73" s="51"/>
      <c r="G73" s="51"/>
      <c r="H73" s="51"/>
      <c r="I73" s="125"/>
      <c r="J73" s="51"/>
      <c r="K73" s="51"/>
      <c r="L73" s="35"/>
    </row>
    <row r="77" s="1" customFormat="1" ht="6.96" customHeight="1">
      <c r="B77" s="52"/>
      <c r="C77" s="53"/>
      <c r="D77" s="53"/>
      <c r="E77" s="53"/>
      <c r="F77" s="53"/>
      <c r="G77" s="53"/>
      <c r="H77" s="53"/>
      <c r="I77" s="126"/>
      <c r="J77" s="53"/>
      <c r="K77" s="53"/>
      <c r="L77" s="35"/>
    </row>
    <row r="78" s="1" customFormat="1" ht="24.96" customHeight="1">
      <c r="B78" s="35"/>
      <c r="C78" s="20" t="s">
        <v>119</v>
      </c>
      <c r="I78" s="109"/>
      <c r="L78" s="35"/>
    </row>
    <row r="79" s="1" customFormat="1" ht="6.96" customHeight="1">
      <c r="B79" s="35"/>
      <c r="I79" s="109"/>
      <c r="L79" s="35"/>
    </row>
    <row r="80" s="1" customFormat="1" ht="12" customHeight="1">
      <c r="B80" s="35"/>
      <c r="C80" s="28" t="s">
        <v>16</v>
      </c>
      <c r="I80" s="109"/>
      <c r="L80" s="35"/>
    </row>
    <row r="81" s="1" customFormat="1" ht="16.5" customHeight="1">
      <c r="B81" s="35"/>
      <c r="E81" s="108" t="str">
        <f>E7</f>
        <v>Dvůr Králové nad Labem - ul. Čelakovského - rekonstrukce</v>
      </c>
      <c r="F81" s="28"/>
      <c r="G81" s="28"/>
      <c r="H81" s="28"/>
      <c r="I81" s="109"/>
      <c r="L81" s="35"/>
    </row>
    <row r="82" s="1" customFormat="1" ht="12" customHeight="1">
      <c r="B82" s="35"/>
      <c r="C82" s="28" t="s">
        <v>111</v>
      </c>
      <c r="I82" s="109"/>
      <c r="L82" s="35"/>
    </row>
    <row r="83" s="1" customFormat="1" ht="16.5" customHeight="1">
      <c r="B83" s="35"/>
      <c r="E83" s="56" t="str">
        <f>E9</f>
        <v>1301652 - SO 102 Komunikace pro pěší</v>
      </c>
      <c r="F83" s="1"/>
      <c r="G83" s="1"/>
      <c r="H83" s="1"/>
      <c r="I83" s="109"/>
      <c r="L83" s="35"/>
    </row>
    <row r="84" s="1" customFormat="1" ht="6.96" customHeight="1">
      <c r="B84" s="35"/>
      <c r="I84" s="109"/>
      <c r="L84" s="35"/>
    </row>
    <row r="85" s="1" customFormat="1" ht="12" customHeight="1">
      <c r="B85" s="35"/>
      <c r="C85" s="28" t="s">
        <v>24</v>
      </c>
      <c r="F85" s="16" t="str">
        <f>F12</f>
        <v>Dvůr Králové nad Labem</v>
      </c>
      <c r="I85" s="110" t="s">
        <v>26</v>
      </c>
      <c r="J85" s="58" t="str">
        <f>IF(J12="","",J12)</f>
        <v>14. 2. 2019</v>
      </c>
      <c r="L85" s="35"/>
    </row>
    <row r="86" s="1" customFormat="1" ht="6.96" customHeight="1">
      <c r="B86" s="35"/>
      <c r="I86" s="109"/>
      <c r="L86" s="35"/>
    </row>
    <row r="87" s="1" customFormat="1" ht="24.9" customHeight="1">
      <c r="B87" s="35"/>
      <c r="C87" s="28" t="s">
        <v>34</v>
      </c>
      <c r="F87" s="16" t="str">
        <f>E15</f>
        <v>Město Dvůr Králové nad Labem</v>
      </c>
      <c r="I87" s="110" t="s">
        <v>42</v>
      </c>
      <c r="J87" s="33" t="str">
        <f>E21</f>
        <v>TENET spol. s r.o. architektonický ateliér</v>
      </c>
      <c r="L87" s="35"/>
    </row>
    <row r="88" s="1" customFormat="1" ht="13.65" customHeight="1">
      <c r="B88" s="35"/>
      <c r="C88" s="28" t="s">
        <v>40</v>
      </c>
      <c r="F88" s="16" t="str">
        <f>IF(E18="","",E18)</f>
        <v>Vyplň údaj</v>
      </c>
      <c r="I88" s="110" t="s">
        <v>47</v>
      </c>
      <c r="J88" s="33" t="str">
        <f>E24</f>
        <v xml:space="preserve"> </v>
      </c>
      <c r="L88" s="35"/>
    </row>
    <row r="89" s="1" customFormat="1" ht="10.32" customHeight="1">
      <c r="B89" s="35"/>
      <c r="I89" s="109"/>
      <c r="L89" s="35"/>
    </row>
    <row r="90" s="8" customFormat="1" ht="29.28" customHeight="1">
      <c r="B90" s="136"/>
      <c r="C90" s="137" t="s">
        <v>120</v>
      </c>
      <c r="D90" s="138" t="s">
        <v>69</v>
      </c>
      <c r="E90" s="138" t="s">
        <v>65</v>
      </c>
      <c r="F90" s="138" t="s">
        <v>66</v>
      </c>
      <c r="G90" s="138" t="s">
        <v>121</v>
      </c>
      <c r="H90" s="138" t="s">
        <v>122</v>
      </c>
      <c r="I90" s="139" t="s">
        <v>123</v>
      </c>
      <c r="J90" s="138" t="s">
        <v>115</v>
      </c>
      <c r="K90" s="140" t="s">
        <v>124</v>
      </c>
      <c r="L90" s="136"/>
      <c r="M90" s="74" t="s">
        <v>1</v>
      </c>
      <c r="N90" s="75" t="s">
        <v>54</v>
      </c>
      <c r="O90" s="75" t="s">
        <v>125</v>
      </c>
      <c r="P90" s="75" t="s">
        <v>126</v>
      </c>
      <c r="Q90" s="75" t="s">
        <v>127</v>
      </c>
      <c r="R90" s="75" t="s">
        <v>128</v>
      </c>
      <c r="S90" s="75" t="s">
        <v>129</v>
      </c>
      <c r="T90" s="76" t="s">
        <v>130</v>
      </c>
    </row>
    <row r="91" s="1" customFormat="1" ht="22.8" customHeight="1">
      <c r="B91" s="35"/>
      <c r="C91" s="79" t="s">
        <v>131</v>
      </c>
      <c r="I91" s="109"/>
      <c r="J91" s="141">
        <f>BK91</f>
        <v>0</v>
      </c>
      <c r="L91" s="35"/>
      <c r="M91" s="77"/>
      <c r="N91" s="61"/>
      <c r="O91" s="61"/>
      <c r="P91" s="142">
        <f>P92+P335</f>
        <v>0</v>
      </c>
      <c r="Q91" s="61"/>
      <c r="R91" s="142">
        <f>R92+R335</f>
        <v>553.0238857602501</v>
      </c>
      <c r="S91" s="61"/>
      <c r="T91" s="143">
        <f>T92+T335</f>
        <v>529.53895</v>
      </c>
      <c r="AT91" s="16" t="s">
        <v>83</v>
      </c>
      <c r="AU91" s="16" t="s">
        <v>117</v>
      </c>
      <c r="BK91" s="144">
        <f>BK92+BK335</f>
        <v>0</v>
      </c>
    </row>
    <row r="92" s="9" customFormat="1" ht="25.92" customHeight="1">
      <c r="B92" s="145"/>
      <c r="D92" s="146" t="s">
        <v>83</v>
      </c>
      <c r="E92" s="147" t="s">
        <v>188</v>
      </c>
      <c r="F92" s="147" t="s">
        <v>189</v>
      </c>
      <c r="I92" s="148"/>
      <c r="J92" s="149">
        <f>BK92</f>
        <v>0</v>
      </c>
      <c r="L92" s="145"/>
      <c r="M92" s="150"/>
      <c r="N92" s="151"/>
      <c r="O92" s="151"/>
      <c r="P92" s="152">
        <f>P93+P130+P266+P275+P286+P290+P317+P332</f>
        <v>0</v>
      </c>
      <c r="Q92" s="151"/>
      <c r="R92" s="152">
        <f>R93+R130+R266+R275+R286+R290+R317+R332</f>
        <v>552.97396951025007</v>
      </c>
      <c r="S92" s="151"/>
      <c r="T92" s="153">
        <f>T93+T130+T266+T275+T286+T290+T317+T332</f>
        <v>529.53895</v>
      </c>
      <c r="AR92" s="146" t="s">
        <v>23</v>
      </c>
      <c r="AT92" s="154" t="s">
        <v>83</v>
      </c>
      <c r="AU92" s="154" t="s">
        <v>84</v>
      </c>
      <c r="AY92" s="146" t="s">
        <v>135</v>
      </c>
      <c r="BK92" s="155">
        <f>BK93+BK130+BK266+BK275+BK286+BK290+BK317+BK332</f>
        <v>0</v>
      </c>
    </row>
    <row r="93" s="9" customFormat="1" ht="22.8" customHeight="1">
      <c r="B93" s="145"/>
      <c r="D93" s="146" t="s">
        <v>83</v>
      </c>
      <c r="E93" s="194" t="s">
        <v>23</v>
      </c>
      <c r="F93" s="194" t="s">
        <v>190</v>
      </c>
      <c r="I93" s="148"/>
      <c r="J93" s="195">
        <f>BK93</f>
        <v>0</v>
      </c>
      <c r="L93" s="145"/>
      <c r="M93" s="150"/>
      <c r="N93" s="151"/>
      <c r="O93" s="151"/>
      <c r="P93" s="152">
        <f>SUM(P94:P129)</f>
        <v>0</v>
      </c>
      <c r="Q93" s="151"/>
      <c r="R93" s="152">
        <f>SUM(R94:R129)</f>
        <v>0.0048600000000000006</v>
      </c>
      <c r="S93" s="151"/>
      <c r="T93" s="153">
        <f>SUM(T94:T129)</f>
        <v>0</v>
      </c>
      <c r="AR93" s="146" t="s">
        <v>23</v>
      </c>
      <c r="AT93" s="154" t="s">
        <v>83</v>
      </c>
      <c r="AU93" s="154" t="s">
        <v>23</v>
      </c>
      <c r="AY93" s="146" t="s">
        <v>135</v>
      </c>
      <c r="BK93" s="155">
        <f>SUM(BK94:BK129)</f>
        <v>0</v>
      </c>
    </row>
    <row r="94" s="1" customFormat="1" ht="16.5" customHeight="1">
      <c r="B94" s="156"/>
      <c r="C94" s="157" t="s">
        <v>23</v>
      </c>
      <c r="D94" s="157" t="s">
        <v>136</v>
      </c>
      <c r="E94" s="158" t="s">
        <v>252</v>
      </c>
      <c r="F94" s="159" t="s">
        <v>253</v>
      </c>
      <c r="G94" s="160" t="s">
        <v>193</v>
      </c>
      <c r="H94" s="161">
        <v>26.292000000000002</v>
      </c>
      <c r="I94" s="162"/>
      <c r="J94" s="163">
        <f>ROUND(I94*H94,2)</f>
        <v>0</v>
      </c>
      <c r="K94" s="159" t="s">
        <v>194</v>
      </c>
      <c r="L94" s="35"/>
      <c r="M94" s="164" t="s">
        <v>1</v>
      </c>
      <c r="N94" s="165" t="s">
        <v>55</v>
      </c>
      <c r="O94" s="65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AR94" s="16" t="s">
        <v>154</v>
      </c>
      <c r="AT94" s="16" t="s">
        <v>136</v>
      </c>
      <c r="AU94" s="16" t="s">
        <v>93</v>
      </c>
      <c r="AY94" s="16" t="s">
        <v>135</v>
      </c>
      <c r="BE94" s="168">
        <f>IF(N94="základní",J94,0)</f>
        <v>0</v>
      </c>
      <c r="BF94" s="168">
        <f>IF(N94="snížená",J94,0)</f>
        <v>0</v>
      </c>
      <c r="BG94" s="168">
        <f>IF(N94="zákl. přenesená",J94,0)</f>
        <v>0</v>
      </c>
      <c r="BH94" s="168">
        <f>IF(N94="sníž. přenesená",J94,0)</f>
        <v>0</v>
      </c>
      <c r="BI94" s="168">
        <f>IF(N94="nulová",J94,0)</f>
        <v>0</v>
      </c>
      <c r="BJ94" s="16" t="s">
        <v>23</v>
      </c>
      <c r="BK94" s="168">
        <f>ROUND(I94*H94,2)</f>
        <v>0</v>
      </c>
      <c r="BL94" s="16" t="s">
        <v>154</v>
      </c>
      <c r="BM94" s="16" t="s">
        <v>831</v>
      </c>
    </row>
    <row r="95" s="10" customFormat="1">
      <c r="B95" s="169"/>
      <c r="D95" s="170" t="s">
        <v>143</v>
      </c>
      <c r="E95" s="171" t="s">
        <v>1</v>
      </c>
      <c r="F95" s="172" t="s">
        <v>196</v>
      </c>
      <c r="H95" s="171" t="s">
        <v>1</v>
      </c>
      <c r="I95" s="173"/>
      <c r="L95" s="169"/>
      <c r="M95" s="174"/>
      <c r="N95" s="175"/>
      <c r="O95" s="175"/>
      <c r="P95" s="175"/>
      <c r="Q95" s="175"/>
      <c r="R95" s="175"/>
      <c r="S95" s="175"/>
      <c r="T95" s="176"/>
      <c r="AT95" s="171" t="s">
        <v>143</v>
      </c>
      <c r="AU95" s="171" t="s">
        <v>93</v>
      </c>
      <c r="AV95" s="10" t="s">
        <v>23</v>
      </c>
      <c r="AW95" s="10" t="s">
        <v>46</v>
      </c>
      <c r="AX95" s="10" t="s">
        <v>84</v>
      </c>
      <c r="AY95" s="171" t="s">
        <v>135</v>
      </c>
    </row>
    <row r="96" s="10" customFormat="1">
      <c r="B96" s="169"/>
      <c r="D96" s="170" t="s">
        <v>143</v>
      </c>
      <c r="E96" s="171" t="s">
        <v>1</v>
      </c>
      <c r="F96" s="172" t="s">
        <v>832</v>
      </c>
      <c r="H96" s="171" t="s">
        <v>1</v>
      </c>
      <c r="I96" s="173"/>
      <c r="L96" s="169"/>
      <c r="M96" s="174"/>
      <c r="N96" s="175"/>
      <c r="O96" s="175"/>
      <c r="P96" s="175"/>
      <c r="Q96" s="175"/>
      <c r="R96" s="175"/>
      <c r="S96" s="175"/>
      <c r="T96" s="176"/>
      <c r="AT96" s="171" t="s">
        <v>143</v>
      </c>
      <c r="AU96" s="171" t="s">
        <v>93</v>
      </c>
      <c r="AV96" s="10" t="s">
        <v>23</v>
      </c>
      <c r="AW96" s="10" t="s">
        <v>46</v>
      </c>
      <c r="AX96" s="10" t="s">
        <v>84</v>
      </c>
      <c r="AY96" s="171" t="s">
        <v>135</v>
      </c>
    </row>
    <row r="97" s="11" customFormat="1">
      <c r="B97" s="177"/>
      <c r="D97" s="170" t="s">
        <v>143</v>
      </c>
      <c r="E97" s="178" t="s">
        <v>1</v>
      </c>
      <c r="F97" s="179" t="s">
        <v>833</v>
      </c>
      <c r="H97" s="180">
        <v>26.292000000000002</v>
      </c>
      <c r="I97" s="181"/>
      <c r="L97" s="177"/>
      <c r="M97" s="182"/>
      <c r="N97" s="183"/>
      <c r="O97" s="183"/>
      <c r="P97" s="183"/>
      <c r="Q97" s="183"/>
      <c r="R97" s="183"/>
      <c r="S97" s="183"/>
      <c r="T97" s="184"/>
      <c r="AT97" s="178" t="s">
        <v>143</v>
      </c>
      <c r="AU97" s="178" t="s">
        <v>93</v>
      </c>
      <c r="AV97" s="11" t="s">
        <v>93</v>
      </c>
      <c r="AW97" s="11" t="s">
        <v>46</v>
      </c>
      <c r="AX97" s="11" t="s">
        <v>23</v>
      </c>
      <c r="AY97" s="178" t="s">
        <v>135</v>
      </c>
    </row>
    <row r="98" s="1" customFormat="1" ht="16.5" customHeight="1">
      <c r="B98" s="156"/>
      <c r="C98" s="157" t="s">
        <v>93</v>
      </c>
      <c r="D98" s="157" t="s">
        <v>136</v>
      </c>
      <c r="E98" s="158" t="s">
        <v>834</v>
      </c>
      <c r="F98" s="159" t="s">
        <v>835</v>
      </c>
      <c r="G98" s="160" t="s">
        <v>193</v>
      </c>
      <c r="H98" s="161">
        <v>175.28</v>
      </c>
      <c r="I98" s="162"/>
      <c r="J98" s="163">
        <f>ROUND(I98*H98,2)</f>
        <v>0</v>
      </c>
      <c r="K98" s="159" t="s">
        <v>194</v>
      </c>
      <c r="L98" s="35"/>
      <c r="M98" s="164" t="s">
        <v>1</v>
      </c>
      <c r="N98" s="165" t="s">
        <v>55</v>
      </c>
      <c r="O98" s="65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AR98" s="16" t="s">
        <v>154</v>
      </c>
      <c r="AT98" s="16" t="s">
        <v>136</v>
      </c>
      <c r="AU98" s="16" t="s">
        <v>93</v>
      </c>
      <c r="AY98" s="16" t="s">
        <v>135</v>
      </c>
      <c r="BE98" s="168">
        <f>IF(N98="základní",J98,0)</f>
        <v>0</v>
      </c>
      <c r="BF98" s="168">
        <f>IF(N98="snížená",J98,0)</f>
        <v>0</v>
      </c>
      <c r="BG98" s="168">
        <f>IF(N98="zákl. přenesená",J98,0)</f>
        <v>0</v>
      </c>
      <c r="BH98" s="168">
        <f>IF(N98="sníž. přenesená",J98,0)</f>
        <v>0</v>
      </c>
      <c r="BI98" s="168">
        <f>IF(N98="nulová",J98,0)</f>
        <v>0</v>
      </c>
      <c r="BJ98" s="16" t="s">
        <v>23</v>
      </c>
      <c r="BK98" s="168">
        <f>ROUND(I98*H98,2)</f>
        <v>0</v>
      </c>
      <c r="BL98" s="16" t="s">
        <v>154</v>
      </c>
      <c r="BM98" s="16" t="s">
        <v>836</v>
      </c>
    </row>
    <row r="99" s="10" customFormat="1">
      <c r="B99" s="169"/>
      <c r="D99" s="170" t="s">
        <v>143</v>
      </c>
      <c r="E99" s="171" t="s">
        <v>1</v>
      </c>
      <c r="F99" s="172" t="s">
        <v>196</v>
      </c>
      <c r="H99" s="171" t="s">
        <v>1</v>
      </c>
      <c r="I99" s="173"/>
      <c r="L99" s="169"/>
      <c r="M99" s="174"/>
      <c r="N99" s="175"/>
      <c r="O99" s="175"/>
      <c r="P99" s="175"/>
      <c r="Q99" s="175"/>
      <c r="R99" s="175"/>
      <c r="S99" s="175"/>
      <c r="T99" s="176"/>
      <c r="AT99" s="171" t="s">
        <v>143</v>
      </c>
      <c r="AU99" s="171" t="s">
        <v>93</v>
      </c>
      <c r="AV99" s="10" t="s">
        <v>23</v>
      </c>
      <c r="AW99" s="10" t="s">
        <v>46</v>
      </c>
      <c r="AX99" s="10" t="s">
        <v>84</v>
      </c>
      <c r="AY99" s="171" t="s">
        <v>135</v>
      </c>
    </row>
    <row r="100" s="11" customFormat="1">
      <c r="B100" s="177"/>
      <c r="D100" s="170" t="s">
        <v>143</v>
      </c>
      <c r="E100" s="178" t="s">
        <v>1</v>
      </c>
      <c r="F100" s="179" t="s">
        <v>837</v>
      </c>
      <c r="H100" s="180">
        <v>175.28</v>
      </c>
      <c r="I100" s="181"/>
      <c r="L100" s="177"/>
      <c r="M100" s="182"/>
      <c r="N100" s="183"/>
      <c r="O100" s="183"/>
      <c r="P100" s="183"/>
      <c r="Q100" s="183"/>
      <c r="R100" s="183"/>
      <c r="S100" s="183"/>
      <c r="T100" s="184"/>
      <c r="AT100" s="178" t="s">
        <v>143</v>
      </c>
      <c r="AU100" s="178" t="s">
        <v>93</v>
      </c>
      <c r="AV100" s="11" t="s">
        <v>93</v>
      </c>
      <c r="AW100" s="11" t="s">
        <v>46</v>
      </c>
      <c r="AX100" s="11" t="s">
        <v>23</v>
      </c>
      <c r="AY100" s="178" t="s">
        <v>135</v>
      </c>
    </row>
    <row r="101" s="1" customFormat="1" ht="16.5" customHeight="1">
      <c r="B101" s="156"/>
      <c r="C101" s="157" t="s">
        <v>150</v>
      </c>
      <c r="D101" s="157" t="s">
        <v>136</v>
      </c>
      <c r="E101" s="158" t="s">
        <v>198</v>
      </c>
      <c r="F101" s="159" t="s">
        <v>199</v>
      </c>
      <c r="G101" s="160" t="s">
        <v>193</v>
      </c>
      <c r="H101" s="161">
        <v>175.28</v>
      </c>
      <c r="I101" s="162"/>
      <c r="J101" s="163">
        <f>ROUND(I101*H101,2)</f>
        <v>0</v>
      </c>
      <c r="K101" s="159" t="s">
        <v>194</v>
      </c>
      <c r="L101" s="35"/>
      <c r="M101" s="164" t="s">
        <v>1</v>
      </c>
      <c r="N101" s="165" t="s">
        <v>55</v>
      </c>
      <c r="O101" s="65"/>
      <c r="P101" s="166">
        <f>O101*H101</f>
        <v>0</v>
      </c>
      <c r="Q101" s="166">
        <v>0</v>
      </c>
      <c r="R101" s="166">
        <f>Q101*H101</f>
        <v>0</v>
      </c>
      <c r="S101" s="166">
        <v>0</v>
      </c>
      <c r="T101" s="167">
        <f>S101*H101</f>
        <v>0</v>
      </c>
      <c r="AR101" s="16" t="s">
        <v>154</v>
      </c>
      <c r="AT101" s="16" t="s">
        <v>136</v>
      </c>
      <c r="AU101" s="16" t="s">
        <v>93</v>
      </c>
      <c r="AY101" s="16" t="s">
        <v>135</v>
      </c>
      <c r="BE101" s="168">
        <f>IF(N101="základní",J101,0)</f>
        <v>0</v>
      </c>
      <c r="BF101" s="168">
        <f>IF(N101="snížená",J101,0)</f>
        <v>0</v>
      </c>
      <c r="BG101" s="168">
        <f>IF(N101="zákl. přenesená",J101,0)</f>
        <v>0</v>
      </c>
      <c r="BH101" s="168">
        <f>IF(N101="sníž. přenesená",J101,0)</f>
        <v>0</v>
      </c>
      <c r="BI101" s="168">
        <f>IF(N101="nulová",J101,0)</f>
        <v>0</v>
      </c>
      <c r="BJ101" s="16" t="s">
        <v>23</v>
      </c>
      <c r="BK101" s="168">
        <f>ROUND(I101*H101,2)</f>
        <v>0</v>
      </c>
      <c r="BL101" s="16" t="s">
        <v>154</v>
      </c>
      <c r="BM101" s="16" t="s">
        <v>838</v>
      </c>
    </row>
    <row r="102" s="10" customFormat="1">
      <c r="B102" s="169"/>
      <c r="D102" s="170" t="s">
        <v>143</v>
      </c>
      <c r="E102" s="171" t="s">
        <v>1</v>
      </c>
      <c r="F102" s="172" t="s">
        <v>201</v>
      </c>
      <c r="H102" s="171" t="s">
        <v>1</v>
      </c>
      <c r="I102" s="173"/>
      <c r="L102" s="169"/>
      <c r="M102" s="174"/>
      <c r="N102" s="175"/>
      <c r="O102" s="175"/>
      <c r="P102" s="175"/>
      <c r="Q102" s="175"/>
      <c r="R102" s="175"/>
      <c r="S102" s="175"/>
      <c r="T102" s="176"/>
      <c r="AT102" s="171" t="s">
        <v>143</v>
      </c>
      <c r="AU102" s="171" t="s">
        <v>93</v>
      </c>
      <c r="AV102" s="10" t="s">
        <v>23</v>
      </c>
      <c r="AW102" s="10" t="s">
        <v>46</v>
      </c>
      <c r="AX102" s="10" t="s">
        <v>84</v>
      </c>
      <c r="AY102" s="171" t="s">
        <v>135</v>
      </c>
    </row>
    <row r="103" s="11" customFormat="1">
      <c r="B103" s="177"/>
      <c r="D103" s="170" t="s">
        <v>143</v>
      </c>
      <c r="E103" s="178" t="s">
        <v>1</v>
      </c>
      <c r="F103" s="179" t="s">
        <v>837</v>
      </c>
      <c r="H103" s="180">
        <v>175.28</v>
      </c>
      <c r="I103" s="181"/>
      <c r="L103" s="177"/>
      <c r="M103" s="182"/>
      <c r="N103" s="183"/>
      <c r="O103" s="183"/>
      <c r="P103" s="183"/>
      <c r="Q103" s="183"/>
      <c r="R103" s="183"/>
      <c r="S103" s="183"/>
      <c r="T103" s="184"/>
      <c r="AT103" s="178" t="s">
        <v>143</v>
      </c>
      <c r="AU103" s="178" t="s">
        <v>93</v>
      </c>
      <c r="AV103" s="11" t="s">
        <v>93</v>
      </c>
      <c r="AW103" s="11" t="s">
        <v>46</v>
      </c>
      <c r="AX103" s="11" t="s">
        <v>23</v>
      </c>
      <c r="AY103" s="178" t="s">
        <v>135</v>
      </c>
    </row>
    <row r="104" s="1" customFormat="1" ht="16.5" customHeight="1">
      <c r="B104" s="156"/>
      <c r="C104" s="157" t="s">
        <v>154</v>
      </c>
      <c r="D104" s="157" t="s">
        <v>136</v>
      </c>
      <c r="E104" s="158" t="s">
        <v>839</v>
      </c>
      <c r="F104" s="159" t="s">
        <v>840</v>
      </c>
      <c r="G104" s="160" t="s">
        <v>262</v>
      </c>
      <c r="H104" s="161">
        <v>27</v>
      </c>
      <c r="I104" s="162"/>
      <c r="J104" s="163">
        <f>ROUND(I104*H104,2)</f>
        <v>0</v>
      </c>
      <c r="K104" s="159" t="s">
        <v>194</v>
      </c>
      <c r="L104" s="35"/>
      <c r="M104" s="164" t="s">
        <v>1</v>
      </c>
      <c r="N104" s="165" t="s">
        <v>55</v>
      </c>
      <c r="O104" s="65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AR104" s="16" t="s">
        <v>154</v>
      </c>
      <c r="AT104" s="16" t="s">
        <v>136</v>
      </c>
      <c r="AU104" s="16" t="s">
        <v>93</v>
      </c>
      <c r="AY104" s="16" t="s">
        <v>135</v>
      </c>
      <c r="BE104" s="168">
        <f>IF(N104="základní",J104,0)</f>
        <v>0</v>
      </c>
      <c r="BF104" s="168">
        <f>IF(N104="snížená",J104,0)</f>
        <v>0</v>
      </c>
      <c r="BG104" s="168">
        <f>IF(N104="zákl. přenesená",J104,0)</f>
        <v>0</v>
      </c>
      <c r="BH104" s="168">
        <f>IF(N104="sníž. přenesená",J104,0)</f>
        <v>0</v>
      </c>
      <c r="BI104" s="168">
        <f>IF(N104="nulová",J104,0)</f>
        <v>0</v>
      </c>
      <c r="BJ104" s="16" t="s">
        <v>23</v>
      </c>
      <c r="BK104" s="168">
        <f>ROUND(I104*H104,2)</f>
        <v>0</v>
      </c>
      <c r="BL104" s="16" t="s">
        <v>154</v>
      </c>
      <c r="BM104" s="16" t="s">
        <v>841</v>
      </c>
    </row>
    <row r="105" s="10" customFormat="1">
      <c r="B105" s="169"/>
      <c r="D105" s="170" t="s">
        <v>143</v>
      </c>
      <c r="E105" s="171" t="s">
        <v>1</v>
      </c>
      <c r="F105" s="172" t="s">
        <v>304</v>
      </c>
      <c r="H105" s="171" t="s">
        <v>1</v>
      </c>
      <c r="I105" s="173"/>
      <c r="L105" s="169"/>
      <c r="M105" s="174"/>
      <c r="N105" s="175"/>
      <c r="O105" s="175"/>
      <c r="P105" s="175"/>
      <c r="Q105" s="175"/>
      <c r="R105" s="175"/>
      <c r="S105" s="175"/>
      <c r="T105" s="176"/>
      <c r="AT105" s="171" t="s">
        <v>143</v>
      </c>
      <c r="AU105" s="171" t="s">
        <v>93</v>
      </c>
      <c r="AV105" s="10" t="s">
        <v>23</v>
      </c>
      <c r="AW105" s="10" t="s">
        <v>46</v>
      </c>
      <c r="AX105" s="10" t="s">
        <v>84</v>
      </c>
      <c r="AY105" s="171" t="s">
        <v>135</v>
      </c>
    </row>
    <row r="106" s="10" customFormat="1">
      <c r="B106" s="169"/>
      <c r="D106" s="170" t="s">
        <v>143</v>
      </c>
      <c r="E106" s="171" t="s">
        <v>1</v>
      </c>
      <c r="F106" s="172" t="s">
        <v>842</v>
      </c>
      <c r="H106" s="171" t="s">
        <v>1</v>
      </c>
      <c r="I106" s="173"/>
      <c r="L106" s="169"/>
      <c r="M106" s="174"/>
      <c r="N106" s="175"/>
      <c r="O106" s="175"/>
      <c r="P106" s="175"/>
      <c r="Q106" s="175"/>
      <c r="R106" s="175"/>
      <c r="S106" s="175"/>
      <c r="T106" s="176"/>
      <c r="AT106" s="171" t="s">
        <v>143</v>
      </c>
      <c r="AU106" s="171" t="s">
        <v>93</v>
      </c>
      <c r="AV106" s="10" t="s">
        <v>23</v>
      </c>
      <c r="AW106" s="10" t="s">
        <v>46</v>
      </c>
      <c r="AX106" s="10" t="s">
        <v>84</v>
      </c>
      <c r="AY106" s="171" t="s">
        <v>135</v>
      </c>
    </row>
    <row r="107" s="11" customFormat="1">
      <c r="B107" s="177"/>
      <c r="D107" s="170" t="s">
        <v>143</v>
      </c>
      <c r="E107" s="178" t="s">
        <v>1</v>
      </c>
      <c r="F107" s="179" t="s">
        <v>843</v>
      </c>
      <c r="H107" s="180">
        <v>27</v>
      </c>
      <c r="I107" s="181"/>
      <c r="L107" s="177"/>
      <c r="M107" s="182"/>
      <c r="N107" s="183"/>
      <c r="O107" s="183"/>
      <c r="P107" s="183"/>
      <c r="Q107" s="183"/>
      <c r="R107" s="183"/>
      <c r="S107" s="183"/>
      <c r="T107" s="184"/>
      <c r="AT107" s="178" t="s">
        <v>143</v>
      </c>
      <c r="AU107" s="178" t="s">
        <v>93</v>
      </c>
      <c r="AV107" s="11" t="s">
        <v>93</v>
      </c>
      <c r="AW107" s="11" t="s">
        <v>46</v>
      </c>
      <c r="AX107" s="11" t="s">
        <v>23</v>
      </c>
      <c r="AY107" s="178" t="s">
        <v>135</v>
      </c>
    </row>
    <row r="108" s="1" customFormat="1" ht="16.5" customHeight="1">
      <c r="B108" s="156"/>
      <c r="C108" s="157" t="s">
        <v>134</v>
      </c>
      <c r="D108" s="157" t="s">
        <v>136</v>
      </c>
      <c r="E108" s="158" t="s">
        <v>844</v>
      </c>
      <c r="F108" s="159" t="s">
        <v>845</v>
      </c>
      <c r="G108" s="160" t="s">
        <v>262</v>
      </c>
      <c r="H108" s="161">
        <v>27</v>
      </c>
      <c r="I108" s="162"/>
      <c r="J108" s="163">
        <f>ROUND(I108*H108,2)</f>
        <v>0</v>
      </c>
      <c r="K108" s="159" t="s">
        <v>194</v>
      </c>
      <c r="L108" s="35"/>
      <c r="M108" s="164" t="s">
        <v>1</v>
      </c>
      <c r="N108" s="165" t="s">
        <v>55</v>
      </c>
      <c r="O108" s="65"/>
      <c r="P108" s="166">
        <f>O108*H108</f>
        <v>0</v>
      </c>
      <c r="Q108" s="166">
        <v>0.00018000000000000001</v>
      </c>
      <c r="R108" s="166">
        <f>Q108*H108</f>
        <v>0.0048600000000000006</v>
      </c>
      <c r="S108" s="166">
        <v>0</v>
      </c>
      <c r="T108" s="167">
        <f>S108*H108</f>
        <v>0</v>
      </c>
      <c r="AR108" s="16" t="s">
        <v>154</v>
      </c>
      <c r="AT108" s="16" t="s">
        <v>136</v>
      </c>
      <c r="AU108" s="16" t="s">
        <v>93</v>
      </c>
      <c r="AY108" s="16" t="s">
        <v>135</v>
      </c>
      <c r="BE108" s="168">
        <f>IF(N108="základní",J108,0)</f>
        <v>0</v>
      </c>
      <c r="BF108" s="168">
        <f>IF(N108="snížená",J108,0)</f>
        <v>0</v>
      </c>
      <c r="BG108" s="168">
        <f>IF(N108="zákl. přenesená",J108,0)</f>
        <v>0</v>
      </c>
      <c r="BH108" s="168">
        <f>IF(N108="sníž. přenesená",J108,0)</f>
        <v>0</v>
      </c>
      <c r="BI108" s="168">
        <f>IF(N108="nulová",J108,0)</f>
        <v>0</v>
      </c>
      <c r="BJ108" s="16" t="s">
        <v>23</v>
      </c>
      <c r="BK108" s="168">
        <f>ROUND(I108*H108,2)</f>
        <v>0</v>
      </c>
      <c r="BL108" s="16" t="s">
        <v>154</v>
      </c>
      <c r="BM108" s="16" t="s">
        <v>846</v>
      </c>
    </row>
    <row r="109" s="10" customFormat="1">
      <c r="B109" s="169"/>
      <c r="D109" s="170" t="s">
        <v>143</v>
      </c>
      <c r="E109" s="171" t="s">
        <v>1</v>
      </c>
      <c r="F109" s="172" t="s">
        <v>201</v>
      </c>
      <c r="H109" s="171" t="s">
        <v>1</v>
      </c>
      <c r="I109" s="173"/>
      <c r="L109" s="169"/>
      <c r="M109" s="174"/>
      <c r="N109" s="175"/>
      <c r="O109" s="175"/>
      <c r="P109" s="175"/>
      <c r="Q109" s="175"/>
      <c r="R109" s="175"/>
      <c r="S109" s="175"/>
      <c r="T109" s="176"/>
      <c r="AT109" s="171" t="s">
        <v>143</v>
      </c>
      <c r="AU109" s="171" t="s">
        <v>93</v>
      </c>
      <c r="AV109" s="10" t="s">
        <v>23</v>
      </c>
      <c r="AW109" s="10" t="s">
        <v>46</v>
      </c>
      <c r="AX109" s="10" t="s">
        <v>84</v>
      </c>
      <c r="AY109" s="171" t="s">
        <v>135</v>
      </c>
    </row>
    <row r="110" s="11" customFormat="1">
      <c r="B110" s="177"/>
      <c r="D110" s="170" t="s">
        <v>143</v>
      </c>
      <c r="E110" s="178" t="s">
        <v>1</v>
      </c>
      <c r="F110" s="179" t="s">
        <v>847</v>
      </c>
      <c r="H110" s="180">
        <v>27</v>
      </c>
      <c r="I110" s="181"/>
      <c r="L110" s="177"/>
      <c r="M110" s="182"/>
      <c r="N110" s="183"/>
      <c r="O110" s="183"/>
      <c r="P110" s="183"/>
      <c r="Q110" s="183"/>
      <c r="R110" s="183"/>
      <c r="S110" s="183"/>
      <c r="T110" s="184"/>
      <c r="AT110" s="178" t="s">
        <v>143</v>
      </c>
      <c r="AU110" s="178" t="s">
        <v>93</v>
      </c>
      <c r="AV110" s="11" t="s">
        <v>93</v>
      </c>
      <c r="AW110" s="11" t="s">
        <v>46</v>
      </c>
      <c r="AX110" s="11" t="s">
        <v>23</v>
      </c>
      <c r="AY110" s="178" t="s">
        <v>135</v>
      </c>
    </row>
    <row r="111" s="1" customFormat="1" ht="16.5" customHeight="1">
      <c r="B111" s="156"/>
      <c r="C111" s="157" t="s">
        <v>162</v>
      </c>
      <c r="D111" s="157" t="s">
        <v>136</v>
      </c>
      <c r="E111" s="158" t="s">
        <v>848</v>
      </c>
      <c r="F111" s="159" t="s">
        <v>849</v>
      </c>
      <c r="G111" s="160" t="s">
        <v>193</v>
      </c>
      <c r="H111" s="161">
        <v>13.550000000000001</v>
      </c>
      <c r="I111" s="162"/>
      <c r="J111" s="163">
        <f>ROUND(I111*H111,2)</f>
        <v>0</v>
      </c>
      <c r="K111" s="159" t="s">
        <v>194</v>
      </c>
      <c r="L111" s="35"/>
      <c r="M111" s="164" t="s">
        <v>1</v>
      </c>
      <c r="N111" s="165" t="s">
        <v>55</v>
      </c>
      <c r="O111" s="65"/>
      <c r="P111" s="166">
        <f>O111*H111</f>
        <v>0</v>
      </c>
      <c r="Q111" s="166">
        <v>0</v>
      </c>
      <c r="R111" s="166">
        <f>Q111*H111</f>
        <v>0</v>
      </c>
      <c r="S111" s="166">
        <v>0</v>
      </c>
      <c r="T111" s="167">
        <f>S111*H111</f>
        <v>0</v>
      </c>
      <c r="AR111" s="16" t="s">
        <v>154</v>
      </c>
      <c r="AT111" s="16" t="s">
        <v>136</v>
      </c>
      <c r="AU111" s="16" t="s">
        <v>93</v>
      </c>
      <c r="AY111" s="16" t="s">
        <v>135</v>
      </c>
      <c r="BE111" s="168">
        <f>IF(N111="základní",J111,0)</f>
        <v>0</v>
      </c>
      <c r="BF111" s="168">
        <f>IF(N111="snížená",J111,0)</f>
        <v>0</v>
      </c>
      <c r="BG111" s="168">
        <f>IF(N111="zákl. přenesená",J111,0)</f>
        <v>0</v>
      </c>
      <c r="BH111" s="168">
        <f>IF(N111="sníž. přenesená",J111,0)</f>
        <v>0</v>
      </c>
      <c r="BI111" s="168">
        <f>IF(N111="nulová",J111,0)</f>
        <v>0</v>
      </c>
      <c r="BJ111" s="16" t="s">
        <v>23</v>
      </c>
      <c r="BK111" s="168">
        <f>ROUND(I111*H111,2)</f>
        <v>0</v>
      </c>
      <c r="BL111" s="16" t="s">
        <v>154</v>
      </c>
      <c r="BM111" s="16" t="s">
        <v>850</v>
      </c>
    </row>
    <row r="112" s="10" customFormat="1">
      <c r="B112" s="169"/>
      <c r="D112" s="170" t="s">
        <v>143</v>
      </c>
      <c r="E112" s="171" t="s">
        <v>1</v>
      </c>
      <c r="F112" s="172" t="s">
        <v>196</v>
      </c>
      <c r="H112" s="171" t="s">
        <v>1</v>
      </c>
      <c r="I112" s="173"/>
      <c r="L112" s="169"/>
      <c r="M112" s="174"/>
      <c r="N112" s="175"/>
      <c r="O112" s="175"/>
      <c r="P112" s="175"/>
      <c r="Q112" s="175"/>
      <c r="R112" s="175"/>
      <c r="S112" s="175"/>
      <c r="T112" s="176"/>
      <c r="AT112" s="171" t="s">
        <v>143</v>
      </c>
      <c r="AU112" s="171" t="s">
        <v>93</v>
      </c>
      <c r="AV112" s="10" t="s">
        <v>23</v>
      </c>
      <c r="AW112" s="10" t="s">
        <v>46</v>
      </c>
      <c r="AX112" s="10" t="s">
        <v>84</v>
      </c>
      <c r="AY112" s="171" t="s">
        <v>135</v>
      </c>
    </row>
    <row r="113" s="11" customFormat="1">
      <c r="B113" s="177"/>
      <c r="D113" s="170" t="s">
        <v>143</v>
      </c>
      <c r="E113" s="178" t="s">
        <v>1</v>
      </c>
      <c r="F113" s="179" t="s">
        <v>851</v>
      </c>
      <c r="H113" s="180">
        <v>13.550000000000001</v>
      </c>
      <c r="I113" s="181"/>
      <c r="L113" s="177"/>
      <c r="M113" s="182"/>
      <c r="N113" s="183"/>
      <c r="O113" s="183"/>
      <c r="P113" s="183"/>
      <c r="Q113" s="183"/>
      <c r="R113" s="183"/>
      <c r="S113" s="183"/>
      <c r="T113" s="184"/>
      <c r="AT113" s="178" t="s">
        <v>143</v>
      </c>
      <c r="AU113" s="178" t="s">
        <v>93</v>
      </c>
      <c r="AV113" s="11" t="s">
        <v>93</v>
      </c>
      <c r="AW113" s="11" t="s">
        <v>46</v>
      </c>
      <c r="AX113" s="11" t="s">
        <v>23</v>
      </c>
      <c r="AY113" s="178" t="s">
        <v>135</v>
      </c>
    </row>
    <row r="114" s="1" customFormat="1" ht="16.5" customHeight="1">
      <c r="B114" s="156"/>
      <c r="C114" s="157" t="s">
        <v>166</v>
      </c>
      <c r="D114" s="157" t="s">
        <v>136</v>
      </c>
      <c r="E114" s="158" t="s">
        <v>268</v>
      </c>
      <c r="F114" s="159" t="s">
        <v>269</v>
      </c>
      <c r="G114" s="160" t="s">
        <v>193</v>
      </c>
      <c r="H114" s="161">
        <v>161.72999999999999</v>
      </c>
      <c r="I114" s="162"/>
      <c r="J114" s="163">
        <f>ROUND(I114*H114,2)</f>
        <v>0</v>
      </c>
      <c r="K114" s="159" t="s">
        <v>194</v>
      </c>
      <c r="L114" s="35"/>
      <c r="M114" s="164" t="s">
        <v>1</v>
      </c>
      <c r="N114" s="165" t="s">
        <v>55</v>
      </c>
      <c r="O114" s="65"/>
      <c r="P114" s="166">
        <f>O114*H114</f>
        <v>0</v>
      </c>
      <c r="Q114" s="166">
        <v>0</v>
      </c>
      <c r="R114" s="166">
        <f>Q114*H114</f>
        <v>0</v>
      </c>
      <c r="S114" s="166">
        <v>0</v>
      </c>
      <c r="T114" s="167">
        <f>S114*H114</f>
        <v>0</v>
      </c>
      <c r="AR114" s="16" t="s">
        <v>154</v>
      </c>
      <c r="AT114" s="16" t="s">
        <v>136</v>
      </c>
      <c r="AU114" s="16" t="s">
        <v>93</v>
      </c>
      <c r="AY114" s="16" t="s">
        <v>135</v>
      </c>
      <c r="BE114" s="168">
        <f>IF(N114="základní",J114,0)</f>
        <v>0</v>
      </c>
      <c r="BF114" s="168">
        <f>IF(N114="snížená",J114,0)</f>
        <v>0</v>
      </c>
      <c r="BG114" s="168">
        <f>IF(N114="zákl. přenesená",J114,0)</f>
        <v>0</v>
      </c>
      <c r="BH114" s="168">
        <f>IF(N114="sníž. přenesená",J114,0)</f>
        <v>0</v>
      </c>
      <c r="BI114" s="168">
        <f>IF(N114="nulová",J114,0)</f>
        <v>0</v>
      </c>
      <c r="BJ114" s="16" t="s">
        <v>23</v>
      </c>
      <c r="BK114" s="168">
        <f>ROUND(I114*H114,2)</f>
        <v>0</v>
      </c>
      <c r="BL114" s="16" t="s">
        <v>154</v>
      </c>
      <c r="BM114" s="16" t="s">
        <v>852</v>
      </c>
    </row>
    <row r="115" s="10" customFormat="1">
      <c r="B115" s="169"/>
      <c r="D115" s="170" t="s">
        <v>143</v>
      </c>
      <c r="E115" s="171" t="s">
        <v>1</v>
      </c>
      <c r="F115" s="172" t="s">
        <v>271</v>
      </c>
      <c r="H115" s="171" t="s">
        <v>1</v>
      </c>
      <c r="I115" s="173"/>
      <c r="L115" s="169"/>
      <c r="M115" s="174"/>
      <c r="N115" s="175"/>
      <c r="O115" s="175"/>
      <c r="P115" s="175"/>
      <c r="Q115" s="175"/>
      <c r="R115" s="175"/>
      <c r="S115" s="175"/>
      <c r="T115" s="176"/>
      <c r="AT115" s="171" t="s">
        <v>143</v>
      </c>
      <c r="AU115" s="171" t="s">
        <v>93</v>
      </c>
      <c r="AV115" s="10" t="s">
        <v>23</v>
      </c>
      <c r="AW115" s="10" t="s">
        <v>46</v>
      </c>
      <c r="AX115" s="10" t="s">
        <v>84</v>
      </c>
      <c r="AY115" s="171" t="s">
        <v>135</v>
      </c>
    </row>
    <row r="116" s="11" customFormat="1">
      <c r="B116" s="177"/>
      <c r="D116" s="170" t="s">
        <v>143</v>
      </c>
      <c r="E116" s="178" t="s">
        <v>1</v>
      </c>
      <c r="F116" s="179" t="s">
        <v>853</v>
      </c>
      <c r="H116" s="180">
        <v>161.72999999999999</v>
      </c>
      <c r="I116" s="181"/>
      <c r="L116" s="177"/>
      <c r="M116" s="182"/>
      <c r="N116" s="183"/>
      <c r="O116" s="183"/>
      <c r="P116" s="183"/>
      <c r="Q116" s="183"/>
      <c r="R116" s="183"/>
      <c r="S116" s="183"/>
      <c r="T116" s="184"/>
      <c r="AT116" s="178" t="s">
        <v>143</v>
      </c>
      <c r="AU116" s="178" t="s">
        <v>93</v>
      </c>
      <c r="AV116" s="11" t="s">
        <v>93</v>
      </c>
      <c r="AW116" s="11" t="s">
        <v>46</v>
      </c>
      <c r="AX116" s="11" t="s">
        <v>23</v>
      </c>
      <c r="AY116" s="178" t="s">
        <v>135</v>
      </c>
    </row>
    <row r="117" s="1" customFormat="1" ht="16.5" customHeight="1">
      <c r="B117" s="156"/>
      <c r="C117" s="157" t="s">
        <v>229</v>
      </c>
      <c r="D117" s="157" t="s">
        <v>136</v>
      </c>
      <c r="E117" s="158" t="s">
        <v>272</v>
      </c>
      <c r="F117" s="159" t="s">
        <v>273</v>
      </c>
      <c r="G117" s="160" t="s">
        <v>193</v>
      </c>
      <c r="H117" s="161">
        <v>2749.4099999999999</v>
      </c>
      <c r="I117" s="162"/>
      <c r="J117" s="163">
        <f>ROUND(I117*H117,2)</f>
        <v>0</v>
      </c>
      <c r="K117" s="159" t="s">
        <v>194</v>
      </c>
      <c r="L117" s="35"/>
      <c r="M117" s="164" t="s">
        <v>1</v>
      </c>
      <c r="N117" s="165" t="s">
        <v>55</v>
      </c>
      <c r="O117" s="65"/>
      <c r="P117" s="166">
        <f>O117*H117</f>
        <v>0</v>
      </c>
      <c r="Q117" s="166">
        <v>0</v>
      </c>
      <c r="R117" s="166">
        <f>Q117*H117</f>
        <v>0</v>
      </c>
      <c r="S117" s="166">
        <v>0</v>
      </c>
      <c r="T117" s="167">
        <f>S117*H117</f>
        <v>0</v>
      </c>
      <c r="AR117" s="16" t="s">
        <v>154</v>
      </c>
      <c r="AT117" s="16" t="s">
        <v>136</v>
      </c>
      <c r="AU117" s="16" t="s">
        <v>93</v>
      </c>
      <c r="AY117" s="16" t="s">
        <v>135</v>
      </c>
      <c r="BE117" s="168">
        <f>IF(N117="základní",J117,0)</f>
        <v>0</v>
      </c>
      <c r="BF117" s="168">
        <f>IF(N117="snížená",J117,0)</f>
        <v>0</v>
      </c>
      <c r="BG117" s="168">
        <f>IF(N117="zákl. přenesená",J117,0)</f>
        <v>0</v>
      </c>
      <c r="BH117" s="168">
        <f>IF(N117="sníž. přenesená",J117,0)</f>
        <v>0</v>
      </c>
      <c r="BI117" s="168">
        <f>IF(N117="nulová",J117,0)</f>
        <v>0</v>
      </c>
      <c r="BJ117" s="16" t="s">
        <v>23</v>
      </c>
      <c r="BK117" s="168">
        <f>ROUND(I117*H117,2)</f>
        <v>0</v>
      </c>
      <c r="BL117" s="16" t="s">
        <v>154</v>
      </c>
      <c r="BM117" s="16" t="s">
        <v>854</v>
      </c>
    </row>
    <row r="118" s="10" customFormat="1">
      <c r="B118" s="169"/>
      <c r="D118" s="170" t="s">
        <v>143</v>
      </c>
      <c r="E118" s="171" t="s">
        <v>1</v>
      </c>
      <c r="F118" s="172" t="s">
        <v>275</v>
      </c>
      <c r="H118" s="171" t="s">
        <v>1</v>
      </c>
      <c r="I118" s="173"/>
      <c r="L118" s="169"/>
      <c r="M118" s="174"/>
      <c r="N118" s="175"/>
      <c r="O118" s="175"/>
      <c r="P118" s="175"/>
      <c r="Q118" s="175"/>
      <c r="R118" s="175"/>
      <c r="S118" s="175"/>
      <c r="T118" s="176"/>
      <c r="AT118" s="171" t="s">
        <v>143</v>
      </c>
      <c r="AU118" s="171" t="s">
        <v>93</v>
      </c>
      <c r="AV118" s="10" t="s">
        <v>23</v>
      </c>
      <c r="AW118" s="10" t="s">
        <v>46</v>
      </c>
      <c r="AX118" s="10" t="s">
        <v>84</v>
      </c>
      <c r="AY118" s="171" t="s">
        <v>135</v>
      </c>
    </row>
    <row r="119" s="10" customFormat="1">
      <c r="B119" s="169"/>
      <c r="D119" s="170" t="s">
        <v>143</v>
      </c>
      <c r="E119" s="171" t="s">
        <v>1</v>
      </c>
      <c r="F119" s="172" t="s">
        <v>201</v>
      </c>
      <c r="H119" s="171" t="s">
        <v>1</v>
      </c>
      <c r="I119" s="173"/>
      <c r="L119" s="169"/>
      <c r="M119" s="174"/>
      <c r="N119" s="175"/>
      <c r="O119" s="175"/>
      <c r="P119" s="175"/>
      <c r="Q119" s="175"/>
      <c r="R119" s="175"/>
      <c r="S119" s="175"/>
      <c r="T119" s="176"/>
      <c r="AT119" s="171" t="s">
        <v>143</v>
      </c>
      <c r="AU119" s="171" t="s">
        <v>93</v>
      </c>
      <c r="AV119" s="10" t="s">
        <v>23</v>
      </c>
      <c r="AW119" s="10" t="s">
        <v>46</v>
      </c>
      <c r="AX119" s="10" t="s">
        <v>84</v>
      </c>
      <c r="AY119" s="171" t="s">
        <v>135</v>
      </c>
    </row>
    <row r="120" s="11" customFormat="1">
      <c r="B120" s="177"/>
      <c r="D120" s="170" t="s">
        <v>143</v>
      </c>
      <c r="E120" s="178" t="s">
        <v>1</v>
      </c>
      <c r="F120" s="179" t="s">
        <v>855</v>
      </c>
      <c r="H120" s="180">
        <v>2749.4099999999999</v>
      </c>
      <c r="I120" s="181"/>
      <c r="L120" s="177"/>
      <c r="M120" s="182"/>
      <c r="N120" s="183"/>
      <c r="O120" s="183"/>
      <c r="P120" s="183"/>
      <c r="Q120" s="183"/>
      <c r="R120" s="183"/>
      <c r="S120" s="183"/>
      <c r="T120" s="184"/>
      <c r="AT120" s="178" t="s">
        <v>143</v>
      </c>
      <c r="AU120" s="178" t="s">
        <v>93</v>
      </c>
      <c r="AV120" s="11" t="s">
        <v>93</v>
      </c>
      <c r="AW120" s="11" t="s">
        <v>46</v>
      </c>
      <c r="AX120" s="11" t="s">
        <v>23</v>
      </c>
      <c r="AY120" s="178" t="s">
        <v>135</v>
      </c>
    </row>
    <row r="121" s="1" customFormat="1" ht="16.5" customHeight="1">
      <c r="B121" s="156"/>
      <c r="C121" s="157" t="s">
        <v>234</v>
      </c>
      <c r="D121" s="157" t="s">
        <v>136</v>
      </c>
      <c r="E121" s="158" t="s">
        <v>287</v>
      </c>
      <c r="F121" s="159" t="s">
        <v>288</v>
      </c>
      <c r="G121" s="160" t="s">
        <v>193</v>
      </c>
      <c r="H121" s="161">
        <v>161.72999999999999</v>
      </c>
      <c r="I121" s="162"/>
      <c r="J121" s="163">
        <f>ROUND(I121*H121,2)</f>
        <v>0</v>
      </c>
      <c r="K121" s="159" t="s">
        <v>194</v>
      </c>
      <c r="L121" s="35"/>
      <c r="M121" s="164" t="s">
        <v>1</v>
      </c>
      <c r="N121" s="165" t="s">
        <v>55</v>
      </c>
      <c r="O121" s="65"/>
      <c r="P121" s="166">
        <f>O121*H121</f>
        <v>0</v>
      </c>
      <c r="Q121" s="166">
        <v>0</v>
      </c>
      <c r="R121" s="166">
        <f>Q121*H121</f>
        <v>0</v>
      </c>
      <c r="S121" s="166">
        <v>0</v>
      </c>
      <c r="T121" s="167">
        <f>S121*H121</f>
        <v>0</v>
      </c>
      <c r="AR121" s="16" t="s">
        <v>154</v>
      </c>
      <c r="AT121" s="16" t="s">
        <v>136</v>
      </c>
      <c r="AU121" s="16" t="s">
        <v>93</v>
      </c>
      <c r="AY121" s="16" t="s">
        <v>135</v>
      </c>
      <c r="BE121" s="168">
        <f>IF(N121="základní",J121,0)</f>
        <v>0</v>
      </c>
      <c r="BF121" s="168">
        <f>IF(N121="snížená",J121,0)</f>
        <v>0</v>
      </c>
      <c r="BG121" s="168">
        <f>IF(N121="zákl. přenesená",J121,0)</f>
        <v>0</v>
      </c>
      <c r="BH121" s="168">
        <f>IF(N121="sníž. přenesená",J121,0)</f>
        <v>0</v>
      </c>
      <c r="BI121" s="168">
        <f>IF(N121="nulová",J121,0)</f>
        <v>0</v>
      </c>
      <c r="BJ121" s="16" t="s">
        <v>23</v>
      </c>
      <c r="BK121" s="168">
        <f>ROUND(I121*H121,2)</f>
        <v>0</v>
      </c>
      <c r="BL121" s="16" t="s">
        <v>154</v>
      </c>
      <c r="BM121" s="16" t="s">
        <v>856</v>
      </c>
    </row>
    <row r="122" s="10" customFormat="1">
      <c r="B122" s="169"/>
      <c r="D122" s="170" t="s">
        <v>143</v>
      </c>
      <c r="E122" s="171" t="s">
        <v>1</v>
      </c>
      <c r="F122" s="172" t="s">
        <v>271</v>
      </c>
      <c r="H122" s="171" t="s">
        <v>1</v>
      </c>
      <c r="I122" s="173"/>
      <c r="L122" s="169"/>
      <c r="M122" s="174"/>
      <c r="N122" s="175"/>
      <c r="O122" s="175"/>
      <c r="P122" s="175"/>
      <c r="Q122" s="175"/>
      <c r="R122" s="175"/>
      <c r="S122" s="175"/>
      <c r="T122" s="176"/>
      <c r="AT122" s="171" t="s">
        <v>143</v>
      </c>
      <c r="AU122" s="171" t="s">
        <v>93</v>
      </c>
      <c r="AV122" s="10" t="s">
        <v>23</v>
      </c>
      <c r="AW122" s="10" t="s">
        <v>46</v>
      </c>
      <c r="AX122" s="10" t="s">
        <v>84</v>
      </c>
      <c r="AY122" s="171" t="s">
        <v>135</v>
      </c>
    </row>
    <row r="123" s="11" customFormat="1">
      <c r="B123" s="177"/>
      <c r="D123" s="170" t="s">
        <v>143</v>
      </c>
      <c r="E123" s="178" t="s">
        <v>1</v>
      </c>
      <c r="F123" s="179" t="s">
        <v>857</v>
      </c>
      <c r="H123" s="180">
        <v>161.72999999999999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143</v>
      </c>
      <c r="AU123" s="178" t="s">
        <v>93</v>
      </c>
      <c r="AV123" s="11" t="s">
        <v>93</v>
      </c>
      <c r="AW123" s="11" t="s">
        <v>46</v>
      </c>
      <c r="AX123" s="11" t="s">
        <v>23</v>
      </c>
      <c r="AY123" s="178" t="s">
        <v>135</v>
      </c>
    </row>
    <row r="124" s="1" customFormat="1" ht="16.5" customHeight="1">
      <c r="B124" s="156"/>
      <c r="C124" s="157" t="s">
        <v>28</v>
      </c>
      <c r="D124" s="157" t="s">
        <v>136</v>
      </c>
      <c r="E124" s="158" t="s">
        <v>293</v>
      </c>
      <c r="F124" s="159" t="s">
        <v>294</v>
      </c>
      <c r="G124" s="160" t="s">
        <v>248</v>
      </c>
      <c r="H124" s="161">
        <v>291.11399999999998</v>
      </c>
      <c r="I124" s="162"/>
      <c r="J124" s="163">
        <f>ROUND(I124*H124,2)</f>
        <v>0</v>
      </c>
      <c r="K124" s="159" t="s">
        <v>194</v>
      </c>
      <c r="L124" s="35"/>
      <c r="M124" s="164" t="s">
        <v>1</v>
      </c>
      <c r="N124" s="165" t="s">
        <v>55</v>
      </c>
      <c r="O124" s="65"/>
      <c r="P124" s="166">
        <f>O124*H124</f>
        <v>0</v>
      </c>
      <c r="Q124" s="166">
        <v>0</v>
      </c>
      <c r="R124" s="166">
        <f>Q124*H124</f>
        <v>0</v>
      </c>
      <c r="S124" s="166">
        <v>0</v>
      </c>
      <c r="T124" s="167">
        <f>S124*H124</f>
        <v>0</v>
      </c>
      <c r="AR124" s="16" t="s">
        <v>154</v>
      </c>
      <c r="AT124" s="16" t="s">
        <v>136</v>
      </c>
      <c r="AU124" s="16" t="s">
        <v>93</v>
      </c>
      <c r="AY124" s="16" t="s">
        <v>135</v>
      </c>
      <c r="BE124" s="168">
        <f>IF(N124="základní",J124,0)</f>
        <v>0</v>
      </c>
      <c r="BF124" s="168">
        <f>IF(N124="snížená",J124,0)</f>
        <v>0</v>
      </c>
      <c r="BG124" s="168">
        <f>IF(N124="zákl. přenesená",J124,0)</f>
        <v>0</v>
      </c>
      <c r="BH124" s="168">
        <f>IF(N124="sníž. přenesená",J124,0)</f>
        <v>0</v>
      </c>
      <c r="BI124" s="168">
        <f>IF(N124="nulová",J124,0)</f>
        <v>0</v>
      </c>
      <c r="BJ124" s="16" t="s">
        <v>23</v>
      </c>
      <c r="BK124" s="168">
        <f>ROUND(I124*H124,2)</f>
        <v>0</v>
      </c>
      <c r="BL124" s="16" t="s">
        <v>154</v>
      </c>
      <c r="BM124" s="16" t="s">
        <v>858</v>
      </c>
    </row>
    <row r="125" s="10" customFormat="1">
      <c r="B125" s="169"/>
      <c r="D125" s="170" t="s">
        <v>143</v>
      </c>
      <c r="E125" s="171" t="s">
        <v>1</v>
      </c>
      <c r="F125" s="172" t="s">
        <v>201</v>
      </c>
      <c r="H125" s="171" t="s">
        <v>1</v>
      </c>
      <c r="I125" s="173"/>
      <c r="L125" s="169"/>
      <c r="M125" s="174"/>
      <c r="N125" s="175"/>
      <c r="O125" s="175"/>
      <c r="P125" s="175"/>
      <c r="Q125" s="175"/>
      <c r="R125" s="175"/>
      <c r="S125" s="175"/>
      <c r="T125" s="176"/>
      <c r="AT125" s="171" t="s">
        <v>143</v>
      </c>
      <c r="AU125" s="171" t="s">
        <v>93</v>
      </c>
      <c r="AV125" s="10" t="s">
        <v>23</v>
      </c>
      <c r="AW125" s="10" t="s">
        <v>46</v>
      </c>
      <c r="AX125" s="10" t="s">
        <v>84</v>
      </c>
      <c r="AY125" s="171" t="s">
        <v>135</v>
      </c>
    </row>
    <row r="126" s="11" customFormat="1">
      <c r="B126" s="177"/>
      <c r="D126" s="170" t="s">
        <v>143</v>
      </c>
      <c r="E126" s="178" t="s">
        <v>1</v>
      </c>
      <c r="F126" s="179" t="s">
        <v>859</v>
      </c>
      <c r="H126" s="180">
        <v>291.11399999999998</v>
      </c>
      <c r="I126" s="181"/>
      <c r="L126" s="177"/>
      <c r="M126" s="182"/>
      <c r="N126" s="183"/>
      <c r="O126" s="183"/>
      <c r="P126" s="183"/>
      <c r="Q126" s="183"/>
      <c r="R126" s="183"/>
      <c r="S126" s="183"/>
      <c r="T126" s="184"/>
      <c r="AT126" s="178" t="s">
        <v>143</v>
      </c>
      <c r="AU126" s="178" t="s">
        <v>93</v>
      </c>
      <c r="AV126" s="11" t="s">
        <v>93</v>
      </c>
      <c r="AW126" s="11" t="s">
        <v>46</v>
      </c>
      <c r="AX126" s="11" t="s">
        <v>23</v>
      </c>
      <c r="AY126" s="178" t="s">
        <v>135</v>
      </c>
    </row>
    <row r="127" s="1" customFormat="1" ht="16.5" customHeight="1">
      <c r="B127" s="156"/>
      <c r="C127" s="157" t="s">
        <v>244</v>
      </c>
      <c r="D127" s="157" t="s">
        <v>136</v>
      </c>
      <c r="E127" s="158" t="s">
        <v>860</v>
      </c>
      <c r="F127" s="159" t="s">
        <v>861</v>
      </c>
      <c r="G127" s="160" t="s">
        <v>262</v>
      </c>
      <c r="H127" s="161">
        <v>1158.5</v>
      </c>
      <c r="I127" s="162"/>
      <c r="J127" s="163">
        <f>ROUND(I127*H127,2)</f>
        <v>0</v>
      </c>
      <c r="K127" s="159" t="s">
        <v>194</v>
      </c>
      <c r="L127" s="35"/>
      <c r="M127" s="164" t="s">
        <v>1</v>
      </c>
      <c r="N127" s="165" t="s">
        <v>55</v>
      </c>
      <c r="O127" s="65"/>
      <c r="P127" s="166">
        <f>O127*H127</f>
        <v>0</v>
      </c>
      <c r="Q127" s="166">
        <v>0</v>
      </c>
      <c r="R127" s="166">
        <f>Q127*H127</f>
        <v>0</v>
      </c>
      <c r="S127" s="166">
        <v>0</v>
      </c>
      <c r="T127" s="167">
        <f>S127*H127</f>
        <v>0</v>
      </c>
      <c r="AR127" s="16" t="s">
        <v>154</v>
      </c>
      <c r="AT127" s="16" t="s">
        <v>136</v>
      </c>
      <c r="AU127" s="16" t="s">
        <v>93</v>
      </c>
      <c r="AY127" s="16" t="s">
        <v>135</v>
      </c>
      <c r="BE127" s="168">
        <f>IF(N127="základní",J127,0)</f>
        <v>0</v>
      </c>
      <c r="BF127" s="168">
        <f>IF(N127="snížená",J127,0)</f>
        <v>0</v>
      </c>
      <c r="BG127" s="168">
        <f>IF(N127="zákl. přenesená",J127,0)</f>
        <v>0</v>
      </c>
      <c r="BH127" s="168">
        <f>IF(N127="sníž. přenesená",J127,0)</f>
        <v>0</v>
      </c>
      <c r="BI127" s="168">
        <f>IF(N127="nulová",J127,0)</f>
        <v>0</v>
      </c>
      <c r="BJ127" s="16" t="s">
        <v>23</v>
      </c>
      <c r="BK127" s="168">
        <f>ROUND(I127*H127,2)</f>
        <v>0</v>
      </c>
      <c r="BL127" s="16" t="s">
        <v>154</v>
      </c>
      <c r="BM127" s="16" t="s">
        <v>862</v>
      </c>
    </row>
    <row r="128" s="10" customFormat="1">
      <c r="B128" s="169"/>
      <c r="D128" s="170" t="s">
        <v>143</v>
      </c>
      <c r="E128" s="171" t="s">
        <v>1</v>
      </c>
      <c r="F128" s="172" t="s">
        <v>863</v>
      </c>
      <c r="H128" s="171" t="s">
        <v>1</v>
      </c>
      <c r="I128" s="173"/>
      <c r="L128" s="169"/>
      <c r="M128" s="174"/>
      <c r="N128" s="175"/>
      <c r="O128" s="175"/>
      <c r="P128" s="175"/>
      <c r="Q128" s="175"/>
      <c r="R128" s="175"/>
      <c r="S128" s="175"/>
      <c r="T128" s="176"/>
      <c r="AT128" s="171" t="s">
        <v>143</v>
      </c>
      <c r="AU128" s="171" t="s">
        <v>93</v>
      </c>
      <c r="AV128" s="10" t="s">
        <v>23</v>
      </c>
      <c r="AW128" s="10" t="s">
        <v>46</v>
      </c>
      <c r="AX128" s="10" t="s">
        <v>84</v>
      </c>
      <c r="AY128" s="171" t="s">
        <v>135</v>
      </c>
    </row>
    <row r="129" s="11" customFormat="1">
      <c r="B129" s="177"/>
      <c r="D129" s="170" t="s">
        <v>143</v>
      </c>
      <c r="E129" s="178" t="s">
        <v>1</v>
      </c>
      <c r="F129" s="179" t="s">
        <v>864</v>
      </c>
      <c r="H129" s="180">
        <v>1158.5</v>
      </c>
      <c r="I129" s="181"/>
      <c r="L129" s="177"/>
      <c r="M129" s="182"/>
      <c r="N129" s="183"/>
      <c r="O129" s="183"/>
      <c r="P129" s="183"/>
      <c r="Q129" s="183"/>
      <c r="R129" s="183"/>
      <c r="S129" s="183"/>
      <c r="T129" s="184"/>
      <c r="AT129" s="178" t="s">
        <v>143</v>
      </c>
      <c r="AU129" s="178" t="s">
        <v>93</v>
      </c>
      <c r="AV129" s="11" t="s">
        <v>93</v>
      </c>
      <c r="AW129" s="11" t="s">
        <v>46</v>
      </c>
      <c r="AX129" s="11" t="s">
        <v>23</v>
      </c>
      <c r="AY129" s="178" t="s">
        <v>135</v>
      </c>
    </row>
    <row r="130" s="9" customFormat="1" ht="22.8" customHeight="1">
      <c r="B130" s="145"/>
      <c r="D130" s="146" t="s">
        <v>83</v>
      </c>
      <c r="E130" s="194" t="s">
        <v>297</v>
      </c>
      <c r="F130" s="194" t="s">
        <v>298</v>
      </c>
      <c r="I130" s="148"/>
      <c r="J130" s="195">
        <f>BK130</f>
        <v>0</v>
      </c>
      <c r="L130" s="145"/>
      <c r="M130" s="150"/>
      <c r="N130" s="151"/>
      <c r="O130" s="151"/>
      <c r="P130" s="152">
        <f>SUM(P131:P265)</f>
        <v>0</v>
      </c>
      <c r="Q130" s="151"/>
      <c r="R130" s="152">
        <f>SUM(R131:R265)</f>
        <v>0.00027843024999999995</v>
      </c>
      <c r="S130" s="151"/>
      <c r="T130" s="153">
        <f>SUM(T131:T265)</f>
        <v>529.53895</v>
      </c>
      <c r="AR130" s="146" t="s">
        <v>23</v>
      </c>
      <c r="AT130" s="154" t="s">
        <v>83</v>
      </c>
      <c r="AU130" s="154" t="s">
        <v>23</v>
      </c>
      <c r="AY130" s="146" t="s">
        <v>135</v>
      </c>
      <c r="BK130" s="155">
        <f>SUM(BK131:BK265)</f>
        <v>0</v>
      </c>
    </row>
    <row r="131" s="1" customFormat="1" ht="16.5" customHeight="1">
      <c r="B131" s="156"/>
      <c r="C131" s="157" t="s">
        <v>251</v>
      </c>
      <c r="D131" s="157" t="s">
        <v>136</v>
      </c>
      <c r="E131" s="158" t="s">
        <v>300</v>
      </c>
      <c r="F131" s="159" t="s">
        <v>301</v>
      </c>
      <c r="G131" s="160" t="s">
        <v>302</v>
      </c>
      <c r="H131" s="161">
        <v>22.25</v>
      </c>
      <c r="I131" s="162"/>
      <c r="J131" s="163">
        <f>ROUND(I131*H131,2)</f>
        <v>0</v>
      </c>
      <c r="K131" s="159" t="s">
        <v>194</v>
      </c>
      <c r="L131" s="35"/>
      <c r="M131" s="164" t="s">
        <v>1</v>
      </c>
      <c r="N131" s="165" t="s">
        <v>55</v>
      </c>
      <c r="O131" s="65"/>
      <c r="P131" s="166">
        <f>O131*H131</f>
        <v>0</v>
      </c>
      <c r="Q131" s="166">
        <v>0</v>
      </c>
      <c r="R131" s="166">
        <f>Q131*H131</f>
        <v>0</v>
      </c>
      <c r="S131" s="166">
        <v>0.28999999999999998</v>
      </c>
      <c r="T131" s="167">
        <f>S131*H131</f>
        <v>6.4524999999999997</v>
      </c>
      <c r="AR131" s="16" t="s">
        <v>154</v>
      </c>
      <c r="AT131" s="16" t="s">
        <v>136</v>
      </c>
      <c r="AU131" s="16" t="s">
        <v>93</v>
      </c>
      <c r="AY131" s="16" t="s">
        <v>135</v>
      </c>
      <c r="BE131" s="168">
        <f>IF(N131="základní",J131,0)</f>
        <v>0</v>
      </c>
      <c r="BF131" s="168">
        <f>IF(N131="snížená",J131,0)</f>
        <v>0</v>
      </c>
      <c r="BG131" s="168">
        <f>IF(N131="zákl. přenesená",J131,0)</f>
        <v>0</v>
      </c>
      <c r="BH131" s="168">
        <f>IF(N131="sníž. přenesená",J131,0)</f>
        <v>0</v>
      </c>
      <c r="BI131" s="168">
        <f>IF(N131="nulová",J131,0)</f>
        <v>0</v>
      </c>
      <c r="BJ131" s="16" t="s">
        <v>23</v>
      </c>
      <c r="BK131" s="168">
        <f>ROUND(I131*H131,2)</f>
        <v>0</v>
      </c>
      <c r="BL131" s="16" t="s">
        <v>154</v>
      </c>
      <c r="BM131" s="16" t="s">
        <v>865</v>
      </c>
    </row>
    <row r="132" s="10" customFormat="1">
      <c r="B132" s="169"/>
      <c r="D132" s="170" t="s">
        <v>143</v>
      </c>
      <c r="E132" s="171" t="s">
        <v>1</v>
      </c>
      <c r="F132" s="172" t="s">
        <v>304</v>
      </c>
      <c r="H132" s="171" t="s">
        <v>1</v>
      </c>
      <c r="I132" s="173"/>
      <c r="L132" s="169"/>
      <c r="M132" s="174"/>
      <c r="N132" s="175"/>
      <c r="O132" s="175"/>
      <c r="P132" s="175"/>
      <c r="Q132" s="175"/>
      <c r="R132" s="175"/>
      <c r="S132" s="175"/>
      <c r="T132" s="176"/>
      <c r="AT132" s="171" t="s">
        <v>143</v>
      </c>
      <c r="AU132" s="171" t="s">
        <v>93</v>
      </c>
      <c r="AV132" s="10" t="s">
        <v>23</v>
      </c>
      <c r="AW132" s="10" t="s">
        <v>46</v>
      </c>
      <c r="AX132" s="10" t="s">
        <v>84</v>
      </c>
      <c r="AY132" s="171" t="s">
        <v>135</v>
      </c>
    </row>
    <row r="133" s="10" customFormat="1">
      <c r="B133" s="169"/>
      <c r="D133" s="170" t="s">
        <v>143</v>
      </c>
      <c r="E133" s="171" t="s">
        <v>1</v>
      </c>
      <c r="F133" s="172" t="s">
        <v>305</v>
      </c>
      <c r="H133" s="171" t="s">
        <v>1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1" t="s">
        <v>143</v>
      </c>
      <c r="AU133" s="171" t="s">
        <v>93</v>
      </c>
      <c r="AV133" s="10" t="s">
        <v>23</v>
      </c>
      <c r="AW133" s="10" t="s">
        <v>46</v>
      </c>
      <c r="AX133" s="10" t="s">
        <v>84</v>
      </c>
      <c r="AY133" s="171" t="s">
        <v>135</v>
      </c>
    </row>
    <row r="134" s="11" customFormat="1">
      <c r="B134" s="177"/>
      <c r="D134" s="170" t="s">
        <v>143</v>
      </c>
      <c r="E134" s="178" t="s">
        <v>1</v>
      </c>
      <c r="F134" s="179" t="s">
        <v>866</v>
      </c>
      <c r="H134" s="180">
        <v>22.25</v>
      </c>
      <c r="I134" s="181"/>
      <c r="L134" s="177"/>
      <c r="M134" s="182"/>
      <c r="N134" s="183"/>
      <c r="O134" s="183"/>
      <c r="P134" s="183"/>
      <c r="Q134" s="183"/>
      <c r="R134" s="183"/>
      <c r="S134" s="183"/>
      <c r="T134" s="184"/>
      <c r="AT134" s="178" t="s">
        <v>143</v>
      </c>
      <c r="AU134" s="178" t="s">
        <v>93</v>
      </c>
      <c r="AV134" s="11" t="s">
        <v>93</v>
      </c>
      <c r="AW134" s="11" t="s">
        <v>46</v>
      </c>
      <c r="AX134" s="11" t="s">
        <v>23</v>
      </c>
      <c r="AY134" s="178" t="s">
        <v>135</v>
      </c>
    </row>
    <row r="135" s="1" customFormat="1" ht="16.5" customHeight="1">
      <c r="B135" s="156"/>
      <c r="C135" s="157" t="s">
        <v>259</v>
      </c>
      <c r="D135" s="157" t="s">
        <v>136</v>
      </c>
      <c r="E135" s="158" t="s">
        <v>307</v>
      </c>
      <c r="F135" s="159" t="s">
        <v>308</v>
      </c>
      <c r="G135" s="160" t="s">
        <v>302</v>
      </c>
      <c r="H135" s="161">
        <v>22.25</v>
      </c>
      <c r="I135" s="162"/>
      <c r="J135" s="163">
        <f>ROUND(I135*H135,2)</f>
        <v>0</v>
      </c>
      <c r="K135" s="159" t="s">
        <v>194</v>
      </c>
      <c r="L135" s="35"/>
      <c r="M135" s="164" t="s">
        <v>1</v>
      </c>
      <c r="N135" s="165" t="s">
        <v>55</v>
      </c>
      <c r="O135" s="65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AR135" s="16" t="s">
        <v>154</v>
      </c>
      <c r="AT135" s="16" t="s">
        <v>136</v>
      </c>
      <c r="AU135" s="16" t="s">
        <v>93</v>
      </c>
      <c r="AY135" s="16" t="s">
        <v>135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23</v>
      </c>
      <c r="BK135" s="168">
        <f>ROUND(I135*H135,2)</f>
        <v>0</v>
      </c>
      <c r="BL135" s="16" t="s">
        <v>154</v>
      </c>
      <c r="BM135" s="16" t="s">
        <v>867</v>
      </c>
    </row>
    <row r="136" s="10" customFormat="1">
      <c r="B136" s="169"/>
      <c r="D136" s="170" t="s">
        <v>143</v>
      </c>
      <c r="E136" s="171" t="s">
        <v>1</v>
      </c>
      <c r="F136" s="172" t="s">
        <v>201</v>
      </c>
      <c r="H136" s="171" t="s">
        <v>1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1" t="s">
        <v>143</v>
      </c>
      <c r="AU136" s="171" t="s">
        <v>93</v>
      </c>
      <c r="AV136" s="10" t="s">
        <v>23</v>
      </c>
      <c r="AW136" s="10" t="s">
        <v>46</v>
      </c>
      <c r="AX136" s="10" t="s">
        <v>84</v>
      </c>
      <c r="AY136" s="171" t="s">
        <v>135</v>
      </c>
    </row>
    <row r="137" s="11" customFormat="1">
      <c r="B137" s="177"/>
      <c r="D137" s="170" t="s">
        <v>143</v>
      </c>
      <c r="E137" s="178" t="s">
        <v>1</v>
      </c>
      <c r="F137" s="179" t="s">
        <v>868</v>
      </c>
      <c r="H137" s="180">
        <v>22.25</v>
      </c>
      <c r="I137" s="181"/>
      <c r="L137" s="177"/>
      <c r="M137" s="182"/>
      <c r="N137" s="183"/>
      <c r="O137" s="183"/>
      <c r="P137" s="183"/>
      <c r="Q137" s="183"/>
      <c r="R137" s="183"/>
      <c r="S137" s="183"/>
      <c r="T137" s="184"/>
      <c r="AT137" s="178" t="s">
        <v>143</v>
      </c>
      <c r="AU137" s="178" t="s">
        <v>93</v>
      </c>
      <c r="AV137" s="11" t="s">
        <v>93</v>
      </c>
      <c r="AW137" s="11" t="s">
        <v>46</v>
      </c>
      <c r="AX137" s="11" t="s">
        <v>23</v>
      </c>
      <c r="AY137" s="178" t="s">
        <v>135</v>
      </c>
    </row>
    <row r="138" s="1" customFormat="1" ht="16.5" customHeight="1">
      <c r="B138" s="156"/>
      <c r="C138" s="157" t="s">
        <v>267</v>
      </c>
      <c r="D138" s="157" t="s">
        <v>136</v>
      </c>
      <c r="E138" s="158" t="s">
        <v>869</v>
      </c>
      <c r="F138" s="159" t="s">
        <v>870</v>
      </c>
      <c r="G138" s="160" t="s">
        <v>302</v>
      </c>
      <c r="H138" s="161">
        <v>5.1500000000000004</v>
      </c>
      <c r="I138" s="162"/>
      <c r="J138" s="163">
        <f>ROUND(I138*H138,2)</f>
        <v>0</v>
      </c>
      <c r="K138" s="159" t="s">
        <v>194</v>
      </c>
      <c r="L138" s="35"/>
      <c r="M138" s="164" t="s">
        <v>1</v>
      </c>
      <c r="N138" s="165" t="s">
        <v>55</v>
      </c>
      <c r="O138" s="65"/>
      <c r="P138" s="166">
        <f>O138*H138</f>
        <v>0</v>
      </c>
      <c r="Q138" s="166">
        <v>0</v>
      </c>
      <c r="R138" s="166">
        <f>Q138*H138</f>
        <v>0</v>
      </c>
      <c r="S138" s="166">
        <v>0.23000000000000001</v>
      </c>
      <c r="T138" s="167">
        <f>S138*H138</f>
        <v>1.1845000000000001</v>
      </c>
      <c r="AR138" s="16" t="s">
        <v>154</v>
      </c>
      <c r="AT138" s="16" t="s">
        <v>136</v>
      </c>
      <c r="AU138" s="16" t="s">
        <v>93</v>
      </c>
      <c r="AY138" s="16" t="s">
        <v>135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6" t="s">
        <v>23</v>
      </c>
      <c r="BK138" s="168">
        <f>ROUND(I138*H138,2)</f>
        <v>0</v>
      </c>
      <c r="BL138" s="16" t="s">
        <v>154</v>
      </c>
      <c r="BM138" s="16" t="s">
        <v>871</v>
      </c>
    </row>
    <row r="139" s="10" customFormat="1">
      <c r="B139" s="169"/>
      <c r="D139" s="170" t="s">
        <v>143</v>
      </c>
      <c r="E139" s="171" t="s">
        <v>1</v>
      </c>
      <c r="F139" s="172" t="s">
        <v>304</v>
      </c>
      <c r="H139" s="171" t="s">
        <v>1</v>
      </c>
      <c r="I139" s="173"/>
      <c r="L139" s="169"/>
      <c r="M139" s="174"/>
      <c r="N139" s="175"/>
      <c r="O139" s="175"/>
      <c r="P139" s="175"/>
      <c r="Q139" s="175"/>
      <c r="R139" s="175"/>
      <c r="S139" s="175"/>
      <c r="T139" s="176"/>
      <c r="AT139" s="171" t="s">
        <v>143</v>
      </c>
      <c r="AU139" s="171" t="s">
        <v>93</v>
      </c>
      <c r="AV139" s="10" t="s">
        <v>23</v>
      </c>
      <c r="AW139" s="10" t="s">
        <v>46</v>
      </c>
      <c r="AX139" s="10" t="s">
        <v>84</v>
      </c>
      <c r="AY139" s="171" t="s">
        <v>135</v>
      </c>
    </row>
    <row r="140" s="10" customFormat="1">
      <c r="B140" s="169"/>
      <c r="D140" s="170" t="s">
        <v>143</v>
      </c>
      <c r="E140" s="171" t="s">
        <v>1</v>
      </c>
      <c r="F140" s="172" t="s">
        <v>872</v>
      </c>
      <c r="H140" s="171" t="s">
        <v>1</v>
      </c>
      <c r="I140" s="173"/>
      <c r="L140" s="169"/>
      <c r="M140" s="174"/>
      <c r="N140" s="175"/>
      <c r="O140" s="175"/>
      <c r="P140" s="175"/>
      <c r="Q140" s="175"/>
      <c r="R140" s="175"/>
      <c r="S140" s="175"/>
      <c r="T140" s="176"/>
      <c r="AT140" s="171" t="s">
        <v>143</v>
      </c>
      <c r="AU140" s="171" t="s">
        <v>93</v>
      </c>
      <c r="AV140" s="10" t="s">
        <v>23</v>
      </c>
      <c r="AW140" s="10" t="s">
        <v>46</v>
      </c>
      <c r="AX140" s="10" t="s">
        <v>84</v>
      </c>
      <c r="AY140" s="171" t="s">
        <v>135</v>
      </c>
    </row>
    <row r="141" s="11" customFormat="1">
      <c r="B141" s="177"/>
      <c r="D141" s="170" t="s">
        <v>143</v>
      </c>
      <c r="E141" s="178" t="s">
        <v>1</v>
      </c>
      <c r="F141" s="179" t="s">
        <v>873</v>
      </c>
      <c r="H141" s="180">
        <v>5.1500000000000004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143</v>
      </c>
      <c r="AU141" s="178" t="s">
        <v>93</v>
      </c>
      <c r="AV141" s="11" t="s">
        <v>93</v>
      </c>
      <c r="AW141" s="11" t="s">
        <v>46</v>
      </c>
      <c r="AX141" s="11" t="s">
        <v>23</v>
      </c>
      <c r="AY141" s="178" t="s">
        <v>135</v>
      </c>
    </row>
    <row r="142" s="1" customFormat="1" ht="16.5" customHeight="1">
      <c r="B142" s="156"/>
      <c r="C142" s="157" t="s">
        <v>8</v>
      </c>
      <c r="D142" s="157" t="s">
        <v>136</v>
      </c>
      <c r="E142" s="158" t="s">
        <v>320</v>
      </c>
      <c r="F142" s="159" t="s">
        <v>321</v>
      </c>
      <c r="G142" s="160" t="s">
        <v>302</v>
      </c>
      <c r="H142" s="161">
        <v>10.1</v>
      </c>
      <c r="I142" s="162"/>
      <c r="J142" s="163">
        <f>ROUND(I142*H142,2)</f>
        <v>0</v>
      </c>
      <c r="K142" s="159" t="s">
        <v>194</v>
      </c>
      <c r="L142" s="35"/>
      <c r="M142" s="164" t="s">
        <v>1</v>
      </c>
      <c r="N142" s="165" t="s">
        <v>55</v>
      </c>
      <c r="O142" s="65"/>
      <c r="P142" s="166">
        <f>O142*H142</f>
        <v>0</v>
      </c>
      <c r="Q142" s="166">
        <v>0</v>
      </c>
      <c r="R142" s="166">
        <f>Q142*H142</f>
        <v>0</v>
      </c>
      <c r="S142" s="166">
        <v>0.11500000000000001</v>
      </c>
      <c r="T142" s="167">
        <f>S142*H142</f>
        <v>1.1615</v>
      </c>
      <c r="AR142" s="16" t="s">
        <v>154</v>
      </c>
      <c r="AT142" s="16" t="s">
        <v>136</v>
      </c>
      <c r="AU142" s="16" t="s">
        <v>93</v>
      </c>
      <c r="AY142" s="16" t="s">
        <v>135</v>
      </c>
      <c r="BE142" s="168">
        <f>IF(N142="základní",J142,0)</f>
        <v>0</v>
      </c>
      <c r="BF142" s="168">
        <f>IF(N142="snížená",J142,0)</f>
        <v>0</v>
      </c>
      <c r="BG142" s="168">
        <f>IF(N142="zákl. přenesená",J142,0)</f>
        <v>0</v>
      </c>
      <c r="BH142" s="168">
        <f>IF(N142="sníž. přenesená",J142,0)</f>
        <v>0</v>
      </c>
      <c r="BI142" s="168">
        <f>IF(N142="nulová",J142,0)</f>
        <v>0</v>
      </c>
      <c r="BJ142" s="16" t="s">
        <v>23</v>
      </c>
      <c r="BK142" s="168">
        <f>ROUND(I142*H142,2)</f>
        <v>0</v>
      </c>
      <c r="BL142" s="16" t="s">
        <v>154</v>
      </c>
      <c r="BM142" s="16" t="s">
        <v>874</v>
      </c>
    </row>
    <row r="143" s="10" customFormat="1">
      <c r="B143" s="169"/>
      <c r="D143" s="170" t="s">
        <v>143</v>
      </c>
      <c r="E143" s="171" t="s">
        <v>1</v>
      </c>
      <c r="F143" s="172" t="s">
        <v>304</v>
      </c>
      <c r="H143" s="171" t="s">
        <v>1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1" t="s">
        <v>143</v>
      </c>
      <c r="AU143" s="171" t="s">
        <v>93</v>
      </c>
      <c r="AV143" s="10" t="s">
        <v>23</v>
      </c>
      <c r="AW143" s="10" t="s">
        <v>46</v>
      </c>
      <c r="AX143" s="10" t="s">
        <v>84</v>
      </c>
      <c r="AY143" s="171" t="s">
        <v>135</v>
      </c>
    </row>
    <row r="144" s="11" customFormat="1">
      <c r="B144" s="177"/>
      <c r="D144" s="170" t="s">
        <v>143</v>
      </c>
      <c r="E144" s="178" t="s">
        <v>1</v>
      </c>
      <c r="F144" s="179" t="s">
        <v>875</v>
      </c>
      <c r="H144" s="180">
        <v>10.1</v>
      </c>
      <c r="I144" s="181"/>
      <c r="L144" s="177"/>
      <c r="M144" s="182"/>
      <c r="N144" s="183"/>
      <c r="O144" s="183"/>
      <c r="P144" s="183"/>
      <c r="Q144" s="183"/>
      <c r="R144" s="183"/>
      <c r="S144" s="183"/>
      <c r="T144" s="184"/>
      <c r="AT144" s="178" t="s">
        <v>143</v>
      </c>
      <c r="AU144" s="178" t="s">
        <v>93</v>
      </c>
      <c r="AV144" s="11" t="s">
        <v>93</v>
      </c>
      <c r="AW144" s="11" t="s">
        <v>46</v>
      </c>
      <c r="AX144" s="11" t="s">
        <v>23</v>
      </c>
      <c r="AY144" s="178" t="s">
        <v>135</v>
      </c>
    </row>
    <row r="145" s="1" customFormat="1" ht="16.5" customHeight="1">
      <c r="B145" s="156"/>
      <c r="C145" s="157" t="s">
        <v>277</v>
      </c>
      <c r="D145" s="157" t="s">
        <v>136</v>
      </c>
      <c r="E145" s="158" t="s">
        <v>325</v>
      </c>
      <c r="F145" s="159" t="s">
        <v>326</v>
      </c>
      <c r="G145" s="160" t="s">
        <v>302</v>
      </c>
      <c r="H145" s="161">
        <v>10.1</v>
      </c>
      <c r="I145" s="162"/>
      <c r="J145" s="163">
        <f>ROUND(I145*H145,2)</f>
        <v>0</v>
      </c>
      <c r="K145" s="159" t="s">
        <v>194</v>
      </c>
      <c r="L145" s="35"/>
      <c r="M145" s="164" t="s">
        <v>1</v>
      </c>
      <c r="N145" s="165" t="s">
        <v>55</v>
      </c>
      <c r="O145" s="65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AR145" s="16" t="s">
        <v>154</v>
      </c>
      <c r="AT145" s="16" t="s">
        <v>136</v>
      </c>
      <c r="AU145" s="16" t="s">
        <v>93</v>
      </c>
      <c r="AY145" s="16" t="s">
        <v>135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23</v>
      </c>
      <c r="BK145" s="168">
        <f>ROUND(I145*H145,2)</f>
        <v>0</v>
      </c>
      <c r="BL145" s="16" t="s">
        <v>154</v>
      </c>
      <c r="BM145" s="16" t="s">
        <v>876</v>
      </c>
    </row>
    <row r="146" s="10" customFormat="1">
      <c r="B146" s="169"/>
      <c r="D146" s="170" t="s">
        <v>143</v>
      </c>
      <c r="E146" s="171" t="s">
        <v>1</v>
      </c>
      <c r="F146" s="172" t="s">
        <v>201</v>
      </c>
      <c r="H146" s="171" t="s">
        <v>1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1" t="s">
        <v>143</v>
      </c>
      <c r="AU146" s="171" t="s">
        <v>93</v>
      </c>
      <c r="AV146" s="10" t="s">
        <v>23</v>
      </c>
      <c r="AW146" s="10" t="s">
        <v>46</v>
      </c>
      <c r="AX146" s="10" t="s">
        <v>84</v>
      </c>
      <c r="AY146" s="171" t="s">
        <v>135</v>
      </c>
    </row>
    <row r="147" s="11" customFormat="1">
      <c r="B147" s="177"/>
      <c r="D147" s="170" t="s">
        <v>143</v>
      </c>
      <c r="E147" s="178" t="s">
        <v>1</v>
      </c>
      <c r="F147" s="179" t="s">
        <v>877</v>
      </c>
      <c r="H147" s="180">
        <v>10.1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8" t="s">
        <v>143</v>
      </c>
      <c r="AU147" s="178" t="s">
        <v>93</v>
      </c>
      <c r="AV147" s="11" t="s">
        <v>93</v>
      </c>
      <c r="AW147" s="11" t="s">
        <v>46</v>
      </c>
      <c r="AX147" s="11" t="s">
        <v>23</v>
      </c>
      <c r="AY147" s="178" t="s">
        <v>135</v>
      </c>
    </row>
    <row r="148" s="1" customFormat="1" ht="16.5" customHeight="1">
      <c r="B148" s="156"/>
      <c r="C148" s="157" t="s">
        <v>281</v>
      </c>
      <c r="D148" s="157" t="s">
        <v>136</v>
      </c>
      <c r="E148" s="158" t="s">
        <v>878</v>
      </c>
      <c r="F148" s="159" t="s">
        <v>879</v>
      </c>
      <c r="G148" s="160" t="s">
        <v>302</v>
      </c>
      <c r="H148" s="161">
        <v>27.149999999999999</v>
      </c>
      <c r="I148" s="162"/>
      <c r="J148" s="163">
        <f>ROUND(I148*H148,2)</f>
        <v>0</v>
      </c>
      <c r="K148" s="159" t="s">
        <v>194</v>
      </c>
      <c r="L148" s="35"/>
      <c r="M148" s="164" t="s">
        <v>1</v>
      </c>
      <c r="N148" s="165" t="s">
        <v>55</v>
      </c>
      <c r="O148" s="65"/>
      <c r="P148" s="166">
        <f>O148*H148</f>
        <v>0</v>
      </c>
      <c r="Q148" s="166">
        <v>0</v>
      </c>
      <c r="R148" s="166">
        <f>Q148*H148</f>
        <v>0</v>
      </c>
      <c r="S148" s="166">
        <v>0.040000000000000001</v>
      </c>
      <c r="T148" s="167">
        <f>S148*H148</f>
        <v>1.0860000000000001</v>
      </c>
      <c r="AR148" s="16" t="s">
        <v>154</v>
      </c>
      <c r="AT148" s="16" t="s">
        <v>136</v>
      </c>
      <c r="AU148" s="16" t="s">
        <v>93</v>
      </c>
      <c r="AY148" s="16" t="s">
        <v>135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6" t="s">
        <v>23</v>
      </c>
      <c r="BK148" s="168">
        <f>ROUND(I148*H148,2)</f>
        <v>0</v>
      </c>
      <c r="BL148" s="16" t="s">
        <v>154</v>
      </c>
      <c r="BM148" s="16" t="s">
        <v>880</v>
      </c>
    </row>
    <row r="149" s="10" customFormat="1">
      <c r="B149" s="169"/>
      <c r="D149" s="170" t="s">
        <v>143</v>
      </c>
      <c r="E149" s="171" t="s">
        <v>1</v>
      </c>
      <c r="F149" s="172" t="s">
        <v>304</v>
      </c>
      <c r="H149" s="171" t="s">
        <v>1</v>
      </c>
      <c r="I149" s="173"/>
      <c r="L149" s="169"/>
      <c r="M149" s="174"/>
      <c r="N149" s="175"/>
      <c r="O149" s="175"/>
      <c r="P149" s="175"/>
      <c r="Q149" s="175"/>
      <c r="R149" s="175"/>
      <c r="S149" s="175"/>
      <c r="T149" s="176"/>
      <c r="AT149" s="171" t="s">
        <v>143</v>
      </c>
      <c r="AU149" s="171" t="s">
        <v>93</v>
      </c>
      <c r="AV149" s="10" t="s">
        <v>23</v>
      </c>
      <c r="AW149" s="10" t="s">
        <v>46</v>
      </c>
      <c r="AX149" s="10" t="s">
        <v>84</v>
      </c>
      <c r="AY149" s="171" t="s">
        <v>135</v>
      </c>
    </row>
    <row r="150" s="11" customFormat="1">
      <c r="B150" s="177"/>
      <c r="D150" s="170" t="s">
        <v>143</v>
      </c>
      <c r="E150" s="178" t="s">
        <v>1</v>
      </c>
      <c r="F150" s="179" t="s">
        <v>881</v>
      </c>
      <c r="H150" s="180">
        <v>27.149999999999999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143</v>
      </c>
      <c r="AU150" s="178" t="s">
        <v>93</v>
      </c>
      <c r="AV150" s="11" t="s">
        <v>93</v>
      </c>
      <c r="AW150" s="11" t="s">
        <v>46</v>
      </c>
      <c r="AX150" s="11" t="s">
        <v>23</v>
      </c>
      <c r="AY150" s="178" t="s">
        <v>135</v>
      </c>
    </row>
    <row r="151" s="1" customFormat="1" ht="16.5" customHeight="1">
      <c r="B151" s="156"/>
      <c r="C151" s="157" t="s">
        <v>286</v>
      </c>
      <c r="D151" s="157" t="s">
        <v>136</v>
      </c>
      <c r="E151" s="158" t="s">
        <v>357</v>
      </c>
      <c r="F151" s="159" t="s">
        <v>358</v>
      </c>
      <c r="G151" s="160" t="s">
        <v>302</v>
      </c>
      <c r="H151" s="161">
        <v>23.449999999999999</v>
      </c>
      <c r="I151" s="162"/>
      <c r="J151" s="163">
        <f>ROUND(I151*H151,2)</f>
        <v>0</v>
      </c>
      <c r="K151" s="159" t="s">
        <v>194</v>
      </c>
      <c r="L151" s="35"/>
      <c r="M151" s="164" t="s">
        <v>1</v>
      </c>
      <c r="N151" s="165" t="s">
        <v>55</v>
      </c>
      <c r="O151" s="65"/>
      <c r="P151" s="166">
        <f>O151*H151</f>
        <v>0</v>
      </c>
      <c r="Q151" s="166">
        <v>1.2950000000000001E-06</v>
      </c>
      <c r="R151" s="166">
        <f>Q151*H151</f>
        <v>3.0367750000000001E-05</v>
      </c>
      <c r="S151" s="166">
        <v>0</v>
      </c>
      <c r="T151" s="167">
        <f>S151*H151</f>
        <v>0</v>
      </c>
      <c r="AR151" s="16" t="s">
        <v>154</v>
      </c>
      <c r="AT151" s="16" t="s">
        <v>136</v>
      </c>
      <c r="AU151" s="16" t="s">
        <v>93</v>
      </c>
      <c r="AY151" s="16" t="s">
        <v>135</v>
      </c>
      <c r="BE151" s="168">
        <f>IF(N151="základní",J151,0)</f>
        <v>0</v>
      </c>
      <c r="BF151" s="168">
        <f>IF(N151="snížená",J151,0)</f>
        <v>0</v>
      </c>
      <c r="BG151" s="168">
        <f>IF(N151="zákl. přenesená",J151,0)</f>
        <v>0</v>
      </c>
      <c r="BH151" s="168">
        <f>IF(N151="sníž. přenesená",J151,0)</f>
        <v>0</v>
      </c>
      <c r="BI151" s="168">
        <f>IF(N151="nulová",J151,0)</f>
        <v>0</v>
      </c>
      <c r="BJ151" s="16" t="s">
        <v>23</v>
      </c>
      <c r="BK151" s="168">
        <f>ROUND(I151*H151,2)</f>
        <v>0</v>
      </c>
      <c r="BL151" s="16" t="s">
        <v>154</v>
      </c>
      <c r="BM151" s="16" t="s">
        <v>882</v>
      </c>
    </row>
    <row r="152" s="10" customFormat="1">
      <c r="B152" s="169"/>
      <c r="D152" s="170" t="s">
        <v>143</v>
      </c>
      <c r="E152" s="171" t="s">
        <v>1</v>
      </c>
      <c r="F152" s="172" t="s">
        <v>304</v>
      </c>
      <c r="H152" s="171" t="s">
        <v>1</v>
      </c>
      <c r="I152" s="173"/>
      <c r="L152" s="169"/>
      <c r="M152" s="174"/>
      <c r="N152" s="175"/>
      <c r="O152" s="175"/>
      <c r="P152" s="175"/>
      <c r="Q152" s="175"/>
      <c r="R152" s="175"/>
      <c r="S152" s="175"/>
      <c r="T152" s="176"/>
      <c r="AT152" s="171" t="s">
        <v>143</v>
      </c>
      <c r="AU152" s="171" t="s">
        <v>93</v>
      </c>
      <c r="AV152" s="10" t="s">
        <v>23</v>
      </c>
      <c r="AW152" s="10" t="s">
        <v>46</v>
      </c>
      <c r="AX152" s="10" t="s">
        <v>84</v>
      </c>
      <c r="AY152" s="171" t="s">
        <v>135</v>
      </c>
    </row>
    <row r="153" s="11" customFormat="1">
      <c r="B153" s="177"/>
      <c r="D153" s="170" t="s">
        <v>143</v>
      </c>
      <c r="E153" s="178" t="s">
        <v>1</v>
      </c>
      <c r="F153" s="179" t="s">
        <v>883</v>
      </c>
      <c r="H153" s="180">
        <v>23.449999999999999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143</v>
      </c>
      <c r="AU153" s="178" t="s">
        <v>93</v>
      </c>
      <c r="AV153" s="11" t="s">
        <v>93</v>
      </c>
      <c r="AW153" s="11" t="s">
        <v>46</v>
      </c>
      <c r="AX153" s="11" t="s">
        <v>23</v>
      </c>
      <c r="AY153" s="178" t="s">
        <v>135</v>
      </c>
    </row>
    <row r="154" s="1" customFormat="1" ht="16.5" customHeight="1">
      <c r="B154" s="156"/>
      <c r="C154" s="157" t="s">
        <v>292</v>
      </c>
      <c r="D154" s="157" t="s">
        <v>136</v>
      </c>
      <c r="E154" s="158" t="s">
        <v>884</v>
      </c>
      <c r="F154" s="159" t="s">
        <v>885</v>
      </c>
      <c r="G154" s="160" t="s">
        <v>302</v>
      </c>
      <c r="H154" s="161">
        <v>9.4499999999999993</v>
      </c>
      <c r="I154" s="162"/>
      <c r="J154" s="163">
        <f>ROUND(I154*H154,2)</f>
        <v>0</v>
      </c>
      <c r="K154" s="159" t="s">
        <v>194</v>
      </c>
      <c r="L154" s="35"/>
      <c r="M154" s="164" t="s">
        <v>1</v>
      </c>
      <c r="N154" s="165" t="s">
        <v>55</v>
      </c>
      <c r="O154" s="65"/>
      <c r="P154" s="166">
        <f>O154*H154</f>
        <v>0</v>
      </c>
      <c r="Q154" s="166">
        <v>2.6250000000000001E-05</v>
      </c>
      <c r="R154" s="166">
        <f>Q154*H154</f>
        <v>0.00024806249999999996</v>
      </c>
      <c r="S154" s="166">
        <v>0</v>
      </c>
      <c r="T154" s="167">
        <f>S154*H154</f>
        <v>0</v>
      </c>
      <c r="AR154" s="16" t="s">
        <v>154</v>
      </c>
      <c r="AT154" s="16" t="s">
        <v>136</v>
      </c>
      <c r="AU154" s="16" t="s">
        <v>93</v>
      </c>
      <c r="AY154" s="16" t="s">
        <v>135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6" t="s">
        <v>23</v>
      </c>
      <c r="BK154" s="168">
        <f>ROUND(I154*H154,2)</f>
        <v>0</v>
      </c>
      <c r="BL154" s="16" t="s">
        <v>154</v>
      </c>
      <c r="BM154" s="16" t="s">
        <v>886</v>
      </c>
    </row>
    <row r="155" s="10" customFormat="1">
      <c r="B155" s="169"/>
      <c r="D155" s="170" t="s">
        <v>143</v>
      </c>
      <c r="E155" s="171" t="s">
        <v>1</v>
      </c>
      <c r="F155" s="172" t="s">
        <v>304</v>
      </c>
      <c r="H155" s="171" t="s">
        <v>1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1" t="s">
        <v>143</v>
      </c>
      <c r="AU155" s="171" t="s">
        <v>93</v>
      </c>
      <c r="AV155" s="10" t="s">
        <v>23</v>
      </c>
      <c r="AW155" s="10" t="s">
        <v>46</v>
      </c>
      <c r="AX155" s="10" t="s">
        <v>84</v>
      </c>
      <c r="AY155" s="171" t="s">
        <v>135</v>
      </c>
    </row>
    <row r="156" s="11" customFormat="1">
      <c r="B156" s="177"/>
      <c r="D156" s="170" t="s">
        <v>143</v>
      </c>
      <c r="E156" s="178" t="s">
        <v>1</v>
      </c>
      <c r="F156" s="179" t="s">
        <v>887</v>
      </c>
      <c r="H156" s="180">
        <v>9.4499999999999993</v>
      </c>
      <c r="I156" s="181"/>
      <c r="L156" s="177"/>
      <c r="M156" s="182"/>
      <c r="N156" s="183"/>
      <c r="O156" s="183"/>
      <c r="P156" s="183"/>
      <c r="Q156" s="183"/>
      <c r="R156" s="183"/>
      <c r="S156" s="183"/>
      <c r="T156" s="184"/>
      <c r="AT156" s="178" t="s">
        <v>143</v>
      </c>
      <c r="AU156" s="178" t="s">
        <v>93</v>
      </c>
      <c r="AV156" s="11" t="s">
        <v>93</v>
      </c>
      <c r="AW156" s="11" t="s">
        <v>46</v>
      </c>
      <c r="AX156" s="11" t="s">
        <v>23</v>
      </c>
      <c r="AY156" s="178" t="s">
        <v>135</v>
      </c>
    </row>
    <row r="157" s="1" customFormat="1" ht="16.5" customHeight="1">
      <c r="B157" s="156"/>
      <c r="C157" s="157" t="s">
        <v>299</v>
      </c>
      <c r="D157" s="157" t="s">
        <v>136</v>
      </c>
      <c r="E157" s="158" t="s">
        <v>363</v>
      </c>
      <c r="F157" s="159" t="s">
        <v>364</v>
      </c>
      <c r="G157" s="160" t="s">
        <v>262</v>
      </c>
      <c r="H157" s="161">
        <v>164</v>
      </c>
      <c r="I157" s="162"/>
      <c r="J157" s="163">
        <f>ROUND(I157*H157,2)</f>
        <v>0</v>
      </c>
      <c r="K157" s="159" t="s">
        <v>194</v>
      </c>
      <c r="L157" s="35"/>
      <c r="M157" s="164" t="s">
        <v>1</v>
      </c>
      <c r="N157" s="165" t="s">
        <v>55</v>
      </c>
      <c r="O157" s="65"/>
      <c r="P157" s="166">
        <f>O157*H157</f>
        <v>0</v>
      </c>
      <c r="Q157" s="166">
        <v>0</v>
      </c>
      <c r="R157" s="166">
        <f>Q157*H157</f>
        <v>0</v>
      </c>
      <c r="S157" s="166">
        <v>0.098000000000000004</v>
      </c>
      <c r="T157" s="167">
        <f>S157*H157</f>
        <v>16.071999999999999</v>
      </c>
      <c r="AR157" s="16" t="s">
        <v>154</v>
      </c>
      <c r="AT157" s="16" t="s">
        <v>136</v>
      </c>
      <c r="AU157" s="16" t="s">
        <v>93</v>
      </c>
      <c r="AY157" s="16" t="s">
        <v>135</v>
      </c>
      <c r="BE157" s="168">
        <f>IF(N157="základní",J157,0)</f>
        <v>0</v>
      </c>
      <c r="BF157" s="168">
        <f>IF(N157="snížená",J157,0)</f>
        <v>0</v>
      </c>
      <c r="BG157" s="168">
        <f>IF(N157="zákl. přenesená",J157,0)</f>
        <v>0</v>
      </c>
      <c r="BH157" s="168">
        <f>IF(N157="sníž. přenesená",J157,0)</f>
        <v>0</v>
      </c>
      <c r="BI157" s="168">
        <f>IF(N157="nulová",J157,0)</f>
        <v>0</v>
      </c>
      <c r="BJ157" s="16" t="s">
        <v>23</v>
      </c>
      <c r="BK157" s="168">
        <f>ROUND(I157*H157,2)</f>
        <v>0</v>
      </c>
      <c r="BL157" s="16" t="s">
        <v>154</v>
      </c>
      <c r="BM157" s="16" t="s">
        <v>888</v>
      </c>
    </row>
    <row r="158" s="10" customFormat="1">
      <c r="B158" s="169"/>
      <c r="D158" s="170" t="s">
        <v>143</v>
      </c>
      <c r="E158" s="171" t="s">
        <v>1</v>
      </c>
      <c r="F158" s="172" t="s">
        <v>304</v>
      </c>
      <c r="H158" s="171" t="s">
        <v>1</v>
      </c>
      <c r="I158" s="173"/>
      <c r="L158" s="169"/>
      <c r="M158" s="174"/>
      <c r="N158" s="175"/>
      <c r="O158" s="175"/>
      <c r="P158" s="175"/>
      <c r="Q158" s="175"/>
      <c r="R158" s="175"/>
      <c r="S158" s="175"/>
      <c r="T158" s="176"/>
      <c r="AT158" s="171" t="s">
        <v>143</v>
      </c>
      <c r="AU158" s="171" t="s">
        <v>93</v>
      </c>
      <c r="AV158" s="10" t="s">
        <v>23</v>
      </c>
      <c r="AW158" s="10" t="s">
        <v>46</v>
      </c>
      <c r="AX158" s="10" t="s">
        <v>84</v>
      </c>
      <c r="AY158" s="171" t="s">
        <v>135</v>
      </c>
    </row>
    <row r="159" s="11" customFormat="1">
      <c r="B159" s="177"/>
      <c r="D159" s="170" t="s">
        <v>143</v>
      </c>
      <c r="E159" s="178" t="s">
        <v>1</v>
      </c>
      <c r="F159" s="179" t="s">
        <v>889</v>
      </c>
      <c r="H159" s="180">
        <v>164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8" t="s">
        <v>143</v>
      </c>
      <c r="AU159" s="178" t="s">
        <v>93</v>
      </c>
      <c r="AV159" s="11" t="s">
        <v>93</v>
      </c>
      <c r="AW159" s="11" t="s">
        <v>46</v>
      </c>
      <c r="AX159" s="11" t="s">
        <v>23</v>
      </c>
      <c r="AY159" s="178" t="s">
        <v>135</v>
      </c>
    </row>
    <row r="160" s="1" customFormat="1" ht="16.5" customHeight="1">
      <c r="B160" s="156"/>
      <c r="C160" s="157" t="s">
        <v>7</v>
      </c>
      <c r="D160" s="157" t="s">
        <v>136</v>
      </c>
      <c r="E160" s="158" t="s">
        <v>890</v>
      </c>
      <c r="F160" s="159" t="s">
        <v>891</v>
      </c>
      <c r="G160" s="160" t="s">
        <v>262</v>
      </c>
      <c r="H160" s="161">
        <v>126.40000000000001</v>
      </c>
      <c r="I160" s="162"/>
      <c r="J160" s="163">
        <f>ROUND(I160*H160,2)</f>
        <v>0</v>
      </c>
      <c r="K160" s="159" t="s">
        <v>194</v>
      </c>
      <c r="L160" s="35"/>
      <c r="M160" s="164" t="s">
        <v>1</v>
      </c>
      <c r="N160" s="165" t="s">
        <v>55</v>
      </c>
      <c r="O160" s="65"/>
      <c r="P160" s="166">
        <f>O160*H160</f>
        <v>0</v>
      </c>
      <c r="Q160" s="166">
        <v>0</v>
      </c>
      <c r="R160" s="166">
        <f>Q160*H160</f>
        <v>0</v>
      </c>
      <c r="S160" s="166">
        <v>0.098000000000000004</v>
      </c>
      <c r="T160" s="167">
        <f>S160*H160</f>
        <v>12.387200000000002</v>
      </c>
      <c r="AR160" s="16" t="s">
        <v>154</v>
      </c>
      <c r="AT160" s="16" t="s">
        <v>136</v>
      </c>
      <c r="AU160" s="16" t="s">
        <v>93</v>
      </c>
      <c r="AY160" s="16" t="s">
        <v>135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23</v>
      </c>
      <c r="BK160" s="168">
        <f>ROUND(I160*H160,2)</f>
        <v>0</v>
      </c>
      <c r="BL160" s="16" t="s">
        <v>154</v>
      </c>
      <c r="BM160" s="16" t="s">
        <v>892</v>
      </c>
    </row>
    <row r="161" s="10" customFormat="1">
      <c r="B161" s="169"/>
      <c r="D161" s="170" t="s">
        <v>143</v>
      </c>
      <c r="E161" s="171" t="s">
        <v>1</v>
      </c>
      <c r="F161" s="172" t="s">
        <v>304</v>
      </c>
      <c r="H161" s="171" t="s">
        <v>1</v>
      </c>
      <c r="I161" s="173"/>
      <c r="L161" s="169"/>
      <c r="M161" s="174"/>
      <c r="N161" s="175"/>
      <c r="O161" s="175"/>
      <c r="P161" s="175"/>
      <c r="Q161" s="175"/>
      <c r="R161" s="175"/>
      <c r="S161" s="175"/>
      <c r="T161" s="176"/>
      <c r="AT161" s="171" t="s">
        <v>143</v>
      </c>
      <c r="AU161" s="171" t="s">
        <v>93</v>
      </c>
      <c r="AV161" s="10" t="s">
        <v>23</v>
      </c>
      <c r="AW161" s="10" t="s">
        <v>46</v>
      </c>
      <c r="AX161" s="10" t="s">
        <v>84</v>
      </c>
      <c r="AY161" s="171" t="s">
        <v>135</v>
      </c>
    </row>
    <row r="162" s="11" customFormat="1">
      <c r="B162" s="177"/>
      <c r="D162" s="170" t="s">
        <v>143</v>
      </c>
      <c r="E162" s="178" t="s">
        <v>1</v>
      </c>
      <c r="F162" s="179" t="s">
        <v>893</v>
      </c>
      <c r="H162" s="180">
        <v>126.40000000000001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143</v>
      </c>
      <c r="AU162" s="178" t="s">
        <v>93</v>
      </c>
      <c r="AV162" s="11" t="s">
        <v>93</v>
      </c>
      <c r="AW162" s="11" t="s">
        <v>46</v>
      </c>
      <c r="AX162" s="11" t="s">
        <v>23</v>
      </c>
      <c r="AY162" s="178" t="s">
        <v>135</v>
      </c>
    </row>
    <row r="163" s="1" customFormat="1" ht="16.5" customHeight="1">
      <c r="B163" s="156"/>
      <c r="C163" s="157" t="s">
        <v>311</v>
      </c>
      <c r="D163" s="157" t="s">
        <v>136</v>
      </c>
      <c r="E163" s="158" t="s">
        <v>894</v>
      </c>
      <c r="F163" s="159" t="s">
        <v>895</v>
      </c>
      <c r="G163" s="160" t="s">
        <v>262</v>
      </c>
      <c r="H163" s="161">
        <v>8.3499999999999996</v>
      </c>
      <c r="I163" s="162"/>
      <c r="J163" s="163">
        <f>ROUND(I163*H163,2)</f>
        <v>0</v>
      </c>
      <c r="K163" s="159" t="s">
        <v>194</v>
      </c>
      <c r="L163" s="35"/>
      <c r="M163" s="164" t="s">
        <v>1</v>
      </c>
      <c r="N163" s="165" t="s">
        <v>55</v>
      </c>
      <c r="O163" s="65"/>
      <c r="P163" s="166">
        <f>O163*H163</f>
        <v>0</v>
      </c>
      <c r="Q163" s="166">
        <v>0</v>
      </c>
      <c r="R163" s="166">
        <f>Q163*H163</f>
        <v>0</v>
      </c>
      <c r="S163" s="166">
        <v>0.32500000000000001</v>
      </c>
      <c r="T163" s="167">
        <f>S163*H163</f>
        <v>2.7137500000000001</v>
      </c>
      <c r="AR163" s="16" t="s">
        <v>154</v>
      </c>
      <c r="AT163" s="16" t="s">
        <v>136</v>
      </c>
      <c r="AU163" s="16" t="s">
        <v>93</v>
      </c>
      <c r="AY163" s="16" t="s">
        <v>135</v>
      </c>
      <c r="BE163" s="168">
        <f>IF(N163="základní",J163,0)</f>
        <v>0</v>
      </c>
      <c r="BF163" s="168">
        <f>IF(N163="snížená",J163,0)</f>
        <v>0</v>
      </c>
      <c r="BG163" s="168">
        <f>IF(N163="zákl. přenesená",J163,0)</f>
        <v>0</v>
      </c>
      <c r="BH163" s="168">
        <f>IF(N163="sníž. přenesená",J163,0)</f>
        <v>0</v>
      </c>
      <c r="BI163" s="168">
        <f>IF(N163="nulová",J163,0)</f>
        <v>0</v>
      </c>
      <c r="BJ163" s="16" t="s">
        <v>23</v>
      </c>
      <c r="BK163" s="168">
        <f>ROUND(I163*H163,2)</f>
        <v>0</v>
      </c>
      <c r="BL163" s="16" t="s">
        <v>154</v>
      </c>
      <c r="BM163" s="16" t="s">
        <v>896</v>
      </c>
    </row>
    <row r="164" s="10" customFormat="1">
      <c r="B164" s="169"/>
      <c r="D164" s="170" t="s">
        <v>143</v>
      </c>
      <c r="E164" s="171" t="s">
        <v>1</v>
      </c>
      <c r="F164" s="172" t="s">
        <v>304</v>
      </c>
      <c r="H164" s="171" t="s">
        <v>1</v>
      </c>
      <c r="I164" s="173"/>
      <c r="L164" s="169"/>
      <c r="M164" s="174"/>
      <c r="N164" s="175"/>
      <c r="O164" s="175"/>
      <c r="P164" s="175"/>
      <c r="Q164" s="175"/>
      <c r="R164" s="175"/>
      <c r="S164" s="175"/>
      <c r="T164" s="176"/>
      <c r="AT164" s="171" t="s">
        <v>143</v>
      </c>
      <c r="AU164" s="171" t="s">
        <v>93</v>
      </c>
      <c r="AV164" s="10" t="s">
        <v>23</v>
      </c>
      <c r="AW164" s="10" t="s">
        <v>46</v>
      </c>
      <c r="AX164" s="10" t="s">
        <v>84</v>
      </c>
      <c r="AY164" s="171" t="s">
        <v>135</v>
      </c>
    </row>
    <row r="165" s="11" customFormat="1">
      <c r="B165" s="177"/>
      <c r="D165" s="170" t="s">
        <v>143</v>
      </c>
      <c r="E165" s="178" t="s">
        <v>1</v>
      </c>
      <c r="F165" s="179" t="s">
        <v>897</v>
      </c>
      <c r="H165" s="180">
        <v>8.3499999999999996</v>
      </c>
      <c r="I165" s="181"/>
      <c r="L165" s="177"/>
      <c r="M165" s="182"/>
      <c r="N165" s="183"/>
      <c r="O165" s="183"/>
      <c r="P165" s="183"/>
      <c r="Q165" s="183"/>
      <c r="R165" s="183"/>
      <c r="S165" s="183"/>
      <c r="T165" s="184"/>
      <c r="AT165" s="178" t="s">
        <v>143</v>
      </c>
      <c r="AU165" s="178" t="s">
        <v>93</v>
      </c>
      <c r="AV165" s="11" t="s">
        <v>93</v>
      </c>
      <c r="AW165" s="11" t="s">
        <v>46</v>
      </c>
      <c r="AX165" s="11" t="s">
        <v>23</v>
      </c>
      <c r="AY165" s="178" t="s">
        <v>135</v>
      </c>
    </row>
    <row r="166" s="1" customFormat="1" ht="16.5" customHeight="1">
      <c r="B166" s="156"/>
      <c r="C166" s="157" t="s">
        <v>319</v>
      </c>
      <c r="D166" s="157" t="s">
        <v>136</v>
      </c>
      <c r="E166" s="158" t="s">
        <v>898</v>
      </c>
      <c r="F166" s="159" t="s">
        <v>899</v>
      </c>
      <c r="G166" s="160" t="s">
        <v>262</v>
      </c>
      <c r="H166" s="161">
        <v>1.25</v>
      </c>
      <c r="I166" s="162"/>
      <c r="J166" s="163">
        <f>ROUND(I166*H166,2)</f>
        <v>0</v>
      </c>
      <c r="K166" s="159" t="s">
        <v>194</v>
      </c>
      <c r="L166" s="35"/>
      <c r="M166" s="164" t="s">
        <v>1</v>
      </c>
      <c r="N166" s="165" t="s">
        <v>55</v>
      </c>
      <c r="O166" s="65"/>
      <c r="P166" s="166">
        <f>O166*H166</f>
        <v>0</v>
      </c>
      <c r="Q166" s="166">
        <v>0</v>
      </c>
      <c r="R166" s="166">
        <f>Q166*H166</f>
        <v>0</v>
      </c>
      <c r="S166" s="166">
        <v>0.41699999999999998</v>
      </c>
      <c r="T166" s="167">
        <f>S166*H166</f>
        <v>0.52124999999999999</v>
      </c>
      <c r="AR166" s="16" t="s">
        <v>154</v>
      </c>
      <c r="AT166" s="16" t="s">
        <v>136</v>
      </c>
      <c r="AU166" s="16" t="s">
        <v>93</v>
      </c>
      <c r="AY166" s="16" t="s">
        <v>135</v>
      </c>
      <c r="BE166" s="168">
        <f>IF(N166="základní",J166,0)</f>
        <v>0</v>
      </c>
      <c r="BF166" s="168">
        <f>IF(N166="snížená",J166,0)</f>
        <v>0</v>
      </c>
      <c r="BG166" s="168">
        <f>IF(N166="zákl. přenesená",J166,0)</f>
        <v>0</v>
      </c>
      <c r="BH166" s="168">
        <f>IF(N166="sníž. přenesená",J166,0)</f>
        <v>0</v>
      </c>
      <c r="BI166" s="168">
        <f>IF(N166="nulová",J166,0)</f>
        <v>0</v>
      </c>
      <c r="BJ166" s="16" t="s">
        <v>23</v>
      </c>
      <c r="BK166" s="168">
        <f>ROUND(I166*H166,2)</f>
        <v>0</v>
      </c>
      <c r="BL166" s="16" t="s">
        <v>154</v>
      </c>
      <c r="BM166" s="16" t="s">
        <v>900</v>
      </c>
    </row>
    <row r="167" s="10" customFormat="1">
      <c r="B167" s="169"/>
      <c r="D167" s="170" t="s">
        <v>143</v>
      </c>
      <c r="E167" s="171" t="s">
        <v>1</v>
      </c>
      <c r="F167" s="172" t="s">
        <v>304</v>
      </c>
      <c r="H167" s="171" t="s">
        <v>1</v>
      </c>
      <c r="I167" s="173"/>
      <c r="L167" s="169"/>
      <c r="M167" s="174"/>
      <c r="N167" s="175"/>
      <c r="O167" s="175"/>
      <c r="P167" s="175"/>
      <c r="Q167" s="175"/>
      <c r="R167" s="175"/>
      <c r="S167" s="175"/>
      <c r="T167" s="176"/>
      <c r="AT167" s="171" t="s">
        <v>143</v>
      </c>
      <c r="AU167" s="171" t="s">
        <v>93</v>
      </c>
      <c r="AV167" s="10" t="s">
        <v>23</v>
      </c>
      <c r="AW167" s="10" t="s">
        <v>46</v>
      </c>
      <c r="AX167" s="10" t="s">
        <v>84</v>
      </c>
      <c r="AY167" s="171" t="s">
        <v>135</v>
      </c>
    </row>
    <row r="168" s="11" customFormat="1">
      <c r="B168" s="177"/>
      <c r="D168" s="170" t="s">
        <v>143</v>
      </c>
      <c r="E168" s="178" t="s">
        <v>1</v>
      </c>
      <c r="F168" s="179" t="s">
        <v>901</v>
      </c>
      <c r="H168" s="180">
        <v>1.25</v>
      </c>
      <c r="I168" s="181"/>
      <c r="L168" s="177"/>
      <c r="M168" s="182"/>
      <c r="N168" s="183"/>
      <c r="O168" s="183"/>
      <c r="P168" s="183"/>
      <c r="Q168" s="183"/>
      <c r="R168" s="183"/>
      <c r="S168" s="183"/>
      <c r="T168" s="184"/>
      <c r="AT168" s="178" t="s">
        <v>143</v>
      </c>
      <c r="AU168" s="178" t="s">
        <v>93</v>
      </c>
      <c r="AV168" s="11" t="s">
        <v>93</v>
      </c>
      <c r="AW168" s="11" t="s">
        <v>46</v>
      </c>
      <c r="AX168" s="11" t="s">
        <v>23</v>
      </c>
      <c r="AY168" s="178" t="s">
        <v>135</v>
      </c>
    </row>
    <row r="169" s="1" customFormat="1" ht="16.5" customHeight="1">
      <c r="B169" s="156"/>
      <c r="C169" s="157" t="s">
        <v>324</v>
      </c>
      <c r="D169" s="157" t="s">
        <v>136</v>
      </c>
      <c r="E169" s="158" t="s">
        <v>902</v>
      </c>
      <c r="F169" s="159" t="s">
        <v>903</v>
      </c>
      <c r="G169" s="160" t="s">
        <v>262</v>
      </c>
      <c r="H169" s="161">
        <v>1.25</v>
      </c>
      <c r="I169" s="162"/>
      <c r="J169" s="163">
        <f>ROUND(I169*H169,2)</f>
        <v>0</v>
      </c>
      <c r="K169" s="159" t="s">
        <v>194</v>
      </c>
      <c r="L169" s="35"/>
      <c r="M169" s="164" t="s">
        <v>1</v>
      </c>
      <c r="N169" s="165" t="s">
        <v>55</v>
      </c>
      <c r="O169" s="65"/>
      <c r="P169" s="166">
        <f>O169*H169</f>
        <v>0</v>
      </c>
      <c r="Q169" s="166">
        <v>0</v>
      </c>
      <c r="R169" s="166">
        <f>Q169*H169</f>
        <v>0</v>
      </c>
      <c r="S169" s="166">
        <v>0</v>
      </c>
      <c r="T169" s="167">
        <f>S169*H169</f>
        <v>0</v>
      </c>
      <c r="AR169" s="16" t="s">
        <v>154</v>
      </c>
      <c r="AT169" s="16" t="s">
        <v>136</v>
      </c>
      <c r="AU169" s="16" t="s">
        <v>93</v>
      </c>
      <c r="AY169" s="16" t="s">
        <v>135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23</v>
      </c>
      <c r="BK169" s="168">
        <f>ROUND(I169*H169,2)</f>
        <v>0</v>
      </c>
      <c r="BL169" s="16" t="s">
        <v>154</v>
      </c>
      <c r="BM169" s="16" t="s">
        <v>904</v>
      </c>
    </row>
    <row r="170" s="10" customFormat="1">
      <c r="B170" s="169"/>
      <c r="D170" s="170" t="s">
        <v>143</v>
      </c>
      <c r="E170" s="171" t="s">
        <v>1</v>
      </c>
      <c r="F170" s="172" t="s">
        <v>201</v>
      </c>
      <c r="H170" s="171" t="s">
        <v>1</v>
      </c>
      <c r="I170" s="173"/>
      <c r="L170" s="169"/>
      <c r="M170" s="174"/>
      <c r="N170" s="175"/>
      <c r="O170" s="175"/>
      <c r="P170" s="175"/>
      <c r="Q170" s="175"/>
      <c r="R170" s="175"/>
      <c r="S170" s="175"/>
      <c r="T170" s="176"/>
      <c r="AT170" s="171" t="s">
        <v>143</v>
      </c>
      <c r="AU170" s="171" t="s">
        <v>93</v>
      </c>
      <c r="AV170" s="10" t="s">
        <v>23</v>
      </c>
      <c r="AW170" s="10" t="s">
        <v>46</v>
      </c>
      <c r="AX170" s="10" t="s">
        <v>84</v>
      </c>
      <c r="AY170" s="171" t="s">
        <v>135</v>
      </c>
    </row>
    <row r="171" s="11" customFormat="1">
      <c r="B171" s="177"/>
      <c r="D171" s="170" t="s">
        <v>143</v>
      </c>
      <c r="E171" s="178" t="s">
        <v>1</v>
      </c>
      <c r="F171" s="179" t="s">
        <v>901</v>
      </c>
      <c r="H171" s="180">
        <v>1.25</v>
      </c>
      <c r="I171" s="181"/>
      <c r="L171" s="177"/>
      <c r="M171" s="182"/>
      <c r="N171" s="183"/>
      <c r="O171" s="183"/>
      <c r="P171" s="183"/>
      <c r="Q171" s="183"/>
      <c r="R171" s="183"/>
      <c r="S171" s="183"/>
      <c r="T171" s="184"/>
      <c r="AT171" s="178" t="s">
        <v>143</v>
      </c>
      <c r="AU171" s="178" t="s">
        <v>93</v>
      </c>
      <c r="AV171" s="11" t="s">
        <v>93</v>
      </c>
      <c r="AW171" s="11" t="s">
        <v>46</v>
      </c>
      <c r="AX171" s="11" t="s">
        <v>23</v>
      </c>
      <c r="AY171" s="178" t="s">
        <v>135</v>
      </c>
    </row>
    <row r="172" s="1" customFormat="1" ht="16.5" customHeight="1">
      <c r="B172" s="156"/>
      <c r="C172" s="157" t="s">
        <v>329</v>
      </c>
      <c r="D172" s="157" t="s">
        <v>136</v>
      </c>
      <c r="E172" s="158" t="s">
        <v>905</v>
      </c>
      <c r="F172" s="159" t="s">
        <v>906</v>
      </c>
      <c r="G172" s="160" t="s">
        <v>262</v>
      </c>
      <c r="H172" s="161">
        <v>33.5</v>
      </c>
      <c r="I172" s="162"/>
      <c r="J172" s="163">
        <f>ROUND(I172*H172,2)</f>
        <v>0</v>
      </c>
      <c r="K172" s="159" t="s">
        <v>194</v>
      </c>
      <c r="L172" s="35"/>
      <c r="M172" s="164" t="s">
        <v>1</v>
      </c>
      <c r="N172" s="165" t="s">
        <v>55</v>
      </c>
      <c r="O172" s="65"/>
      <c r="P172" s="166">
        <f>O172*H172</f>
        <v>0</v>
      </c>
      <c r="Q172" s="166">
        <v>0</v>
      </c>
      <c r="R172" s="166">
        <f>Q172*H172</f>
        <v>0</v>
      </c>
      <c r="S172" s="166">
        <v>0.32000000000000001</v>
      </c>
      <c r="T172" s="167">
        <f>S172*H172</f>
        <v>10.720000000000001</v>
      </c>
      <c r="AR172" s="16" t="s">
        <v>154</v>
      </c>
      <c r="AT172" s="16" t="s">
        <v>136</v>
      </c>
      <c r="AU172" s="16" t="s">
        <v>93</v>
      </c>
      <c r="AY172" s="16" t="s">
        <v>135</v>
      </c>
      <c r="BE172" s="168">
        <f>IF(N172="základní",J172,0)</f>
        <v>0</v>
      </c>
      <c r="BF172" s="168">
        <f>IF(N172="snížená",J172,0)</f>
        <v>0</v>
      </c>
      <c r="BG172" s="168">
        <f>IF(N172="zákl. přenesená",J172,0)</f>
        <v>0</v>
      </c>
      <c r="BH172" s="168">
        <f>IF(N172="sníž. přenesená",J172,0)</f>
        <v>0</v>
      </c>
      <c r="BI172" s="168">
        <f>IF(N172="nulová",J172,0)</f>
        <v>0</v>
      </c>
      <c r="BJ172" s="16" t="s">
        <v>23</v>
      </c>
      <c r="BK172" s="168">
        <f>ROUND(I172*H172,2)</f>
        <v>0</v>
      </c>
      <c r="BL172" s="16" t="s">
        <v>154</v>
      </c>
      <c r="BM172" s="16" t="s">
        <v>907</v>
      </c>
    </row>
    <row r="173" s="10" customFormat="1">
      <c r="B173" s="169"/>
      <c r="D173" s="170" t="s">
        <v>143</v>
      </c>
      <c r="E173" s="171" t="s">
        <v>1</v>
      </c>
      <c r="F173" s="172" t="s">
        <v>304</v>
      </c>
      <c r="H173" s="171" t="s">
        <v>1</v>
      </c>
      <c r="I173" s="173"/>
      <c r="L173" s="169"/>
      <c r="M173" s="174"/>
      <c r="N173" s="175"/>
      <c r="O173" s="175"/>
      <c r="P173" s="175"/>
      <c r="Q173" s="175"/>
      <c r="R173" s="175"/>
      <c r="S173" s="175"/>
      <c r="T173" s="176"/>
      <c r="AT173" s="171" t="s">
        <v>143</v>
      </c>
      <c r="AU173" s="171" t="s">
        <v>93</v>
      </c>
      <c r="AV173" s="10" t="s">
        <v>23</v>
      </c>
      <c r="AW173" s="10" t="s">
        <v>46</v>
      </c>
      <c r="AX173" s="10" t="s">
        <v>84</v>
      </c>
      <c r="AY173" s="171" t="s">
        <v>135</v>
      </c>
    </row>
    <row r="174" s="11" customFormat="1">
      <c r="B174" s="177"/>
      <c r="D174" s="170" t="s">
        <v>143</v>
      </c>
      <c r="E174" s="178" t="s">
        <v>1</v>
      </c>
      <c r="F174" s="179" t="s">
        <v>908</v>
      </c>
      <c r="H174" s="180">
        <v>33.5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143</v>
      </c>
      <c r="AU174" s="178" t="s">
        <v>93</v>
      </c>
      <c r="AV174" s="11" t="s">
        <v>93</v>
      </c>
      <c r="AW174" s="11" t="s">
        <v>46</v>
      </c>
      <c r="AX174" s="11" t="s">
        <v>23</v>
      </c>
      <c r="AY174" s="178" t="s">
        <v>135</v>
      </c>
    </row>
    <row r="175" s="1" customFormat="1" ht="16.5" customHeight="1">
      <c r="B175" s="156"/>
      <c r="C175" s="157" t="s">
        <v>335</v>
      </c>
      <c r="D175" s="157" t="s">
        <v>136</v>
      </c>
      <c r="E175" s="158" t="s">
        <v>909</v>
      </c>
      <c r="F175" s="159" t="s">
        <v>910</v>
      </c>
      <c r="G175" s="160" t="s">
        <v>262</v>
      </c>
      <c r="H175" s="161">
        <v>33.5</v>
      </c>
      <c r="I175" s="162"/>
      <c r="J175" s="163">
        <f>ROUND(I175*H175,2)</f>
        <v>0</v>
      </c>
      <c r="K175" s="159" t="s">
        <v>194</v>
      </c>
      <c r="L175" s="35"/>
      <c r="M175" s="164" t="s">
        <v>1</v>
      </c>
      <c r="N175" s="165" t="s">
        <v>55</v>
      </c>
      <c r="O175" s="65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AR175" s="16" t="s">
        <v>154</v>
      </c>
      <c r="AT175" s="16" t="s">
        <v>136</v>
      </c>
      <c r="AU175" s="16" t="s">
        <v>93</v>
      </c>
      <c r="AY175" s="16" t="s">
        <v>135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6" t="s">
        <v>23</v>
      </c>
      <c r="BK175" s="168">
        <f>ROUND(I175*H175,2)</f>
        <v>0</v>
      </c>
      <c r="BL175" s="16" t="s">
        <v>154</v>
      </c>
      <c r="BM175" s="16" t="s">
        <v>911</v>
      </c>
    </row>
    <row r="176" s="10" customFormat="1">
      <c r="B176" s="169"/>
      <c r="D176" s="170" t="s">
        <v>143</v>
      </c>
      <c r="E176" s="171" t="s">
        <v>1</v>
      </c>
      <c r="F176" s="172" t="s">
        <v>201</v>
      </c>
      <c r="H176" s="171" t="s">
        <v>1</v>
      </c>
      <c r="I176" s="173"/>
      <c r="L176" s="169"/>
      <c r="M176" s="174"/>
      <c r="N176" s="175"/>
      <c r="O176" s="175"/>
      <c r="P176" s="175"/>
      <c r="Q176" s="175"/>
      <c r="R176" s="175"/>
      <c r="S176" s="175"/>
      <c r="T176" s="176"/>
      <c r="AT176" s="171" t="s">
        <v>143</v>
      </c>
      <c r="AU176" s="171" t="s">
        <v>93</v>
      </c>
      <c r="AV176" s="10" t="s">
        <v>23</v>
      </c>
      <c r="AW176" s="10" t="s">
        <v>46</v>
      </c>
      <c r="AX176" s="10" t="s">
        <v>84</v>
      </c>
      <c r="AY176" s="171" t="s">
        <v>135</v>
      </c>
    </row>
    <row r="177" s="11" customFormat="1">
      <c r="B177" s="177"/>
      <c r="D177" s="170" t="s">
        <v>143</v>
      </c>
      <c r="E177" s="178" t="s">
        <v>1</v>
      </c>
      <c r="F177" s="179" t="s">
        <v>912</v>
      </c>
      <c r="H177" s="180">
        <v>33.5</v>
      </c>
      <c r="I177" s="181"/>
      <c r="L177" s="177"/>
      <c r="M177" s="182"/>
      <c r="N177" s="183"/>
      <c r="O177" s="183"/>
      <c r="P177" s="183"/>
      <c r="Q177" s="183"/>
      <c r="R177" s="183"/>
      <c r="S177" s="183"/>
      <c r="T177" s="184"/>
      <c r="AT177" s="178" t="s">
        <v>143</v>
      </c>
      <c r="AU177" s="178" t="s">
        <v>93</v>
      </c>
      <c r="AV177" s="11" t="s">
        <v>93</v>
      </c>
      <c r="AW177" s="11" t="s">
        <v>46</v>
      </c>
      <c r="AX177" s="11" t="s">
        <v>23</v>
      </c>
      <c r="AY177" s="178" t="s">
        <v>135</v>
      </c>
    </row>
    <row r="178" s="1" customFormat="1" ht="16.5" customHeight="1">
      <c r="B178" s="156"/>
      <c r="C178" s="157" t="s">
        <v>344</v>
      </c>
      <c r="D178" s="157" t="s">
        <v>136</v>
      </c>
      <c r="E178" s="158" t="s">
        <v>913</v>
      </c>
      <c r="F178" s="159" t="s">
        <v>914</v>
      </c>
      <c r="G178" s="160" t="s">
        <v>262</v>
      </c>
      <c r="H178" s="161">
        <v>617.14999999999998</v>
      </c>
      <c r="I178" s="162"/>
      <c r="J178" s="163">
        <f>ROUND(I178*H178,2)</f>
        <v>0</v>
      </c>
      <c r="K178" s="159" t="s">
        <v>194</v>
      </c>
      <c r="L178" s="35"/>
      <c r="M178" s="164" t="s">
        <v>1</v>
      </c>
      <c r="N178" s="165" t="s">
        <v>55</v>
      </c>
      <c r="O178" s="65"/>
      <c r="P178" s="166">
        <f>O178*H178</f>
        <v>0</v>
      </c>
      <c r="Q178" s="166">
        <v>0</v>
      </c>
      <c r="R178" s="166">
        <f>Q178*H178</f>
        <v>0</v>
      </c>
      <c r="S178" s="166">
        <v>0.255</v>
      </c>
      <c r="T178" s="167">
        <f>S178*H178</f>
        <v>157.37324999999999</v>
      </c>
      <c r="AR178" s="16" t="s">
        <v>154</v>
      </c>
      <c r="AT178" s="16" t="s">
        <v>136</v>
      </c>
      <c r="AU178" s="16" t="s">
        <v>93</v>
      </c>
      <c r="AY178" s="16" t="s">
        <v>135</v>
      </c>
      <c r="BE178" s="168">
        <f>IF(N178="základní",J178,0)</f>
        <v>0</v>
      </c>
      <c r="BF178" s="168">
        <f>IF(N178="snížená",J178,0)</f>
        <v>0</v>
      </c>
      <c r="BG178" s="168">
        <f>IF(N178="zákl. přenesená",J178,0)</f>
        <v>0</v>
      </c>
      <c r="BH178" s="168">
        <f>IF(N178="sníž. přenesená",J178,0)</f>
        <v>0</v>
      </c>
      <c r="BI178" s="168">
        <f>IF(N178="nulová",J178,0)</f>
        <v>0</v>
      </c>
      <c r="BJ178" s="16" t="s">
        <v>23</v>
      </c>
      <c r="BK178" s="168">
        <f>ROUND(I178*H178,2)</f>
        <v>0</v>
      </c>
      <c r="BL178" s="16" t="s">
        <v>154</v>
      </c>
      <c r="BM178" s="16" t="s">
        <v>915</v>
      </c>
    </row>
    <row r="179" s="10" customFormat="1">
      <c r="B179" s="169"/>
      <c r="D179" s="170" t="s">
        <v>143</v>
      </c>
      <c r="E179" s="171" t="s">
        <v>1</v>
      </c>
      <c r="F179" s="172" t="s">
        <v>304</v>
      </c>
      <c r="H179" s="171" t="s">
        <v>1</v>
      </c>
      <c r="I179" s="173"/>
      <c r="L179" s="169"/>
      <c r="M179" s="174"/>
      <c r="N179" s="175"/>
      <c r="O179" s="175"/>
      <c r="P179" s="175"/>
      <c r="Q179" s="175"/>
      <c r="R179" s="175"/>
      <c r="S179" s="175"/>
      <c r="T179" s="176"/>
      <c r="AT179" s="171" t="s">
        <v>143</v>
      </c>
      <c r="AU179" s="171" t="s">
        <v>93</v>
      </c>
      <c r="AV179" s="10" t="s">
        <v>23</v>
      </c>
      <c r="AW179" s="10" t="s">
        <v>46</v>
      </c>
      <c r="AX179" s="10" t="s">
        <v>84</v>
      </c>
      <c r="AY179" s="171" t="s">
        <v>135</v>
      </c>
    </row>
    <row r="180" s="10" customFormat="1">
      <c r="B180" s="169"/>
      <c r="D180" s="170" t="s">
        <v>143</v>
      </c>
      <c r="E180" s="171" t="s">
        <v>1</v>
      </c>
      <c r="F180" s="172" t="s">
        <v>916</v>
      </c>
      <c r="H180" s="171" t="s">
        <v>1</v>
      </c>
      <c r="I180" s="173"/>
      <c r="L180" s="169"/>
      <c r="M180" s="174"/>
      <c r="N180" s="175"/>
      <c r="O180" s="175"/>
      <c r="P180" s="175"/>
      <c r="Q180" s="175"/>
      <c r="R180" s="175"/>
      <c r="S180" s="175"/>
      <c r="T180" s="176"/>
      <c r="AT180" s="171" t="s">
        <v>143</v>
      </c>
      <c r="AU180" s="171" t="s">
        <v>93</v>
      </c>
      <c r="AV180" s="10" t="s">
        <v>23</v>
      </c>
      <c r="AW180" s="10" t="s">
        <v>46</v>
      </c>
      <c r="AX180" s="10" t="s">
        <v>84</v>
      </c>
      <c r="AY180" s="171" t="s">
        <v>135</v>
      </c>
    </row>
    <row r="181" s="11" customFormat="1">
      <c r="B181" s="177"/>
      <c r="D181" s="170" t="s">
        <v>143</v>
      </c>
      <c r="E181" s="178" t="s">
        <v>1</v>
      </c>
      <c r="F181" s="179" t="s">
        <v>917</v>
      </c>
      <c r="H181" s="180">
        <v>576.04999999999995</v>
      </c>
      <c r="I181" s="181"/>
      <c r="L181" s="177"/>
      <c r="M181" s="182"/>
      <c r="N181" s="183"/>
      <c r="O181" s="183"/>
      <c r="P181" s="183"/>
      <c r="Q181" s="183"/>
      <c r="R181" s="183"/>
      <c r="S181" s="183"/>
      <c r="T181" s="184"/>
      <c r="AT181" s="178" t="s">
        <v>143</v>
      </c>
      <c r="AU181" s="178" t="s">
        <v>93</v>
      </c>
      <c r="AV181" s="11" t="s">
        <v>93</v>
      </c>
      <c r="AW181" s="11" t="s">
        <v>46</v>
      </c>
      <c r="AX181" s="11" t="s">
        <v>84</v>
      </c>
      <c r="AY181" s="178" t="s">
        <v>135</v>
      </c>
    </row>
    <row r="182" s="10" customFormat="1">
      <c r="B182" s="169"/>
      <c r="D182" s="170" t="s">
        <v>143</v>
      </c>
      <c r="E182" s="171" t="s">
        <v>1</v>
      </c>
      <c r="F182" s="172" t="s">
        <v>918</v>
      </c>
      <c r="H182" s="171" t="s">
        <v>1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1" t="s">
        <v>143</v>
      </c>
      <c r="AU182" s="171" t="s">
        <v>93</v>
      </c>
      <c r="AV182" s="10" t="s">
        <v>23</v>
      </c>
      <c r="AW182" s="10" t="s">
        <v>46</v>
      </c>
      <c r="AX182" s="10" t="s">
        <v>84</v>
      </c>
      <c r="AY182" s="171" t="s">
        <v>135</v>
      </c>
    </row>
    <row r="183" s="11" customFormat="1">
      <c r="B183" s="177"/>
      <c r="D183" s="170" t="s">
        <v>143</v>
      </c>
      <c r="E183" s="178" t="s">
        <v>1</v>
      </c>
      <c r="F183" s="179" t="s">
        <v>919</v>
      </c>
      <c r="H183" s="180">
        <v>41.100000000000001</v>
      </c>
      <c r="I183" s="181"/>
      <c r="L183" s="177"/>
      <c r="M183" s="182"/>
      <c r="N183" s="183"/>
      <c r="O183" s="183"/>
      <c r="P183" s="183"/>
      <c r="Q183" s="183"/>
      <c r="R183" s="183"/>
      <c r="S183" s="183"/>
      <c r="T183" s="184"/>
      <c r="AT183" s="178" t="s">
        <v>143</v>
      </c>
      <c r="AU183" s="178" t="s">
        <v>93</v>
      </c>
      <c r="AV183" s="11" t="s">
        <v>93</v>
      </c>
      <c r="AW183" s="11" t="s">
        <v>46</v>
      </c>
      <c r="AX183" s="11" t="s">
        <v>84</v>
      </c>
      <c r="AY183" s="178" t="s">
        <v>135</v>
      </c>
    </row>
    <row r="184" s="13" customFormat="1">
      <c r="B184" s="196"/>
      <c r="D184" s="170" t="s">
        <v>143</v>
      </c>
      <c r="E184" s="197" t="s">
        <v>1</v>
      </c>
      <c r="F184" s="198" t="s">
        <v>219</v>
      </c>
      <c r="H184" s="199">
        <v>617.14999999999998</v>
      </c>
      <c r="I184" s="200"/>
      <c r="L184" s="196"/>
      <c r="M184" s="201"/>
      <c r="N184" s="202"/>
      <c r="O184" s="202"/>
      <c r="P184" s="202"/>
      <c r="Q184" s="202"/>
      <c r="R184" s="202"/>
      <c r="S184" s="202"/>
      <c r="T184" s="203"/>
      <c r="AT184" s="197" t="s">
        <v>143</v>
      </c>
      <c r="AU184" s="197" t="s">
        <v>93</v>
      </c>
      <c r="AV184" s="13" t="s">
        <v>154</v>
      </c>
      <c r="AW184" s="13" t="s">
        <v>46</v>
      </c>
      <c r="AX184" s="13" t="s">
        <v>23</v>
      </c>
      <c r="AY184" s="197" t="s">
        <v>135</v>
      </c>
    </row>
    <row r="185" s="1" customFormat="1" ht="16.5" customHeight="1">
      <c r="B185" s="156"/>
      <c r="C185" s="157" t="s">
        <v>349</v>
      </c>
      <c r="D185" s="157" t="s">
        <v>136</v>
      </c>
      <c r="E185" s="158" t="s">
        <v>920</v>
      </c>
      <c r="F185" s="159" t="s">
        <v>921</v>
      </c>
      <c r="G185" s="160" t="s">
        <v>262</v>
      </c>
      <c r="H185" s="161">
        <v>617.14999999999998</v>
      </c>
      <c r="I185" s="162"/>
      <c r="J185" s="163">
        <f>ROUND(I185*H185,2)</f>
        <v>0</v>
      </c>
      <c r="K185" s="159" t="s">
        <v>194</v>
      </c>
      <c r="L185" s="35"/>
      <c r="M185" s="164" t="s">
        <v>1</v>
      </c>
      <c r="N185" s="165" t="s">
        <v>55</v>
      </c>
      <c r="O185" s="65"/>
      <c r="P185" s="166">
        <f>O185*H185</f>
        <v>0</v>
      </c>
      <c r="Q185" s="166">
        <v>0</v>
      </c>
      <c r="R185" s="166">
        <f>Q185*H185</f>
        <v>0</v>
      </c>
      <c r="S185" s="166">
        <v>0</v>
      </c>
      <c r="T185" s="167">
        <f>S185*H185</f>
        <v>0</v>
      </c>
      <c r="AR185" s="16" t="s">
        <v>154</v>
      </c>
      <c r="AT185" s="16" t="s">
        <v>136</v>
      </c>
      <c r="AU185" s="16" t="s">
        <v>93</v>
      </c>
      <c r="AY185" s="16" t="s">
        <v>135</v>
      </c>
      <c r="BE185" s="168">
        <f>IF(N185="základní",J185,0)</f>
        <v>0</v>
      </c>
      <c r="BF185" s="168">
        <f>IF(N185="snížená",J185,0)</f>
        <v>0</v>
      </c>
      <c r="BG185" s="168">
        <f>IF(N185="zákl. přenesená",J185,0)</f>
        <v>0</v>
      </c>
      <c r="BH185" s="168">
        <f>IF(N185="sníž. přenesená",J185,0)</f>
        <v>0</v>
      </c>
      <c r="BI185" s="168">
        <f>IF(N185="nulová",J185,0)</f>
        <v>0</v>
      </c>
      <c r="BJ185" s="16" t="s">
        <v>23</v>
      </c>
      <c r="BK185" s="168">
        <f>ROUND(I185*H185,2)</f>
        <v>0</v>
      </c>
      <c r="BL185" s="16" t="s">
        <v>154</v>
      </c>
      <c r="BM185" s="16" t="s">
        <v>922</v>
      </c>
    </row>
    <row r="186" s="10" customFormat="1">
      <c r="B186" s="169"/>
      <c r="D186" s="170" t="s">
        <v>143</v>
      </c>
      <c r="E186" s="171" t="s">
        <v>1</v>
      </c>
      <c r="F186" s="172" t="s">
        <v>201</v>
      </c>
      <c r="H186" s="171" t="s">
        <v>1</v>
      </c>
      <c r="I186" s="173"/>
      <c r="L186" s="169"/>
      <c r="M186" s="174"/>
      <c r="N186" s="175"/>
      <c r="O186" s="175"/>
      <c r="P186" s="175"/>
      <c r="Q186" s="175"/>
      <c r="R186" s="175"/>
      <c r="S186" s="175"/>
      <c r="T186" s="176"/>
      <c r="AT186" s="171" t="s">
        <v>143</v>
      </c>
      <c r="AU186" s="171" t="s">
        <v>93</v>
      </c>
      <c r="AV186" s="10" t="s">
        <v>23</v>
      </c>
      <c r="AW186" s="10" t="s">
        <v>46</v>
      </c>
      <c r="AX186" s="10" t="s">
        <v>84</v>
      </c>
      <c r="AY186" s="171" t="s">
        <v>135</v>
      </c>
    </row>
    <row r="187" s="11" customFormat="1">
      <c r="B187" s="177"/>
      <c r="D187" s="170" t="s">
        <v>143</v>
      </c>
      <c r="E187" s="178" t="s">
        <v>1</v>
      </c>
      <c r="F187" s="179" t="s">
        <v>923</v>
      </c>
      <c r="H187" s="180">
        <v>617.14999999999998</v>
      </c>
      <c r="I187" s="181"/>
      <c r="L187" s="177"/>
      <c r="M187" s="182"/>
      <c r="N187" s="183"/>
      <c r="O187" s="183"/>
      <c r="P187" s="183"/>
      <c r="Q187" s="183"/>
      <c r="R187" s="183"/>
      <c r="S187" s="183"/>
      <c r="T187" s="184"/>
      <c r="AT187" s="178" t="s">
        <v>143</v>
      </c>
      <c r="AU187" s="178" t="s">
        <v>93</v>
      </c>
      <c r="AV187" s="11" t="s">
        <v>93</v>
      </c>
      <c r="AW187" s="11" t="s">
        <v>46</v>
      </c>
      <c r="AX187" s="11" t="s">
        <v>23</v>
      </c>
      <c r="AY187" s="178" t="s">
        <v>135</v>
      </c>
    </row>
    <row r="188" s="1" customFormat="1" ht="16.5" customHeight="1">
      <c r="B188" s="156"/>
      <c r="C188" s="157" t="s">
        <v>356</v>
      </c>
      <c r="D188" s="157" t="s">
        <v>136</v>
      </c>
      <c r="E188" s="158" t="s">
        <v>924</v>
      </c>
      <c r="F188" s="159" t="s">
        <v>925</v>
      </c>
      <c r="G188" s="160" t="s">
        <v>262</v>
      </c>
      <c r="H188" s="161">
        <v>76.370000000000005</v>
      </c>
      <c r="I188" s="162"/>
      <c r="J188" s="163">
        <f>ROUND(I188*H188,2)</f>
        <v>0</v>
      </c>
      <c r="K188" s="159" t="s">
        <v>194</v>
      </c>
      <c r="L188" s="35"/>
      <c r="M188" s="164" t="s">
        <v>1</v>
      </c>
      <c r="N188" s="165" t="s">
        <v>55</v>
      </c>
      <c r="O188" s="65"/>
      <c r="P188" s="166">
        <f>O188*H188</f>
        <v>0</v>
      </c>
      <c r="Q188" s="166">
        <v>0</v>
      </c>
      <c r="R188" s="166">
        <f>Q188*H188</f>
        <v>0</v>
      </c>
      <c r="S188" s="166">
        <v>0.26000000000000001</v>
      </c>
      <c r="T188" s="167">
        <f>S188*H188</f>
        <v>19.856200000000001</v>
      </c>
      <c r="AR188" s="16" t="s">
        <v>154</v>
      </c>
      <c r="AT188" s="16" t="s">
        <v>136</v>
      </c>
      <c r="AU188" s="16" t="s">
        <v>93</v>
      </c>
      <c r="AY188" s="16" t="s">
        <v>135</v>
      </c>
      <c r="BE188" s="168">
        <f>IF(N188="základní",J188,0)</f>
        <v>0</v>
      </c>
      <c r="BF188" s="168">
        <f>IF(N188="snížená",J188,0)</f>
        <v>0</v>
      </c>
      <c r="BG188" s="168">
        <f>IF(N188="zákl. přenesená",J188,0)</f>
        <v>0</v>
      </c>
      <c r="BH188" s="168">
        <f>IF(N188="sníž. přenesená",J188,0)</f>
        <v>0</v>
      </c>
      <c r="BI188" s="168">
        <f>IF(N188="nulová",J188,0)</f>
        <v>0</v>
      </c>
      <c r="BJ188" s="16" t="s">
        <v>23</v>
      </c>
      <c r="BK188" s="168">
        <f>ROUND(I188*H188,2)</f>
        <v>0</v>
      </c>
      <c r="BL188" s="16" t="s">
        <v>154</v>
      </c>
      <c r="BM188" s="16" t="s">
        <v>926</v>
      </c>
    </row>
    <row r="189" s="10" customFormat="1">
      <c r="B189" s="169"/>
      <c r="D189" s="170" t="s">
        <v>143</v>
      </c>
      <c r="E189" s="171" t="s">
        <v>1</v>
      </c>
      <c r="F189" s="172" t="s">
        <v>304</v>
      </c>
      <c r="H189" s="171" t="s">
        <v>1</v>
      </c>
      <c r="I189" s="173"/>
      <c r="L189" s="169"/>
      <c r="M189" s="174"/>
      <c r="N189" s="175"/>
      <c r="O189" s="175"/>
      <c r="P189" s="175"/>
      <c r="Q189" s="175"/>
      <c r="R189" s="175"/>
      <c r="S189" s="175"/>
      <c r="T189" s="176"/>
      <c r="AT189" s="171" t="s">
        <v>143</v>
      </c>
      <c r="AU189" s="171" t="s">
        <v>93</v>
      </c>
      <c r="AV189" s="10" t="s">
        <v>23</v>
      </c>
      <c r="AW189" s="10" t="s">
        <v>46</v>
      </c>
      <c r="AX189" s="10" t="s">
        <v>84</v>
      </c>
      <c r="AY189" s="171" t="s">
        <v>135</v>
      </c>
    </row>
    <row r="190" s="11" customFormat="1">
      <c r="B190" s="177"/>
      <c r="D190" s="170" t="s">
        <v>143</v>
      </c>
      <c r="E190" s="178" t="s">
        <v>1</v>
      </c>
      <c r="F190" s="179" t="s">
        <v>927</v>
      </c>
      <c r="H190" s="180">
        <v>76.370000000000005</v>
      </c>
      <c r="I190" s="181"/>
      <c r="L190" s="177"/>
      <c r="M190" s="182"/>
      <c r="N190" s="183"/>
      <c r="O190" s="183"/>
      <c r="P190" s="183"/>
      <c r="Q190" s="183"/>
      <c r="R190" s="183"/>
      <c r="S190" s="183"/>
      <c r="T190" s="184"/>
      <c r="AT190" s="178" t="s">
        <v>143</v>
      </c>
      <c r="AU190" s="178" t="s">
        <v>93</v>
      </c>
      <c r="AV190" s="11" t="s">
        <v>93</v>
      </c>
      <c r="AW190" s="11" t="s">
        <v>46</v>
      </c>
      <c r="AX190" s="11" t="s">
        <v>23</v>
      </c>
      <c r="AY190" s="178" t="s">
        <v>135</v>
      </c>
    </row>
    <row r="191" s="1" customFormat="1" ht="16.5" customHeight="1">
      <c r="B191" s="156"/>
      <c r="C191" s="157" t="s">
        <v>362</v>
      </c>
      <c r="D191" s="157" t="s">
        <v>136</v>
      </c>
      <c r="E191" s="158" t="s">
        <v>928</v>
      </c>
      <c r="F191" s="159" t="s">
        <v>929</v>
      </c>
      <c r="G191" s="160" t="s">
        <v>262</v>
      </c>
      <c r="H191" s="161">
        <v>76.370000000000005</v>
      </c>
      <c r="I191" s="162"/>
      <c r="J191" s="163">
        <f>ROUND(I191*H191,2)</f>
        <v>0</v>
      </c>
      <c r="K191" s="159" t="s">
        <v>194</v>
      </c>
      <c r="L191" s="35"/>
      <c r="M191" s="164" t="s">
        <v>1</v>
      </c>
      <c r="N191" s="165" t="s">
        <v>55</v>
      </c>
      <c r="O191" s="65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AR191" s="16" t="s">
        <v>154</v>
      </c>
      <c r="AT191" s="16" t="s">
        <v>136</v>
      </c>
      <c r="AU191" s="16" t="s">
        <v>93</v>
      </c>
      <c r="AY191" s="16" t="s">
        <v>135</v>
      </c>
      <c r="BE191" s="168">
        <f>IF(N191="základní",J191,0)</f>
        <v>0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6" t="s">
        <v>23</v>
      </c>
      <c r="BK191" s="168">
        <f>ROUND(I191*H191,2)</f>
        <v>0</v>
      </c>
      <c r="BL191" s="16" t="s">
        <v>154</v>
      </c>
      <c r="BM191" s="16" t="s">
        <v>930</v>
      </c>
    </row>
    <row r="192" s="10" customFormat="1">
      <c r="B192" s="169"/>
      <c r="D192" s="170" t="s">
        <v>143</v>
      </c>
      <c r="E192" s="171" t="s">
        <v>1</v>
      </c>
      <c r="F192" s="172" t="s">
        <v>201</v>
      </c>
      <c r="H192" s="171" t="s">
        <v>1</v>
      </c>
      <c r="I192" s="173"/>
      <c r="L192" s="169"/>
      <c r="M192" s="174"/>
      <c r="N192" s="175"/>
      <c r="O192" s="175"/>
      <c r="P192" s="175"/>
      <c r="Q192" s="175"/>
      <c r="R192" s="175"/>
      <c r="S192" s="175"/>
      <c r="T192" s="176"/>
      <c r="AT192" s="171" t="s">
        <v>143</v>
      </c>
      <c r="AU192" s="171" t="s">
        <v>93</v>
      </c>
      <c r="AV192" s="10" t="s">
        <v>23</v>
      </c>
      <c r="AW192" s="10" t="s">
        <v>46</v>
      </c>
      <c r="AX192" s="10" t="s">
        <v>84</v>
      </c>
      <c r="AY192" s="171" t="s">
        <v>135</v>
      </c>
    </row>
    <row r="193" s="11" customFormat="1">
      <c r="B193" s="177"/>
      <c r="D193" s="170" t="s">
        <v>143</v>
      </c>
      <c r="E193" s="178" t="s">
        <v>1</v>
      </c>
      <c r="F193" s="179" t="s">
        <v>931</v>
      </c>
      <c r="H193" s="180">
        <v>76.370000000000005</v>
      </c>
      <c r="I193" s="181"/>
      <c r="L193" s="177"/>
      <c r="M193" s="182"/>
      <c r="N193" s="183"/>
      <c r="O193" s="183"/>
      <c r="P193" s="183"/>
      <c r="Q193" s="183"/>
      <c r="R193" s="183"/>
      <c r="S193" s="183"/>
      <c r="T193" s="184"/>
      <c r="AT193" s="178" t="s">
        <v>143</v>
      </c>
      <c r="AU193" s="178" t="s">
        <v>93</v>
      </c>
      <c r="AV193" s="11" t="s">
        <v>93</v>
      </c>
      <c r="AW193" s="11" t="s">
        <v>46</v>
      </c>
      <c r="AX193" s="11" t="s">
        <v>23</v>
      </c>
      <c r="AY193" s="178" t="s">
        <v>135</v>
      </c>
    </row>
    <row r="194" s="1" customFormat="1" ht="16.5" customHeight="1">
      <c r="B194" s="156"/>
      <c r="C194" s="157" t="s">
        <v>367</v>
      </c>
      <c r="D194" s="157" t="s">
        <v>136</v>
      </c>
      <c r="E194" s="158" t="s">
        <v>932</v>
      </c>
      <c r="F194" s="159" t="s">
        <v>933</v>
      </c>
      <c r="G194" s="160" t="s">
        <v>262</v>
      </c>
      <c r="H194" s="161">
        <v>91.700000000000003</v>
      </c>
      <c r="I194" s="162"/>
      <c r="J194" s="163">
        <f>ROUND(I194*H194,2)</f>
        <v>0</v>
      </c>
      <c r="K194" s="159" t="s">
        <v>194</v>
      </c>
      <c r="L194" s="35"/>
      <c r="M194" s="164" t="s">
        <v>1</v>
      </c>
      <c r="N194" s="165" t="s">
        <v>55</v>
      </c>
      <c r="O194" s="65"/>
      <c r="P194" s="166">
        <f>O194*H194</f>
        <v>0</v>
      </c>
      <c r="Q194" s="166">
        <v>0</v>
      </c>
      <c r="R194" s="166">
        <f>Q194*H194</f>
        <v>0</v>
      </c>
      <c r="S194" s="166">
        <v>0.28999999999999998</v>
      </c>
      <c r="T194" s="167">
        <f>S194*H194</f>
        <v>26.593</v>
      </c>
      <c r="AR194" s="16" t="s">
        <v>154</v>
      </c>
      <c r="AT194" s="16" t="s">
        <v>136</v>
      </c>
      <c r="AU194" s="16" t="s">
        <v>93</v>
      </c>
      <c r="AY194" s="16" t="s">
        <v>135</v>
      </c>
      <c r="BE194" s="168">
        <f>IF(N194="základní",J194,0)</f>
        <v>0</v>
      </c>
      <c r="BF194" s="168">
        <f>IF(N194="snížená",J194,0)</f>
        <v>0</v>
      </c>
      <c r="BG194" s="168">
        <f>IF(N194="zákl. přenesená",J194,0)</f>
        <v>0</v>
      </c>
      <c r="BH194" s="168">
        <f>IF(N194="sníž. přenesená",J194,0)</f>
        <v>0</v>
      </c>
      <c r="BI194" s="168">
        <f>IF(N194="nulová",J194,0)</f>
        <v>0</v>
      </c>
      <c r="BJ194" s="16" t="s">
        <v>23</v>
      </c>
      <c r="BK194" s="168">
        <f>ROUND(I194*H194,2)</f>
        <v>0</v>
      </c>
      <c r="BL194" s="16" t="s">
        <v>154</v>
      </c>
      <c r="BM194" s="16" t="s">
        <v>934</v>
      </c>
    </row>
    <row r="195" s="10" customFormat="1">
      <c r="B195" s="169"/>
      <c r="D195" s="170" t="s">
        <v>143</v>
      </c>
      <c r="E195" s="171" t="s">
        <v>1</v>
      </c>
      <c r="F195" s="172" t="s">
        <v>304</v>
      </c>
      <c r="H195" s="171" t="s">
        <v>1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1" t="s">
        <v>143</v>
      </c>
      <c r="AU195" s="171" t="s">
        <v>93</v>
      </c>
      <c r="AV195" s="10" t="s">
        <v>23</v>
      </c>
      <c r="AW195" s="10" t="s">
        <v>46</v>
      </c>
      <c r="AX195" s="10" t="s">
        <v>84</v>
      </c>
      <c r="AY195" s="171" t="s">
        <v>135</v>
      </c>
    </row>
    <row r="196" s="11" customFormat="1">
      <c r="B196" s="177"/>
      <c r="D196" s="170" t="s">
        <v>143</v>
      </c>
      <c r="E196" s="178" t="s">
        <v>1</v>
      </c>
      <c r="F196" s="179" t="s">
        <v>935</v>
      </c>
      <c r="H196" s="180">
        <v>91.700000000000003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8" t="s">
        <v>143</v>
      </c>
      <c r="AU196" s="178" t="s">
        <v>93</v>
      </c>
      <c r="AV196" s="11" t="s">
        <v>93</v>
      </c>
      <c r="AW196" s="11" t="s">
        <v>46</v>
      </c>
      <c r="AX196" s="11" t="s">
        <v>23</v>
      </c>
      <c r="AY196" s="178" t="s">
        <v>135</v>
      </c>
    </row>
    <row r="197" s="1" customFormat="1" ht="16.5" customHeight="1">
      <c r="B197" s="156"/>
      <c r="C197" s="157" t="s">
        <v>373</v>
      </c>
      <c r="D197" s="157" t="s">
        <v>136</v>
      </c>
      <c r="E197" s="158" t="s">
        <v>936</v>
      </c>
      <c r="F197" s="159" t="s">
        <v>937</v>
      </c>
      <c r="G197" s="160" t="s">
        <v>262</v>
      </c>
      <c r="H197" s="161">
        <v>76.370000000000005</v>
      </c>
      <c r="I197" s="162"/>
      <c r="J197" s="163">
        <f>ROUND(I197*H197,2)</f>
        <v>0</v>
      </c>
      <c r="K197" s="159" t="s">
        <v>194</v>
      </c>
      <c r="L197" s="35"/>
      <c r="M197" s="164" t="s">
        <v>1</v>
      </c>
      <c r="N197" s="165" t="s">
        <v>55</v>
      </c>
      <c r="O197" s="65"/>
      <c r="P197" s="166">
        <f>O197*H197</f>
        <v>0</v>
      </c>
      <c r="Q197" s="166">
        <v>0</v>
      </c>
      <c r="R197" s="166">
        <f>Q197*H197</f>
        <v>0</v>
      </c>
      <c r="S197" s="166">
        <v>0.28999999999999998</v>
      </c>
      <c r="T197" s="167">
        <f>S197*H197</f>
        <v>22.147300000000001</v>
      </c>
      <c r="AR197" s="16" t="s">
        <v>154</v>
      </c>
      <c r="AT197" s="16" t="s">
        <v>136</v>
      </c>
      <c r="AU197" s="16" t="s">
        <v>93</v>
      </c>
      <c r="AY197" s="16" t="s">
        <v>135</v>
      </c>
      <c r="BE197" s="168">
        <f>IF(N197="základní",J197,0)</f>
        <v>0</v>
      </c>
      <c r="BF197" s="168">
        <f>IF(N197="snížená",J197,0)</f>
        <v>0</v>
      </c>
      <c r="BG197" s="168">
        <f>IF(N197="zákl. přenesená",J197,0)</f>
        <v>0</v>
      </c>
      <c r="BH197" s="168">
        <f>IF(N197="sníž. přenesená",J197,0)</f>
        <v>0</v>
      </c>
      <c r="BI197" s="168">
        <f>IF(N197="nulová",J197,0)</f>
        <v>0</v>
      </c>
      <c r="BJ197" s="16" t="s">
        <v>23</v>
      </c>
      <c r="BK197" s="168">
        <f>ROUND(I197*H197,2)</f>
        <v>0</v>
      </c>
      <c r="BL197" s="16" t="s">
        <v>154</v>
      </c>
      <c r="BM197" s="16" t="s">
        <v>938</v>
      </c>
    </row>
    <row r="198" s="10" customFormat="1">
      <c r="B198" s="169"/>
      <c r="D198" s="170" t="s">
        <v>143</v>
      </c>
      <c r="E198" s="171" t="s">
        <v>1</v>
      </c>
      <c r="F198" s="172" t="s">
        <v>304</v>
      </c>
      <c r="H198" s="171" t="s">
        <v>1</v>
      </c>
      <c r="I198" s="173"/>
      <c r="L198" s="169"/>
      <c r="M198" s="174"/>
      <c r="N198" s="175"/>
      <c r="O198" s="175"/>
      <c r="P198" s="175"/>
      <c r="Q198" s="175"/>
      <c r="R198" s="175"/>
      <c r="S198" s="175"/>
      <c r="T198" s="176"/>
      <c r="AT198" s="171" t="s">
        <v>143</v>
      </c>
      <c r="AU198" s="171" t="s">
        <v>93</v>
      </c>
      <c r="AV198" s="10" t="s">
        <v>23</v>
      </c>
      <c r="AW198" s="10" t="s">
        <v>46</v>
      </c>
      <c r="AX198" s="10" t="s">
        <v>84</v>
      </c>
      <c r="AY198" s="171" t="s">
        <v>135</v>
      </c>
    </row>
    <row r="199" s="11" customFormat="1">
      <c r="B199" s="177"/>
      <c r="D199" s="170" t="s">
        <v>143</v>
      </c>
      <c r="E199" s="178" t="s">
        <v>1</v>
      </c>
      <c r="F199" s="179" t="s">
        <v>931</v>
      </c>
      <c r="H199" s="180">
        <v>76.370000000000005</v>
      </c>
      <c r="I199" s="181"/>
      <c r="L199" s="177"/>
      <c r="M199" s="182"/>
      <c r="N199" s="183"/>
      <c r="O199" s="183"/>
      <c r="P199" s="183"/>
      <c r="Q199" s="183"/>
      <c r="R199" s="183"/>
      <c r="S199" s="183"/>
      <c r="T199" s="184"/>
      <c r="AT199" s="178" t="s">
        <v>143</v>
      </c>
      <c r="AU199" s="178" t="s">
        <v>93</v>
      </c>
      <c r="AV199" s="11" t="s">
        <v>93</v>
      </c>
      <c r="AW199" s="11" t="s">
        <v>46</v>
      </c>
      <c r="AX199" s="11" t="s">
        <v>23</v>
      </c>
      <c r="AY199" s="178" t="s">
        <v>135</v>
      </c>
    </row>
    <row r="200" s="1" customFormat="1" ht="16.5" customHeight="1">
      <c r="B200" s="156"/>
      <c r="C200" s="157" t="s">
        <v>378</v>
      </c>
      <c r="D200" s="157" t="s">
        <v>136</v>
      </c>
      <c r="E200" s="158" t="s">
        <v>389</v>
      </c>
      <c r="F200" s="159" t="s">
        <v>390</v>
      </c>
      <c r="G200" s="160" t="s">
        <v>262</v>
      </c>
      <c r="H200" s="161">
        <v>866.45000000000005</v>
      </c>
      <c r="I200" s="162"/>
      <c r="J200" s="163">
        <f>ROUND(I200*H200,2)</f>
        <v>0</v>
      </c>
      <c r="K200" s="159" t="s">
        <v>194</v>
      </c>
      <c r="L200" s="35"/>
      <c r="M200" s="164" t="s">
        <v>1</v>
      </c>
      <c r="N200" s="165" t="s">
        <v>55</v>
      </c>
      <c r="O200" s="65"/>
      <c r="P200" s="166">
        <f>O200*H200</f>
        <v>0</v>
      </c>
      <c r="Q200" s="166">
        <v>0</v>
      </c>
      <c r="R200" s="166">
        <f>Q200*H200</f>
        <v>0</v>
      </c>
      <c r="S200" s="166">
        <v>0.28999999999999998</v>
      </c>
      <c r="T200" s="167">
        <f>S200*H200</f>
        <v>251.2705</v>
      </c>
      <c r="AR200" s="16" t="s">
        <v>154</v>
      </c>
      <c r="AT200" s="16" t="s">
        <v>136</v>
      </c>
      <c r="AU200" s="16" t="s">
        <v>93</v>
      </c>
      <c r="AY200" s="16" t="s">
        <v>135</v>
      </c>
      <c r="BE200" s="168">
        <f>IF(N200="základní",J200,0)</f>
        <v>0</v>
      </c>
      <c r="BF200" s="168">
        <f>IF(N200="snížená",J200,0)</f>
        <v>0</v>
      </c>
      <c r="BG200" s="168">
        <f>IF(N200="zákl. přenesená",J200,0)</f>
        <v>0</v>
      </c>
      <c r="BH200" s="168">
        <f>IF(N200="sníž. přenesená",J200,0)</f>
        <v>0</v>
      </c>
      <c r="BI200" s="168">
        <f>IF(N200="nulová",J200,0)</f>
        <v>0</v>
      </c>
      <c r="BJ200" s="16" t="s">
        <v>23</v>
      </c>
      <c r="BK200" s="168">
        <f>ROUND(I200*H200,2)</f>
        <v>0</v>
      </c>
      <c r="BL200" s="16" t="s">
        <v>154</v>
      </c>
      <c r="BM200" s="16" t="s">
        <v>939</v>
      </c>
    </row>
    <row r="201" s="10" customFormat="1">
      <c r="B201" s="169"/>
      <c r="D201" s="170" t="s">
        <v>143</v>
      </c>
      <c r="E201" s="171" t="s">
        <v>1</v>
      </c>
      <c r="F201" s="172" t="s">
        <v>304</v>
      </c>
      <c r="H201" s="171" t="s">
        <v>1</v>
      </c>
      <c r="I201" s="173"/>
      <c r="L201" s="169"/>
      <c r="M201" s="174"/>
      <c r="N201" s="175"/>
      <c r="O201" s="175"/>
      <c r="P201" s="175"/>
      <c r="Q201" s="175"/>
      <c r="R201" s="175"/>
      <c r="S201" s="175"/>
      <c r="T201" s="176"/>
      <c r="AT201" s="171" t="s">
        <v>143</v>
      </c>
      <c r="AU201" s="171" t="s">
        <v>93</v>
      </c>
      <c r="AV201" s="10" t="s">
        <v>23</v>
      </c>
      <c r="AW201" s="10" t="s">
        <v>46</v>
      </c>
      <c r="AX201" s="10" t="s">
        <v>84</v>
      </c>
      <c r="AY201" s="171" t="s">
        <v>135</v>
      </c>
    </row>
    <row r="202" s="11" customFormat="1">
      <c r="B202" s="177"/>
      <c r="D202" s="170" t="s">
        <v>143</v>
      </c>
      <c r="E202" s="178" t="s">
        <v>1</v>
      </c>
      <c r="F202" s="179" t="s">
        <v>940</v>
      </c>
      <c r="H202" s="180">
        <v>866.45000000000005</v>
      </c>
      <c r="I202" s="181"/>
      <c r="L202" s="177"/>
      <c r="M202" s="182"/>
      <c r="N202" s="183"/>
      <c r="O202" s="183"/>
      <c r="P202" s="183"/>
      <c r="Q202" s="183"/>
      <c r="R202" s="183"/>
      <c r="S202" s="183"/>
      <c r="T202" s="184"/>
      <c r="AT202" s="178" t="s">
        <v>143</v>
      </c>
      <c r="AU202" s="178" t="s">
        <v>93</v>
      </c>
      <c r="AV202" s="11" t="s">
        <v>93</v>
      </c>
      <c r="AW202" s="11" t="s">
        <v>46</v>
      </c>
      <c r="AX202" s="11" t="s">
        <v>23</v>
      </c>
      <c r="AY202" s="178" t="s">
        <v>135</v>
      </c>
    </row>
    <row r="203" s="1" customFormat="1" ht="16.5" customHeight="1">
      <c r="B203" s="156"/>
      <c r="C203" s="157" t="s">
        <v>383</v>
      </c>
      <c r="D203" s="157" t="s">
        <v>136</v>
      </c>
      <c r="E203" s="158" t="s">
        <v>409</v>
      </c>
      <c r="F203" s="159" t="s">
        <v>410</v>
      </c>
      <c r="G203" s="160" t="s">
        <v>248</v>
      </c>
      <c r="H203" s="161">
        <v>243.113</v>
      </c>
      <c r="I203" s="162"/>
      <c r="J203" s="163">
        <f>ROUND(I203*H203,2)</f>
        <v>0</v>
      </c>
      <c r="K203" s="159" t="s">
        <v>194</v>
      </c>
      <c r="L203" s="35"/>
      <c r="M203" s="164" t="s">
        <v>1</v>
      </c>
      <c r="N203" s="165" t="s">
        <v>55</v>
      </c>
      <c r="O203" s="65"/>
      <c r="P203" s="166">
        <f>O203*H203</f>
        <v>0</v>
      </c>
      <c r="Q203" s="166">
        <v>0</v>
      </c>
      <c r="R203" s="166">
        <f>Q203*H203</f>
        <v>0</v>
      </c>
      <c r="S203" s="166">
        <v>0</v>
      </c>
      <c r="T203" s="167">
        <f>S203*H203</f>
        <v>0</v>
      </c>
      <c r="AR203" s="16" t="s">
        <v>154</v>
      </c>
      <c r="AT203" s="16" t="s">
        <v>136</v>
      </c>
      <c r="AU203" s="16" t="s">
        <v>93</v>
      </c>
      <c r="AY203" s="16" t="s">
        <v>135</v>
      </c>
      <c r="BE203" s="168">
        <f>IF(N203="základní",J203,0)</f>
        <v>0</v>
      </c>
      <c r="BF203" s="168">
        <f>IF(N203="snížená",J203,0)</f>
        <v>0</v>
      </c>
      <c r="BG203" s="168">
        <f>IF(N203="zákl. přenesená",J203,0)</f>
        <v>0</v>
      </c>
      <c r="BH203" s="168">
        <f>IF(N203="sníž. přenesená",J203,0)</f>
        <v>0</v>
      </c>
      <c r="BI203" s="168">
        <f>IF(N203="nulová",J203,0)</f>
        <v>0</v>
      </c>
      <c r="BJ203" s="16" t="s">
        <v>23</v>
      </c>
      <c r="BK203" s="168">
        <f>ROUND(I203*H203,2)</f>
        <v>0</v>
      </c>
      <c r="BL203" s="16" t="s">
        <v>154</v>
      </c>
      <c r="BM203" s="16" t="s">
        <v>941</v>
      </c>
    </row>
    <row r="204" s="10" customFormat="1">
      <c r="B204" s="169"/>
      <c r="D204" s="170" t="s">
        <v>143</v>
      </c>
      <c r="E204" s="171" t="s">
        <v>1</v>
      </c>
      <c r="F204" s="172" t="s">
        <v>271</v>
      </c>
      <c r="H204" s="171" t="s">
        <v>1</v>
      </c>
      <c r="I204" s="173"/>
      <c r="L204" s="169"/>
      <c r="M204" s="174"/>
      <c r="N204" s="175"/>
      <c r="O204" s="175"/>
      <c r="P204" s="175"/>
      <c r="Q204" s="175"/>
      <c r="R204" s="175"/>
      <c r="S204" s="175"/>
      <c r="T204" s="176"/>
      <c r="AT204" s="171" t="s">
        <v>143</v>
      </c>
      <c r="AU204" s="171" t="s">
        <v>93</v>
      </c>
      <c r="AV204" s="10" t="s">
        <v>23</v>
      </c>
      <c r="AW204" s="10" t="s">
        <v>46</v>
      </c>
      <c r="AX204" s="10" t="s">
        <v>84</v>
      </c>
      <c r="AY204" s="171" t="s">
        <v>135</v>
      </c>
    </row>
    <row r="205" s="10" customFormat="1">
      <c r="B205" s="169"/>
      <c r="D205" s="170" t="s">
        <v>143</v>
      </c>
      <c r="E205" s="171" t="s">
        <v>1</v>
      </c>
      <c r="F205" s="172" t="s">
        <v>942</v>
      </c>
      <c r="H205" s="171" t="s">
        <v>1</v>
      </c>
      <c r="I205" s="173"/>
      <c r="L205" s="169"/>
      <c r="M205" s="174"/>
      <c r="N205" s="175"/>
      <c r="O205" s="175"/>
      <c r="P205" s="175"/>
      <c r="Q205" s="175"/>
      <c r="R205" s="175"/>
      <c r="S205" s="175"/>
      <c r="T205" s="176"/>
      <c r="AT205" s="171" t="s">
        <v>143</v>
      </c>
      <c r="AU205" s="171" t="s">
        <v>93</v>
      </c>
      <c r="AV205" s="10" t="s">
        <v>23</v>
      </c>
      <c r="AW205" s="10" t="s">
        <v>46</v>
      </c>
      <c r="AX205" s="10" t="s">
        <v>84</v>
      </c>
      <c r="AY205" s="171" t="s">
        <v>135</v>
      </c>
    </row>
    <row r="206" s="11" customFormat="1">
      <c r="B206" s="177"/>
      <c r="D206" s="170" t="s">
        <v>143</v>
      </c>
      <c r="E206" s="178" t="s">
        <v>1</v>
      </c>
      <c r="F206" s="179" t="s">
        <v>943</v>
      </c>
      <c r="H206" s="180">
        <v>243.113</v>
      </c>
      <c r="I206" s="181"/>
      <c r="L206" s="177"/>
      <c r="M206" s="182"/>
      <c r="N206" s="183"/>
      <c r="O206" s="183"/>
      <c r="P206" s="183"/>
      <c r="Q206" s="183"/>
      <c r="R206" s="183"/>
      <c r="S206" s="183"/>
      <c r="T206" s="184"/>
      <c r="AT206" s="178" t="s">
        <v>143</v>
      </c>
      <c r="AU206" s="178" t="s">
        <v>93</v>
      </c>
      <c r="AV206" s="11" t="s">
        <v>93</v>
      </c>
      <c r="AW206" s="11" t="s">
        <v>46</v>
      </c>
      <c r="AX206" s="11" t="s">
        <v>23</v>
      </c>
      <c r="AY206" s="178" t="s">
        <v>135</v>
      </c>
    </row>
    <row r="207" s="1" customFormat="1" ht="16.5" customHeight="1">
      <c r="B207" s="156"/>
      <c r="C207" s="157" t="s">
        <v>388</v>
      </c>
      <c r="D207" s="157" t="s">
        <v>136</v>
      </c>
      <c r="E207" s="158" t="s">
        <v>417</v>
      </c>
      <c r="F207" s="159" t="s">
        <v>418</v>
      </c>
      <c r="G207" s="160" t="s">
        <v>248</v>
      </c>
      <c r="H207" s="161">
        <v>6320.9380000000001</v>
      </c>
      <c r="I207" s="162"/>
      <c r="J207" s="163">
        <f>ROUND(I207*H207,2)</f>
        <v>0</v>
      </c>
      <c r="K207" s="159" t="s">
        <v>194</v>
      </c>
      <c r="L207" s="35"/>
      <c r="M207" s="164" t="s">
        <v>1</v>
      </c>
      <c r="N207" s="165" t="s">
        <v>55</v>
      </c>
      <c r="O207" s="65"/>
      <c r="P207" s="166">
        <f>O207*H207</f>
        <v>0</v>
      </c>
      <c r="Q207" s="166">
        <v>0</v>
      </c>
      <c r="R207" s="166">
        <f>Q207*H207</f>
        <v>0</v>
      </c>
      <c r="S207" s="166">
        <v>0</v>
      </c>
      <c r="T207" s="167">
        <f>S207*H207</f>
        <v>0</v>
      </c>
      <c r="AR207" s="16" t="s">
        <v>154</v>
      </c>
      <c r="AT207" s="16" t="s">
        <v>136</v>
      </c>
      <c r="AU207" s="16" t="s">
        <v>93</v>
      </c>
      <c r="AY207" s="16" t="s">
        <v>135</v>
      </c>
      <c r="BE207" s="168">
        <f>IF(N207="základní",J207,0)</f>
        <v>0</v>
      </c>
      <c r="BF207" s="168">
        <f>IF(N207="snížená",J207,0)</f>
        <v>0</v>
      </c>
      <c r="BG207" s="168">
        <f>IF(N207="zákl. přenesená",J207,0)</f>
        <v>0</v>
      </c>
      <c r="BH207" s="168">
        <f>IF(N207="sníž. přenesená",J207,0)</f>
        <v>0</v>
      </c>
      <c r="BI207" s="168">
        <f>IF(N207="nulová",J207,0)</f>
        <v>0</v>
      </c>
      <c r="BJ207" s="16" t="s">
        <v>23</v>
      </c>
      <c r="BK207" s="168">
        <f>ROUND(I207*H207,2)</f>
        <v>0</v>
      </c>
      <c r="BL207" s="16" t="s">
        <v>154</v>
      </c>
      <c r="BM207" s="16" t="s">
        <v>944</v>
      </c>
    </row>
    <row r="208" s="10" customFormat="1">
      <c r="B208" s="169"/>
      <c r="D208" s="170" t="s">
        <v>143</v>
      </c>
      <c r="E208" s="171" t="s">
        <v>1</v>
      </c>
      <c r="F208" s="172" t="s">
        <v>424</v>
      </c>
      <c r="H208" s="171" t="s">
        <v>1</v>
      </c>
      <c r="I208" s="173"/>
      <c r="L208" s="169"/>
      <c r="M208" s="174"/>
      <c r="N208" s="175"/>
      <c r="O208" s="175"/>
      <c r="P208" s="175"/>
      <c r="Q208" s="175"/>
      <c r="R208" s="175"/>
      <c r="S208" s="175"/>
      <c r="T208" s="176"/>
      <c r="AT208" s="171" t="s">
        <v>143</v>
      </c>
      <c r="AU208" s="171" t="s">
        <v>93</v>
      </c>
      <c r="AV208" s="10" t="s">
        <v>23</v>
      </c>
      <c r="AW208" s="10" t="s">
        <v>46</v>
      </c>
      <c r="AX208" s="10" t="s">
        <v>84</v>
      </c>
      <c r="AY208" s="171" t="s">
        <v>135</v>
      </c>
    </row>
    <row r="209" s="10" customFormat="1">
      <c r="B209" s="169"/>
      <c r="D209" s="170" t="s">
        <v>143</v>
      </c>
      <c r="E209" s="171" t="s">
        <v>1</v>
      </c>
      <c r="F209" s="172" t="s">
        <v>271</v>
      </c>
      <c r="H209" s="171" t="s">
        <v>1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1" t="s">
        <v>143</v>
      </c>
      <c r="AU209" s="171" t="s">
        <v>93</v>
      </c>
      <c r="AV209" s="10" t="s">
        <v>23</v>
      </c>
      <c r="AW209" s="10" t="s">
        <v>46</v>
      </c>
      <c r="AX209" s="10" t="s">
        <v>84</v>
      </c>
      <c r="AY209" s="171" t="s">
        <v>135</v>
      </c>
    </row>
    <row r="210" s="10" customFormat="1">
      <c r="B210" s="169"/>
      <c r="D210" s="170" t="s">
        <v>143</v>
      </c>
      <c r="E210" s="171" t="s">
        <v>1</v>
      </c>
      <c r="F210" s="172" t="s">
        <v>942</v>
      </c>
      <c r="H210" s="171" t="s">
        <v>1</v>
      </c>
      <c r="I210" s="173"/>
      <c r="L210" s="169"/>
      <c r="M210" s="174"/>
      <c r="N210" s="175"/>
      <c r="O210" s="175"/>
      <c r="P210" s="175"/>
      <c r="Q210" s="175"/>
      <c r="R210" s="175"/>
      <c r="S210" s="175"/>
      <c r="T210" s="176"/>
      <c r="AT210" s="171" t="s">
        <v>143</v>
      </c>
      <c r="AU210" s="171" t="s">
        <v>93</v>
      </c>
      <c r="AV210" s="10" t="s">
        <v>23</v>
      </c>
      <c r="AW210" s="10" t="s">
        <v>46</v>
      </c>
      <c r="AX210" s="10" t="s">
        <v>84</v>
      </c>
      <c r="AY210" s="171" t="s">
        <v>135</v>
      </c>
    </row>
    <row r="211" s="11" customFormat="1">
      <c r="B211" s="177"/>
      <c r="D211" s="170" t="s">
        <v>143</v>
      </c>
      <c r="E211" s="178" t="s">
        <v>1</v>
      </c>
      <c r="F211" s="179" t="s">
        <v>945</v>
      </c>
      <c r="H211" s="180">
        <v>6320.9380000000001</v>
      </c>
      <c r="I211" s="181"/>
      <c r="L211" s="177"/>
      <c r="M211" s="182"/>
      <c r="N211" s="183"/>
      <c r="O211" s="183"/>
      <c r="P211" s="183"/>
      <c r="Q211" s="183"/>
      <c r="R211" s="183"/>
      <c r="S211" s="183"/>
      <c r="T211" s="184"/>
      <c r="AT211" s="178" t="s">
        <v>143</v>
      </c>
      <c r="AU211" s="178" t="s">
        <v>93</v>
      </c>
      <c r="AV211" s="11" t="s">
        <v>93</v>
      </c>
      <c r="AW211" s="11" t="s">
        <v>46</v>
      </c>
      <c r="AX211" s="11" t="s">
        <v>23</v>
      </c>
      <c r="AY211" s="178" t="s">
        <v>135</v>
      </c>
    </row>
    <row r="212" s="1" customFormat="1" ht="16.5" customHeight="1">
      <c r="B212" s="156"/>
      <c r="C212" s="157" t="s">
        <v>394</v>
      </c>
      <c r="D212" s="157" t="s">
        <v>136</v>
      </c>
      <c r="E212" s="158" t="s">
        <v>427</v>
      </c>
      <c r="F212" s="159" t="s">
        <v>428</v>
      </c>
      <c r="G212" s="160" t="s">
        <v>248</v>
      </c>
      <c r="H212" s="161">
        <v>30.338000000000001</v>
      </c>
      <c r="I212" s="162"/>
      <c r="J212" s="163">
        <f>ROUND(I212*H212,2)</f>
        <v>0</v>
      </c>
      <c r="K212" s="159" t="s">
        <v>194</v>
      </c>
      <c r="L212" s="35"/>
      <c r="M212" s="164" t="s">
        <v>1</v>
      </c>
      <c r="N212" s="165" t="s">
        <v>55</v>
      </c>
      <c r="O212" s="65"/>
      <c r="P212" s="166">
        <f>O212*H212</f>
        <v>0</v>
      </c>
      <c r="Q212" s="166">
        <v>0</v>
      </c>
      <c r="R212" s="166">
        <f>Q212*H212</f>
        <v>0</v>
      </c>
      <c r="S212" s="166">
        <v>0</v>
      </c>
      <c r="T212" s="167">
        <f>S212*H212</f>
        <v>0</v>
      </c>
      <c r="AR212" s="16" t="s">
        <v>154</v>
      </c>
      <c r="AT212" s="16" t="s">
        <v>136</v>
      </c>
      <c r="AU212" s="16" t="s">
        <v>93</v>
      </c>
      <c r="AY212" s="16" t="s">
        <v>135</v>
      </c>
      <c r="BE212" s="168">
        <f>IF(N212="základní",J212,0)</f>
        <v>0</v>
      </c>
      <c r="BF212" s="168">
        <f>IF(N212="snížená",J212,0)</f>
        <v>0</v>
      </c>
      <c r="BG212" s="168">
        <f>IF(N212="zákl. přenesená",J212,0)</f>
        <v>0</v>
      </c>
      <c r="BH212" s="168">
        <f>IF(N212="sníž. přenesená",J212,0)</f>
        <v>0</v>
      </c>
      <c r="BI212" s="168">
        <f>IF(N212="nulová",J212,0)</f>
        <v>0</v>
      </c>
      <c r="BJ212" s="16" t="s">
        <v>23</v>
      </c>
      <c r="BK212" s="168">
        <f>ROUND(I212*H212,2)</f>
        <v>0</v>
      </c>
      <c r="BL212" s="16" t="s">
        <v>154</v>
      </c>
      <c r="BM212" s="16" t="s">
        <v>946</v>
      </c>
    </row>
    <row r="213" s="10" customFormat="1">
      <c r="B213" s="169"/>
      <c r="D213" s="170" t="s">
        <v>143</v>
      </c>
      <c r="E213" s="171" t="s">
        <v>1</v>
      </c>
      <c r="F213" s="172" t="s">
        <v>271</v>
      </c>
      <c r="H213" s="171" t="s">
        <v>1</v>
      </c>
      <c r="I213" s="173"/>
      <c r="L213" s="169"/>
      <c r="M213" s="174"/>
      <c r="N213" s="175"/>
      <c r="O213" s="175"/>
      <c r="P213" s="175"/>
      <c r="Q213" s="175"/>
      <c r="R213" s="175"/>
      <c r="S213" s="175"/>
      <c r="T213" s="176"/>
      <c r="AT213" s="171" t="s">
        <v>143</v>
      </c>
      <c r="AU213" s="171" t="s">
        <v>93</v>
      </c>
      <c r="AV213" s="10" t="s">
        <v>23</v>
      </c>
      <c r="AW213" s="10" t="s">
        <v>46</v>
      </c>
      <c r="AX213" s="10" t="s">
        <v>84</v>
      </c>
      <c r="AY213" s="171" t="s">
        <v>135</v>
      </c>
    </row>
    <row r="214" s="10" customFormat="1">
      <c r="B214" s="169"/>
      <c r="D214" s="170" t="s">
        <v>143</v>
      </c>
      <c r="E214" s="171" t="s">
        <v>1</v>
      </c>
      <c r="F214" s="172" t="s">
        <v>947</v>
      </c>
      <c r="H214" s="171" t="s">
        <v>1</v>
      </c>
      <c r="I214" s="173"/>
      <c r="L214" s="169"/>
      <c r="M214" s="174"/>
      <c r="N214" s="175"/>
      <c r="O214" s="175"/>
      <c r="P214" s="175"/>
      <c r="Q214" s="175"/>
      <c r="R214" s="175"/>
      <c r="S214" s="175"/>
      <c r="T214" s="176"/>
      <c r="AT214" s="171" t="s">
        <v>143</v>
      </c>
      <c r="AU214" s="171" t="s">
        <v>93</v>
      </c>
      <c r="AV214" s="10" t="s">
        <v>23</v>
      </c>
      <c r="AW214" s="10" t="s">
        <v>46</v>
      </c>
      <c r="AX214" s="10" t="s">
        <v>84</v>
      </c>
      <c r="AY214" s="171" t="s">
        <v>135</v>
      </c>
    </row>
    <row r="215" s="11" customFormat="1">
      <c r="B215" s="177"/>
      <c r="D215" s="170" t="s">
        <v>143</v>
      </c>
      <c r="E215" s="178" t="s">
        <v>1</v>
      </c>
      <c r="F215" s="179" t="s">
        <v>948</v>
      </c>
      <c r="H215" s="180">
        <v>28.459</v>
      </c>
      <c r="I215" s="181"/>
      <c r="L215" s="177"/>
      <c r="M215" s="182"/>
      <c r="N215" s="183"/>
      <c r="O215" s="183"/>
      <c r="P215" s="183"/>
      <c r="Q215" s="183"/>
      <c r="R215" s="183"/>
      <c r="S215" s="183"/>
      <c r="T215" s="184"/>
      <c r="AT215" s="178" t="s">
        <v>143</v>
      </c>
      <c r="AU215" s="178" t="s">
        <v>93</v>
      </c>
      <c r="AV215" s="11" t="s">
        <v>93</v>
      </c>
      <c r="AW215" s="11" t="s">
        <v>46</v>
      </c>
      <c r="AX215" s="11" t="s">
        <v>84</v>
      </c>
      <c r="AY215" s="178" t="s">
        <v>135</v>
      </c>
    </row>
    <row r="216" s="10" customFormat="1">
      <c r="B216" s="169"/>
      <c r="D216" s="170" t="s">
        <v>143</v>
      </c>
      <c r="E216" s="171" t="s">
        <v>1</v>
      </c>
      <c r="F216" s="172" t="s">
        <v>949</v>
      </c>
      <c r="H216" s="171" t="s">
        <v>1</v>
      </c>
      <c r="I216" s="173"/>
      <c r="L216" s="169"/>
      <c r="M216" s="174"/>
      <c r="N216" s="175"/>
      <c r="O216" s="175"/>
      <c r="P216" s="175"/>
      <c r="Q216" s="175"/>
      <c r="R216" s="175"/>
      <c r="S216" s="175"/>
      <c r="T216" s="176"/>
      <c r="AT216" s="171" t="s">
        <v>143</v>
      </c>
      <c r="AU216" s="171" t="s">
        <v>93</v>
      </c>
      <c r="AV216" s="10" t="s">
        <v>23</v>
      </c>
      <c r="AW216" s="10" t="s">
        <v>46</v>
      </c>
      <c r="AX216" s="10" t="s">
        <v>84</v>
      </c>
      <c r="AY216" s="171" t="s">
        <v>135</v>
      </c>
    </row>
    <row r="217" s="11" customFormat="1">
      <c r="B217" s="177"/>
      <c r="D217" s="170" t="s">
        <v>143</v>
      </c>
      <c r="E217" s="178" t="s">
        <v>1</v>
      </c>
      <c r="F217" s="179" t="s">
        <v>950</v>
      </c>
      <c r="H217" s="180">
        <v>1.879</v>
      </c>
      <c r="I217" s="181"/>
      <c r="L217" s="177"/>
      <c r="M217" s="182"/>
      <c r="N217" s="183"/>
      <c r="O217" s="183"/>
      <c r="P217" s="183"/>
      <c r="Q217" s="183"/>
      <c r="R217" s="183"/>
      <c r="S217" s="183"/>
      <c r="T217" s="184"/>
      <c r="AT217" s="178" t="s">
        <v>143</v>
      </c>
      <c r="AU217" s="178" t="s">
        <v>93</v>
      </c>
      <c r="AV217" s="11" t="s">
        <v>93</v>
      </c>
      <c r="AW217" s="11" t="s">
        <v>46</v>
      </c>
      <c r="AX217" s="11" t="s">
        <v>84</v>
      </c>
      <c r="AY217" s="178" t="s">
        <v>135</v>
      </c>
    </row>
    <row r="218" s="13" customFormat="1">
      <c r="B218" s="196"/>
      <c r="D218" s="170" t="s">
        <v>143</v>
      </c>
      <c r="E218" s="197" t="s">
        <v>1</v>
      </c>
      <c r="F218" s="198" t="s">
        <v>219</v>
      </c>
      <c r="H218" s="199">
        <v>30.338000000000001</v>
      </c>
      <c r="I218" s="200"/>
      <c r="L218" s="196"/>
      <c r="M218" s="201"/>
      <c r="N218" s="202"/>
      <c r="O218" s="202"/>
      <c r="P218" s="202"/>
      <c r="Q218" s="202"/>
      <c r="R218" s="202"/>
      <c r="S218" s="202"/>
      <c r="T218" s="203"/>
      <c r="AT218" s="197" t="s">
        <v>143</v>
      </c>
      <c r="AU218" s="197" t="s">
        <v>93</v>
      </c>
      <c r="AV218" s="13" t="s">
        <v>154</v>
      </c>
      <c r="AW218" s="13" t="s">
        <v>46</v>
      </c>
      <c r="AX218" s="13" t="s">
        <v>23</v>
      </c>
      <c r="AY218" s="197" t="s">
        <v>135</v>
      </c>
    </row>
    <row r="219" s="1" customFormat="1" ht="16.5" customHeight="1">
      <c r="B219" s="156"/>
      <c r="C219" s="157" t="s">
        <v>399</v>
      </c>
      <c r="D219" s="157" t="s">
        <v>136</v>
      </c>
      <c r="E219" s="158" t="s">
        <v>433</v>
      </c>
      <c r="F219" s="159" t="s">
        <v>434</v>
      </c>
      <c r="G219" s="160" t="s">
        <v>248</v>
      </c>
      <c r="H219" s="161">
        <v>788.78800000000001</v>
      </c>
      <c r="I219" s="162"/>
      <c r="J219" s="163">
        <f>ROUND(I219*H219,2)</f>
        <v>0</v>
      </c>
      <c r="K219" s="159" t="s">
        <v>194</v>
      </c>
      <c r="L219" s="35"/>
      <c r="M219" s="164" t="s">
        <v>1</v>
      </c>
      <c r="N219" s="165" t="s">
        <v>55</v>
      </c>
      <c r="O219" s="65"/>
      <c r="P219" s="166">
        <f>O219*H219</f>
        <v>0</v>
      </c>
      <c r="Q219" s="166">
        <v>0</v>
      </c>
      <c r="R219" s="166">
        <f>Q219*H219</f>
        <v>0</v>
      </c>
      <c r="S219" s="166">
        <v>0</v>
      </c>
      <c r="T219" s="167">
        <f>S219*H219</f>
        <v>0</v>
      </c>
      <c r="AR219" s="16" t="s">
        <v>154</v>
      </c>
      <c r="AT219" s="16" t="s">
        <v>136</v>
      </c>
      <c r="AU219" s="16" t="s">
        <v>93</v>
      </c>
      <c r="AY219" s="16" t="s">
        <v>135</v>
      </c>
      <c r="BE219" s="168">
        <f>IF(N219="základní",J219,0)</f>
        <v>0</v>
      </c>
      <c r="BF219" s="168">
        <f>IF(N219="snížená",J219,0)</f>
        <v>0</v>
      </c>
      <c r="BG219" s="168">
        <f>IF(N219="zákl. přenesená",J219,0)</f>
        <v>0</v>
      </c>
      <c r="BH219" s="168">
        <f>IF(N219="sníž. přenesená",J219,0)</f>
        <v>0</v>
      </c>
      <c r="BI219" s="168">
        <f>IF(N219="nulová",J219,0)</f>
        <v>0</v>
      </c>
      <c r="BJ219" s="16" t="s">
        <v>23</v>
      </c>
      <c r="BK219" s="168">
        <f>ROUND(I219*H219,2)</f>
        <v>0</v>
      </c>
      <c r="BL219" s="16" t="s">
        <v>154</v>
      </c>
      <c r="BM219" s="16" t="s">
        <v>951</v>
      </c>
    </row>
    <row r="220" s="10" customFormat="1">
      <c r="B220" s="169"/>
      <c r="D220" s="170" t="s">
        <v>143</v>
      </c>
      <c r="E220" s="171" t="s">
        <v>1</v>
      </c>
      <c r="F220" s="172" t="s">
        <v>424</v>
      </c>
      <c r="H220" s="171" t="s">
        <v>1</v>
      </c>
      <c r="I220" s="173"/>
      <c r="L220" s="169"/>
      <c r="M220" s="174"/>
      <c r="N220" s="175"/>
      <c r="O220" s="175"/>
      <c r="P220" s="175"/>
      <c r="Q220" s="175"/>
      <c r="R220" s="175"/>
      <c r="S220" s="175"/>
      <c r="T220" s="176"/>
      <c r="AT220" s="171" t="s">
        <v>143</v>
      </c>
      <c r="AU220" s="171" t="s">
        <v>93</v>
      </c>
      <c r="AV220" s="10" t="s">
        <v>23</v>
      </c>
      <c r="AW220" s="10" t="s">
        <v>46</v>
      </c>
      <c r="AX220" s="10" t="s">
        <v>84</v>
      </c>
      <c r="AY220" s="171" t="s">
        <v>135</v>
      </c>
    </row>
    <row r="221" s="10" customFormat="1">
      <c r="B221" s="169"/>
      <c r="D221" s="170" t="s">
        <v>143</v>
      </c>
      <c r="E221" s="171" t="s">
        <v>1</v>
      </c>
      <c r="F221" s="172" t="s">
        <v>271</v>
      </c>
      <c r="H221" s="171" t="s">
        <v>1</v>
      </c>
      <c r="I221" s="173"/>
      <c r="L221" s="169"/>
      <c r="M221" s="174"/>
      <c r="N221" s="175"/>
      <c r="O221" s="175"/>
      <c r="P221" s="175"/>
      <c r="Q221" s="175"/>
      <c r="R221" s="175"/>
      <c r="S221" s="175"/>
      <c r="T221" s="176"/>
      <c r="AT221" s="171" t="s">
        <v>143</v>
      </c>
      <c r="AU221" s="171" t="s">
        <v>93</v>
      </c>
      <c r="AV221" s="10" t="s">
        <v>23</v>
      </c>
      <c r="AW221" s="10" t="s">
        <v>46</v>
      </c>
      <c r="AX221" s="10" t="s">
        <v>84</v>
      </c>
      <c r="AY221" s="171" t="s">
        <v>135</v>
      </c>
    </row>
    <row r="222" s="10" customFormat="1">
      <c r="B222" s="169"/>
      <c r="D222" s="170" t="s">
        <v>143</v>
      </c>
      <c r="E222" s="171" t="s">
        <v>1</v>
      </c>
      <c r="F222" s="172" t="s">
        <v>947</v>
      </c>
      <c r="H222" s="171" t="s">
        <v>1</v>
      </c>
      <c r="I222" s="173"/>
      <c r="L222" s="169"/>
      <c r="M222" s="174"/>
      <c r="N222" s="175"/>
      <c r="O222" s="175"/>
      <c r="P222" s="175"/>
      <c r="Q222" s="175"/>
      <c r="R222" s="175"/>
      <c r="S222" s="175"/>
      <c r="T222" s="176"/>
      <c r="AT222" s="171" t="s">
        <v>143</v>
      </c>
      <c r="AU222" s="171" t="s">
        <v>93</v>
      </c>
      <c r="AV222" s="10" t="s">
        <v>23</v>
      </c>
      <c r="AW222" s="10" t="s">
        <v>46</v>
      </c>
      <c r="AX222" s="10" t="s">
        <v>84</v>
      </c>
      <c r="AY222" s="171" t="s">
        <v>135</v>
      </c>
    </row>
    <row r="223" s="11" customFormat="1">
      <c r="B223" s="177"/>
      <c r="D223" s="170" t="s">
        <v>143</v>
      </c>
      <c r="E223" s="178" t="s">
        <v>1</v>
      </c>
      <c r="F223" s="179" t="s">
        <v>952</v>
      </c>
      <c r="H223" s="180">
        <v>739.93399999999997</v>
      </c>
      <c r="I223" s="181"/>
      <c r="L223" s="177"/>
      <c r="M223" s="182"/>
      <c r="N223" s="183"/>
      <c r="O223" s="183"/>
      <c r="P223" s="183"/>
      <c r="Q223" s="183"/>
      <c r="R223" s="183"/>
      <c r="S223" s="183"/>
      <c r="T223" s="184"/>
      <c r="AT223" s="178" t="s">
        <v>143</v>
      </c>
      <c r="AU223" s="178" t="s">
        <v>93</v>
      </c>
      <c r="AV223" s="11" t="s">
        <v>93</v>
      </c>
      <c r="AW223" s="11" t="s">
        <v>46</v>
      </c>
      <c r="AX223" s="11" t="s">
        <v>84</v>
      </c>
      <c r="AY223" s="178" t="s">
        <v>135</v>
      </c>
    </row>
    <row r="224" s="10" customFormat="1">
      <c r="B224" s="169"/>
      <c r="D224" s="170" t="s">
        <v>143</v>
      </c>
      <c r="E224" s="171" t="s">
        <v>1</v>
      </c>
      <c r="F224" s="172" t="s">
        <v>949</v>
      </c>
      <c r="H224" s="171" t="s">
        <v>1</v>
      </c>
      <c r="I224" s="173"/>
      <c r="L224" s="169"/>
      <c r="M224" s="174"/>
      <c r="N224" s="175"/>
      <c r="O224" s="175"/>
      <c r="P224" s="175"/>
      <c r="Q224" s="175"/>
      <c r="R224" s="175"/>
      <c r="S224" s="175"/>
      <c r="T224" s="176"/>
      <c r="AT224" s="171" t="s">
        <v>143</v>
      </c>
      <c r="AU224" s="171" t="s">
        <v>93</v>
      </c>
      <c r="AV224" s="10" t="s">
        <v>23</v>
      </c>
      <c r="AW224" s="10" t="s">
        <v>46</v>
      </c>
      <c r="AX224" s="10" t="s">
        <v>84</v>
      </c>
      <c r="AY224" s="171" t="s">
        <v>135</v>
      </c>
    </row>
    <row r="225" s="11" customFormat="1">
      <c r="B225" s="177"/>
      <c r="D225" s="170" t="s">
        <v>143</v>
      </c>
      <c r="E225" s="178" t="s">
        <v>1</v>
      </c>
      <c r="F225" s="179" t="s">
        <v>953</v>
      </c>
      <c r="H225" s="180">
        <v>48.853999999999999</v>
      </c>
      <c r="I225" s="181"/>
      <c r="L225" s="177"/>
      <c r="M225" s="182"/>
      <c r="N225" s="183"/>
      <c r="O225" s="183"/>
      <c r="P225" s="183"/>
      <c r="Q225" s="183"/>
      <c r="R225" s="183"/>
      <c r="S225" s="183"/>
      <c r="T225" s="184"/>
      <c r="AT225" s="178" t="s">
        <v>143</v>
      </c>
      <c r="AU225" s="178" t="s">
        <v>93</v>
      </c>
      <c r="AV225" s="11" t="s">
        <v>93</v>
      </c>
      <c r="AW225" s="11" t="s">
        <v>46</v>
      </c>
      <c r="AX225" s="11" t="s">
        <v>84</v>
      </c>
      <c r="AY225" s="178" t="s">
        <v>135</v>
      </c>
    </row>
    <row r="226" s="13" customFormat="1">
      <c r="B226" s="196"/>
      <c r="D226" s="170" t="s">
        <v>143</v>
      </c>
      <c r="E226" s="197" t="s">
        <v>1</v>
      </c>
      <c r="F226" s="198" t="s">
        <v>219</v>
      </c>
      <c r="H226" s="199">
        <v>788.78800000000001</v>
      </c>
      <c r="I226" s="200"/>
      <c r="L226" s="196"/>
      <c r="M226" s="201"/>
      <c r="N226" s="202"/>
      <c r="O226" s="202"/>
      <c r="P226" s="202"/>
      <c r="Q226" s="202"/>
      <c r="R226" s="202"/>
      <c r="S226" s="202"/>
      <c r="T226" s="203"/>
      <c r="AT226" s="197" t="s">
        <v>143</v>
      </c>
      <c r="AU226" s="197" t="s">
        <v>93</v>
      </c>
      <c r="AV226" s="13" t="s">
        <v>154</v>
      </c>
      <c r="AW226" s="13" t="s">
        <v>46</v>
      </c>
      <c r="AX226" s="13" t="s">
        <v>23</v>
      </c>
      <c r="AY226" s="197" t="s">
        <v>135</v>
      </c>
    </row>
    <row r="227" s="1" customFormat="1" ht="16.5" customHeight="1">
      <c r="B227" s="156"/>
      <c r="C227" s="157" t="s">
        <v>404</v>
      </c>
      <c r="D227" s="157" t="s">
        <v>136</v>
      </c>
      <c r="E227" s="158" t="s">
        <v>438</v>
      </c>
      <c r="F227" s="159" t="s">
        <v>439</v>
      </c>
      <c r="G227" s="160" t="s">
        <v>248</v>
      </c>
      <c r="H227" s="161">
        <v>192.262</v>
      </c>
      <c r="I227" s="162"/>
      <c r="J227" s="163">
        <f>ROUND(I227*H227,2)</f>
        <v>0</v>
      </c>
      <c r="K227" s="159" t="s">
        <v>194</v>
      </c>
      <c r="L227" s="35"/>
      <c r="M227" s="164" t="s">
        <v>1</v>
      </c>
      <c r="N227" s="165" t="s">
        <v>55</v>
      </c>
      <c r="O227" s="65"/>
      <c r="P227" s="166">
        <f>O227*H227</f>
        <v>0</v>
      </c>
      <c r="Q227" s="166">
        <v>0</v>
      </c>
      <c r="R227" s="166">
        <f>Q227*H227</f>
        <v>0</v>
      </c>
      <c r="S227" s="166">
        <v>0</v>
      </c>
      <c r="T227" s="167">
        <f>S227*H227</f>
        <v>0</v>
      </c>
      <c r="AR227" s="16" t="s">
        <v>154</v>
      </c>
      <c r="AT227" s="16" t="s">
        <v>136</v>
      </c>
      <c r="AU227" s="16" t="s">
        <v>93</v>
      </c>
      <c r="AY227" s="16" t="s">
        <v>135</v>
      </c>
      <c r="BE227" s="168">
        <f>IF(N227="základní",J227,0)</f>
        <v>0</v>
      </c>
      <c r="BF227" s="168">
        <f>IF(N227="snížená",J227,0)</f>
        <v>0</v>
      </c>
      <c r="BG227" s="168">
        <f>IF(N227="zákl. přenesená",J227,0)</f>
        <v>0</v>
      </c>
      <c r="BH227" s="168">
        <f>IF(N227="sníž. přenesená",J227,0)</f>
        <v>0</v>
      </c>
      <c r="BI227" s="168">
        <f>IF(N227="nulová",J227,0)</f>
        <v>0</v>
      </c>
      <c r="BJ227" s="16" t="s">
        <v>23</v>
      </c>
      <c r="BK227" s="168">
        <f>ROUND(I227*H227,2)</f>
        <v>0</v>
      </c>
      <c r="BL227" s="16" t="s">
        <v>154</v>
      </c>
      <c r="BM227" s="16" t="s">
        <v>954</v>
      </c>
    </row>
    <row r="228" s="10" customFormat="1">
      <c r="B228" s="169"/>
      <c r="D228" s="170" t="s">
        <v>143</v>
      </c>
      <c r="E228" s="171" t="s">
        <v>1</v>
      </c>
      <c r="F228" s="172" t="s">
        <v>271</v>
      </c>
      <c r="H228" s="171" t="s">
        <v>1</v>
      </c>
      <c r="I228" s="173"/>
      <c r="L228" s="169"/>
      <c r="M228" s="174"/>
      <c r="N228" s="175"/>
      <c r="O228" s="175"/>
      <c r="P228" s="175"/>
      <c r="Q228" s="175"/>
      <c r="R228" s="175"/>
      <c r="S228" s="175"/>
      <c r="T228" s="176"/>
      <c r="AT228" s="171" t="s">
        <v>143</v>
      </c>
      <c r="AU228" s="171" t="s">
        <v>93</v>
      </c>
      <c r="AV228" s="10" t="s">
        <v>23</v>
      </c>
      <c r="AW228" s="10" t="s">
        <v>46</v>
      </c>
      <c r="AX228" s="10" t="s">
        <v>84</v>
      </c>
      <c r="AY228" s="171" t="s">
        <v>135</v>
      </c>
    </row>
    <row r="229" s="10" customFormat="1">
      <c r="B229" s="169"/>
      <c r="D229" s="170" t="s">
        <v>143</v>
      </c>
      <c r="E229" s="171" t="s">
        <v>1</v>
      </c>
      <c r="F229" s="172" t="s">
        <v>305</v>
      </c>
      <c r="H229" s="171" t="s">
        <v>1</v>
      </c>
      <c r="I229" s="173"/>
      <c r="L229" s="169"/>
      <c r="M229" s="174"/>
      <c r="N229" s="175"/>
      <c r="O229" s="175"/>
      <c r="P229" s="175"/>
      <c r="Q229" s="175"/>
      <c r="R229" s="175"/>
      <c r="S229" s="175"/>
      <c r="T229" s="176"/>
      <c r="AT229" s="171" t="s">
        <v>143</v>
      </c>
      <c r="AU229" s="171" t="s">
        <v>93</v>
      </c>
      <c r="AV229" s="10" t="s">
        <v>23</v>
      </c>
      <c r="AW229" s="10" t="s">
        <v>46</v>
      </c>
      <c r="AX229" s="10" t="s">
        <v>84</v>
      </c>
      <c r="AY229" s="171" t="s">
        <v>135</v>
      </c>
    </row>
    <row r="230" s="11" customFormat="1">
      <c r="B230" s="177"/>
      <c r="D230" s="170" t="s">
        <v>143</v>
      </c>
      <c r="E230" s="178" t="s">
        <v>1</v>
      </c>
      <c r="F230" s="179" t="s">
        <v>955</v>
      </c>
      <c r="H230" s="180">
        <v>6.4530000000000003</v>
      </c>
      <c r="I230" s="181"/>
      <c r="L230" s="177"/>
      <c r="M230" s="182"/>
      <c r="N230" s="183"/>
      <c r="O230" s="183"/>
      <c r="P230" s="183"/>
      <c r="Q230" s="183"/>
      <c r="R230" s="183"/>
      <c r="S230" s="183"/>
      <c r="T230" s="184"/>
      <c r="AT230" s="178" t="s">
        <v>143</v>
      </c>
      <c r="AU230" s="178" t="s">
        <v>93</v>
      </c>
      <c r="AV230" s="11" t="s">
        <v>93</v>
      </c>
      <c r="AW230" s="11" t="s">
        <v>46</v>
      </c>
      <c r="AX230" s="11" t="s">
        <v>84</v>
      </c>
      <c r="AY230" s="178" t="s">
        <v>135</v>
      </c>
    </row>
    <row r="231" s="10" customFormat="1">
      <c r="B231" s="169"/>
      <c r="D231" s="170" t="s">
        <v>143</v>
      </c>
      <c r="E231" s="171" t="s">
        <v>1</v>
      </c>
      <c r="F231" s="172" t="s">
        <v>442</v>
      </c>
      <c r="H231" s="171" t="s">
        <v>1</v>
      </c>
      <c r="I231" s="173"/>
      <c r="L231" s="169"/>
      <c r="M231" s="174"/>
      <c r="N231" s="175"/>
      <c r="O231" s="175"/>
      <c r="P231" s="175"/>
      <c r="Q231" s="175"/>
      <c r="R231" s="175"/>
      <c r="S231" s="175"/>
      <c r="T231" s="176"/>
      <c r="AT231" s="171" t="s">
        <v>143</v>
      </c>
      <c r="AU231" s="171" t="s">
        <v>93</v>
      </c>
      <c r="AV231" s="10" t="s">
        <v>23</v>
      </c>
      <c r="AW231" s="10" t="s">
        <v>46</v>
      </c>
      <c r="AX231" s="10" t="s">
        <v>84</v>
      </c>
      <c r="AY231" s="171" t="s">
        <v>135</v>
      </c>
    </row>
    <row r="232" s="11" customFormat="1">
      <c r="B232" s="177"/>
      <c r="D232" s="170" t="s">
        <v>143</v>
      </c>
      <c r="E232" s="178" t="s">
        <v>1</v>
      </c>
      <c r="F232" s="179" t="s">
        <v>956</v>
      </c>
      <c r="H232" s="180">
        <v>1.1850000000000001</v>
      </c>
      <c r="I232" s="181"/>
      <c r="L232" s="177"/>
      <c r="M232" s="182"/>
      <c r="N232" s="183"/>
      <c r="O232" s="183"/>
      <c r="P232" s="183"/>
      <c r="Q232" s="183"/>
      <c r="R232" s="183"/>
      <c r="S232" s="183"/>
      <c r="T232" s="184"/>
      <c r="AT232" s="178" t="s">
        <v>143</v>
      </c>
      <c r="AU232" s="178" t="s">
        <v>93</v>
      </c>
      <c r="AV232" s="11" t="s">
        <v>93</v>
      </c>
      <c r="AW232" s="11" t="s">
        <v>46</v>
      </c>
      <c r="AX232" s="11" t="s">
        <v>84</v>
      </c>
      <c r="AY232" s="178" t="s">
        <v>135</v>
      </c>
    </row>
    <row r="233" s="10" customFormat="1">
      <c r="B233" s="169"/>
      <c r="D233" s="170" t="s">
        <v>143</v>
      </c>
      <c r="E233" s="171" t="s">
        <v>1</v>
      </c>
      <c r="F233" s="172" t="s">
        <v>957</v>
      </c>
      <c r="H233" s="171" t="s">
        <v>1</v>
      </c>
      <c r="I233" s="173"/>
      <c r="L233" s="169"/>
      <c r="M233" s="174"/>
      <c r="N233" s="175"/>
      <c r="O233" s="175"/>
      <c r="P233" s="175"/>
      <c r="Q233" s="175"/>
      <c r="R233" s="175"/>
      <c r="S233" s="175"/>
      <c r="T233" s="176"/>
      <c r="AT233" s="171" t="s">
        <v>143</v>
      </c>
      <c r="AU233" s="171" t="s">
        <v>93</v>
      </c>
      <c r="AV233" s="10" t="s">
        <v>23</v>
      </c>
      <c r="AW233" s="10" t="s">
        <v>46</v>
      </c>
      <c r="AX233" s="10" t="s">
        <v>84</v>
      </c>
      <c r="AY233" s="171" t="s">
        <v>135</v>
      </c>
    </row>
    <row r="234" s="11" customFormat="1">
      <c r="B234" s="177"/>
      <c r="D234" s="170" t="s">
        <v>143</v>
      </c>
      <c r="E234" s="178" t="s">
        <v>1</v>
      </c>
      <c r="F234" s="179" t="s">
        <v>958</v>
      </c>
      <c r="H234" s="180">
        <v>1.6830000000000001</v>
      </c>
      <c r="I234" s="181"/>
      <c r="L234" s="177"/>
      <c r="M234" s="182"/>
      <c r="N234" s="183"/>
      <c r="O234" s="183"/>
      <c r="P234" s="183"/>
      <c r="Q234" s="183"/>
      <c r="R234" s="183"/>
      <c r="S234" s="183"/>
      <c r="T234" s="184"/>
      <c r="AT234" s="178" t="s">
        <v>143</v>
      </c>
      <c r="AU234" s="178" t="s">
        <v>93</v>
      </c>
      <c r="AV234" s="11" t="s">
        <v>93</v>
      </c>
      <c r="AW234" s="11" t="s">
        <v>46</v>
      </c>
      <c r="AX234" s="11" t="s">
        <v>84</v>
      </c>
      <c r="AY234" s="178" t="s">
        <v>135</v>
      </c>
    </row>
    <row r="235" s="10" customFormat="1">
      <c r="B235" s="169"/>
      <c r="D235" s="170" t="s">
        <v>143</v>
      </c>
      <c r="E235" s="171" t="s">
        <v>1</v>
      </c>
      <c r="F235" s="172" t="s">
        <v>959</v>
      </c>
      <c r="H235" s="171" t="s">
        <v>1</v>
      </c>
      <c r="I235" s="173"/>
      <c r="L235" s="169"/>
      <c r="M235" s="174"/>
      <c r="N235" s="175"/>
      <c r="O235" s="175"/>
      <c r="P235" s="175"/>
      <c r="Q235" s="175"/>
      <c r="R235" s="175"/>
      <c r="S235" s="175"/>
      <c r="T235" s="176"/>
      <c r="AT235" s="171" t="s">
        <v>143</v>
      </c>
      <c r="AU235" s="171" t="s">
        <v>93</v>
      </c>
      <c r="AV235" s="10" t="s">
        <v>23</v>
      </c>
      <c r="AW235" s="10" t="s">
        <v>46</v>
      </c>
      <c r="AX235" s="10" t="s">
        <v>84</v>
      </c>
      <c r="AY235" s="171" t="s">
        <v>135</v>
      </c>
    </row>
    <row r="236" s="11" customFormat="1">
      <c r="B236" s="177"/>
      <c r="D236" s="170" t="s">
        <v>143</v>
      </c>
      <c r="E236" s="178" t="s">
        <v>1</v>
      </c>
      <c r="F236" s="179" t="s">
        <v>960</v>
      </c>
      <c r="H236" s="180">
        <v>10.720000000000001</v>
      </c>
      <c r="I236" s="181"/>
      <c r="L236" s="177"/>
      <c r="M236" s="182"/>
      <c r="N236" s="183"/>
      <c r="O236" s="183"/>
      <c r="P236" s="183"/>
      <c r="Q236" s="183"/>
      <c r="R236" s="183"/>
      <c r="S236" s="183"/>
      <c r="T236" s="184"/>
      <c r="AT236" s="178" t="s">
        <v>143</v>
      </c>
      <c r="AU236" s="178" t="s">
        <v>93</v>
      </c>
      <c r="AV236" s="11" t="s">
        <v>93</v>
      </c>
      <c r="AW236" s="11" t="s">
        <v>46</v>
      </c>
      <c r="AX236" s="11" t="s">
        <v>84</v>
      </c>
      <c r="AY236" s="178" t="s">
        <v>135</v>
      </c>
    </row>
    <row r="237" s="10" customFormat="1">
      <c r="B237" s="169"/>
      <c r="D237" s="170" t="s">
        <v>143</v>
      </c>
      <c r="E237" s="171" t="s">
        <v>1</v>
      </c>
      <c r="F237" s="172" t="s">
        <v>961</v>
      </c>
      <c r="H237" s="171" t="s">
        <v>1</v>
      </c>
      <c r="I237" s="173"/>
      <c r="L237" s="169"/>
      <c r="M237" s="174"/>
      <c r="N237" s="175"/>
      <c r="O237" s="175"/>
      <c r="P237" s="175"/>
      <c r="Q237" s="175"/>
      <c r="R237" s="175"/>
      <c r="S237" s="175"/>
      <c r="T237" s="176"/>
      <c r="AT237" s="171" t="s">
        <v>143</v>
      </c>
      <c r="AU237" s="171" t="s">
        <v>93</v>
      </c>
      <c r="AV237" s="10" t="s">
        <v>23</v>
      </c>
      <c r="AW237" s="10" t="s">
        <v>46</v>
      </c>
      <c r="AX237" s="10" t="s">
        <v>84</v>
      </c>
      <c r="AY237" s="171" t="s">
        <v>135</v>
      </c>
    </row>
    <row r="238" s="11" customFormat="1">
      <c r="B238" s="177"/>
      <c r="D238" s="170" t="s">
        <v>143</v>
      </c>
      <c r="E238" s="178" t="s">
        <v>1</v>
      </c>
      <c r="F238" s="179" t="s">
        <v>962</v>
      </c>
      <c r="H238" s="180">
        <v>151.279</v>
      </c>
      <c r="I238" s="181"/>
      <c r="L238" s="177"/>
      <c r="M238" s="182"/>
      <c r="N238" s="183"/>
      <c r="O238" s="183"/>
      <c r="P238" s="183"/>
      <c r="Q238" s="183"/>
      <c r="R238" s="183"/>
      <c r="S238" s="183"/>
      <c r="T238" s="184"/>
      <c r="AT238" s="178" t="s">
        <v>143</v>
      </c>
      <c r="AU238" s="178" t="s">
        <v>93</v>
      </c>
      <c r="AV238" s="11" t="s">
        <v>93</v>
      </c>
      <c r="AW238" s="11" t="s">
        <v>46</v>
      </c>
      <c r="AX238" s="11" t="s">
        <v>84</v>
      </c>
      <c r="AY238" s="178" t="s">
        <v>135</v>
      </c>
    </row>
    <row r="239" s="10" customFormat="1">
      <c r="B239" s="169"/>
      <c r="D239" s="170" t="s">
        <v>143</v>
      </c>
      <c r="E239" s="171" t="s">
        <v>1</v>
      </c>
      <c r="F239" s="172" t="s">
        <v>963</v>
      </c>
      <c r="H239" s="171" t="s">
        <v>1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1" t="s">
        <v>143</v>
      </c>
      <c r="AU239" s="171" t="s">
        <v>93</v>
      </c>
      <c r="AV239" s="10" t="s">
        <v>23</v>
      </c>
      <c r="AW239" s="10" t="s">
        <v>46</v>
      </c>
      <c r="AX239" s="10" t="s">
        <v>84</v>
      </c>
      <c r="AY239" s="171" t="s">
        <v>135</v>
      </c>
    </row>
    <row r="240" s="11" customFormat="1">
      <c r="B240" s="177"/>
      <c r="D240" s="170" t="s">
        <v>143</v>
      </c>
      <c r="E240" s="178" t="s">
        <v>1</v>
      </c>
      <c r="F240" s="179" t="s">
        <v>964</v>
      </c>
      <c r="H240" s="180">
        <v>19.856000000000002</v>
      </c>
      <c r="I240" s="181"/>
      <c r="L240" s="177"/>
      <c r="M240" s="182"/>
      <c r="N240" s="183"/>
      <c r="O240" s="183"/>
      <c r="P240" s="183"/>
      <c r="Q240" s="183"/>
      <c r="R240" s="183"/>
      <c r="S240" s="183"/>
      <c r="T240" s="184"/>
      <c r="AT240" s="178" t="s">
        <v>143</v>
      </c>
      <c r="AU240" s="178" t="s">
        <v>93</v>
      </c>
      <c r="AV240" s="11" t="s">
        <v>93</v>
      </c>
      <c r="AW240" s="11" t="s">
        <v>46</v>
      </c>
      <c r="AX240" s="11" t="s">
        <v>84</v>
      </c>
      <c r="AY240" s="178" t="s">
        <v>135</v>
      </c>
    </row>
    <row r="241" s="10" customFormat="1">
      <c r="B241" s="169"/>
      <c r="D241" s="170" t="s">
        <v>143</v>
      </c>
      <c r="E241" s="171" t="s">
        <v>1</v>
      </c>
      <c r="F241" s="172" t="s">
        <v>965</v>
      </c>
      <c r="H241" s="171" t="s">
        <v>1</v>
      </c>
      <c r="I241" s="173"/>
      <c r="L241" s="169"/>
      <c r="M241" s="174"/>
      <c r="N241" s="175"/>
      <c r="O241" s="175"/>
      <c r="P241" s="175"/>
      <c r="Q241" s="175"/>
      <c r="R241" s="175"/>
      <c r="S241" s="175"/>
      <c r="T241" s="176"/>
      <c r="AT241" s="171" t="s">
        <v>143</v>
      </c>
      <c r="AU241" s="171" t="s">
        <v>93</v>
      </c>
      <c r="AV241" s="10" t="s">
        <v>23</v>
      </c>
      <c r="AW241" s="10" t="s">
        <v>46</v>
      </c>
      <c r="AX241" s="10" t="s">
        <v>84</v>
      </c>
      <c r="AY241" s="171" t="s">
        <v>135</v>
      </c>
    </row>
    <row r="242" s="11" customFormat="1">
      <c r="B242" s="177"/>
      <c r="D242" s="170" t="s">
        <v>143</v>
      </c>
      <c r="E242" s="178" t="s">
        <v>1</v>
      </c>
      <c r="F242" s="179" t="s">
        <v>966</v>
      </c>
      <c r="H242" s="180">
        <v>1.0860000000000001</v>
      </c>
      <c r="I242" s="181"/>
      <c r="L242" s="177"/>
      <c r="M242" s="182"/>
      <c r="N242" s="183"/>
      <c r="O242" s="183"/>
      <c r="P242" s="183"/>
      <c r="Q242" s="183"/>
      <c r="R242" s="183"/>
      <c r="S242" s="183"/>
      <c r="T242" s="184"/>
      <c r="AT242" s="178" t="s">
        <v>143</v>
      </c>
      <c r="AU242" s="178" t="s">
        <v>93</v>
      </c>
      <c r="AV242" s="11" t="s">
        <v>93</v>
      </c>
      <c r="AW242" s="11" t="s">
        <v>46</v>
      </c>
      <c r="AX242" s="11" t="s">
        <v>84</v>
      </c>
      <c r="AY242" s="178" t="s">
        <v>135</v>
      </c>
    </row>
    <row r="243" s="13" customFormat="1">
      <c r="B243" s="196"/>
      <c r="D243" s="170" t="s">
        <v>143</v>
      </c>
      <c r="E243" s="197" t="s">
        <v>1</v>
      </c>
      <c r="F243" s="198" t="s">
        <v>219</v>
      </c>
      <c r="H243" s="199">
        <v>192.262</v>
      </c>
      <c r="I243" s="200"/>
      <c r="L243" s="196"/>
      <c r="M243" s="201"/>
      <c r="N243" s="202"/>
      <c r="O243" s="202"/>
      <c r="P243" s="202"/>
      <c r="Q243" s="202"/>
      <c r="R243" s="202"/>
      <c r="S243" s="202"/>
      <c r="T243" s="203"/>
      <c r="AT243" s="197" t="s">
        <v>143</v>
      </c>
      <c r="AU243" s="197" t="s">
        <v>93</v>
      </c>
      <c r="AV243" s="13" t="s">
        <v>154</v>
      </c>
      <c r="AW243" s="13" t="s">
        <v>46</v>
      </c>
      <c r="AX243" s="13" t="s">
        <v>23</v>
      </c>
      <c r="AY243" s="197" t="s">
        <v>135</v>
      </c>
    </row>
    <row r="244" s="1" customFormat="1" ht="16.5" customHeight="1">
      <c r="B244" s="156"/>
      <c r="C244" s="157" t="s">
        <v>408</v>
      </c>
      <c r="D244" s="157" t="s">
        <v>136</v>
      </c>
      <c r="E244" s="158" t="s">
        <v>451</v>
      </c>
      <c r="F244" s="159" t="s">
        <v>452</v>
      </c>
      <c r="G244" s="160" t="s">
        <v>248</v>
      </c>
      <c r="H244" s="161">
        <v>116.136</v>
      </c>
      <c r="I244" s="162"/>
      <c r="J244" s="163">
        <f>ROUND(I244*H244,2)</f>
        <v>0</v>
      </c>
      <c r="K244" s="159" t="s">
        <v>194</v>
      </c>
      <c r="L244" s="35"/>
      <c r="M244" s="164" t="s">
        <v>1</v>
      </c>
      <c r="N244" s="165" t="s">
        <v>55</v>
      </c>
      <c r="O244" s="65"/>
      <c r="P244" s="166">
        <f>O244*H244</f>
        <v>0</v>
      </c>
      <c r="Q244" s="166">
        <v>0</v>
      </c>
      <c r="R244" s="166">
        <f>Q244*H244</f>
        <v>0</v>
      </c>
      <c r="S244" s="166">
        <v>0</v>
      </c>
      <c r="T244" s="167">
        <f>S244*H244</f>
        <v>0</v>
      </c>
      <c r="AR244" s="16" t="s">
        <v>154</v>
      </c>
      <c r="AT244" s="16" t="s">
        <v>136</v>
      </c>
      <c r="AU244" s="16" t="s">
        <v>93</v>
      </c>
      <c r="AY244" s="16" t="s">
        <v>135</v>
      </c>
      <c r="BE244" s="168">
        <f>IF(N244="základní",J244,0)</f>
        <v>0</v>
      </c>
      <c r="BF244" s="168">
        <f>IF(N244="snížená",J244,0)</f>
        <v>0</v>
      </c>
      <c r="BG244" s="168">
        <f>IF(N244="zákl. přenesená",J244,0)</f>
        <v>0</v>
      </c>
      <c r="BH244" s="168">
        <f>IF(N244="sníž. přenesená",J244,0)</f>
        <v>0</v>
      </c>
      <c r="BI244" s="168">
        <f>IF(N244="nulová",J244,0)</f>
        <v>0</v>
      </c>
      <c r="BJ244" s="16" t="s">
        <v>23</v>
      </c>
      <c r="BK244" s="168">
        <f>ROUND(I244*H244,2)</f>
        <v>0</v>
      </c>
      <c r="BL244" s="16" t="s">
        <v>154</v>
      </c>
      <c r="BM244" s="16" t="s">
        <v>967</v>
      </c>
    </row>
    <row r="245" s="10" customFormat="1">
      <c r="B245" s="169"/>
      <c r="D245" s="170" t="s">
        <v>143</v>
      </c>
      <c r="E245" s="171" t="s">
        <v>1</v>
      </c>
      <c r="F245" s="172" t="s">
        <v>420</v>
      </c>
      <c r="H245" s="171" t="s">
        <v>1</v>
      </c>
      <c r="I245" s="173"/>
      <c r="L245" s="169"/>
      <c r="M245" s="174"/>
      <c r="N245" s="175"/>
      <c r="O245" s="175"/>
      <c r="P245" s="175"/>
      <c r="Q245" s="175"/>
      <c r="R245" s="175"/>
      <c r="S245" s="175"/>
      <c r="T245" s="176"/>
      <c r="AT245" s="171" t="s">
        <v>143</v>
      </c>
      <c r="AU245" s="171" t="s">
        <v>93</v>
      </c>
      <c r="AV245" s="10" t="s">
        <v>23</v>
      </c>
      <c r="AW245" s="10" t="s">
        <v>46</v>
      </c>
      <c r="AX245" s="10" t="s">
        <v>84</v>
      </c>
      <c r="AY245" s="171" t="s">
        <v>135</v>
      </c>
    </row>
    <row r="246" s="10" customFormat="1">
      <c r="B246" s="169"/>
      <c r="D246" s="170" t="s">
        <v>143</v>
      </c>
      <c r="E246" s="171" t="s">
        <v>1</v>
      </c>
      <c r="F246" s="172" t="s">
        <v>271</v>
      </c>
      <c r="H246" s="171" t="s">
        <v>1</v>
      </c>
      <c r="I246" s="173"/>
      <c r="L246" s="169"/>
      <c r="M246" s="174"/>
      <c r="N246" s="175"/>
      <c r="O246" s="175"/>
      <c r="P246" s="175"/>
      <c r="Q246" s="175"/>
      <c r="R246" s="175"/>
      <c r="S246" s="175"/>
      <c r="T246" s="176"/>
      <c r="AT246" s="171" t="s">
        <v>143</v>
      </c>
      <c r="AU246" s="171" t="s">
        <v>93</v>
      </c>
      <c r="AV246" s="10" t="s">
        <v>23</v>
      </c>
      <c r="AW246" s="10" t="s">
        <v>46</v>
      </c>
      <c r="AX246" s="10" t="s">
        <v>84</v>
      </c>
      <c r="AY246" s="171" t="s">
        <v>135</v>
      </c>
    </row>
    <row r="247" s="10" customFormat="1">
      <c r="B247" s="169"/>
      <c r="D247" s="170" t="s">
        <v>143</v>
      </c>
      <c r="E247" s="171" t="s">
        <v>1</v>
      </c>
      <c r="F247" s="172" t="s">
        <v>305</v>
      </c>
      <c r="H247" s="171" t="s">
        <v>1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1" t="s">
        <v>143</v>
      </c>
      <c r="AU247" s="171" t="s">
        <v>93</v>
      </c>
      <c r="AV247" s="10" t="s">
        <v>23</v>
      </c>
      <c r="AW247" s="10" t="s">
        <v>46</v>
      </c>
      <c r="AX247" s="10" t="s">
        <v>84</v>
      </c>
      <c r="AY247" s="171" t="s">
        <v>135</v>
      </c>
    </row>
    <row r="248" s="11" customFormat="1">
      <c r="B248" s="177"/>
      <c r="D248" s="170" t="s">
        <v>143</v>
      </c>
      <c r="E248" s="178" t="s">
        <v>1</v>
      </c>
      <c r="F248" s="179" t="s">
        <v>968</v>
      </c>
      <c r="H248" s="180">
        <v>19.359000000000002</v>
      </c>
      <c r="I248" s="181"/>
      <c r="L248" s="177"/>
      <c r="M248" s="182"/>
      <c r="N248" s="183"/>
      <c r="O248" s="183"/>
      <c r="P248" s="183"/>
      <c r="Q248" s="183"/>
      <c r="R248" s="183"/>
      <c r="S248" s="183"/>
      <c r="T248" s="184"/>
      <c r="AT248" s="178" t="s">
        <v>143</v>
      </c>
      <c r="AU248" s="178" t="s">
        <v>93</v>
      </c>
      <c r="AV248" s="11" t="s">
        <v>93</v>
      </c>
      <c r="AW248" s="11" t="s">
        <v>46</v>
      </c>
      <c r="AX248" s="11" t="s">
        <v>84</v>
      </c>
      <c r="AY248" s="178" t="s">
        <v>135</v>
      </c>
    </row>
    <row r="249" s="10" customFormat="1">
      <c r="B249" s="169"/>
      <c r="D249" s="170" t="s">
        <v>143</v>
      </c>
      <c r="E249" s="171" t="s">
        <v>1</v>
      </c>
      <c r="F249" s="172" t="s">
        <v>957</v>
      </c>
      <c r="H249" s="171" t="s">
        <v>1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1" t="s">
        <v>143</v>
      </c>
      <c r="AU249" s="171" t="s">
        <v>93</v>
      </c>
      <c r="AV249" s="10" t="s">
        <v>23</v>
      </c>
      <c r="AW249" s="10" t="s">
        <v>46</v>
      </c>
      <c r="AX249" s="10" t="s">
        <v>84</v>
      </c>
      <c r="AY249" s="171" t="s">
        <v>135</v>
      </c>
    </row>
    <row r="250" s="11" customFormat="1">
      <c r="B250" s="177"/>
      <c r="D250" s="170" t="s">
        <v>143</v>
      </c>
      <c r="E250" s="178" t="s">
        <v>1</v>
      </c>
      <c r="F250" s="179" t="s">
        <v>969</v>
      </c>
      <c r="H250" s="180">
        <v>5.0490000000000004</v>
      </c>
      <c r="I250" s="181"/>
      <c r="L250" s="177"/>
      <c r="M250" s="182"/>
      <c r="N250" s="183"/>
      <c r="O250" s="183"/>
      <c r="P250" s="183"/>
      <c r="Q250" s="183"/>
      <c r="R250" s="183"/>
      <c r="S250" s="183"/>
      <c r="T250" s="184"/>
      <c r="AT250" s="178" t="s">
        <v>143</v>
      </c>
      <c r="AU250" s="178" t="s">
        <v>93</v>
      </c>
      <c r="AV250" s="11" t="s">
        <v>93</v>
      </c>
      <c r="AW250" s="11" t="s">
        <v>46</v>
      </c>
      <c r="AX250" s="11" t="s">
        <v>84</v>
      </c>
      <c r="AY250" s="178" t="s">
        <v>135</v>
      </c>
    </row>
    <row r="251" s="10" customFormat="1">
      <c r="B251" s="169"/>
      <c r="D251" s="170" t="s">
        <v>143</v>
      </c>
      <c r="E251" s="171" t="s">
        <v>1</v>
      </c>
      <c r="F251" s="172" t="s">
        <v>959</v>
      </c>
      <c r="H251" s="171" t="s">
        <v>1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1" t="s">
        <v>143</v>
      </c>
      <c r="AU251" s="171" t="s">
        <v>93</v>
      </c>
      <c r="AV251" s="10" t="s">
        <v>23</v>
      </c>
      <c r="AW251" s="10" t="s">
        <v>46</v>
      </c>
      <c r="AX251" s="10" t="s">
        <v>84</v>
      </c>
      <c r="AY251" s="171" t="s">
        <v>135</v>
      </c>
    </row>
    <row r="252" s="11" customFormat="1">
      <c r="B252" s="177"/>
      <c r="D252" s="170" t="s">
        <v>143</v>
      </c>
      <c r="E252" s="178" t="s">
        <v>1</v>
      </c>
      <c r="F252" s="179" t="s">
        <v>970</v>
      </c>
      <c r="H252" s="180">
        <v>32.159999999999997</v>
      </c>
      <c r="I252" s="181"/>
      <c r="L252" s="177"/>
      <c r="M252" s="182"/>
      <c r="N252" s="183"/>
      <c r="O252" s="183"/>
      <c r="P252" s="183"/>
      <c r="Q252" s="183"/>
      <c r="R252" s="183"/>
      <c r="S252" s="183"/>
      <c r="T252" s="184"/>
      <c r="AT252" s="178" t="s">
        <v>143</v>
      </c>
      <c r="AU252" s="178" t="s">
        <v>93</v>
      </c>
      <c r="AV252" s="11" t="s">
        <v>93</v>
      </c>
      <c r="AW252" s="11" t="s">
        <v>46</v>
      </c>
      <c r="AX252" s="11" t="s">
        <v>84</v>
      </c>
      <c r="AY252" s="178" t="s">
        <v>135</v>
      </c>
    </row>
    <row r="253" s="10" customFormat="1">
      <c r="B253" s="169"/>
      <c r="D253" s="170" t="s">
        <v>143</v>
      </c>
      <c r="E253" s="171" t="s">
        <v>1</v>
      </c>
      <c r="F253" s="172" t="s">
        <v>963</v>
      </c>
      <c r="H253" s="171" t="s">
        <v>1</v>
      </c>
      <c r="I253" s="173"/>
      <c r="L253" s="169"/>
      <c r="M253" s="174"/>
      <c r="N253" s="175"/>
      <c r="O253" s="175"/>
      <c r="P253" s="175"/>
      <c r="Q253" s="175"/>
      <c r="R253" s="175"/>
      <c r="S253" s="175"/>
      <c r="T253" s="176"/>
      <c r="AT253" s="171" t="s">
        <v>143</v>
      </c>
      <c r="AU253" s="171" t="s">
        <v>93</v>
      </c>
      <c r="AV253" s="10" t="s">
        <v>23</v>
      </c>
      <c r="AW253" s="10" t="s">
        <v>46</v>
      </c>
      <c r="AX253" s="10" t="s">
        <v>84</v>
      </c>
      <c r="AY253" s="171" t="s">
        <v>135</v>
      </c>
    </row>
    <row r="254" s="11" customFormat="1">
      <c r="B254" s="177"/>
      <c r="D254" s="170" t="s">
        <v>143</v>
      </c>
      <c r="E254" s="178" t="s">
        <v>1</v>
      </c>
      <c r="F254" s="179" t="s">
        <v>971</v>
      </c>
      <c r="H254" s="180">
        <v>59.567999999999998</v>
      </c>
      <c r="I254" s="181"/>
      <c r="L254" s="177"/>
      <c r="M254" s="182"/>
      <c r="N254" s="183"/>
      <c r="O254" s="183"/>
      <c r="P254" s="183"/>
      <c r="Q254" s="183"/>
      <c r="R254" s="183"/>
      <c r="S254" s="183"/>
      <c r="T254" s="184"/>
      <c r="AT254" s="178" t="s">
        <v>143</v>
      </c>
      <c r="AU254" s="178" t="s">
        <v>93</v>
      </c>
      <c r="AV254" s="11" t="s">
        <v>93</v>
      </c>
      <c r="AW254" s="11" t="s">
        <v>46</v>
      </c>
      <c r="AX254" s="11" t="s">
        <v>84</v>
      </c>
      <c r="AY254" s="178" t="s">
        <v>135</v>
      </c>
    </row>
    <row r="255" s="13" customFormat="1">
      <c r="B255" s="196"/>
      <c r="D255" s="170" t="s">
        <v>143</v>
      </c>
      <c r="E255" s="197" t="s">
        <v>1</v>
      </c>
      <c r="F255" s="198" t="s">
        <v>219</v>
      </c>
      <c r="H255" s="199">
        <v>116.136</v>
      </c>
      <c r="I255" s="200"/>
      <c r="L255" s="196"/>
      <c r="M255" s="201"/>
      <c r="N255" s="202"/>
      <c r="O255" s="202"/>
      <c r="P255" s="202"/>
      <c r="Q255" s="202"/>
      <c r="R255" s="202"/>
      <c r="S255" s="202"/>
      <c r="T255" s="203"/>
      <c r="AT255" s="197" t="s">
        <v>143</v>
      </c>
      <c r="AU255" s="197" t="s">
        <v>93</v>
      </c>
      <c r="AV255" s="13" t="s">
        <v>154</v>
      </c>
      <c r="AW255" s="13" t="s">
        <v>46</v>
      </c>
      <c r="AX255" s="13" t="s">
        <v>23</v>
      </c>
      <c r="AY255" s="197" t="s">
        <v>135</v>
      </c>
    </row>
    <row r="256" s="1" customFormat="1" ht="16.5" customHeight="1">
      <c r="B256" s="156"/>
      <c r="C256" s="157" t="s">
        <v>416</v>
      </c>
      <c r="D256" s="157" t="s">
        <v>136</v>
      </c>
      <c r="E256" s="158" t="s">
        <v>451</v>
      </c>
      <c r="F256" s="159" t="s">
        <v>452</v>
      </c>
      <c r="G256" s="160" t="s">
        <v>248</v>
      </c>
      <c r="H256" s="161">
        <v>3992.2869999999998</v>
      </c>
      <c r="I256" s="162"/>
      <c r="J256" s="163">
        <f>ROUND(I256*H256,2)</f>
        <v>0</v>
      </c>
      <c r="K256" s="159" t="s">
        <v>194</v>
      </c>
      <c r="L256" s="35"/>
      <c r="M256" s="164" t="s">
        <v>1</v>
      </c>
      <c r="N256" s="165" t="s">
        <v>55</v>
      </c>
      <c r="O256" s="65"/>
      <c r="P256" s="166">
        <f>O256*H256</f>
        <v>0</v>
      </c>
      <c r="Q256" s="166">
        <v>0</v>
      </c>
      <c r="R256" s="166">
        <f>Q256*H256</f>
        <v>0</v>
      </c>
      <c r="S256" s="166">
        <v>0</v>
      </c>
      <c r="T256" s="167">
        <f>S256*H256</f>
        <v>0</v>
      </c>
      <c r="AR256" s="16" t="s">
        <v>154</v>
      </c>
      <c r="AT256" s="16" t="s">
        <v>136</v>
      </c>
      <c r="AU256" s="16" t="s">
        <v>93</v>
      </c>
      <c r="AY256" s="16" t="s">
        <v>135</v>
      </c>
      <c r="BE256" s="168">
        <f>IF(N256="základní",J256,0)</f>
        <v>0</v>
      </c>
      <c r="BF256" s="168">
        <f>IF(N256="snížená",J256,0)</f>
        <v>0</v>
      </c>
      <c r="BG256" s="168">
        <f>IF(N256="zákl. přenesená",J256,0)</f>
        <v>0</v>
      </c>
      <c r="BH256" s="168">
        <f>IF(N256="sníž. přenesená",J256,0)</f>
        <v>0</v>
      </c>
      <c r="BI256" s="168">
        <f>IF(N256="nulová",J256,0)</f>
        <v>0</v>
      </c>
      <c r="BJ256" s="16" t="s">
        <v>23</v>
      </c>
      <c r="BK256" s="168">
        <f>ROUND(I256*H256,2)</f>
        <v>0</v>
      </c>
      <c r="BL256" s="16" t="s">
        <v>154</v>
      </c>
      <c r="BM256" s="16" t="s">
        <v>972</v>
      </c>
    </row>
    <row r="257" s="10" customFormat="1">
      <c r="B257" s="169"/>
      <c r="D257" s="170" t="s">
        <v>143</v>
      </c>
      <c r="E257" s="171" t="s">
        <v>1</v>
      </c>
      <c r="F257" s="172" t="s">
        <v>424</v>
      </c>
      <c r="H257" s="171" t="s">
        <v>1</v>
      </c>
      <c r="I257" s="173"/>
      <c r="L257" s="169"/>
      <c r="M257" s="174"/>
      <c r="N257" s="175"/>
      <c r="O257" s="175"/>
      <c r="P257" s="175"/>
      <c r="Q257" s="175"/>
      <c r="R257" s="175"/>
      <c r="S257" s="175"/>
      <c r="T257" s="176"/>
      <c r="AT257" s="171" t="s">
        <v>143</v>
      </c>
      <c r="AU257" s="171" t="s">
        <v>93</v>
      </c>
      <c r="AV257" s="10" t="s">
        <v>23</v>
      </c>
      <c r="AW257" s="10" t="s">
        <v>46</v>
      </c>
      <c r="AX257" s="10" t="s">
        <v>84</v>
      </c>
      <c r="AY257" s="171" t="s">
        <v>135</v>
      </c>
    </row>
    <row r="258" s="10" customFormat="1">
      <c r="B258" s="169"/>
      <c r="D258" s="170" t="s">
        <v>143</v>
      </c>
      <c r="E258" s="171" t="s">
        <v>1</v>
      </c>
      <c r="F258" s="172" t="s">
        <v>271</v>
      </c>
      <c r="H258" s="171" t="s">
        <v>1</v>
      </c>
      <c r="I258" s="173"/>
      <c r="L258" s="169"/>
      <c r="M258" s="174"/>
      <c r="N258" s="175"/>
      <c r="O258" s="175"/>
      <c r="P258" s="175"/>
      <c r="Q258" s="175"/>
      <c r="R258" s="175"/>
      <c r="S258" s="175"/>
      <c r="T258" s="176"/>
      <c r="AT258" s="171" t="s">
        <v>143</v>
      </c>
      <c r="AU258" s="171" t="s">
        <v>93</v>
      </c>
      <c r="AV258" s="10" t="s">
        <v>23</v>
      </c>
      <c r="AW258" s="10" t="s">
        <v>46</v>
      </c>
      <c r="AX258" s="10" t="s">
        <v>84</v>
      </c>
      <c r="AY258" s="171" t="s">
        <v>135</v>
      </c>
    </row>
    <row r="259" s="10" customFormat="1">
      <c r="B259" s="169"/>
      <c r="D259" s="170" t="s">
        <v>143</v>
      </c>
      <c r="E259" s="171" t="s">
        <v>1</v>
      </c>
      <c r="F259" s="172" t="s">
        <v>442</v>
      </c>
      <c r="H259" s="171" t="s">
        <v>1</v>
      </c>
      <c r="I259" s="173"/>
      <c r="L259" s="169"/>
      <c r="M259" s="174"/>
      <c r="N259" s="175"/>
      <c r="O259" s="175"/>
      <c r="P259" s="175"/>
      <c r="Q259" s="175"/>
      <c r="R259" s="175"/>
      <c r="S259" s="175"/>
      <c r="T259" s="176"/>
      <c r="AT259" s="171" t="s">
        <v>143</v>
      </c>
      <c r="AU259" s="171" t="s">
        <v>93</v>
      </c>
      <c r="AV259" s="10" t="s">
        <v>23</v>
      </c>
      <c r="AW259" s="10" t="s">
        <v>46</v>
      </c>
      <c r="AX259" s="10" t="s">
        <v>84</v>
      </c>
      <c r="AY259" s="171" t="s">
        <v>135</v>
      </c>
    </row>
    <row r="260" s="11" customFormat="1">
      <c r="B260" s="177"/>
      <c r="D260" s="170" t="s">
        <v>143</v>
      </c>
      <c r="E260" s="178" t="s">
        <v>1</v>
      </c>
      <c r="F260" s="179" t="s">
        <v>973</v>
      </c>
      <c r="H260" s="180">
        <v>30.809999999999999</v>
      </c>
      <c r="I260" s="181"/>
      <c r="L260" s="177"/>
      <c r="M260" s="182"/>
      <c r="N260" s="183"/>
      <c r="O260" s="183"/>
      <c r="P260" s="183"/>
      <c r="Q260" s="183"/>
      <c r="R260" s="183"/>
      <c r="S260" s="183"/>
      <c r="T260" s="184"/>
      <c r="AT260" s="178" t="s">
        <v>143</v>
      </c>
      <c r="AU260" s="178" t="s">
        <v>93</v>
      </c>
      <c r="AV260" s="11" t="s">
        <v>93</v>
      </c>
      <c r="AW260" s="11" t="s">
        <v>46</v>
      </c>
      <c r="AX260" s="11" t="s">
        <v>84</v>
      </c>
      <c r="AY260" s="178" t="s">
        <v>135</v>
      </c>
    </row>
    <row r="261" s="10" customFormat="1">
      <c r="B261" s="169"/>
      <c r="D261" s="170" t="s">
        <v>143</v>
      </c>
      <c r="E261" s="171" t="s">
        <v>1</v>
      </c>
      <c r="F261" s="172" t="s">
        <v>961</v>
      </c>
      <c r="H261" s="171" t="s">
        <v>1</v>
      </c>
      <c r="I261" s="173"/>
      <c r="L261" s="169"/>
      <c r="M261" s="174"/>
      <c r="N261" s="175"/>
      <c r="O261" s="175"/>
      <c r="P261" s="175"/>
      <c r="Q261" s="175"/>
      <c r="R261" s="175"/>
      <c r="S261" s="175"/>
      <c r="T261" s="176"/>
      <c r="AT261" s="171" t="s">
        <v>143</v>
      </c>
      <c r="AU261" s="171" t="s">
        <v>93</v>
      </c>
      <c r="AV261" s="10" t="s">
        <v>23</v>
      </c>
      <c r="AW261" s="10" t="s">
        <v>46</v>
      </c>
      <c r="AX261" s="10" t="s">
        <v>84</v>
      </c>
      <c r="AY261" s="171" t="s">
        <v>135</v>
      </c>
    </row>
    <row r="262" s="11" customFormat="1">
      <c r="B262" s="177"/>
      <c r="D262" s="170" t="s">
        <v>143</v>
      </c>
      <c r="E262" s="178" t="s">
        <v>1</v>
      </c>
      <c r="F262" s="179" t="s">
        <v>974</v>
      </c>
      <c r="H262" s="180">
        <v>3933.241</v>
      </c>
      <c r="I262" s="181"/>
      <c r="L262" s="177"/>
      <c r="M262" s="182"/>
      <c r="N262" s="183"/>
      <c r="O262" s="183"/>
      <c r="P262" s="183"/>
      <c r="Q262" s="183"/>
      <c r="R262" s="183"/>
      <c r="S262" s="183"/>
      <c r="T262" s="184"/>
      <c r="AT262" s="178" t="s">
        <v>143</v>
      </c>
      <c r="AU262" s="178" t="s">
        <v>93</v>
      </c>
      <c r="AV262" s="11" t="s">
        <v>93</v>
      </c>
      <c r="AW262" s="11" t="s">
        <v>46</v>
      </c>
      <c r="AX262" s="11" t="s">
        <v>84</v>
      </c>
      <c r="AY262" s="178" t="s">
        <v>135</v>
      </c>
    </row>
    <row r="263" s="10" customFormat="1">
      <c r="B263" s="169"/>
      <c r="D263" s="170" t="s">
        <v>143</v>
      </c>
      <c r="E263" s="171" t="s">
        <v>1</v>
      </c>
      <c r="F263" s="172" t="s">
        <v>965</v>
      </c>
      <c r="H263" s="171" t="s">
        <v>1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1" t="s">
        <v>143</v>
      </c>
      <c r="AU263" s="171" t="s">
        <v>93</v>
      </c>
      <c r="AV263" s="10" t="s">
        <v>23</v>
      </c>
      <c r="AW263" s="10" t="s">
        <v>46</v>
      </c>
      <c r="AX263" s="10" t="s">
        <v>84</v>
      </c>
      <c r="AY263" s="171" t="s">
        <v>135</v>
      </c>
    </row>
    <row r="264" s="11" customFormat="1">
      <c r="B264" s="177"/>
      <c r="D264" s="170" t="s">
        <v>143</v>
      </c>
      <c r="E264" s="178" t="s">
        <v>1</v>
      </c>
      <c r="F264" s="179" t="s">
        <v>975</v>
      </c>
      <c r="H264" s="180">
        <v>28.236000000000001</v>
      </c>
      <c r="I264" s="181"/>
      <c r="L264" s="177"/>
      <c r="M264" s="182"/>
      <c r="N264" s="183"/>
      <c r="O264" s="183"/>
      <c r="P264" s="183"/>
      <c r="Q264" s="183"/>
      <c r="R264" s="183"/>
      <c r="S264" s="183"/>
      <c r="T264" s="184"/>
      <c r="AT264" s="178" t="s">
        <v>143</v>
      </c>
      <c r="AU264" s="178" t="s">
        <v>93</v>
      </c>
      <c r="AV264" s="11" t="s">
        <v>93</v>
      </c>
      <c r="AW264" s="11" t="s">
        <v>46</v>
      </c>
      <c r="AX264" s="11" t="s">
        <v>84</v>
      </c>
      <c r="AY264" s="178" t="s">
        <v>135</v>
      </c>
    </row>
    <row r="265" s="13" customFormat="1">
      <c r="B265" s="196"/>
      <c r="D265" s="170" t="s">
        <v>143</v>
      </c>
      <c r="E265" s="197" t="s">
        <v>1</v>
      </c>
      <c r="F265" s="198" t="s">
        <v>219</v>
      </c>
      <c r="H265" s="199">
        <v>3992.2869999999998</v>
      </c>
      <c r="I265" s="200"/>
      <c r="L265" s="196"/>
      <c r="M265" s="201"/>
      <c r="N265" s="202"/>
      <c r="O265" s="202"/>
      <c r="P265" s="202"/>
      <c r="Q265" s="202"/>
      <c r="R265" s="202"/>
      <c r="S265" s="202"/>
      <c r="T265" s="203"/>
      <c r="AT265" s="197" t="s">
        <v>143</v>
      </c>
      <c r="AU265" s="197" t="s">
        <v>93</v>
      </c>
      <c r="AV265" s="13" t="s">
        <v>154</v>
      </c>
      <c r="AW265" s="13" t="s">
        <v>46</v>
      </c>
      <c r="AX265" s="13" t="s">
        <v>23</v>
      </c>
      <c r="AY265" s="197" t="s">
        <v>135</v>
      </c>
    </row>
    <row r="266" s="9" customFormat="1" ht="22.8" customHeight="1">
      <c r="B266" s="145"/>
      <c r="D266" s="146" t="s">
        <v>83</v>
      </c>
      <c r="E266" s="194" t="s">
        <v>579</v>
      </c>
      <c r="F266" s="194" t="s">
        <v>580</v>
      </c>
      <c r="I266" s="148"/>
      <c r="J266" s="195">
        <f>BK266</f>
        <v>0</v>
      </c>
      <c r="L266" s="145"/>
      <c r="M266" s="150"/>
      <c r="N266" s="151"/>
      <c r="O266" s="151"/>
      <c r="P266" s="152">
        <f>SUM(P267:P274)</f>
        <v>0</v>
      </c>
      <c r="Q266" s="151"/>
      <c r="R266" s="152">
        <f>SUM(R267:R274)</f>
        <v>0</v>
      </c>
      <c r="S266" s="151"/>
      <c r="T266" s="153">
        <f>SUM(T267:T274)</f>
        <v>0</v>
      </c>
      <c r="AR266" s="146" t="s">
        <v>23</v>
      </c>
      <c r="AT266" s="154" t="s">
        <v>83</v>
      </c>
      <c r="AU266" s="154" t="s">
        <v>23</v>
      </c>
      <c r="AY266" s="146" t="s">
        <v>135</v>
      </c>
      <c r="BK266" s="155">
        <f>SUM(BK267:BK274)</f>
        <v>0</v>
      </c>
    </row>
    <row r="267" s="1" customFormat="1" ht="16.5" customHeight="1">
      <c r="B267" s="156"/>
      <c r="C267" s="157" t="s">
        <v>422</v>
      </c>
      <c r="D267" s="157" t="s">
        <v>136</v>
      </c>
      <c r="E267" s="158" t="s">
        <v>976</v>
      </c>
      <c r="F267" s="159" t="s">
        <v>977</v>
      </c>
      <c r="G267" s="160" t="s">
        <v>262</v>
      </c>
      <c r="H267" s="161">
        <v>1158.5</v>
      </c>
      <c r="I267" s="162"/>
      <c r="J267" s="163">
        <f>ROUND(I267*H267,2)</f>
        <v>0</v>
      </c>
      <c r="K267" s="159" t="s">
        <v>194</v>
      </c>
      <c r="L267" s="35"/>
      <c r="M267" s="164" t="s">
        <v>1</v>
      </c>
      <c r="N267" s="165" t="s">
        <v>55</v>
      </c>
      <c r="O267" s="65"/>
      <c r="P267" s="166">
        <f>O267*H267</f>
        <v>0</v>
      </c>
      <c r="Q267" s="166">
        <v>0</v>
      </c>
      <c r="R267" s="166">
        <f>Q267*H267</f>
        <v>0</v>
      </c>
      <c r="S267" s="166">
        <v>0</v>
      </c>
      <c r="T267" s="167">
        <f>S267*H267</f>
        <v>0</v>
      </c>
      <c r="AR267" s="16" t="s">
        <v>154</v>
      </c>
      <c r="AT267" s="16" t="s">
        <v>136</v>
      </c>
      <c r="AU267" s="16" t="s">
        <v>93</v>
      </c>
      <c r="AY267" s="16" t="s">
        <v>135</v>
      </c>
      <c r="BE267" s="168">
        <f>IF(N267="základní",J267,0)</f>
        <v>0</v>
      </c>
      <c r="BF267" s="168">
        <f>IF(N267="snížená",J267,0)</f>
        <v>0</v>
      </c>
      <c r="BG267" s="168">
        <f>IF(N267="zákl. přenesená",J267,0)</f>
        <v>0</v>
      </c>
      <c r="BH267" s="168">
        <f>IF(N267="sníž. přenesená",J267,0)</f>
        <v>0</v>
      </c>
      <c r="BI267" s="168">
        <f>IF(N267="nulová",J267,0)</f>
        <v>0</v>
      </c>
      <c r="BJ267" s="16" t="s">
        <v>23</v>
      </c>
      <c r="BK267" s="168">
        <f>ROUND(I267*H267,2)</f>
        <v>0</v>
      </c>
      <c r="BL267" s="16" t="s">
        <v>154</v>
      </c>
      <c r="BM267" s="16" t="s">
        <v>978</v>
      </c>
    </row>
    <row r="268" s="10" customFormat="1">
      <c r="B268" s="169"/>
      <c r="D268" s="170" t="s">
        <v>143</v>
      </c>
      <c r="E268" s="171" t="s">
        <v>1</v>
      </c>
      <c r="F268" s="172" t="s">
        <v>863</v>
      </c>
      <c r="H268" s="171" t="s">
        <v>1</v>
      </c>
      <c r="I268" s="173"/>
      <c r="L268" s="169"/>
      <c r="M268" s="174"/>
      <c r="N268" s="175"/>
      <c r="O268" s="175"/>
      <c r="P268" s="175"/>
      <c r="Q268" s="175"/>
      <c r="R268" s="175"/>
      <c r="S268" s="175"/>
      <c r="T268" s="176"/>
      <c r="AT268" s="171" t="s">
        <v>143</v>
      </c>
      <c r="AU268" s="171" t="s">
        <v>93</v>
      </c>
      <c r="AV268" s="10" t="s">
        <v>23</v>
      </c>
      <c r="AW268" s="10" t="s">
        <v>46</v>
      </c>
      <c r="AX268" s="10" t="s">
        <v>84</v>
      </c>
      <c r="AY268" s="171" t="s">
        <v>135</v>
      </c>
    </row>
    <row r="269" s="10" customFormat="1">
      <c r="B269" s="169"/>
      <c r="D269" s="170" t="s">
        <v>143</v>
      </c>
      <c r="E269" s="171" t="s">
        <v>1</v>
      </c>
      <c r="F269" s="172" t="s">
        <v>979</v>
      </c>
      <c r="H269" s="171" t="s">
        <v>1</v>
      </c>
      <c r="I269" s="173"/>
      <c r="L269" s="169"/>
      <c r="M269" s="174"/>
      <c r="N269" s="175"/>
      <c r="O269" s="175"/>
      <c r="P269" s="175"/>
      <c r="Q269" s="175"/>
      <c r="R269" s="175"/>
      <c r="S269" s="175"/>
      <c r="T269" s="176"/>
      <c r="AT269" s="171" t="s">
        <v>143</v>
      </c>
      <c r="AU269" s="171" t="s">
        <v>93</v>
      </c>
      <c r="AV269" s="10" t="s">
        <v>23</v>
      </c>
      <c r="AW269" s="10" t="s">
        <v>46</v>
      </c>
      <c r="AX269" s="10" t="s">
        <v>84</v>
      </c>
      <c r="AY269" s="171" t="s">
        <v>135</v>
      </c>
    </row>
    <row r="270" s="11" customFormat="1">
      <c r="B270" s="177"/>
      <c r="D270" s="170" t="s">
        <v>143</v>
      </c>
      <c r="E270" s="178" t="s">
        <v>1</v>
      </c>
      <c r="F270" s="179" t="s">
        <v>864</v>
      </c>
      <c r="H270" s="180">
        <v>1158.5</v>
      </c>
      <c r="I270" s="181"/>
      <c r="L270" s="177"/>
      <c r="M270" s="182"/>
      <c r="N270" s="183"/>
      <c r="O270" s="183"/>
      <c r="P270" s="183"/>
      <c r="Q270" s="183"/>
      <c r="R270" s="183"/>
      <c r="S270" s="183"/>
      <c r="T270" s="184"/>
      <c r="AT270" s="178" t="s">
        <v>143</v>
      </c>
      <c r="AU270" s="178" t="s">
        <v>93</v>
      </c>
      <c r="AV270" s="11" t="s">
        <v>93</v>
      </c>
      <c r="AW270" s="11" t="s">
        <v>46</v>
      </c>
      <c r="AX270" s="11" t="s">
        <v>23</v>
      </c>
      <c r="AY270" s="178" t="s">
        <v>135</v>
      </c>
    </row>
    <row r="271" s="1" customFormat="1" ht="16.5" customHeight="1">
      <c r="B271" s="156"/>
      <c r="C271" s="157" t="s">
        <v>426</v>
      </c>
      <c r="D271" s="157" t="s">
        <v>136</v>
      </c>
      <c r="E271" s="158" t="s">
        <v>980</v>
      </c>
      <c r="F271" s="159" t="s">
        <v>981</v>
      </c>
      <c r="G271" s="160" t="s">
        <v>262</v>
      </c>
      <c r="H271" s="161">
        <v>23.899999999999999</v>
      </c>
      <c r="I271" s="162"/>
      <c r="J271" s="163">
        <f>ROUND(I271*H271,2)</f>
        <v>0</v>
      </c>
      <c r="K271" s="159" t="s">
        <v>194</v>
      </c>
      <c r="L271" s="35"/>
      <c r="M271" s="164" t="s">
        <v>1</v>
      </c>
      <c r="N271" s="165" t="s">
        <v>55</v>
      </c>
      <c r="O271" s="65"/>
      <c r="P271" s="166">
        <f>O271*H271</f>
        <v>0</v>
      </c>
      <c r="Q271" s="166">
        <v>0</v>
      </c>
      <c r="R271" s="166">
        <f>Q271*H271</f>
        <v>0</v>
      </c>
      <c r="S271" s="166">
        <v>0</v>
      </c>
      <c r="T271" s="167">
        <f>S271*H271</f>
        <v>0</v>
      </c>
      <c r="AR271" s="16" t="s">
        <v>154</v>
      </c>
      <c r="AT271" s="16" t="s">
        <v>136</v>
      </c>
      <c r="AU271" s="16" t="s">
        <v>93</v>
      </c>
      <c r="AY271" s="16" t="s">
        <v>135</v>
      </c>
      <c r="BE271" s="168">
        <f>IF(N271="základní",J271,0)</f>
        <v>0</v>
      </c>
      <c r="BF271" s="168">
        <f>IF(N271="snížená",J271,0)</f>
        <v>0</v>
      </c>
      <c r="BG271" s="168">
        <f>IF(N271="zákl. přenesená",J271,0)</f>
        <v>0</v>
      </c>
      <c r="BH271" s="168">
        <f>IF(N271="sníž. přenesená",J271,0)</f>
        <v>0</v>
      </c>
      <c r="BI271" s="168">
        <f>IF(N271="nulová",J271,0)</f>
        <v>0</v>
      </c>
      <c r="BJ271" s="16" t="s">
        <v>23</v>
      </c>
      <c r="BK271" s="168">
        <f>ROUND(I271*H271,2)</f>
        <v>0</v>
      </c>
      <c r="BL271" s="16" t="s">
        <v>154</v>
      </c>
      <c r="BM271" s="16" t="s">
        <v>982</v>
      </c>
    </row>
    <row r="272" s="10" customFormat="1">
      <c r="B272" s="169"/>
      <c r="D272" s="170" t="s">
        <v>143</v>
      </c>
      <c r="E272" s="171" t="s">
        <v>1</v>
      </c>
      <c r="F272" s="172" t="s">
        <v>863</v>
      </c>
      <c r="H272" s="171" t="s">
        <v>1</v>
      </c>
      <c r="I272" s="173"/>
      <c r="L272" s="169"/>
      <c r="M272" s="174"/>
      <c r="N272" s="175"/>
      <c r="O272" s="175"/>
      <c r="P272" s="175"/>
      <c r="Q272" s="175"/>
      <c r="R272" s="175"/>
      <c r="S272" s="175"/>
      <c r="T272" s="176"/>
      <c r="AT272" s="171" t="s">
        <v>143</v>
      </c>
      <c r="AU272" s="171" t="s">
        <v>93</v>
      </c>
      <c r="AV272" s="10" t="s">
        <v>23</v>
      </c>
      <c r="AW272" s="10" t="s">
        <v>46</v>
      </c>
      <c r="AX272" s="10" t="s">
        <v>84</v>
      </c>
      <c r="AY272" s="171" t="s">
        <v>135</v>
      </c>
    </row>
    <row r="273" s="10" customFormat="1">
      <c r="B273" s="169"/>
      <c r="D273" s="170" t="s">
        <v>143</v>
      </c>
      <c r="E273" s="171" t="s">
        <v>1</v>
      </c>
      <c r="F273" s="172" t="s">
        <v>983</v>
      </c>
      <c r="H273" s="171" t="s">
        <v>1</v>
      </c>
      <c r="I273" s="173"/>
      <c r="L273" s="169"/>
      <c r="M273" s="174"/>
      <c r="N273" s="175"/>
      <c r="O273" s="175"/>
      <c r="P273" s="175"/>
      <c r="Q273" s="175"/>
      <c r="R273" s="175"/>
      <c r="S273" s="175"/>
      <c r="T273" s="176"/>
      <c r="AT273" s="171" t="s">
        <v>143</v>
      </c>
      <c r="AU273" s="171" t="s">
        <v>93</v>
      </c>
      <c r="AV273" s="10" t="s">
        <v>23</v>
      </c>
      <c r="AW273" s="10" t="s">
        <v>46</v>
      </c>
      <c r="AX273" s="10" t="s">
        <v>84</v>
      </c>
      <c r="AY273" s="171" t="s">
        <v>135</v>
      </c>
    </row>
    <row r="274" s="11" customFormat="1">
      <c r="B274" s="177"/>
      <c r="D274" s="170" t="s">
        <v>143</v>
      </c>
      <c r="E274" s="178" t="s">
        <v>1</v>
      </c>
      <c r="F274" s="179" t="s">
        <v>984</v>
      </c>
      <c r="H274" s="180">
        <v>23.899999999999999</v>
      </c>
      <c r="I274" s="181"/>
      <c r="L274" s="177"/>
      <c r="M274" s="182"/>
      <c r="N274" s="183"/>
      <c r="O274" s="183"/>
      <c r="P274" s="183"/>
      <c r="Q274" s="183"/>
      <c r="R274" s="183"/>
      <c r="S274" s="183"/>
      <c r="T274" s="184"/>
      <c r="AT274" s="178" t="s">
        <v>143</v>
      </c>
      <c r="AU274" s="178" t="s">
        <v>93</v>
      </c>
      <c r="AV274" s="11" t="s">
        <v>93</v>
      </c>
      <c r="AW274" s="11" t="s">
        <v>46</v>
      </c>
      <c r="AX274" s="11" t="s">
        <v>23</v>
      </c>
      <c r="AY274" s="178" t="s">
        <v>135</v>
      </c>
    </row>
    <row r="275" s="9" customFormat="1" ht="22.8" customHeight="1">
      <c r="B275" s="145"/>
      <c r="D275" s="146" t="s">
        <v>83</v>
      </c>
      <c r="E275" s="194" t="s">
        <v>599</v>
      </c>
      <c r="F275" s="194" t="s">
        <v>600</v>
      </c>
      <c r="I275" s="148"/>
      <c r="J275" s="195">
        <f>BK275</f>
        <v>0</v>
      </c>
      <c r="L275" s="145"/>
      <c r="M275" s="150"/>
      <c r="N275" s="151"/>
      <c r="O275" s="151"/>
      <c r="P275" s="152">
        <f>SUM(P276:P285)</f>
        <v>0</v>
      </c>
      <c r="Q275" s="151"/>
      <c r="R275" s="152">
        <f>SUM(R276:R285)</f>
        <v>218.72499999999999</v>
      </c>
      <c r="S275" s="151"/>
      <c r="T275" s="153">
        <f>SUM(T276:T285)</f>
        <v>0</v>
      </c>
      <c r="AR275" s="146" t="s">
        <v>23</v>
      </c>
      <c r="AT275" s="154" t="s">
        <v>83</v>
      </c>
      <c r="AU275" s="154" t="s">
        <v>23</v>
      </c>
      <c r="AY275" s="146" t="s">
        <v>135</v>
      </c>
      <c r="BK275" s="155">
        <f>SUM(BK276:BK285)</f>
        <v>0</v>
      </c>
    </row>
    <row r="276" s="1" customFormat="1" ht="16.5" customHeight="1">
      <c r="B276" s="156"/>
      <c r="C276" s="157" t="s">
        <v>432</v>
      </c>
      <c r="D276" s="157" t="s">
        <v>136</v>
      </c>
      <c r="E276" s="158" t="s">
        <v>985</v>
      </c>
      <c r="F276" s="159" t="s">
        <v>986</v>
      </c>
      <c r="G276" s="160" t="s">
        <v>262</v>
      </c>
      <c r="H276" s="161">
        <v>1158.5</v>
      </c>
      <c r="I276" s="162"/>
      <c r="J276" s="163">
        <f>ROUND(I276*H276,2)</f>
        <v>0</v>
      </c>
      <c r="K276" s="159" t="s">
        <v>194</v>
      </c>
      <c r="L276" s="35"/>
      <c r="M276" s="164" t="s">
        <v>1</v>
      </c>
      <c r="N276" s="165" t="s">
        <v>55</v>
      </c>
      <c r="O276" s="65"/>
      <c r="P276" s="166">
        <f>O276*H276</f>
        <v>0</v>
      </c>
      <c r="Q276" s="166">
        <v>0</v>
      </c>
      <c r="R276" s="166">
        <f>Q276*H276</f>
        <v>0</v>
      </c>
      <c r="S276" s="166">
        <v>0</v>
      </c>
      <c r="T276" s="167">
        <f>S276*H276</f>
        <v>0</v>
      </c>
      <c r="AR276" s="16" t="s">
        <v>154</v>
      </c>
      <c r="AT276" s="16" t="s">
        <v>136</v>
      </c>
      <c r="AU276" s="16" t="s">
        <v>93</v>
      </c>
      <c r="AY276" s="16" t="s">
        <v>135</v>
      </c>
      <c r="BE276" s="168">
        <f>IF(N276="základní",J276,0)</f>
        <v>0</v>
      </c>
      <c r="BF276" s="168">
        <f>IF(N276="snížená",J276,0)</f>
        <v>0</v>
      </c>
      <c r="BG276" s="168">
        <f>IF(N276="zákl. přenesená",J276,0)</f>
        <v>0</v>
      </c>
      <c r="BH276" s="168">
        <f>IF(N276="sníž. přenesená",J276,0)</f>
        <v>0</v>
      </c>
      <c r="BI276" s="168">
        <f>IF(N276="nulová",J276,0)</f>
        <v>0</v>
      </c>
      <c r="BJ276" s="16" t="s">
        <v>23</v>
      </c>
      <c r="BK276" s="168">
        <f>ROUND(I276*H276,2)</f>
        <v>0</v>
      </c>
      <c r="BL276" s="16" t="s">
        <v>154</v>
      </c>
      <c r="BM276" s="16" t="s">
        <v>987</v>
      </c>
    </row>
    <row r="277" s="10" customFormat="1">
      <c r="B277" s="169"/>
      <c r="D277" s="170" t="s">
        <v>143</v>
      </c>
      <c r="E277" s="171" t="s">
        <v>1</v>
      </c>
      <c r="F277" s="172" t="s">
        <v>863</v>
      </c>
      <c r="H277" s="171" t="s">
        <v>1</v>
      </c>
      <c r="I277" s="173"/>
      <c r="L277" s="169"/>
      <c r="M277" s="174"/>
      <c r="N277" s="175"/>
      <c r="O277" s="175"/>
      <c r="P277" s="175"/>
      <c r="Q277" s="175"/>
      <c r="R277" s="175"/>
      <c r="S277" s="175"/>
      <c r="T277" s="176"/>
      <c r="AT277" s="171" t="s">
        <v>143</v>
      </c>
      <c r="AU277" s="171" t="s">
        <v>93</v>
      </c>
      <c r="AV277" s="10" t="s">
        <v>23</v>
      </c>
      <c r="AW277" s="10" t="s">
        <v>46</v>
      </c>
      <c r="AX277" s="10" t="s">
        <v>84</v>
      </c>
      <c r="AY277" s="171" t="s">
        <v>135</v>
      </c>
    </row>
    <row r="278" s="10" customFormat="1">
      <c r="B278" s="169"/>
      <c r="D278" s="170" t="s">
        <v>143</v>
      </c>
      <c r="E278" s="171" t="s">
        <v>1</v>
      </c>
      <c r="F278" s="172" t="s">
        <v>979</v>
      </c>
      <c r="H278" s="171" t="s">
        <v>1</v>
      </c>
      <c r="I278" s="173"/>
      <c r="L278" s="169"/>
      <c r="M278" s="174"/>
      <c r="N278" s="175"/>
      <c r="O278" s="175"/>
      <c r="P278" s="175"/>
      <c r="Q278" s="175"/>
      <c r="R278" s="175"/>
      <c r="S278" s="175"/>
      <c r="T278" s="176"/>
      <c r="AT278" s="171" t="s">
        <v>143</v>
      </c>
      <c r="AU278" s="171" t="s">
        <v>93</v>
      </c>
      <c r="AV278" s="10" t="s">
        <v>23</v>
      </c>
      <c r="AW278" s="10" t="s">
        <v>46</v>
      </c>
      <c r="AX278" s="10" t="s">
        <v>84</v>
      </c>
      <c r="AY278" s="171" t="s">
        <v>135</v>
      </c>
    </row>
    <row r="279" s="11" customFormat="1">
      <c r="B279" s="177"/>
      <c r="D279" s="170" t="s">
        <v>143</v>
      </c>
      <c r="E279" s="178" t="s">
        <v>1</v>
      </c>
      <c r="F279" s="179" t="s">
        <v>864</v>
      </c>
      <c r="H279" s="180">
        <v>1158.5</v>
      </c>
      <c r="I279" s="181"/>
      <c r="L279" s="177"/>
      <c r="M279" s="182"/>
      <c r="N279" s="183"/>
      <c r="O279" s="183"/>
      <c r="P279" s="183"/>
      <c r="Q279" s="183"/>
      <c r="R279" s="183"/>
      <c r="S279" s="183"/>
      <c r="T279" s="184"/>
      <c r="AT279" s="178" t="s">
        <v>143</v>
      </c>
      <c r="AU279" s="178" t="s">
        <v>93</v>
      </c>
      <c r="AV279" s="11" t="s">
        <v>93</v>
      </c>
      <c r="AW279" s="11" t="s">
        <v>46</v>
      </c>
      <c r="AX279" s="11" t="s">
        <v>23</v>
      </c>
      <c r="AY279" s="178" t="s">
        <v>135</v>
      </c>
    </row>
    <row r="280" s="1" customFormat="1" ht="16.5" customHeight="1">
      <c r="B280" s="156"/>
      <c r="C280" s="204" t="s">
        <v>437</v>
      </c>
      <c r="D280" s="204" t="s">
        <v>245</v>
      </c>
      <c r="E280" s="205" t="s">
        <v>988</v>
      </c>
      <c r="F280" s="206" t="s">
        <v>989</v>
      </c>
      <c r="G280" s="207" t="s">
        <v>248</v>
      </c>
      <c r="H280" s="208">
        <v>10.195</v>
      </c>
      <c r="I280" s="209"/>
      <c r="J280" s="210">
        <f>ROUND(I280*H280,2)</f>
        <v>0</v>
      </c>
      <c r="K280" s="206" t="s">
        <v>194</v>
      </c>
      <c r="L280" s="211"/>
      <c r="M280" s="212" t="s">
        <v>1</v>
      </c>
      <c r="N280" s="213" t="s">
        <v>55</v>
      </c>
      <c r="O280" s="65"/>
      <c r="P280" s="166">
        <f>O280*H280</f>
        <v>0</v>
      </c>
      <c r="Q280" s="166">
        <v>1</v>
      </c>
      <c r="R280" s="166">
        <f>Q280*H280</f>
        <v>10.195</v>
      </c>
      <c r="S280" s="166">
        <v>0</v>
      </c>
      <c r="T280" s="167">
        <f>S280*H280</f>
        <v>0</v>
      </c>
      <c r="AR280" s="16" t="s">
        <v>229</v>
      </c>
      <c r="AT280" s="16" t="s">
        <v>245</v>
      </c>
      <c r="AU280" s="16" t="s">
        <v>93</v>
      </c>
      <c r="AY280" s="16" t="s">
        <v>135</v>
      </c>
      <c r="BE280" s="168">
        <f>IF(N280="základní",J280,0)</f>
        <v>0</v>
      </c>
      <c r="BF280" s="168">
        <f>IF(N280="snížená",J280,0)</f>
        <v>0</v>
      </c>
      <c r="BG280" s="168">
        <f>IF(N280="zákl. přenesená",J280,0)</f>
        <v>0</v>
      </c>
      <c r="BH280" s="168">
        <f>IF(N280="sníž. přenesená",J280,0)</f>
        <v>0</v>
      </c>
      <c r="BI280" s="168">
        <f>IF(N280="nulová",J280,0)</f>
        <v>0</v>
      </c>
      <c r="BJ280" s="16" t="s">
        <v>23</v>
      </c>
      <c r="BK280" s="168">
        <f>ROUND(I280*H280,2)</f>
        <v>0</v>
      </c>
      <c r="BL280" s="16" t="s">
        <v>154</v>
      </c>
      <c r="BM280" s="16" t="s">
        <v>990</v>
      </c>
    </row>
    <row r="281" s="10" customFormat="1">
      <c r="B281" s="169"/>
      <c r="D281" s="170" t="s">
        <v>143</v>
      </c>
      <c r="E281" s="171" t="s">
        <v>1</v>
      </c>
      <c r="F281" s="172" t="s">
        <v>201</v>
      </c>
      <c r="H281" s="171" t="s">
        <v>1</v>
      </c>
      <c r="I281" s="173"/>
      <c r="L281" s="169"/>
      <c r="M281" s="174"/>
      <c r="N281" s="175"/>
      <c r="O281" s="175"/>
      <c r="P281" s="175"/>
      <c r="Q281" s="175"/>
      <c r="R281" s="175"/>
      <c r="S281" s="175"/>
      <c r="T281" s="176"/>
      <c r="AT281" s="171" t="s">
        <v>143</v>
      </c>
      <c r="AU281" s="171" t="s">
        <v>93</v>
      </c>
      <c r="AV281" s="10" t="s">
        <v>23</v>
      </c>
      <c r="AW281" s="10" t="s">
        <v>46</v>
      </c>
      <c r="AX281" s="10" t="s">
        <v>84</v>
      </c>
      <c r="AY281" s="171" t="s">
        <v>135</v>
      </c>
    </row>
    <row r="282" s="11" customFormat="1">
      <c r="B282" s="177"/>
      <c r="D282" s="170" t="s">
        <v>143</v>
      </c>
      <c r="E282" s="178" t="s">
        <v>1</v>
      </c>
      <c r="F282" s="179" t="s">
        <v>991</v>
      </c>
      <c r="H282" s="180">
        <v>10.195</v>
      </c>
      <c r="I282" s="181"/>
      <c r="L282" s="177"/>
      <c r="M282" s="182"/>
      <c r="N282" s="183"/>
      <c r="O282" s="183"/>
      <c r="P282" s="183"/>
      <c r="Q282" s="183"/>
      <c r="R282" s="183"/>
      <c r="S282" s="183"/>
      <c r="T282" s="184"/>
      <c r="AT282" s="178" t="s">
        <v>143</v>
      </c>
      <c r="AU282" s="178" t="s">
        <v>93</v>
      </c>
      <c r="AV282" s="11" t="s">
        <v>93</v>
      </c>
      <c r="AW282" s="11" t="s">
        <v>46</v>
      </c>
      <c r="AX282" s="11" t="s">
        <v>23</v>
      </c>
      <c r="AY282" s="178" t="s">
        <v>135</v>
      </c>
    </row>
    <row r="283" s="1" customFormat="1" ht="16.5" customHeight="1">
      <c r="B283" s="156"/>
      <c r="C283" s="204" t="s">
        <v>450</v>
      </c>
      <c r="D283" s="204" t="s">
        <v>245</v>
      </c>
      <c r="E283" s="205" t="s">
        <v>246</v>
      </c>
      <c r="F283" s="206" t="s">
        <v>247</v>
      </c>
      <c r="G283" s="207" t="s">
        <v>248</v>
      </c>
      <c r="H283" s="208">
        <v>208.53</v>
      </c>
      <c r="I283" s="209"/>
      <c r="J283" s="210">
        <f>ROUND(I283*H283,2)</f>
        <v>0</v>
      </c>
      <c r="K283" s="206" t="s">
        <v>194</v>
      </c>
      <c r="L283" s="211"/>
      <c r="M283" s="212" t="s">
        <v>1</v>
      </c>
      <c r="N283" s="213" t="s">
        <v>55</v>
      </c>
      <c r="O283" s="65"/>
      <c r="P283" s="166">
        <f>O283*H283</f>
        <v>0</v>
      </c>
      <c r="Q283" s="166">
        <v>1</v>
      </c>
      <c r="R283" s="166">
        <f>Q283*H283</f>
        <v>208.53</v>
      </c>
      <c r="S283" s="166">
        <v>0</v>
      </c>
      <c r="T283" s="167">
        <f>S283*H283</f>
        <v>0</v>
      </c>
      <c r="AR283" s="16" t="s">
        <v>229</v>
      </c>
      <c r="AT283" s="16" t="s">
        <v>245</v>
      </c>
      <c r="AU283" s="16" t="s">
        <v>93</v>
      </c>
      <c r="AY283" s="16" t="s">
        <v>135</v>
      </c>
      <c r="BE283" s="168">
        <f>IF(N283="základní",J283,0)</f>
        <v>0</v>
      </c>
      <c r="BF283" s="168">
        <f>IF(N283="snížená",J283,0)</f>
        <v>0</v>
      </c>
      <c r="BG283" s="168">
        <f>IF(N283="zákl. přenesená",J283,0)</f>
        <v>0</v>
      </c>
      <c r="BH283" s="168">
        <f>IF(N283="sníž. přenesená",J283,0)</f>
        <v>0</v>
      </c>
      <c r="BI283" s="168">
        <f>IF(N283="nulová",J283,0)</f>
        <v>0</v>
      </c>
      <c r="BJ283" s="16" t="s">
        <v>23</v>
      </c>
      <c r="BK283" s="168">
        <f>ROUND(I283*H283,2)</f>
        <v>0</v>
      </c>
      <c r="BL283" s="16" t="s">
        <v>154</v>
      </c>
      <c r="BM283" s="16" t="s">
        <v>992</v>
      </c>
    </row>
    <row r="284" s="10" customFormat="1">
      <c r="B284" s="169"/>
      <c r="D284" s="170" t="s">
        <v>143</v>
      </c>
      <c r="E284" s="171" t="s">
        <v>1</v>
      </c>
      <c r="F284" s="172" t="s">
        <v>271</v>
      </c>
      <c r="H284" s="171" t="s">
        <v>1</v>
      </c>
      <c r="I284" s="173"/>
      <c r="L284" s="169"/>
      <c r="M284" s="174"/>
      <c r="N284" s="175"/>
      <c r="O284" s="175"/>
      <c r="P284" s="175"/>
      <c r="Q284" s="175"/>
      <c r="R284" s="175"/>
      <c r="S284" s="175"/>
      <c r="T284" s="176"/>
      <c r="AT284" s="171" t="s">
        <v>143</v>
      </c>
      <c r="AU284" s="171" t="s">
        <v>93</v>
      </c>
      <c r="AV284" s="10" t="s">
        <v>23</v>
      </c>
      <c r="AW284" s="10" t="s">
        <v>46</v>
      </c>
      <c r="AX284" s="10" t="s">
        <v>84</v>
      </c>
      <c r="AY284" s="171" t="s">
        <v>135</v>
      </c>
    </row>
    <row r="285" s="11" customFormat="1">
      <c r="B285" s="177"/>
      <c r="D285" s="170" t="s">
        <v>143</v>
      </c>
      <c r="E285" s="178" t="s">
        <v>1</v>
      </c>
      <c r="F285" s="179" t="s">
        <v>993</v>
      </c>
      <c r="H285" s="180">
        <v>208.53</v>
      </c>
      <c r="I285" s="181"/>
      <c r="L285" s="177"/>
      <c r="M285" s="182"/>
      <c r="N285" s="183"/>
      <c r="O285" s="183"/>
      <c r="P285" s="183"/>
      <c r="Q285" s="183"/>
      <c r="R285" s="183"/>
      <c r="S285" s="183"/>
      <c r="T285" s="184"/>
      <c r="AT285" s="178" t="s">
        <v>143</v>
      </c>
      <c r="AU285" s="178" t="s">
        <v>93</v>
      </c>
      <c r="AV285" s="11" t="s">
        <v>93</v>
      </c>
      <c r="AW285" s="11" t="s">
        <v>46</v>
      </c>
      <c r="AX285" s="11" t="s">
        <v>23</v>
      </c>
      <c r="AY285" s="178" t="s">
        <v>135</v>
      </c>
    </row>
    <row r="286" s="9" customFormat="1" ht="22.8" customHeight="1">
      <c r="B286" s="145"/>
      <c r="D286" s="146" t="s">
        <v>83</v>
      </c>
      <c r="E286" s="194" t="s">
        <v>616</v>
      </c>
      <c r="F286" s="194" t="s">
        <v>617</v>
      </c>
      <c r="I286" s="148"/>
      <c r="J286" s="195">
        <f>BK286</f>
        <v>0</v>
      </c>
      <c r="L286" s="145"/>
      <c r="M286" s="150"/>
      <c r="N286" s="151"/>
      <c r="O286" s="151"/>
      <c r="P286" s="152">
        <f>SUM(P287:P289)</f>
        <v>0</v>
      </c>
      <c r="Q286" s="151"/>
      <c r="R286" s="152">
        <f>SUM(R287:R289)</f>
        <v>0</v>
      </c>
      <c r="S286" s="151"/>
      <c r="T286" s="153">
        <f>SUM(T287:T289)</f>
        <v>0</v>
      </c>
      <c r="AR286" s="146" t="s">
        <v>23</v>
      </c>
      <c r="AT286" s="154" t="s">
        <v>83</v>
      </c>
      <c r="AU286" s="154" t="s">
        <v>23</v>
      </c>
      <c r="AY286" s="146" t="s">
        <v>135</v>
      </c>
      <c r="BK286" s="155">
        <f>SUM(BK287:BK289)</f>
        <v>0</v>
      </c>
    </row>
    <row r="287" s="1" customFormat="1" ht="16.5" customHeight="1">
      <c r="B287" s="156"/>
      <c r="C287" s="157" t="s">
        <v>456</v>
      </c>
      <c r="D287" s="157" t="s">
        <v>136</v>
      </c>
      <c r="E287" s="158" t="s">
        <v>994</v>
      </c>
      <c r="F287" s="159" t="s">
        <v>995</v>
      </c>
      <c r="G287" s="160" t="s">
        <v>262</v>
      </c>
      <c r="H287" s="161">
        <v>8.5</v>
      </c>
      <c r="I287" s="162"/>
      <c r="J287" s="163">
        <f>ROUND(I287*H287,2)</f>
        <v>0</v>
      </c>
      <c r="K287" s="159" t="s">
        <v>194</v>
      </c>
      <c r="L287" s="35"/>
      <c r="M287" s="164" t="s">
        <v>1</v>
      </c>
      <c r="N287" s="165" t="s">
        <v>55</v>
      </c>
      <c r="O287" s="65"/>
      <c r="P287" s="166">
        <f>O287*H287</f>
        <v>0</v>
      </c>
      <c r="Q287" s="166">
        <v>0</v>
      </c>
      <c r="R287" s="166">
        <f>Q287*H287</f>
        <v>0</v>
      </c>
      <c r="S287" s="166">
        <v>0</v>
      </c>
      <c r="T287" s="167">
        <f>S287*H287</f>
        <v>0</v>
      </c>
      <c r="AR287" s="16" t="s">
        <v>154</v>
      </c>
      <c r="AT287" s="16" t="s">
        <v>136</v>
      </c>
      <c r="AU287" s="16" t="s">
        <v>93</v>
      </c>
      <c r="AY287" s="16" t="s">
        <v>135</v>
      </c>
      <c r="BE287" s="168">
        <f>IF(N287="základní",J287,0)</f>
        <v>0</v>
      </c>
      <c r="BF287" s="168">
        <f>IF(N287="snížená",J287,0)</f>
        <v>0</v>
      </c>
      <c r="BG287" s="168">
        <f>IF(N287="zákl. přenesená",J287,0)</f>
        <v>0</v>
      </c>
      <c r="BH287" s="168">
        <f>IF(N287="sníž. přenesená",J287,0)</f>
        <v>0</v>
      </c>
      <c r="BI287" s="168">
        <f>IF(N287="nulová",J287,0)</f>
        <v>0</v>
      </c>
      <c r="BJ287" s="16" t="s">
        <v>23</v>
      </c>
      <c r="BK287" s="168">
        <f>ROUND(I287*H287,2)</f>
        <v>0</v>
      </c>
      <c r="BL287" s="16" t="s">
        <v>154</v>
      </c>
      <c r="BM287" s="16" t="s">
        <v>996</v>
      </c>
    </row>
    <row r="288" s="10" customFormat="1">
      <c r="B288" s="169"/>
      <c r="D288" s="170" t="s">
        <v>143</v>
      </c>
      <c r="E288" s="171" t="s">
        <v>1</v>
      </c>
      <c r="F288" s="172" t="s">
        <v>997</v>
      </c>
      <c r="H288" s="171" t="s">
        <v>1</v>
      </c>
      <c r="I288" s="173"/>
      <c r="L288" s="169"/>
      <c r="M288" s="174"/>
      <c r="N288" s="175"/>
      <c r="O288" s="175"/>
      <c r="P288" s="175"/>
      <c r="Q288" s="175"/>
      <c r="R288" s="175"/>
      <c r="S288" s="175"/>
      <c r="T288" s="176"/>
      <c r="AT288" s="171" t="s">
        <v>143</v>
      </c>
      <c r="AU288" s="171" t="s">
        <v>93</v>
      </c>
      <c r="AV288" s="10" t="s">
        <v>23</v>
      </c>
      <c r="AW288" s="10" t="s">
        <v>46</v>
      </c>
      <c r="AX288" s="10" t="s">
        <v>84</v>
      </c>
      <c r="AY288" s="171" t="s">
        <v>135</v>
      </c>
    </row>
    <row r="289" s="11" customFormat="1">
      <c r="B289" s="177"/>
      <c r="D289" s="170" t="s">
        <v>143</v>
      </c>
      <c r="E289" s="178" t="s">
        <v>1</v>
      </c>
      <c r="F289" s="179" t="s">
        <v>998</v>
      </c>
      <c r="H289" s="180">
        <v>8.5</v>
      </c>
      <c r="I289" s="181"/>
      <c r="L289" s="177"/>
      <c r="M289" s="182"/>
      <c r="N289" s="183"/>
      <c r="O289" s="183"/>
      <c r="P289" s="183"/>
      <c r="Q289" s="183"/>
      <c r="R289" s="183"/>
      <c r="S289" s="183"/>
      <c r="T289" s="184"/>
      <c r="AT289" s="178" t="s">
        <v>143</v>
      </c>
      <c r="AU289" s="178" t="s">
        <v>93</v>
      </c>
      <c r="AV289" s="11" t="s">
        <v>93</v>
      </c>
      <c r="AW289" s="11" t="s">
        <v>46</v>
      </c>
      <c r="AX289" s="11" t="s">
        <v>23</v>
      </c>
      <c r="AY289" s="178" t="s">
        <v>135</v>
      </c>
    </row>
    <row r="290" s="9" customFormat="1" ht="22.8" customHeight="1">
      <c r="B290" s="145"/>
      <c r="D290" s="146" t="s">
        <v>83</v>
      </c>
      <c r="E290" s="194" t="s">
        <v>999</v>
      </c>
      <c r="F290" s="194" t="s">
        <v>1000</v>
      </c>
      <c r="I290" s="148"/>
      <c r="J290" s="195">
        <f>BK290</f>
        <v>0</v>
      </c>
      <c r="L290" s="145"/>
      <c r="M290" s="150"/>
      <c r="N290" s="151"/>
      <c r="O290" s="151"/>
      <c r="P290" s="152">
        <f>SUM(P291:P316)</f>
        <v>0</v>
      </c>
      <c r="Q290" s="151"/>
      <c r="R290" s="152">
        <f>SUM(R291:R316)</f>
        <v>269.35344000000009</v>
      </c>
      <c r="S290" s="151"/>
      <c r="T290" s="153">
        <f>SUM(T291:T316)</f>
        <v>0</v>
      </c>
      <c r="AR290" s="146" t="s">
        <v>23</v>
      </c>
      <c r="AT290" s="154" t="s">
        <v>83</v>
      </c>
      <c r="AU290" s="154" t="s">
        <v>23</v>
      </c>
      <c r="AY290" s="146" t="s">
        <v>135</v>
      </c>
      <c r="BK290" s="155">
        <f>SUM(BK291:BK316)</f>
        <v>0</v>
      </c>
    </row>
    <row r="291" s="1" customFormat="1" ht="16.5" customHeight="1">
      <c r="B291" s="156"/>
      <c r="C291" s="157" t="s">
        <v>463</v>
      </c>
      <c r="D291" s="157" t="s">
        <v>136</v>
      </c>
      <c r="E291" s="158" t="s">
        <v>1001</v>
      </c>
      <c r="F291" s="159" t="s">
        <v>1002</v>
      </c>
      <c r="G291" s="160" t="s">
        <v>262</v>
      </c>
      <c r="H291" s="161">
        <v>856.39999999999998</v>
      </c>
      <c r="I291" s="162"/>
      <c r="J291" s="163">
        <f>ROUND(I291*H291,2)</f>
        <v>0</v>
      </c>
      <c r="K291" s="159" t="s">
        <v>194</v>
      </c>
      <c r="L291" s="35"/>
      <c r="M291" s="164" t="s">
        <v>1</v>
      </c>
      <c r="N291" s="165" t="s">
        <v>55</v>
      </c>
      <c r="O291" s="65"/>
      <c r="P291" s="166">
        <f>O291*H291</f>
        <v>0</v>
      </c>
      <c r="Q291" s="166">
        <v>0.084250000000000005</v>
      </c>
      <c r="R291" s="166">
        <f>Q291*H291</f>
        <v>72.151700000000005</v>
      </c>
      <c r="S291" s="166">
        <v>0</v>
      </c>
      <c r="T291" s="167">
        <f>S291*H291</f>
        <v>0</v>
      </c>
      <c r="AR291" s="16" t="s">
        <v>154</v>
      </c>
      <c r="AT291" s="16" t="s">
        <v>136</v>
      </c>
      <c r="AU291" s="16" t="s">
        <v>93</v>
      </c>
      <c r="AY291" s="16" t="s">
        <v>135</v>
      </c>
      <c r="BE291" s="168">
        <f>IF(N291="základní",J291,0)</f>
        <v>0</v>
      </c>
      <c r="BF291" s="168">
        <f>IF(N291="snížená",J291,0)</f>
        <v>0</v>
      </c>
      <c r="BG291" s="168">
        <f>IF(N291="zákl. přenesená",J291,0)</f>
        <v>0</v>
      </c>
      <c r="BH291" s="168">
        <f>IF(N291="sníž. přenesená",J291,0)</f>
        <v>0</v>
      </c>
      <c r="BI291" s="168">
        <f>IF(N291="nulová",J291,0)</f>
        <v>0</v>
      </c>
      <c r="BJ291" s="16" t="s">
        <v>23</v>
      </c>
      <c r="BK291" s="168">
        <f>ROUND(I291*H291,2)</f>
        <v>0</v>
      </c>
      <c r="BL291" s="16" t="s">
        <v>154</v>
      </c>
      <c r="BM291" s="16" t="s">
        <v>1003</v>
      </c>
    </row>
    <row r="292" s="10" customFormat="1">
      <c r="B292" s="169"/>
      <c r="D292" s="170" t="s">
        <v>143</v>
      </c>
      <c r="E292" s="171" t="s">
        <v>1</v>
      </c>
      <c r="F292" s="172" t="s">
        <v>863</v>
      </c>
      <c r="H292" s="171" t="s">
        <v>1</v>
      </c>
      <c r="I292" s="173"/>
      <c r="L292" s="169"/>
      <c r="M292" s="174"/>
      <c r="N292" s="175"/>
      <c r="O292" s="175"/>
      <c r="P292" s="175"/>
      <c r="Q292" s="175"/>
      <c r="R292" s="175"/>
      <c r="S292" s="175"/>
      <c r="T292" s="176"/>
      <c r="AT292" s="171" t="s">
        <v>143</v>
      </c>
      <c r="AU292" s="171" t="s">
        <v>93</v>
      </c>
      <c r="AV292" s="10" t="s">
        <v>23</v>
      </c>
      <c r="AW292" s="10" t="s">
        <v>46</v>
      </c>
      <c r="AX292" s="10" t="s">
        <v>84</v>
      </c>
      <c r="AY292" s="171" t="s">
        <v>135</v>
      </c>
    </row>
    <row r="293" s="11" customFormat="1">
      <c r="B293" s="177"/>
      <c r="D293" s="170" t="s">
        <v>143</v>
      </c>
      <c r="E293" s="178" t="s">
        <v>1</v>
      </c>
      <c r="F293" s="179" t="s">
        <v>1004</v>
      </c>
      <c r="H293" s="180">
        <v>856.39999999999998</v>
      </c>
      <c r="I293" s="181"/>
      <c r="L293" s="177"/>
      <c r="M293" s="182"/>
      <c r="N293" s="183"/>
      <c r="O293" s="183"/>
      <c r="P293" s="183"/>
      <c r="Q293" s="183"/>
      <c r="R293" s="183"/>
      <c r="S293" s="183"/>
      <c r="T293" s="184"/>
      <c r="AT293" s="178" t="s">
        <v>143</v>
      </c>
      <c r="AU293" s="178" t="s">
        <v>93</v>
      </c>
      <c r="AV293" s="11" t="s">
        <v>93</v>
      </c>
      <c r="AW293" s="11" t="s">
        <v>46</v>
      </c>
      <c r="AX293" s="11" t="s">
        <v>23</v>
      </c>
      <c r="AY293" s="178" t="s">
        <v>135</v>
      </c>
    </row>
    <row r="294" s="1" customFormat="1" ht="16.5" customHeight="1">
      <c r="B294" s="156"/>
      <c r="C294" s="204" t="s">
        <v>469</v>
      </c>
      <c r="D294" s="204" t="s">
        <v>245</v>
      </c>
      <c r="E294" s="205" t="s">
        <v>1005</v>
      </c>
      <c r="F294" s="206" t="s">
        <v>1006</v>
      </c>
      <c r="G294" s="207" t="s">
        <v>262</v>
      </c>
      <c r="H294" s="208">
        <v>966.10500000000002</v>
      </c>
      <c r="I294" s="209"/>
      <c r="J294" s="210">
        <f>ROUND(I294*H294,2)</f>
        <v>0</v>
      </c>
      <c r="K294" s="206" t="s">
        <v>194</v>
      </c>
      <c r="L294" s="211"/>
      <c r="M294" s="212" t="s">
        <v>1</v>
      </c>
      <c r="N294" s="213" t="s">
        <v>55</v>
      </c>
      <c r="O294" s="65"/>
      <c r="P294" s="166">
        <f>O294*H294</f>
        <v>0</v>
      </c>
      <c r="Q294" s="166">
        <v>0.113</v>
      </c>
      <c r="R294" s="166">
        <f>Q294*H294</f>
        <v>109.169865</v>
      </c>
      <c r="S294" s="166">
        <v>0</v>
      </c>
      <c r="T294" s="167">
        <f>S294*H294</f>
        <v>0</v>
      </c>
      <c r="AR294" s="16" t="s">
        <v>229</v>
      </c>
      <c r="AT294" s="16" t="s">
        <v>245</v>
      </c>
      <c r="AU294" s="16" t="s">
        <v>93</v>
      </c>
      <c r="AY294" s="16" t="s">
        <v>135</v>
      </c>
      <c r="BE294" s="168">
        <f>IF(N294="základní",J294,0)</f>
        <v>0</v>
      </c>
      <c r="BF294" s="168">
        <f>IF(N294="snížená",J294,0)</f>
        <v>0</v>
      </c>
      <c r="BG294" s="168">
        <f>IF(N294="zákl. přenesená",J294,0)</f>
        <v>0</v>
      </c>
      <c r="BH294" s="168">
        <f>IF(N294="sníž. přenesená",J294,0)</f>
        <v>0</v>
      </c>
      <c r="BI294" s="168">
        <f>IF(N294="nulová",J294,0)</f>
        <v>0</v>
      </c>
      <c r="BJ294" s="16" t="s">
        <v>23</v>
      </c>
      <c r="BK294" s="168">
        <f>ROUND(I294*H294,2)</f>
        <v>0</v>
      </c>
      <c r="BL294" s="16" t="s">
        <v>154</v>
      </c>
      <c r="BM294" s="16" t="s">
        <v>1007</v>
      </c>
    </row>
    <row r="295" s="10" customFormat="1">
      <c r="B295" s="169"/>
      <c r="D295" s="170" t="s">
        <v>143</v>
      </c>
      <c r="E295" s="171" t="s">
        <v>1</v>
      </c>
      <c r="F295" s="172" t="s">
        <v>201</v>
      </c>
      <c r="H295" s="171" t="s">
        <v>1</v>
      </c>
      <c r="I295" s="173"/>
      <c r="L295" s="169"/>
      <c r="M295" s="174"/>
      <c r="N295" s="175"/>
      <c r="O295" s="175"/>
      <c r="P295" s="175"/>
      <c r="Q295" s="175"/>
      <c r="R295" s="175"/>
      <c r="S295" s="175"/>
      <c r="T295" s="176"/>
      <c r="AT295" s="171" t="s">
        <v>143</v>
      </c>
      <c r="AU295" s="171" t="s">
        <v>93</v>
      </c>
      <c r="AV295" s="10" t="s">
        <v>23</v>
      </c>
      <c r="AW295" s="10" t="s">
        <v>46</v>
      </c>
      <c r="AX295" s="10" t="s">
        <v>84</v>
      </c>
      <c r="AY295" s="171" t="s">
        <v>135</v>
      </c>
    </row>
    <row r="296" s="11" customFormat="1">
      <c r="B296" s="177"/>
      <c r="D296" s="170" t="s">
        <v>143</v>
      </c>
      <c r="E296" s="178" t="s">
        <v>1</v>
      </c>
      <c r="F296" s="179" t="s">
        <v>1008</v>
      </c>
      <c r="H296" s="180">
        <v>966.10500000000002</v>
      </c>
      <c r="I296" s="181"/>
      <c r="L296" s="177"/>
      <c r="M296" s="182"/>
      <c r="N296" s="183"/>
      <c r="O296" s="183"/>
      <c r="P296" s="183"/>
      <c r="Q296" s="183"/>
      <c r="R296" s="183"/>
      <c r="S296" s="183"/>
      <c r="T296" s="184"/>
      <c r="AT296" s="178" t="s">
        <v>143</v>
      </c>
      <c r="AU296" s="178" t="s">
        <v>93</v>
      </c>
      <c r="AV296" s="11" t="s">
        <v>93</v>
      </c>
      <c r="AW296" s="11" t="s">
        <v>46</v>
      </c>
      <c r="AX296" s="11" t="s">
        <v>23</v>
      </c>
      <c r="AY296" s="178" t="s">
        <v>135</v>
      </c>
    </row>
    <row r="297" s="1" customFormat="1" ht="16.5" customHeight="1">
      <c r="B297" s="156"/>
      <c r="C297" s="204" t="s">
        <v>474</v>
      </c>
      <c r="D297" s="204" t="s">
        <v>245</v>
      </c>
      <c r="E297" s="205" t="s">
        <v>1009</v>
      </c>
      <c r="F297" s="206" t="s">
        <v>1010</v>
      </c>
      <c r="G297" s="207" t="s">
        <v>262</v>
      </c>
      <c r="H297" s="208">
        <v>70.034999999999997</v>
      </c>
      <c r="I297" s="209"/>
      <c r="J297" s="210">
        <f>ROUND(I297*H297,2)</f>
        <v>0</v>
      </c>
      <c r="K297" s="206" t="s">
        <v>194</v>
      </c>
      <c r="L297" s="211"/>
      <c r="M297" s="212" t="s">
        <v>1</v>
      </c>
      <c r="N297" s="213" t="s">
        <v>55</v>
      </c>
      <c r="O297" s="65"/>
      <c r="P297" s="166">
        <f>O297*H297</f>
        <v>0</v>
      </c>
      <c r="Q297" s="166">
        <v>0.14599999999999999</v>
      </c>
      <c r="R297" s="166">
        <f>Q297*H297</f>
        <v>10.225109999999999</v>
      </c>
      <c r="S297" s="166">
        <v>0</v>
      </c>
      <c r="T297" s="167">
        <f>S297*H297</f>
        <v>0</v>
      </c>
      <c r="AR297" s="16" t="s">
        <v>229</v>
      </c>
      <c r="AT297" s="16" t="s">
        <v>245</v>
      </c>
      <c r="AU297" s="16" t="s">
        <v>93</v>
      </c>
      <c r="AY297" s="16" t="s">
        <v>135</v>
      </c>
      <c r="BE297" s="168">
        <f>IF(N297="základní",J297,0)</f>
        <v>0</v>
      </c>
      <c r="BF297" s="168">
        <f>IF(N297="snížená",J297,0)</f>
        <v>0</v>
      </c>
      <c r="BG297" s="168">
        <f>IF(N297="zákl. přenesená",J297,0)</f>
        <v>0</v>
      </c>
      <c r="BH297" s="168">
        <f>IF(N297="sníž. přenesená",J297,0)</f>
        <v>0</v>
      </c>
      <c r="BI297" s="168">
        <f>IF(N297="nulová",J297,0)</f>
        <v>0</v>
      </c>
      <c r="BJ297" s="16" t="s">
        <v>23</v>
      </c>
      <c r="BK297" s="168">
        <f>ROUND(I297*H297,2)</f>
        <v>0</v>
      </c>
      <c r="BL297" s="16" t="s">
        <v>154</v>
      </c>
      <c r="BM297" s="16" t="s">
        <v>1011</v>
      </c>
    </row>
    <row r="298" s="10" customFormat="1">
      <c r="B298" s="169"/>
      <c r="D298" s="170" t="s">
        <v>143</v>
      </c>
      <c r="E298" s="171" t="s">
        <v>1</v>
      </c>
      <c r="F298" s="172" t="s">
        <v>201</v>
      </c>
      <c r="H298" s="171" t="s">
        <v>1</v>
      </c>
      <c r="I298" s="173"/>
      <c r="L298" s="169"/>
      <c r="M298" s="174"/>
      <c r="N298" s="175"/>
      <c r="O298" s="175"/>
      <c r="P298" s="175"/>
      <c r="Q298" s="175"/>
      <c r="R298" s="175"/>
      <c r="S298" s="175"/>
      <c r="T298" s="176"/>
      <c r="AT298" s="171" t="s">
        <v>143</v>
      </c>
      <c r="AU298" s="171" t="s">
        <v>93</v>
      </c>
      <c r="AV298" s="10" t="s">
        <v>23</v>
      </c>
      <c r="AW298" s="10" t="s">
        <v>46</v>
      </c>
      <c r="AX298" s="10" t="s">
        <v>84</v>
      </c>
      <c r="AY298" s="171" t="s">
        <v>135</v>
      </c>
    </row>
    <row r="299" s="11" customFormat="1">
      <c r="B299" s="177"/>
      <c r="D299" s="170" t="s">
        <v>143</v>
      </c>
      <c r="E299" s="178" t="s">
        <v>1</v>
      </c>
      <c r="F299" s="179" t="s">
        <v>1012</v>
      </c>
      <c r="H299" s="180">
        <v>70.034999999999997</v>
      </c>
      <c r="I299" s="181"/>
      <c r="L299" s="177"/>
      <c r="M299" s="182"/>
      <c r="N299" s="183"/>
      <c r="O299" s="183"/>
      <c r="P299" s="183"/>
      <c r="Q299" s="183"/>
      <c r="R299" s="183"/>
      <c r="S299" s="183"/>
      <c r="T299" s="184"/>
      <c r="AT299" s="178" t="s">
        <v>143</v>
      </c>
      <c r="AU299" s="178" t="s">
        <v>93</v>
      </c>
      <c r="AV299" s="11" t="s">
        <v>93</v>
      </c>
      <c r="AW299" s="11" t="s">
        <v>46</v>
      </c>
      <c r="AX299" s="11" t="s">
        <v>23</v>
      </c>
      <c r="AY299" s="178" t="s">
        <v>135</v>
      </c>
    </row>
    <row r="300" s="1" customFormat="1" ht="16.5" customHeight="1">
      <c r="B300" s="156"/>
      <c r="C300" s="157" t="s">
        <v>479</v>
      </c>
      <c r="D300" s="157" t="s">
        <v>136</v>
      </c>
      <c r="E300" s="158" t="s">
        <v>1013</v>
      </c>
      <c r="F300" s="159" t="s">
        <v>1014</v>
      </c>
      <c r="G300" s="160" t="s">
        <v>262</v>
      </c>
      <c r="H300" s="161">
        <v>302.10000000000002</v>
      </c>
      <c r="I300" s="162"/>
      <c r="J300" s="163">
        <f>ROUND(I300*H300,2)</f>
        <v>0</v>
      </c>
      <c r="K300" s="159" t="s">
        <v>194</v>
      </c>
      <c r="L300" s="35"/>
      <c r="M300" s="164" t="s">
        <v>1</v>
      </c>
      <c r="N300" s="165" t="s">
        <v>55</v>
      </c>
      <c r="O300" s="65"/>
      <c r="P300" s="166">
        <f>O300*H300</f>
        <v>0</v>
      </c>
      <c r="Q300" s="166">
        <v>0.085650000000000004</v>
      </c>
      <c r="R300" s="166">
        <f>Q300*H300</f>
        <v>25.874865000000003</v>
      </c>
      <c r="S300" s="166">
        <v>0</v>
      </c>
      <c r="T300" s="167">
        <f>S300*H300</f>
        <v>0</v>
      </c>
      <c r="AR300" s="16" t="s">
        <v>154</v>
      </c>
      <c r="AT300" s="16" t="s">
        <v>136</v>
      </c>
      <c r="AU300" s="16" t="s">
        <v>93</v>
      </c>
      <c r="AY300" s="16" t="s">
        <v>135</v>
      </c>
      <c r="BE300" s="168">
        <f>IF(N300="základní",J300,0)</f>
        <v>0</v>
      </c>
      <c r="BF300" s="168">
        <f>IF(N300="snížená",J300,0)</f>
        <v>0</v>
      </c>
      <c r="BG300" s="168">
        <f>IF(N300="zákl. přenesená",J300,0)</f>
        <v>0</v>
      </c>
      <c r="BH300" s="168">
        <f>IF(N300="sníž. přenesená",J300,0)</f>
        <v>0</v>
      </c>
      <c r="BI300" s="168">
        <f>IF(N300="nulová",J300,0)</f>
        <v>0</v>
      </c>
      <c r="BJ300" s="16" t="s">
        <v>23</v>
      </c>
      <c r="BK300" s="168">
        <f>ROUND(I300*H300,2)</f>
        <v>0</v>
      </c>
      <c r="BL300" s="16" t="s">
        <v>154</v>
      </c>
      <c r="BM300" s="16" t="s">
        <v>1015</v>
      </c>
    </row>
    <row r="301" s="10" customFormat="1">
      <c r="B301" s="169"/>
      <c r="D301" s="170" t="s">
        <v>143</v>
      </c>
      <c r="E301" s="171" t="s">
        <v>1</v>
      </c>
      <c r="F301" s="172" t="s">
        <v>863</v>
      </c>
      <c r="H301" s="171" t="s">
        <v>1</v>
      </c>
      <c r="I301" s="173"/>
      <c r="L301" s="169"/>
      <c r="M301" s="174"/>
      <c r="N301" s="175"/>
      <c r="O301" s="175"/>
      <c r="P301" s="175"/>
      <c r="Q301" s="175"/>
      <c r="R301" s="175"/>
      <c r="S301" s="175"/>
      <c r="T301" s="176"/>
      <c r="AT301" s="171" t="s">
        <v>143</v>
      </c>
      <c r="AU301" s="171" t="s">
        <v>93</v>
      </c>
      <c r="AV301" s="10" t="s">
        <v>23</v>
      </c>
      <c r="AW301" s="10" t="s">
        <v>46</v>
      </c>
      <c r="AX301" s="10" t="s">
        <v>84</v>
      </c>
      <c r="AY301" s="171" t="s">
        <v>135</v>
      </c>
    </row>
    <row r="302" s="11" customFormat="1">
      <c r="B302" s="177"/>
      <c r="D302" s="170" t="s">
        <v>143</v>
      </c>
      <c r="E302" s="178" t="s">
        <v>1</v>
      </c>
      <c r="F302" s="179" t="s">
        <v>1016</v>
      </c>
      <c r="H302" s="180">
        <v>302.10000000000002</v>
      </c>
      <c r="I302" s="181"/>
      <c r="L302" s="177"/>
      <c r="M302" s="182"/>
      <c r="N302" s="183"/>
      <c r="O302" s="183"/>
      <c r="P302" s="183"/>
      <c r="Q302" s="183"/>
      <c r="R302" s="183"/>
      <c r="S302" s="183"/>
      <c r="T302" s="184"/>
      <c r="AT302" s="178" t="s">
        <v>143</v>
      </c>
      <c r="AU302" s="178" t="s">
        <v>93</v>
      </c>
      <c r="AV302" s="11" t="s">
        <v>93</v>
      </c>
      <c r="AW302" s="11" t="s">
        <v>46</v>
      </c>
      <c r="AX302" s="11" t="s">
        <v>23</v>
      </c>
      <c r="AY302" s="178" t="s">
        <v>135</v>
      </c>
    </row>
    <row r="303" s="1" customFormat="1" ht="16.5" customHeight="1">
      <c r="B303" s="156"/>
      <c r="C303" s="204" t="s">
        <v>484</v>
      </c>
      <c r="D303" s="204" t="s">
        <v>245</v>
      </c>
      <c r="E303" s="205" t="s">
        <v>1017</v>
      </c>
      <c r="F303" s="206" t="s">
        <v>1018</v>
      </c>
      <c r="G303" s="207" t="s">
        <v>262</v>
      </c>
      <c r="H303" s="208">
        <v>262.92000000000002</v>
      </c>
      <c r="I303" s="209"/>
      <c r="J303" s="210">
        <f>ROUND(I303*H303,2)</f>
        <v>0</v>
      </c>
      <c r="K303" s="206" t="s">
        <v>194</v>
      </c>
      <c r="L303" s="211"/>
      <c r="M303" s="212" t="s">
        <v>1</v>
      </c>
      <c r="N303" s="213" t="s">
        <v>55</v>
      </c>
      <c r="O303" s="65"/>
      <c r="P303" s="166">
        <f>O303*H303</f>
        <v>0</v>
      </c>
      <c r="Q303" s="166">
        <v>0.152</v>
      </c>
      <c r="R303" s="166">
        <f>Q303*H303</f>
        <v>39.963840000000005</v>
      </c>
      <c r="S303" s="166">
        <v>0</v>
      </c>
      <c r="T303" s="167">
        <f>S303*H303</f>
        <v>0</v>
      </c>
      <c r="AR303" s="16" t="s">
        <v>229</v>
      </c>
      <c r="AT303" s="16" t="s">
        <v>245</v>
      </c>
      <c r="AU303" s="16" t="s">
        <v>93</v>
      </c>
      <c r="AY303" s="16" t="s">
        <v>135</v>
      </c>
      <c r="BE303" s="168">
        <f>IF(N303="základní",J303,0)</f>
        <v>0</v>
      </c>
      <c r="BF303" s="168">
        <f>IF(N303="snížená",J303,0)</f>
        <v>0</v>
      </c>
      <c r="BG303" s="168">
        <f>IF(N303="zákl. přenesená",J303,0)</f>
        <v>0</v>
      </c>
      <c r="BH303" s="168">
        <f>IF(N303="sníž. přenesená",J303,0)</f>
        <v>0</v>
      </c>
      <c r="BI303" s="168">
        <f>IF(N303="nulová",J303,0)</f>
        <v>0</v>
      </c>
      <c r="BJ303" s="16" t="s">
        <v>23</v>
      </c>
      <c r="BK303" s="168">
        <f>ROUND(I303*H303,2)</f>
        <v>0</v>
      </c>
      <c r="BL303" s="16" t="s">
        <v>154</v>
      </c>
      <c r="BM303" s="16" t="s">
        <v>1019</v>
      </c>
    </row>
    <row r="304" s="10" customFormat="1">
      <c r="B304" s="169"/>
      <c r="D304" s="170" t="s">
        <v>143</v>
      </c>
      <c r="E304" s="171" t="s">
        <v>1</v>
      </c>
      <c r="F304" s="172" t="s">
        <v>201</v>
      </c>
      <c r="H304" s="171" t="s">
        <v>1</v>
      </c>
      <c r="I304" s="173"/>
      <c r="L304" s="169"/>
      <c r="M304" s="174"/>
      <c r="N304" s="175"/>
      <c r="O304" s="175"/>
      <c r="P304" s="175"/>
      <c r="Q304" s="175"/>
      <c r="R304" s="175"/>
      <c r="S304" s="175"/>
      <c r="T304" s="176"/>
      <c r="AT304" s="171" t="s">
        <v>143</v>
      </c>
      <c r="AU304" s="171" t="s">
        <v>93</v>
      </c>
      <c r="AV304" s="10" t="s">
        <v>23</v>
      </c>
      <c r="AW304" s="10" t="s">
        <v>46</v>
      </c>
      <c r="AX304" s="10" t="s">
        <v>84</v>
      </c>
      <c r="AY304" s="171" t="s">
        <v>135</v>
      </c>
    </row>
    <row r="305" s="11" customFormat="1">
      <c r="B305" s="177"/>
      <c r="D305" s="170" t="s">
        <v>143</v>
      </c>
      <c r="E305" s="178" t="s">
        <v>1</v>
      </c>
      <c r="F305" s="179" t="s">
        <v>1020</v>
      </c>
      <c r="H305" s="180">
        <v>262.92000000000002</v>
      </c>
      <c r="I305" s="181"/>
      <c r="L305" s="177"/>
      <c r="M305" s="182"/>
      <c r="N305" s="183"/>
      <c r="O305" s="183"/>
      <c r="P305" s="183"/>
      <c r="Q305" s="183"/>
      <c r="R305" s="183"/>
      <c r="S305" s="183"/>
      <c r="T305" s="184"/>
      <c r="AT305" s="178" t="s">
        <v>143</v>
      </c>
      <c r="AU305" s="178" t="s">
        <v>93</v>
      </c>
      <c r="AV305" s="11" t="s">
        <v>93</v>
      </c>
      <c r="AW305" s="11" t="s">
        <v>46</v>
      </c>
      <c r="AX305" s="11" t="s">
        <v>23</v>
      </c>
      <c r="AY305" s="178" t="s">
        <v>135</v>
      </c>
    </row>
    <row r="306" s="1" customFormat="1" ht="16.5" customHeight="1">
      <c r="B306" s="156"/>
      <c r="C306" s="204" t="s">
        <v>490</v>
      </c>
      <c r="D306" s="204" t="s">
        <v>245</v>
      </c>
      <c r="E306" s="205" t="s">
        <v>1021</v>
      </c>
      <c r="F306" s="206" t="s">
        <v>1022</v>
      </c>
      <c r="G306" s="207" t="s">
        <v>262</v>
      </c>
      <c r="H306" s="208">
        <v>54.284999999999997</v>
      </c>
      <c r="I306" s="209"/>
      <c r="J306" s="210">
        <f>ROUND(I306*H306,2)</f>
        <v>0</v>
      </c>
      <c r="K306" s="206" t="s">
        <v>531</v>
      </c>
      <c r="L306" s="211"/>
      <c r="M306" s="212" t="s">
        <v>1</v>
      </c>
      <c r="N306" s="213" t="s">
        <v>55</v>
      </c>
      <c r="O306" s="65"/>
      <c r="P306" s="166">
        <f>O306*H306</f>
        <v>0</v>
      </c>
      <c r="Q306" s="166">
        <v>0.17599999999999999</v>
      </c>
      <c r="R306" s="166">
        <f>Q306*H306</f>
        <v>9.5541599999999995</v>
      </c>
      <c r="S306" s="166">
        <v>0</v>
      </c>
      <c r="T306" s="167">
        <f>S306*H306</f>
        <v>0</v>
      </c>
      <c r="AR306" s="16" t="s">
        <v>229</v>
      </c>
      <c r="AT306" s="16" t="s">
        <v>245</v>
      </c>
      <c r="AU306" s="16" t="s">
        <v>93</v>
      </c>
      <c r="AY306" s="16" t="s">
        <v>135</v>
      </c>
      <c r="BE306" s="168">
        <f>IF(N306="základní",J306,0)</f>
        <v>0</v>
      </c>
      <c r="BF306" s="168">
        <f>IF(N306="snížená",J306,0)</f>
        <v>0</v>
      </c>
      <c r="BG306" s="168">
        <f>IF(N306="zákl. přenesená",J306,0)</f>
        <v>0</v>
      </c>
      <c r="BH306" s="168">
        <f>IF(N306="sníž. přenesená",J306,0)</f>
        <v>0</v>
      </c>
      <c r="BI306" s="168">
        <f>IF(N306="nulová",J306,0)</f>
        <v>0</v>
      </c>
      <c r="BJ306" s="16" t="s">
        <v>23</v>
      </c>
      <c r="BK306" s="168">
        <f>ROUND(I306*H306,2)</f>
        <v>0</v>
      </c>
      <c r="BL306" s="16" t="s">
        <v>154</v>
      </c>
      <c r="BM306" s="16" t="s">
        <v>1023</v>
      </c>
    </row>
    <row r="307" s="10" customFormat="1">
      <c r="B307" s="169"/>
      <c r="D307" s="170" t="s">
        <v>143</v>
      </c>
      <c r="E307" s="171" t="s">
        <v>1</v>
      </c>
      <c r="F307" s="172" t="s">
        <v>201</v>
      </c>
      <c r="H307" s="171" t="s">
        <v>1</v>
      </c>
      <c r="I307" s="173"/>
      <c r="L307" s="169"/>
      <c r="M307" s="174"/>
      <c r="N307" s="175"/>
      <c r="O307" s="175"/>
      <c r="P307" s="175"/>
      <c r="Q307" s="175"/>
      <c r="R307" s="175"/>
      <c r="S307" s="175"/>
      <c r="T307" s="176"/>
      <c r="AT307" s="171" t="s">
        <v>143</v>
      </c>
      <c r="AU307" s="171" t="s">
        <v>93</v>
      </c>
      <c r="AV307" s="10" t="s">
        <v>23</v>
      </c>
      <c r="AW307" s="10" t="s">
        <v>46</v>
      </c>
      <c r="AX307" s="10" t="s">
        <v>84</v>
      </c>
      <c r="AY307" s="171" t="s">
        <v>135</v>
      </c>
    </row>
    <row r="308" s="11" customFormat="1">
      <c r="B308" s="177"/>
      <c r="D308" s="170" t="s">
        <v>143</v>
      </c>
      <c r="E308" s="178" t="s">
        <v>1</v>
      </c>
      <c r="F308" s="179" t="s">
        <v>1024</v>
      </c>
      <c r="H308" s="180">
        <v>54.284999999999997</v>
      </c>
      <c r="I308" s="181"/>
      <c r="L308" s="177"/>
      <c r="M308" s="182"/>
      <c r="N308" s="183"/>
      <c r="O308" s="183"/>
      <c r="P308" s="183"/>
      <c r="Q308" s="183"/>
      <c r="R308" s="183"/>
      <c r="S308" s="183"/>
      <c r="T308" s="184"/>
      <c r="AT308" s="178" t="s">
        <v>143</v>
      </c>
      <c r="AU308" s="178" t="s">
        <v>93</v>
      </c>
      <c r="AV308" s="11" t="s">
        <v>93</v>
      </c>
      <c r="AW308" s="11" t="s">
        <v>46</v>
      </c>
      <c r="AX308" s="11" t="s">
        <v>23</v>
      </c>
      <c r="AY308" s="178" t="s">
        <v>135</v>
      </c>
    </row>
    <row r="309" s="1" customFormat="1" ht="16.5" customHeight="1">
      <c r="B309" s="156"/>
      <c r="C309" s="157" t="s">
        <v>498</v>
      </c>
      <c r="D309" s="157" t="s">
        <v>136</v>
      </c>
      <c r="E309" s="158" t="s">
        <v>1025</v>
      </c>
      <c r="F309" s="159" t="s">
        <v>1026</v>
      </c>
      <c r="G309" s="160" t="s">
        <v>262</v>
      </c>
      <c r="H309" s="161">
        <v>2.2999999999999998</v>
      </c>
      <c r="I309" s="162"/>
      <c r="J309" s="163">
        <f>ROUND(I309*H309,2)</f>
        <v>0</v>
      </c>
      <c r="K309" s="159" t="s">
        <v>194</v>
      </c>
      <c r="L309" s="35"/>
      <c r="M309" s="164" t="s">
        <v>1</v>
      </c>
      <c r="N309" s="165" t="s">
        <v>55</v>
      </c>
      <c r="O309" s="65"/>
      <c r="P309" s="166">
        <f>O309*H309</f>
        <v>0</v>
      </c>
      <c r="Q309" s="166">
        <v>0.10100000000000001</v>
      </c>
      <c r="R309" s="166">
        <f>Q309*H309</f>
        <v>0.23230000000000001</v>
      </c>
      <c r="S309" s="166">
        <v>0</v>
      </c>
      <c r="T309" s="167">
        <f>S309*H309</f>
        <v>0</v>
      </c>
      <c r="AR309" s="16" t="s">
        <v>154</v>
      </c>
      <c r="AT309" s="16" t="s">
        <v>136</v>
      </c>
      <c r="AU309" s="16" t="s">
        <v>93</v>
      </c>
      <c r="AY309" s="16" t="s">
        <v>135</v>
      </c>
      <c r="BE309" s="168">
        <f>IF(N309="základní",J309,0)</f>
        <v>0</v>
      </c>
      <c r="BF309" s="168">
        <f>IF(N309="snížená",J309,0)</f>
        <v>0</v>
      </c>
      <c r="BG309" s="168">
        <f>IF(N309="zákl. přenesená",J309,0)</f>
        <v>0</v>
      </c>
      <c r="BH309" s="168">
        <f>IF(N309="sníž. přenesená",J309,0)</f>
        <v>0</v>
      </c>
      <c r="BI309" s="168">
        <f>IF(N309="nulová",J309,0)</f>
        <v>0</v>
      </c>
      <c r="BJ309" s="16" t="s">
        <v>23</v>
      </c>
      <c r="BK309" s="168">
        <f>ROUND(I309*H309,2)</f>
        <v>0</v>
      </c>
      <c r="BL309" s="16" t="s">
        <v>154</v>
      </c>
      <c r="BM309" s="16" t="s">
        <v>1027</v>
      </c>
    </row>
    <row r="310" s="10" customFormat="1">
      <c r="B310" s="169"/>
      <c r="D310" s="170" t="s">
        <v>143</v>
      </c>
      <c r="E310" s="171" t="s">
        <v>1</v>
      </c>
      <c r="F310" s="172" t="s">
        <v>863</v>
      </c>
      <c r="H310" s="171" t="s">
        <v>1</v>
      </c>
      <c r="I310" s="173"/>
      <c r="L310" s="169"/>
      <c r="M310" s="174"/>
      <c r="N310" s="175"/>
      <c r="O310" s="175"/>
      <c r="P310" s="175"/>
      <c r="Q310" s="175"/>
      <c r="R310" s="175"/>
      <c r="S310" s="175"/>
      <c r="T310" s="176"/>
      <c r="AT310" s="171" t="s">
        <v>143</v>
      </c>
      <c r="AU310" s="171" t="s">
        <v>93</v>
      </c>
      <c r="AV310" s="10" t="s">
        <v>23</v>
      </c>
      <c r="AW310" s="10" t="s">
        <v>46</v>
      </c>
      <c r="AX310" s="10" t="s">
        <v>84</v>
      </c>
      <c r="AY310" s="171" t="s">
        <v>135</v>
      </c>
    </row>
    <row r="311" s="10" customFormat="1">
      <c r="B311" s="169"/>
      <c r="D311" s="170" t="s">
        <v>143</v>
      </c>
      <c r="E311" s="171" t="s">
        <v>1</v>
      </c>
      <c r="F311" s="172" t="s">
        <v>1028</v>
      </c>
      <c r="H311" s="171" t="s">
        <v>1</v>
      </c>
      <c r="I311" s="173"/>
      <c r="L311" s="169"/>
      <c r="M311" s="174"/>
      <c r="N311" s="175"/>
      <c r="O311" s="175"/>
      <c r="P311" s="175"/>
      <c r="Q311" s="175"/>
      <c r="R311" s="175"/>
      <c r="S311" s="175"/>
      <c r="T311" s="176"/>
      <c r="AT311" s="171" t="s">
        <v>143</v>
      </c>
      <c r="AU311" s="171" t="s">
        <v>93</v>
      </c>
      <c r="AV311" s="10" t="s">
        <v>23</v>
      </c>
      <c r="AW311" s="10" t="s">
        <v>46</v>
      </c>
      <c r="AX311" s="10" t="s">
        <v>84</v>
      </c>
      <c r="AY311" s="171" t="s">
        <v>135</v>
      </c>
    </row>
    <row r="312" s="11" customFormat="1">
      <c r="B312" s="177"/>
      <c r="D312" s="170" t="s">
        <v>143</v>
      </c>
      <c r="E312" s="178" t="s">
        <v>1</v>
      </c>
      <c r="F312" s="179" t="s">
        <v>1029</v>
      </c>
      <c r="H312" s="180">
        <v>2.2999999999999998</v>
      </c>
      <c r="I312" s="181"/>
      <c r="L312" s="177"/>
      <c r="M312" s="182"/>
      <c r="N312" s="183"/>
      <c r="O312" s="183"/>
      <c r="P312" s="183"/>
      <c r="Q312" s="183"/>
      <c r="R312" s="183"/>
      <c r="S312" s="183"/>
      <c r="T312" s="184"/>
      <c r="AT312" s="178" t="s">
        <v>143</v>
      </c>
      <c r="AU312" s="178" t="s">
        <v>93</v>
      </c>
      <c r="AV312" s="11" t="s">
        <v>93</v>
      </c>
      <c r="AW312" s="11" t="s">
        <v>46</v>
      </c>
      <c r="AX312" s="11" t="s">
        <v>23</v>
      </c>
      <c r="AY312" s="178" t="s">
        <v>135</v>
      </c>
    </row>
    <row r="313" s="1" customFormat="1" ht="16.5" customHeight="1">
      <c r="B313" s="156"/>
      <c r="C313" s="157" t="s">
        <v>504</v>
      </c>
      <c r="D313" s="157" t="s">
        <v>136</v>
      </c>
      <c r="E313" s="158" t="s">
        <v>1030</v>
      </c>
      <c r="F313" s="159" t="s">
        <v>1031</v>
      </c>
      <c r="G313" s="160" t="s">
        <v>262</v>
      </c>
      <c r="H313" s="161">
        <v>21.600000000000001</v>
      </c>
      <c r="I313" s="162"/>
      <c r="J313" s="163">
        <f>ROUND(I313*H313,2)</f>
        <v>0</v>
      </c>
      <c r="K313" s="159" t="s">
        <v>194</v>
      </c>
      <c r="L313" s="35"/>
      <c r="M313" s="164" t="s">
        <v>1</v>
      </c>
      <c r="N313" s="165" t="s">
        <v>55</v>
      </c>
      <c r="O313" s="65"/>
      <c r="P313" s="166">
        <f>O313*H313</f>
        <v>0</v>
      </c>
      <c r="Q313" s="166">
        <v>0.10100000000000001</v>
      </c>
      <c r="R313" s="166">
        <f>Q313*H313</f>
        <v>2.1816000000000004</v>
      </c>
      <c r="S313" s="166">
        <v>0</v>
      </c>
      <c r="T313" s="167">
        <f>S313*H313</f>
        <v>0</v>
      </c>
      <c r="AR313" s="16" t="s">
        <v>154</v>
      </c>
      <c r="AT313" s="16" t="s">
        <v>136</v>
      </c>
      <c r="AU313" s="16" t="s">
        <v>93</v>
      </c>
      <c r="AY313" s="16" t="s">
        <v>135</v>
      </c>
      <c r="BE313" s="168">
        <f>IF(N313="základní",J313,0)</f>
        <v>0</v>
      </c>
      <c r="BF313" s="168">
        <f>IF(N313="snížená",J313,0)</f>
        <v>0</v>
      </c>
      <c r="BG313" s="168">
        <f>IF(N313="zákl. přenesená",J313,0)</f>
        <v>0</v>
      </c>
      <c r="BH313" s="168">
        <f>IF(N313="sníž. přenesená",J313,0)</f>
        <v>0</v>
      </c>
      <c r="BI313" s="168">
        <f>IF(N313="nulová",J313,0)</f>
        <v>0</v>
      </c>
      <c r="BJ313" s="16" t="s">
        <v>23</v>
      </c>
      <c r="BK313" s="168">
        <f>ROUND(I313*H313,2)</f>
        <v>0</v>
      </c>
      <c r="BL313" s="16" t="s">
        <v>154</v>
      </c>
      <c r="BM313" s="16" t="s">
        <v>1032</v>
      </c>
    </row>
    <row r="314" s="10" customFormat="1">
      <c r="B314" s="169"/>
      <c r="D314" s="170" t="s">
        <v>143</v>
      </c>
      <c r="E314" s="171" t="s">
        <v>1</v>
      </c>
      <c r="F314" s="172" t="s">
        <v>863</v>
      </c>
      <c r="H314" s="171" t="s">
        <v>1</v>
      </c>
      <c r="I314" s="173"/>
      <c r="L314" s="169"/>
      <c r="M314" s="174"/>
      <c r="N314" s="175"/>
      <c r="O314" s="175"/>
      <c r="P314" s="175"/>
      <c r="Q314" s="175"/>
      <c r="R314" s="175"/>
      <c r="S314" s="175"/>
      <c r="T314" s="176"/>
      <c r="AT314" s="171" t="s">
        <v>143</v>
      </c>
      <c r="AU314" s="171" t="s">
        <v>93</v>
      </c>
      <c r="AV314" s="10" t="s">
        <v>23</v>
      </c>
      <c r="AW314" s="10" t="s">
        <v>46</v>
      </c>
      <c r="AX314" s="10" t="s">
        <v>84</v>
      </c>
      <c r="AY314" s="171" t="s">
        <v>135</v>
      </c>
    </row>
    <row r="315" s="10" customFormat="1">
      <c r="B315" s="169"/>
      <c r="D315" s="170" t="s">
        <v>143</v>
      </c>
      <c r="E315" s="171" t="s">
        <v>1</v>
      </c>
      <c r="F315" s="172" t="s">
        <v>1033</v>
      </c>
      <c r="H315" s="171" t="s">
        <v>1</v>
      </c>
      <c r="I315" s="173"/>
      <c r="L315" s="169"/>
      <c r="M315" s="174"/>
      <c r="N315" s="175"/>
      <c r="O315" s="175"/>
      <c r="P315" s="175"/>
      <c r="Q315" s="175"/>
      <c r="R315" s="175"/>
      <c r="S315" s="175"/>
      <c r="T315" s="176"/>
      <c r="AT315" s="171" t="s">
        <v>143</v>
      </c>
      <c r="AU315" s="171" t="s">
        <v>93</v>
      </c>
      <c r="AV315" s="10" t="s">
        <v>23</v>
      </c>
      <c r="AW315" s="10" t="s">
        <v>46</v>
      </c>
      <c r="AX315" s="10" t="s">
        <v>84</v>
      </c>
      <c r="AY315" s="171" t="s">
        <v>135</v>
      </c>
    </row>
    <row r="316" s="11" customFormat="1">
      <c r="B316" s="177"/>
      <c r="D316" s="170" t="s">
        <v>143</v>
      </c>
      <c r="E316" s="178" t="s">
        <v>1</v>
      </c>
      <c r="F316" s="179" t="s">
        <v>1034</v>
      </c>
      <c r="H316" s="180">
        <v>21.600000000000001</v>
      </c>
      <c r="I316" s="181"/>
      <c r="L316" s="177"/>
      <c r="M316" s="182"/>
      <c r="N316" s="183"/>
      <c r="O316" s="183"/>
      <c r="P316" s="183"/>
      <c r="Q316" s="183"/>
      <c r="R316" s="183"/>
      <c r="S316" s="183"/>
      <c r="T316" s="184"/>
      <c r="AT316" s="178" t="s">
        <v>143</v>
      </c>
      <c r="AU316" s="178" t="s">
        <v>93</v>
      </c>
      <c r="AV316" s="11" t="s">
        <v>93</v>
      </c>
      <c r="AW316" s="11" t="s">
        <v>46</v>
      </c>
      <c r="AX316" s="11" t="s">
        <v>23</v>
      </c>
      <c r="AY316" s="178" t="s">
        <v>135</v>
      </c>
    </row>
    <row r="317" s="9" customFormat="1" ht="22.8" customHeight="1">
      <c r="B317" s="145"/>
      <c r="D317" s="146" t="s">
        <v>83</v>
      </c>
      <c r="E317" s="194" t="s">
        <v>234</v>
      </c>
      <c r="F317" s="194" t="s">
        <v>1035</v>
      </c>
      <c r="I317" s="148"/>
      <c r="J317" s="195">
        <f>BK317</f>
        <v>0</v>
      </c>
      <c r="L317" s="145"/>
      <c r="M317" s="150"/>
      <c r="N317" s="151"/>
      <c r="O317" s="151"/>
      <c r="P317" s="152">
        <f>P318</f>
        <v>0</v>
      </c>
      <c r="Q317" s="151"/>
      <c r="R317" s="152">
        <f>R318</f>
        <v>64.890391080000001</v>
      </c>
      <c r="S317" s="151"/>
      <c r="T317" s="153">
        <f>T318</f>
        <v>0</v>
      </c>
      <c r="AR317" s="146" t="s">
        <v>23</v>
      </c>
      <c r="AT317" s="154" t="s">
        <v>83</v>
      </c>
      <c r="AU317" s="154" t="s">
        <v>23</v>
      </c>
      <c r="AY317" s="146" t="s">
        <v>135</v>
      </c>
      <c r="BK317" s="155">
        <f>BK318</f>
        <v>0</v>
      </c>
    </row>
    <row r="318" s="9" customFormat="1" ht="20.88" customHeight="1">
      <c r="B318" s="145"/>
      <c r="D318" s="146" t="s">
        <v>83</v>
      </c>
      <c r="E318" s="194" t="s">
        <v>675</v>
      </c>
      <c r="F318" s="194" t="s">
        <v>676</v>
      </c>
      <c r="I318" s="148"/>
      <c r="J318" s="195">
        <f>BK318</f>
        <v>0</v>
      </c>
      <c r="L318" s="145"/>
      <c r="M318" s="150"/>
      <c r="N318" s="151"/>
      <c r="O318" s="151"/>
      <c r="P318" s="152">
        <f>SUM(P319:P331)</f>
        <v>0</v>
      </c>
      <c r="Q318" s="151"/>
      <c r="R318" s="152">
        <f>SUM(R319:R331)</f>
        <v>64.890391080000001</v>
      </c>
      <c r="S318" s="151"/>
      <c r="T318" s="153">
        <f>SUM(T319:T331)</f>
        <v>0</v>
      </c>
      <c r="AR318" s="146" t="s">
        <v>23</v>
      </c>
      <c r="AT318" s="154" t="s">
        <v>83</v>
      </c>
      <c r="AU318" s="154" t="s">
        <v>93</v>
      </c>
      <c r="AY318" s="146" t="s">
        <v>135</v>
      </c>
      <c r="BK318" s="155">
        <f>SUM(BK319:BK331)</f>
        <v>0</v>
      </c>
    </row>
    <row r="319" s="1" customFormat="1" ht="16.5" customHeight="1">
      <c r="B319" s="156"/>
      <c r="C319" s="157" t="s">
        <v>508</v>
      </c>
      <c r="D319" s="157" t="s">
        <v>136</v>
      </c>
      <c r="E319" s="158" t="s">
        <v>1036</v>
      </c>
      <c r="F319" s="159" t="s">
        <v>1037</v>
      </c>
      <c r="G319" s="160" t="s">
        <v>302</v>
      </c>
      <c r="H319" s="161">
        <v>290.30000000000001</v>
      </c>
      <c r="I319" s="162"/>
      <c r="J319" s="163">
        <f>ROUND(I319*H319,2)</f>
        <v>0</v>
      </c>
      <c r="K319" s="159" t="s">
        <v>194</v>
      </c>
      <c r="L319" s="35"/>
      <c r="M319" s="164" t="s">
        <v>1</v>
      </c>
      <c r="N319" s="165" t="s">
        <v>55</v>
      </c>
      <c r="O319" s="65"/>
      <c r="P319" s="166">
        <f>O319*H319</f>
        <v>0</v>
      </c>
      <c r="Q319" s="166">
        <v>0.12949959999999999</v>
      </c>
      <c r="R319" s="166">
        <f>Q319*H319</f>
        <v>37.593733880000002</v>
      </c>
      <c r="S319" s="166">
        <v>0</v>
      </c>
      <c r="T319" s="167">
        <f>S319*H319</f>
        <v>0</v>
      </c>
      <c r="AR319" s="16" t="s">
        <v>154</v>
      </c>
      <c r="AT319" s="16" t="s">
        <v>136</v>
      </c>
      <c r="AU319" s="16" t="s">
        <v>150</v>
      </c>
      <c r="AY319" s="16" t="s">
        <v>135</v>
      </c>
      <c r="BE319" s="168">
        <f>IF(N319="základní",J319,0)</f>
        <v>0</v>
      </c>
      <c r="BF319" s="168">
        <f>IF(N319="snížená",J319,0)</f>
        <v>0</v>
      </c>
      <c r="BG319" s="168">
        <f>IF(N319="zákl. přenesená",J319,0)</f>
        <v>0</v>
      </c>
      <c r="BH319" s="168">
        <f>IF(N319="sníž. přenesená",J319,0)</f>
        <v>0</v>
      </c>
      <c r="BI319" s="168">
        <f>IF(N319="nulová",J319,0)</f>
        <v>0</v>
      </c>
      <c r="BJ319" s="16" t="s">
        <v>23</v>
      </c>
      <c r="BK319" s="168">
        <f>ROUND(I319*H319,2)</f>
        <v>0</v>
      </c>
      <c r="BL319" s="16" t="s">
        <v>154</v>
      </c>
      <c r="BM319" s="16" t="s">
        <v>1038</v>
      </c>
    </row>
    <row r="320" s="10" customFormat="1">
      <c r="B320" s="169"/>
      <c r="D320" s="170" t="s">
        <v>143</v>
      </c>
      <c r="E320" s="171" t="s">
        <v>1</v>
      </c>
      <c r="F320" s="172" t="s">
        <v>863</v>
      </c>
      <c r="H320" s="171" t="s">
        <v>1</v>
      </c>
      <c r="I320" s="173"/>
      <c r="L320" s="169"/>
      <c r="M320" s="174"/>
      <c r="N320" s="175"/>
      <c r="O320" s="175"/>
      <c r="P320" s="175"/>
      <c r="Q320" s="175"/>
      <c r="R320" s="175"/>
      <c r="S320" s="175"/>
      <c r="T320" s="176"/>
      <c r="AT320" s="171" t="s">
        <v>143</v>
      </c>
      <c r="AU320" s="171" t="s">
        <v>150</v>
      </c>
      <c r="AV320" s="10" t="s">
        <v>23</v>
      </c>
      <c r="AW320" s="10" t="s">
        <v>46</v>
      </c>
      <c r="AX320" s="10" t="s">
        <v>84</v>
      </c>
      <c r="AY320" s="171" t="s">
        <v>135</v>
      </c>
    </row>
    <row r="321" s="11" customFormat="1">
      <c r="B321" s="177"/>
      <c r="D321" s="170" t="s">
        <v>143</v>
      </c>
      <c r="E321" s="178" t="s">
        <v>1</v>
      </c>
      <c r="F321" s="179" t="s">
        <v>1039</v>
      </c>
      <c r="H321" s="180">
        <v>290.30000000000001</v>
      </c>
      <c r="I321" s="181"/>
      <c r="L321" s="177"/>
      <c r="M321" s="182"/>
      <c r="N321" s="183"/>
      <c r="O321" s="183"/>
      <c r="P321" s="183"/>
      <c r="Q321" s="183"/>
      <c r="R321" s="183"/>
      <c r="S321" s="183"/>
      <c r="T321" s="184"/>
      <c r="AT321" s="178" t="s">
        <v>143</v>
      </c>
      <c r="AU321" s="178" t="s">
        <v>150</v>
      </c>
      <c r="AV321" s="11" t="s">
        <v>93</v>
      </c>
      <c r="AW321" s="11" t="s">
        <v>46</v>
      </c>
      <c r="AX321" s="11" t="s">
        <v>84</v>
      </c>
      <c r="AY321" s="178" t="s">
        <v>135</v>
      </c>
    </row>
    <row r="322" s="13" customFormat="1">
      <c r="B322" s="196"/>
      <c r="D322" s="170" t="s">
        <v>143</v>
      </c>
      <c r="E322" s="197" t="s">
        <v>1</v>
      </c>
      <c r="F322" s="198" t="s">
        <v>219</v>
      </c>
      <c r="H322" s="199">
        <v>290.30000000000001</v>
      </c>
      <c r="I322" s="200"/>
      <c r="L322" s="196"/>
      <c r="M322" s="201"/>
      <c r="N322" s="202"/>
      <c r="O322" s="202"/>
      <c r="P322" s="202"/>
      <c r="Q322" s="202"/>
      <c r="R322" s="202"/>
      <c r="S322" s="202"/>
      <c r="T322" s="203"/>
      <c r="AT322" s="197" t="s">
        <v>143</v>
      </c>
      <c r="AU322" s="197" t="s">
        <v>150</v>
      </c>
      <c r="AV322" s="13" t="s">
        <v>154</v>
      </c>
      <c r="AW322" s="13" t="s">
        <v>46</v>
      </c>
      <c r="AX322" s="13" t="s">
        <v>23</v>
      </c>
      <c r="AY322" s="197" t="s">
        <v>135</v>
      </c>
    </row>
    <row r="323" s="1" customFormat="1" ht="16.5" customHeight="1">
      <c r="B323" s="156"/>
      <c r="C323" s="204" t="s">
        <v>512</v>
      </c>
      <c r="D323" s="204" t="s">
        <v>245</v>
      </c>
      <c r="E323" s="205" t="s">
        <v>1040</v>
      </c>
      <c r="F323" s="206" t="s">
        <v>1041</v>
      </c>
      <c r="G323" s="207" t="s">
        <v>302</v>
      </c>
      <c r="H323" s="208">
        <v>304.815</v>
      </c>
      <c r="I323" s="209"/>
      <c r="J323" s="210">
        <f>ROUND(I323*H323,2)</f>
        <v>0</v>
      </c>
      <c r="K323" s="206" t="s">
        <v>194</v>
      </c>
      <c r="L323" s="211"/>
      <c r="M323" s="212" t="s">
        <v>1</v>
      </c>
      <c r="N323" s="213" t="s">
        <v>55</v>
      </c>
      <c r="O323" s="65"/>
      <c r="P323" s="166">
        <f>O323*H323</f>
        <v>0</v>
      </c>
      <c r="Q323" s="166">
        <v>0.045999999999999999</v>
      </c>
      <c r="R323" s="166">
        <f>Q323*H323</f>
        <v>14.02149</v>
      </c>
      <c r="S323" s="166">
        <v>0</v>
      </c>
      <c r="T323" s="167">
        <f>S323*H323</f>
        <v>0</v>
      </c>
      <c r="AR323" s="16" t="s">
        <v>229</v>
      </c>
      <c r="AT323" s="16" t="s">
        <v>245</v>
      </c>
      <c r="AU323" s="16" t="s">
        <v>150</v>
      </c>
      <c r="AY323" s="16" t="s">
        <v>135</v>
      </c>
      <c r="BE323" s="168">
        <f>IF(N323="základní",J323,0)</f>
        <v>0</v>
      </c>
      <c r="BF323" s="168">
        <f>IF(N323="snížená",J323,0)</f>
        <v>0</v>
      </c>
      <c r="BG323" s="168">
        <f>IF(N323="zákl. přenesená",J323,0)</f>
        <v>0</v>
      </c>
      <c r="BH323" s="168">
        <f>IF(N323="sníž. přenesená",J323,0)</f>
        <v>0</v>
      </c>
      <c r="BI323" s="168">
        <f>IF(N323="nulová",J323,0)</f>
        <v>0</v>
      </c>
      <c r="BJ323" s="16" t="s">
        <v>23</v>
      </c>
      <c r="BK323" s="168">
        <f>ROUND(I323*H323,2)</f>
        <v>0</v>
      </c>
      <c r="BL323" s="16" t="s">
        <v>154</v>
      </c>
      <c r="BM323" s="16" t="s">
        <v>1042</v>
      </c>
    </row>
    <row r="324" s="1" customFormat="1">
      <c r="B324" s="35"/>
      <c r="D324" s="170" t="s">
        <v>1043</v>
      </c>
      <c r="F324" s="214" t="s">
        <v>1044</v>
      </c>
      <c r="I324" s="109"/>
      <c r="L324" s="35"/>
      <c r="M324" s="215"/>
      <c r="N324" s="65"/>
      <c r="O324" s="65"/>
      <c r="P324" s="65"/>
      <c r="Q324" s="65"/>
      <c r="R324" s="65"/>
      <c r="S324" s="65"/>
      <c r="T324" s="66"/>
      <c r="AT324" s="16" t="s">
        <v>1043</v>
      </c>
      <c r="AU324" s="16" t="s">
        <v>150</v>
      </c>
    </row>
    <row r="325" s="10" customFormat="1">
      <c r="B325" s="169"/>
      <c r="D325" s="170" t="s">
        <v>143</v>
      </c>
      <c r="E325" s="171" t="s">
        <v>1</v>
      </c>
      <c r="F325" s="172" t="s">
        <v>201</v>
      </c>
      <c r="H325" s="171" t="s">
        <v>1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1" t="s">
        <v>143</v>
      </c>
      <c r="AU325" s="171" t="s">
        <v>150</v>
      </c>
      <c r="AV325" s="10" t="s">
        <v>23</v>
      </c>
      <c r="AW325" s="10" t="s">
        <v>46</v>
      </c>
      <c r="AX325" s="10" t="s">
        <v>84</v>
      </c>
      <c r="AY325" s="171" t="s">
        <v>135</v>
      </c>
    </row>
    <row r="326" s="11" customFormat="1">
      <c r="B326" s="177"/>
      <c r="D326" s="170" t="s">
        <v>143</v>
      </c>
      <c r="E326" s="178" t="s">
        <v>1</v>
      </c>
      <c r="F326" s="179" t="s">
        <v>1045</v>
      </c>
      <c r="H326" s="180">
        <v>304.815</v>
      </c>
      <c r="I326" s="181"/>
      <c r="L326" s="177"/>
      <c r="M326" s="182"/>
      <c r="N326" s="183"/>
      <c r="O326" s="183"/>
      <c r="P326" s="183"/>
      <c r="Q326" s="183"/>
      <c r="R326" s="183"/>
      <c r="S326" s="183"/>
      <c r="T326" s="184"/>
      <c r="AT326" s="178" t="s">
        <v>143</v>
      </c>
      <c r="AU326" s="178" t="s">
        <v>150</v>
      </c>
      <c r="AV326" s="11" t="s">
        <v>93</v>
      </c>
      <c r="AW326" s="11" t="s">
        <v>46</v>
      </c>
      <c r="AX326" s="11" t="s">
        <v>23</v>
      </c>
      <c r="AY326" s="178" t="s">
        <v>135</v>
      </c>
    </row>
    <row r="327" s="1" customFormat="1" ht="16.5" customHeight="1">
      <c r="B327" s="156"/>
      <c r="C327" s="157" t="s">
        <v>516</v>
      </c>
      <c r="D327" s="157" t="s">
        <v>136</v>
      </c>
      <c r="E327" s="158" t="s">
        <v>1046</v>
      </c>
      <c r="F327" s="159" t="s">
        <v>1047</v>
      </c>
      <c r="G327" s="160" t="s">
        <v>302</v>
      </c>
      <c r="H327" s="161">
        <v>31.350000000000001</v>
      </c>
      <c r="I327" s="162"/>
      <c r="J327" s="163">
        <f>ROUND(I327*H327,2)</f>
        <v>0</v>
      </c>
      <c r="K327" s="159" t="s">
        <v>194</v>
      </c>
      <c r="L327" s="35"/>
      <c r="M327" s="164" t="s">
        <v>1</v>
      </c>
      <c r="N327" s="165" t="s">
        <v>55</v>
      </c>
      <c r="O327" s="65"/>
      <c r="P327" s="166">
        <f>O327*H327</f>
        <v>0</v>
      </c>
      <c r="Q327" s="166">
        <v>0.24127199999999999</v>
      </c>
      <c r="R327" s="166">
        <f>Q327*H327</f>
        <v>7.5638772000000003</v>
      </c>
      <c r="S327" s="166">
        <v>0</v>
      </c>
      <c r="T327" s="167">
        <f>S327*H327</f>
        <v>0</v>
      </c>
      <c r="AR327" s="16" t="s">
        <v>154</v>
      </c>
      <c r="AT327" s="16" t="s">
        <v>136</v>
      </c>
      <c r="AU327" s="16" t="s">
        <v>150</v>
      </c>
      <c r="AY327" s="16" t="s">
        <v>135</v>
      </c>
      <c r="BE327" s="168">
        <f>IF(N327="základní",J327,0)</f>
        <v>0</v>
      </c>
      <c r="BF327" s="168">
        <f>IF(N327="snížená",J327,0)</f>
        <v>0</v>
      </c>
      <c r="BG327" s="168">
        <f>IF(N327="zákl. přenesená",J327,0)</f>
        <v>0</v>
      </c>
      <c r="BH327" s="168">
        <f>IF(N327="sníž. přenesená",J327,0)</f>
        <v>0</v>
      </c>
      <c r="BI327" s="168">
        <f>IF(N327="nulová",J327,0)</f>
        <v>0</v>
      </c>
      <c r="BJ327" s="16" t="s">
        <v>23</v>
      </c>
      <c r="BK327" s="168">
        <f>ROUND(I327*H327,2)</f>
        <v>0</v>
      </c>
      <c r="BL327" s="16" t="s">
        <v>154</v>
      </c>
      <c r="BM327" s="16" t="s">
        <v>1048</v>
      </c>
    </row>
    <row r="328" s="11" customFormat="1">
      <c r="B328" s="177"/>
      <c r="D328" s="170" t="s">
        <v>143</v>
      </c>
      <c r="E328" s="178" t="s">
        <v>1</v>
      </c>
      <c r="F328" s="179" t="s">
        <v>1049</v>
      </c>
      <c r="H328" s="180">
        <v>31.350000000000001</v>
      </c>
      <c r="I328" s="181"/>
      <c r="L328" s="177"/>
      <c r="M328" s="182"/>
      <c r="N328" s="183"/>
      <c r="O328" s="183"/>
      <c r="P328" s="183"/>
      <c r="Q328" s="183"/>
      <c r="R328" s="183"/>
      <c r="S328" s="183"/>
      <c r="T328" s="184"/>
      <c r="AT328" s="178" t="s">
        <v>143</v>
      </c>
      <c r="AU328" s="178" t="s">
        <v>150</v>
      </c>
      <c r="AV328" s="11" t="s">
        <v>93</v>
      </c>
      <c r="AW328" s="11" t="s">
        <v>46</v>
      </c>
      <c r="AX328" s="11" t="s">
        <v>23</v>
      </c>
      <c r="AY328" s="178" t="s">
        <v>135</v>
      </c>
    </row>
    <row r="329" s="1" customFormat="1" ht="16.5" customHeight="1">
      <c r="B329" s="156"/>
      <c r="C329" s="204" t="s">
        <v>520</v>
      </c>
      <c r="D329" s="204" t="s">
        <v>245</v>
      </c>
      <c r="E329" s="205" t="s">
        <v>1050</v>
      </c>
      <c r="F329" s="206" t="s">
        <v>1051</v>
      </c>
      <c r="G329" s="207" t="s">
        <v>402</v>
      </c>
      <c r="H329" s="208">
        <v>175.732</v>
      </c>
      <c r="I329" s="209"/>
      <c r="J329" s="210">
        <f>ROUND(I329*H329,2)</f>
        <v>0</v>
      </c>
      <c r="K329" s="206" t="s">
        <v>194</v>
      </c>
      <c r="L329" s="211"/>
      <c r="M329" s="212" t="s">
        <v>1</v>
      </c>
      <c r="N329" s="213" t="s">
        <v>55</v>
      </c>
      <c r="O329" s="65"/>
      <c r="P329" s="166">
        <f>O329*H329</f>
        <v>0</v>
      </c>
      <c r="Q329" s="166">
        <v>0.032500000000000001</v>
      </c>
      <c r="R329" s="166">
        <f>Q329*H329</f>
        <v>5.71129</v>
      </c>
      <c r="S329" s="166">
        <v>0</v>
      </c>
      <c r="T329" s="167">
        <f>S329*H329</f>
        <v>0</v>
      </c>
      <c r="AR329" s="16" t="s">
        <v>229</v>
      </c>
      <c r="AT329" s="16" t="s">
        <v>245</v>
      </c>
      <c r="AU329" s="16" t="s">
        <v>150</v>
      </c>
      <c r="AY329" s="16" t="s">
        <v>135</v>
      </c>
      <c r="BE329" s="168">
        <f>IF(N329="základní",J329,0)</f>
        <v>0</v>
      </c>
      <c r="BF329" s="168">
        <f>IF(N329="snížená",J329,0)</f>
        <v>0</v>
      </c>
      <c r="BG329" s="168">
        <f>IF(N329="zákl. přenesená",J329,0)</f>
        <v>0</v>
      </c>
      <c r="BH329" s="168">
        <f>IF(N329="sníž. přenesená",J329,0)</f>
        <v>0</v>
      </c>
      <c r="BI329" s="168">
        <f>IF(N329="nulová",J329,0)</f>
        <v>0</v>
      </c>
      <c r="BJ329" s="16" t="s">
        <v>23</v>
      </c>
      <c r="BK329" s="168">
        <f>ROUND(I329*H329,2)</f>
        <v>0</v>
      </c>
      <c r="BL329" s="16" t="s">
        <v>154</v>
      </c>
      <c r="BM329" s="16" t="s">
        <v>1052</v>
      </c>
    </row>
    <row r="330" s="10" customFormat="1">
      <c r="B330" s="169"/>
      <c r="D330" s="170" t="s">
        <v>143</v>
      </c>
      <c r="E330" s="171" t="s">
        <v>1</v>
      </c>
      <c r="F330" s="172" t="s">
        <v>201</v>
      </c>
      <c r="H330" s="171" t="s">
        <v>1</v>
      </c>
      <c r="I330" s="173"/>
      <c r="L330" s="169"/>
      <c r="M330" s="174"/>
      <c r="N330" s="175"/>
      <c r="O330" s="175"/>
      <c r="P330" s="175"/>
      <c r="Q330" s="175"/>
      <c r="R330" s="175"/>
      <c r="S330" s="175"/>
      <c r="T330" s="176"/>
      <c r="AT330" s="171" t="s">
        <v>143</v>
      </c>
      <c r="AU330" s="171" t="s">
        <v>150</v>
      </c>
      <c r="AV330" s="10" t="s">
        <v>23</v>
      </c>
      <c r="AW330" s="10" t="s">
        <v>46</v>
      </c>
      <c r="AX330" s="10" t="s">
        <v>84</v>
      </c>
      <c r="AY330" s="171" t="s">
        <v>135</v>
      </c>
    </row>
    <row r="331" s="11" customFormat="1">
      <c r="B331" s="177"/>
      <c r="D331" s="170" t="s">
        <v>143</v>
      </c>
      <c r="E331" s="178" t="s">
        <v>1</v>
      </c>
      <c r="F331" s="179" t="s">
        <v>1053</v>
      </c>
      <c r="H331" s="180">
        <v>175.732</v>
      </c>
      <c r="I331" s="181"/>
      <c r="L331" s="177"/>
      <c r="M331" s="182"/>
      <c r="N331" s="183"/>
      <c r="O331" s="183"/>
      <c r="P331" s="183"/>
      <c r="Q331" s="183"/>
      <c r="R331" s="183"/>
      <c r="S331" s="183"/>
      <c r="T331" s="184"/>
      <c r="AT331" s="178" t="s">
        <v>143</v>
      </c>
      <c r="AU331" s="178" t="s">
        <v>150</v>
      </c>
      <c r="AV331" s="11" t="s">
        <v>93</v>
      </c>
      <c r="AW331" s="11" t="s">
        <v>46</v>
      </c>
      <c r="AX331" s="11" t="s">
        <v>23</v>
      </c>
      <c r="AY331" s="178" t="s">
        <v>135</v>
      </c>
    </row>
    <row r="332" s="9" customFormat="1" ht="22.8" customHeight="1">
      <c r="B332" s="145"/>
      <c r="D332" s="146" t="s">
        <v>83</v>
      </c>
      <c r="E332" s="194" t="s">
        <v>791</v>
      </c>
      <c r="F332" s="194" t="s">
        <v>792</v>
      </c>
      <c r="I332" s="148"/>
      <c r="J332" s="195">
        <f>BK332</f>
        <v>0</v>
      </c>
      <c r="L332" s="145"/>
      <c r="M332" s="150"/>
      <c r="N332" s="151"/>
      <c r="O332" s="151"/>
      <c r="P332" s="152">
        <f>SUM(P333:P334)</f>
        <v>0</v>
      </c>
      <c r="Q332" s="151"/>
      <c r="R332" s="152">
        <f>SUM(R333:R334)</f>
        <v>0</v>
      </c>
      <c r="S332" s="151"/>
      <c r="T332" s="153">
        <f>SUM(T333:T334)</f>
        <v>0</v>
      </c>
      <c r="AR332" s="146" t="s">
        <v>23</v>
      </c>
      <c r="AT332" s="154" t="s">
        <v>83</v>
      </c>
      <c r="AU332" s="154" t="s">
        <v>23</v>
      </c>
      <c r="AY332" s="146" t="s">
        <v>135</v>
      </c>
      <c r="BK332" s="155">
        <f>SUM(BK333:BK334)</f>
        <v>0</v>
      </c>
    </row>
    <row r="333" s="1" customFormat="1" ht="16.5" customHeight="1">
      <c r="B333" s="156"/>
      <c r="C333" s="157" t="s">
        <v>524</v>
      </c>
      <c r="D333" s="157" t="s">
        <v>136</v>
      </c>
      <c r="E333" s="158" t="s">
        <v>1054</v>
      </c>
      <c r="F333" s="159" t="s">
        <v>1055</v>
      </c>
      <c r="G333" s="160" t="s">
        <v>248</v>
      </c>
      <c r="H333" s="161">
        <v>552.97400000000005</v>
      </c>
      <c r="I333" s="162"/>
      <c r="J333" s="163">
        <f>ROUND(I333*H333,2)</f>
        <v>0</v>
      </c>
      <c r="K333" s="159" t="s">
        <v>194</v>
      </c>
      <c r="L333" s="35"/>
      <c r="M333" s="164" t="s">
        <v>1</v>
      </c>
      <c r="N333" s="165" t="s">
        <v>55</v>
      </c>
      <c r="O333" s="65"/>
      <c r="P333" s="166">
        <f>O333*H333</f>
        <v>0</v>
      </c>
      <c r="Q333" s="166">
        <v>0</v>
      </c>
      <c r="R333" s="166">
        <f>Q333*H333</f>
        <v>0</v>
      </c>
      <c r="S333" s="166">
        <v>0</v>
      </c>
      <c r="T333" s="167">
        <f>S333*H333</f>
        <v>0</v>
      </c>
      <c r="AR333" s="16" t="s">
        <v>154</v>
      </c>
      <c r="AT333" s="16" t="s">
        <v>136</v>
      </c>
      <c r="AU333" s="16" t="s">
        <v>93</v>
      </c>
      <c r="AY333" s="16" t="s">
        <v>135</v>
      </c>
      <c r="BE333" s="168">
        <f>IF(N333="základní",J333,0)</f>
        <v>0</v>
      </c>
      <c r="BF333" s="168">
        <f>IF(N333="snížená",J333,0)</f>
        <v>0</v>
      </c>
      <c r="BG333" s="168">
        <f>IF(N333="zákl. přenesená",J333,0)</f>
        <v>0</v>
      </c>
      <c r="BH333" s="168">
        <f>IF(N333="sníž. přenesená",J333,0)</f>
        <v>0</v>
      </c>
      <c r="BI333" s="168">
        <f>IF(N333="nulová",J333,0)</f>
        <v>0</v>
      </c>
      <c r="BJ333" s="16" t="s">
        <v>23</v>
      </c>
      <c r="BK333" s="168">
        <f>ROUND(I333*H333,2)</f>
        <v>0</v>
      </c>
      <c r="BL333" s="16" t="s">
        <v>154</v>
      </c>
      <c r="BM333" s="16" t="s">
        <v>1056</v>
      </c>
    </row>
    <row r="334" s="1" customFormat="1" ht="16.5" customHeight="1">
      <c r="B334" s="156"/>
      <c r="C334" s="157" t="s">
        <v>528</v>
      </c>
      <c r="D334" s="157" t="s">
        <v>136</v>
      </c>
      <c r="E334" s="158" t="s">
        <v>1057</v>
      </c>
      <c r="F334" s="159" t="s">
        <v>1058</v>
      </c>
      <c r="G334" s="160" t="s">
        <v>248</v>
      </c>
      <c r="H334" s="161">
        <v>552.97400000000005</v>
      </c>
      <c r="I334" s="162"/>
      <c r="J334" s="163">
        <f>ROUND(I334*H334,2)</f>
        <v>0</v>
      </c>
      <c r="K334" s="159" t="s">
        <v>194</v>
      </c>
      <c r="L334" s="35"/>
      <c r="M334" s="164" t="s">
        <v>1</v>
      </c>
      <c r="N334" s="165" t="s">
        <v>55</v>
      </c>
      <c r="O334" s="65"/>
      <c r="P334" s="166">
        <f>O334*H334</f>
        <v>0</v>
      </c>
      <c r="Q334" s="166">
        <v>0</v>
      </c>
      <c r="R334" s="166">
        <f>Q334*H334</f>
        <v>0</v>
      </c>
      <c r="S334" s="166">
        <v>0</v>
      </c>
      <c r="T334" s="167">
        <f>S334*H334</f>
        <v>0</v>
      </c>
      <c r="AR334" s="16" t="s">
        <v>154</v>
      </c>
      <c r="AT334" s="16" t="s">
        <v>136</v>
      </c>
      <c r="AU334" s="16" t="s">
        <v>93</v>
      </c>
      <c r="AY334" s="16" t="s">
        <v>135</v>
      </c>
      <c r="BE334" s="168">
        <f>IF(N334="základní",J334,0)</f>
        <v>0</v>
      </c>
      <c r="BF334" s="168">
        <f>IF(N334="snížená",J334,0)</f>
        <v>0</v>
      </c>
      <c r="BG334" s="168">
        <f>IF(N334="zákl. přenesená",J334,0)</f>
        <v>0</v>
      </c>
      <c r="BH334" s="168">
        <f>IF(N334="sníž. přenesená",J334,0)</f>
        <v>0</v>
      </c>
      <c r="BI334" s="168">
        <f>IF(N334="nulová",J334,0)</f>
        <v>0</v>
      </c>
      <c r="BJ334" s="16" t="s">
        <v>23</v>
      </c>
      <c r="BK334" s="168">
        <f>ROUND(I334*H334,2)</f>
        <v>0</v>
      </c>
      <c r="BL334" s="16" t="s">
        <v>154</v>
      </c>
      <c r="BM334" s="16" t="s">
        <v>1059</v>
      </c>
    </row>
    <row r="335" s="9" customFormat="1" ht="25.92" customHeight="1">
      <c r="B335" s="145"/>
      <c r="D335" s="146" t="s">
        <v>83</v>
      </c>
      <c r="E335" s="147" t="s">
        <v>1060</v>
      </c>
      <c r="F335" s="147" t="s">
        <v>1061</v>
      </c>
      <c r="I335" s="148"/>
      <c r="J335" s="149">
        <f>BK335</f>
        <v>0</v>
      </c>
      <c r="L335" s="145"/>
      <c r="M335" s="150"/>
      <c r="N335" s="151"/>
      <c r="O335" s="151"/>
      <c r="P335" s="152">
        <f>P336</f>
        <v>0</v>
      </c>
      <c r="Q335" s="151"/>
      <c r="R335" s="152">
        <f>R336</f>
        <v>0.049916250000000002</v>
      </c>
      <c r="S335" s="151"/>
      <c r="T335" s="153">
        <f>T336</f>
        <v>0</v>
      </c>
      <c r="AR335" s="146" t="s">
        <v>93</v>
      </c>
      <c r="AT335" s="154" t="s">
        <v>83</v>
      </c>
      <c r="AU335" s="154" t="s">
        <v>84</v>
      </c>
      <c r="AY335" s="146" t="s">
        <v>135</v>
      </c>
      <c r="BK335" s="155">
        <f>BK336</f>
        <v>0</v>
      </c>
    </row>
    <row r="336" s="9" customFormat="1" ht="22.8" customHeight="1">
      <c r="B336" s="145"/>
      <c r="D336" s="146" t="s">
        <v>83</v>
      </c>
      <c r="E336" s="194" t="s">
        <v>1062</v>
      </c>
      <c r="F336" s="194" t="s">
        <v>1063</v>
      </c>
      <c r="I336" s="148"/>
      <c r="J336" s="195">
        <f>BK336</f>
        <v>0</v>
      </c>
      <c r="L336" s="145"/>
      <c r="M336" s="150"/>
      <c r="N336" s="151"/>
      <c r="O336" s="151"/>
      <c r="P336" s="152">
        <f>SUM(P337:P339)</f>
        <v>0</v>
      </c>
      <c r="Q336" s="151"/>
      <c r="R336" s="152">
        <f>SUM(R337:R339)</f>
        <v>0.049916250000000002</v>
      </c>
      <c r="S336" s="151"/>
      <c r="T336" s="153">
        <f>SUM(T337:T339)</f>
        <v>0</v>
      </c>
      <c r="AR336" s="146" t="s">
        <v>93</v>
      </c>
      <c r="AT336" s="154" t="s">
        <v>83</v>
      </c>
      <c r="AU336" s="154" t="s">
        <v>23</v>
      </c>
      <c r="AY336" s="146" t="s">
        <v>135</v>
      </c>
      <c r="BK336" s="155">
        <f>SUM(BK337:BK339)</f>
        <v>0</v>
      </c>
    </row>
    <row r="337" s="1" customFormat="1" ht="16.5" customHeight="1">
      <c r="B337" s="156"/>
      <c r="C337" s="157" t="s">
        <v>534</v>
      </c>
      <c r="D337" s="157" t="s">
        <v>136</v>
      </c>
      <c r="E337" s="158" t="s">
        <v>1064</v>
      </c>
      <c r="F337" s="159" t="s">
        <v>1065</v>
      </c>
      <c r="G337" s="160" t="s">
        <v>262</v>
      </c>
      <c r="H337" s="161">
        <v>73.950000000000003</v>
      </c>
      <c r="I337" s="162"/>
      <c r="J337" s="163">
        <f>ROUND(I337*H337,2)</f>
        <v>0</v>
      </c>
      <c r="K337" s="159" t="s">
        <v>194</v>
      </c>
      <c r="L337" s="35"/>
      <c r="M337" s="164" t="s">
        <v>1</v>
      </c>
      <c r="N337" s="165" t="s">
        <v>55</v>
      </c>
      <c r="O337" s="65"/>
      <c r="P337" s="166">
        <f>O337*H337</f>
        <v>0</v>
      </c>
      <c r="Q337" s="166">
        <v>0.00067500000000000004</v>
      </c>
      <c r="R337" s="166">
        <f>Q337*H337</f>
        <v>0.049916250000000002</v>
      </c>
      <c r="S337" s="166">
        <v>0</v>
      </c>
      <c r="T337" s="167">
        <f>S337*H337</f>
        <v>0</v>
      </c>
      <c r="AR337" s="16" t="s">
        <v>277</v>
      </c>
      <c r="AT337" s="16" t="s">
        <v>136</v>
      </c>
      <c r="AU337" s="16" t="s">
        <v>93</v>
      </c>
      <c r="AY337" s="16" t="s">
        <v>135</v>
      </c>
      <c r="BE337" s="168">
        <f>IF(N337="základní",J337,0)</f>
        <v>0</v>
      </c>
      <c r="BF337" s="168">
        <f>IF(N337="snížená",J337,0)</f>
        <v>0</v>
      </c>
      <c r="BG337" s="168">
        <f>IF(N337="zákl. přenesená",J337,0)</f>
        <v>0</v>
      </c>
      <c r="BH337" s="168">
        <f>IF(N337="sníž. přenesená",J337,0)</f>
        <v>0</v>
      </c>
      <c r="BI337" s="168">
        <f>IF(N337="nulová",J337,0)</f>
        <v>0</v>
      </c>
      <c r="BJ337" s="16" t="s">
        <v>23</v>
      </c>
      <c r="BK337" s="168">
        <f>ROUND(I337*H337,2)</f>
        <v>0</v>
      </c>
      <c r="BL337" s="16" t="s">
        <v>277</v>
      </c>
      <c r="BM337" s="16" t="s">
        <v>1066</v>
      </c>
    </row>
    <row r="338" s="11" customFormat="1">
      <c r="B338" s="177"/>
      <c r="D338" s="170" t="s">
        <v>143</v>
      </c>
      <c r="E338" s="178" t="s">
        <v>1</v>
      </c>
      <c r="F338" s="179" t="s">
        <v>1067</v>
      </c>
      <c r="H338" s="180">
        <v>73.950000000000003</v>
      </c>
      <c r="I338" s="181"/>
      <c r="L338" s="177"/>
      <c r="M338" s="182"/>
      <c r="N338" s="183"/>
      <c r="O338" s="183"/>
      <c r="P338" s="183"/>
      <c r="Q338" s="183"/>
      <c r="R338" s="183"/>
      <c r="S338" s="183"/>
      <c r="T338" s="184"/>
      <c r="AT338" s="178" t="s">
        <v>143</v>
      </c>
      <c r="AU338" s="178" t="s">
        <v>93</v>
      </c>
      <c r="AV338" s="11" t="s">
        <v>93</v>
      </c>
      <c r="AW338" s="11" t="s">
        <v>46</v>
      </c>
      <c r="AX338" s="11" t="s">
        <v>23</v>
      </c>
      <c r="AY338" s="178" t="s">
        <v>135</v>
      </c>
    </row>
    <row r="339" s="1" customFormat="1" ht="16.5" customHeight="1">
      <c r="B339" s="156"/>
      <c r="C339" s="157" t="s">
        <v>538</v>
      </c>
      <c r="D339" s="157" t="s">
        <v>136</v>
      </c>
      <c r="E339" s="158" t="s">
        <v>1068</v>
      </c>
      <c r="F339" s="159" t="s">
        <v>1069</v>
      </c>
      <c r="G339" s="160" t="s">
        <v>248</v>
      </c>
      <c r="H339" s="161">
        <v>0.050000000000000003</v>
      </c>
      <c r="I339" s="162"/>
      <c r="J339" s="163">
        <f>ROUND(I339*H339,2)</f>
        <v>0</v>
      </c>
      <c r="K339" s="159" t="s">
        <v>194</v>
      </c>
      <c r="L339" s="35"/>
      <c r="M339" s="216" t="s">
        <v>1</v>
      </c>
      <c r="N339" s="217" t="s">
        <v>55</v>
      </c>
      <c r="O339" s="218"/>
      <c r="P339" s="219">
        <f>O339*H339</f>
        <v>0</v>
      </c>
      <c r="Q339" s="219">
        <v>0</v>
      </c>
      <c r="R339" s="219">
        <f>Q339*H339</f>
        <v>0</v>
      </c>
      <c r="S339" s="219">
        <v>0</v>
      </c>
      <c r="T339" s="220">
        <f>S339*H339</f>
        <v>0</v>
      </c>
      <c r="AR339" s="16" t="s">
        <v>277</v>
      </c>
      <c r="AT339" s="16" t="s">
        <v>136</v>
      </c>
      <c r="AU339" s="16" t="s">
        <v>93</v>
      </c>
      <c r="AY339" s="16" t="s">
        <v>135</v>
      </c>
      <c r="BE339" s="168">
        <f>IF(N339="základní",J339,0)</f>
        <v>0</v>
      </c>
      <c r="BF339" s="168">
        <f>IF(N339="snížená",J339,0)</f>
        <v>0</v>
      </c>
      <c r="BG339" s="168">
        <f>IF(N339="zákl. přenesená",J339,0)</f>
        <v>0</v>
      </c>
      <c r="BH339" s="168">
        <f>IF(N339="sníž. přenesená",J339,0)</f>
        <v>0</v>
      </c>
      <c r="BI339" s="168">
        <f>IF(N339="nulová",J339,0)</f>
        <v>0</v>
      </c>
      <c r="BJ339" s="16" t="s">
        <v>23</v>
      </c>
      <c r="BK339" s="168">
        <f>ROUND(I339*H339,2)</f>
        <v>0</v>
      </c>
      <c r="BL339" s="16" t="s">
        <v>277</v>
      </c>
      <c r="BM339" s="16" t="s">
        <v>1070</v>
      </c>
    </row>
    <row r="340" s="1" customFormat="1" ht="6.96" customHeight="1">
      <c r="B340" s="50"/>
      <c r="C340" s="51"/>
      <c r="D340" s="51"/>
      <c r="E340" s="51"/>
      <c r="F340" s="51"/>
      <c r="G340" s="51"/>
      <c r="H340" s="51"/>
      <c r="I340" s="125"/>
      <c r="J340" s="51"/>
      <c r="K340" s="51"/>
      <c r="L340" s="35"/>
    </row>
  </sheetData>
  <autoFilter ref="C90:K339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5" t="s">
        <v>5</v>
      </c>
      <c r="AT2" s="16" t="s">
        <v>104</v>
      </c>
    </row>
    <row r="3" hidden="1" ht="6.96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93</v>
      </c>
    </row>
    <row r="4" hidden="1" ht="24.96" customHeight="1">
      <c r="B4" s="19"/>
      <c r="D4" s="20" t="s">
        <v>110</v>
      </c>
      <c r="L4" s="19"/>
      <c r="M4" s="21" t="s">
        <v>10</v>
      </c>
      <c r="AT4" s="16" t="s">
        <v>3</v>
      </c>
    </row>
    <row r="5" hidden="1" ht="6.96" customHeight="1">
      <c r="B5" s="19"/>
      <c r="L5" s="19"/>
    </row>
    <row r="6" hidden="1" ht="12" customHeight="1">
      <c r="B6" s="19"/>
      <c r="D6" s="28" t="s">
        <v>16</v>
      </c>
      <c r="L6" s="19"/>
    </row>
    <row r="7" hidden="1" ht="16.5" customHeight="1">
      <c r="B7" s="19"/>
      <c r="E7" s="108" t="str">
        <f>'Rekapitulace stavby'!K6</f>
        <v>Dvůr Králové nad Labem - ul. Čelakovského - rekonstrukce</v>
      </c>
      <c r="F7" s="28"/>
      <c r="G7" s="28"/>
      <c r="H7" s="28"/>
      <c r="L7" s="19"/>
    </row>
    <row r="8" hidden="1" s="1" customFormat="1" ht="12" customHeight="1">
      <c r="B8" s="35"/>
      <c r="D8" s="28" t="s">
        <v>111</v>
      </c>
      <c r="I8" s="109"/>
      <c r="L8" s="35"/>
    </row>
    <row r="9" hidden="1" s="1" customFormat="1" ht="36.96" customHeight="1">
      <c r="B9" s="35"/>
      <c r="E9" s="56" t="s">
        <v>1071</v>
      </c>
      <c r="F9" s="1"/>
      <c r="G9" s="1"/>
      <c r="H9" s="1"/>
      <c r="I9" s="109"/>
      <c r="L9" s="35"/>
    </row>
    <row r="10" hidden="1" s="1" customFormat="1">
      <c r="B10" s="35"/>
      <c r="I10" s="109"/>
      <c r="L10" s="35"/>
    </row>
    <row r="11" hidden="1" s="1" customFormat="1" ht="12" customHeight="1">
      <c r="B11" s="35"/>
      <c r="D11" s="28" t="s">
        <v>19</v>
      </c>
      <c r="F11" s="16" t="s">
        <v>105</v>
      </c>
      <c r="I11" s="110" t="s">
        <v>21</v>
      </c>
      <c r="J11" s="16" t="s">
        <v>1072</v>
      </c>
      <c r="L11" s="35"/>
    </row>
    <row r="12" hidden="1" s="1" customFormat="1" ht="12" customHeight="1">
      <c r="B12" s="35"/>
      <c r="D12" s="28" t="s">
        <v>24</v>
      </c>
      <c r="F12" s="16" t="s">
        <v>25</v>
      </c>
      <c r="I12" s="110" t="s">
        <v>26</v>
      </c>
      <c r="J12" s="58" t="str">
        <f>'Rekapitulace stavby'!AN8</f>
        <v>14. 2. 2019</v>
      </c>
      <c r="L12" s="35"/>
    </row>
    <row r="13" hidden="1" s="1" customFormat="1" ht="21.84" customHeight="1">
      <c r="B13" s="35"/>
      <c r="D13" s="23" t="s">
        <v>29</v>
      </c>
      <c r="F13" s="30" t="s">
        <v>1073</v>
      </c>
      <c r="I13" s="188" t="s">
        <v>31</v>
      </c>
      <c r="J13" s="30" t="s">
        <v>1074</v>
      </c>
      <c r="L13" s="35"/>
    </row>
    <row r="14" hidden="1" s="1" customFormat="1" ht="12" customHeight="1">
      <c r="B14" s="35"/>
      <c r="D14" s="28" t="s">
        <v>34</v>
      </c>
      <c r="I14" s="110" t="s">
        <v>35</v>
      </c>
      <c r="J14" s="16" t="s">
        <v>36</v>
      </c>
      <c r="L14" s="35"/>
    </row>
    <row r="15" hidden="1" s="1" customFormat="1" ht="18" customHeight="1">
      <c r="B15" s="35"/>
      <c r="E15" s="16" t="s">
        <v>37</v>
      </c>
      <c r="I15" s="110" t="s">
        <v>38</v>
      </c>
      <c r="J15" s="16" t="s">
        <v>39</v>
      </c>
      <c r="L15" s="35"/>
    </row>
    <row r="16" hidden="1" s="1" customFormat="1" ht="6.96" customHeight="1">
      <c r="B16" s="35"/>
      <c r="I16" s="109"/>
      <c r="L16" s="35"/>
    </row>
    <row r="17" hidden="1" s="1" customFormat="1" ht="12" customHeight="1">
      <c r="B17" s="35"/>
      <c r="D17" s="28" t="s">
        <v>40</v>
      </c>
      <c r="I17" s="110" t="s">
        <v>35</v>
      </c>
      <c r="J17" s="29" t="str">
        <f>'Rekapitulace stavby'!AN13</f>
        <v>Vyplň údaj</v>
      </c>
      <c r="L17" s="35"/>
    </row>
    <row r="18" hidden="1" s="1" customFormat="1" ht="18" customHeight="1">
      <c r="B18" s="35"/>
      <c r="E18" s="29" t="str">
        <f>'Rekapitulace stavby'!E14</f>
        <v>Vyplň údaj</v>
      </c>
      <c r="F18" s="16"/>
      <c r="G18" s="16"/>
      <c r="H18" s="16"/>
      <c r="I18" s="110" t="s">
        <v>38</v>
      </c>
      <c r="J18" s="29" t="str">
        <f>'Rekapitulace stavby'!AN14</f>
        <v>Vyplň údaj</v>
      </c>
      <c r="L18" s="35"/>
    </row>
    <row r="19" hidden="1" s="1" customFormat="1" ht="6.96" customHeight="1">
      <c r="B19" s="35"/>
      <c r="I19" s="109"/>
      <c r="L19" s="35"/>
    </row>
    <row r="20" hidden="1" s="1" customFormat="1" ht="12" customHeight="1">
      <c r="B20" s="35"/>
      <c r="D20" s="28" t="s">
        <v>42</v>
      </c>
      <c r="I20" s="110" t="s">
        <v>35</v>
      </c>
      <c r="J20" s="16" t="s">
        <v>43</v>
      </c>
      <c r="L20" s="35"/>
    </row>
    <row r="21" hidden="1" s="1" customFormat="1" ht="18" customHeight="1">
      <c r="B21" s="35"/>
      <c r="E21" s="16" t="s">
        <v>44</v>
      </c>
      <c r="I21" s="110" t="s">
        <v>38</v>
      </c>
      <c r="J21" s="16" t="s">
        <v>45</v>
      </c>
      <c r="L21" s="35"/>
    </row>
    <row r="22" hidden="1" s="1" customFormat="1" ht="6.96" customHeight="1">
      <c r="B22" s="35"/>
      <c r="I22" s="109"/>
      <c r="L22" s="35"/>
    </row>
    <row r="23" hidden="1" s="1" customFormat="1" ht="12" customHeight="1">
      <c r="B23" s="35"/>
      <c r="D23" s="28" t="s">
        <v>47</v>
      </c>
      <c r="I23" s="110" t="s">
        <v>35</v>
      </c>
      <c r="J23" s="16" t="str">
        <f>IF('Rekapitulace stavby'!AN19="","",'Rekapitulace stavby'!AN19)</f>
        <v/>
      </c>
      <c r="L23" s="35"/>
    </row>
    <row r="24" hidden="1" s="1" customFormat="1" ht="18" customHeight="1">
      <c r="B24" s="35"/>
      <c r="E24" s="16" t="str">
        <f>IF('Rekapitulace stavby'!E20="","",'Rekapitulace stavby'!E20)</f>
        <v xml:space="preserve"> </v>
      </c>
      <c r="I24" s="110" t="s">
        <v>38</v>
      </c>
      <c r="J24" s="16" t="str">
        <f>IF('Rekapitulace stavby'!AN20="","",'Rekapitulace stavby'!AN20)</f>
        <v/>
      </c>
      <c r="L24" s="35"/>
    </row>
    <row r="25" hidden="1" s="1" customFormat="1" ht="6.96" customHeight="1">
      <c r="B25" s="35"/>
      <c r="I25" s="109"/>
      <c r="L25" s="35"/>
    </row>
    <row r="26" hidden="1" s="1" customFormat="1" ht="12" customHeight="1">
      <c r="B26" s="35"/>
      <c r="D26" s="28" t="s">
        <v>49</v>
      </c>
      <c r="I26" s="109"/>
      <c r="L26" s="35"/>
    </row>
    <row r="27" hidden="1" s="6" customFormat="1" ht="16.5" customHeight="1">
      <c r="B27" s="111"/>
      <c r="E27" s="33" t="s">
        <v>1</v>
      </c>
      <c r="F27" s="33"/>
      <c r="G27" s="33"/>
      <c r="H27" s="33"/>
      <c r="I27" s="112"/>
      <c r="L27" s="111"/>
    </row>
    <row r="28" hidden="1" s="1" customFormat="1" ht="6.96" customHeight="1">
      <c r="B28" s="35"/>
      <c r="I28" s="109"/>
      <c r="L28" s="35"/>
    </row>
    <row r="29" hidden="1" s="1" customFormat="1" ht="6.96" customHeight="1">
      <c r="B29" s="35"/>
      <c r="D29" s="61"/>
      <c r="E29" s="61"/>
      <c r="F29" s="61"/>
      <c r="G29" s="61"/>
      <c r="H29" s="61"/>
      <c r="I29" s="113"/>
      <c r="J29" s="61"/>
      <c r="K29" s="61"/>
      <c r="L29" s="35"/>
    </row>
    <row r="30" hidden="1" s="1" customFormat="1" ht="25.44" customHeight="1">
      <c r="B30" s="35"/>
      <c r="D30" s="114" t="s">
        <v>50</v>
      </c>
      <c r="I30" s="109"/>
      <c r="J30" s="82">
        <f>ROUNDUP(J85, 2)</f>
        <v>0</v>
      </c>
      <c r="L30" s="35"/>
    </row>
    <row r="31" hidden="1" s="1" customFormat="1" ht="6.96" customHeight="1">
      <c r="B31" s="35"/>
      <c r="D31" s="61"/>
      <c r="E31" s="61"/>
      <c r="F31" s="61"/>
      <c r="G31" s="61"/>
      <c r="H31" s="61"/>
      <c r="I31" s="113"/>
      <c r="J31" s="61"/>
      <c r="K31" s="61"/>
      <c r="L31" s="35"/>
    </row>
    <row r="32" hidden="1" s="1" customFormat="1" ht="14.4" customHeight="1">
      <c r="B32" s="35"/>
      <c r="F32" s="39" t="s">
        <v>52</v>
      </c>
      <c r="I32" s="115" t="s">
        <v>51</v>
      </c>
      <c r="J32" s="39" t="s">
        <v>53</v>
      </c>
      <c r="L32" s="35"/>
    </row>
    <row r="33" hidden="1" s="1" customFormat="1" ht="14.4" customHeight="1">
      <c r="B33" s="35"/>
      <c r="D33" s="28" t="s">
        <v>54</v>
      </c>
      <c r="E33" s="28" t="s">
        <v>55</v>
      </c>
      <c r="F33" s="116">
        <f>ROUNDUP((SUM(BE85:BE234)),  2)</f>
        <v>0</v>
      </c>
      <c r="I33" s="117">
        <v>0.20999999999999999</v>
      </c>
      <c r="J33" s="116">
        <f>ROUNDUP(((SUM(BE85:BE234))*I33),  2)</f>
        <v>0</v>
      </c>
      <c r="L33" s="35"/>
    </row>
    <row r="34" hidden="1" s="1" customFormat="1" ht="14.4" customHeight="1">
      <c r="B34" s="35"/>
      <c r="E34" s="28" t="s">
        <v>56</v>
      </c>
      <c r="F34" s="116">
        <f>ROUNDUP((SUM(BF85:BF234)),  2)</f>
        <v>0</v>
      </c>
      <c r="I34" s="117">
        <v>0.14999999999999999</v>
      </c>
      <c r="J34" s="116">
        <f>ROUNDUP(((SUM(BF85:BF234))*I34),  2)</f>
        <v>0</v>
      </c>
      <c r="L34" s="35"/>
    </row>
    <row r="35" hidden="1" s="1" customFormat="1" ht="14.4" customHeight="1">
      <c r="B35" s="35"/>
      <c r="E35" s="28" t="s">
        <v>57</v>
      </c>
      <c r="F35" s="116">
        <f>ROUNDUP((SUM(BG85:BG234)),  2)</f>
        <v>0</v>
      </c>
      <c r="I35" s="117">
        <v>0.20999999999999999</v>
      </c>
      <c r="J35" s="116">
        <f>0</f>
        <v>0</v>
      </c>
      <c r="L35" s="35"/>
    </row>
    <row r="36" hidden="1" s="1" customFormat="1" ht="14.4" customHeight="1">
      <c r="B36" s="35"/>
      <c r="E36" s="28" t="s">
        <v>58</v>
      </c>
      <c r="F36" s="116">
        <f>ROUNDUP((SUM(BH85:BH234)),  2)</f>
        <v>0</v>
      </c>
      <c r="I36" s="117">
        <v>0.14999999999999999</v>
      </c>
      <c r="J36" s="116">
        <f>0</f>
        <v>0</v>
      </c>
      <c r="L36" s="35"/>
    </row>
    <row r="37" hidden="1" s="1" customFormat="1" ht="14.4" customHeight="1">
      <c r="B37" s="35"/>
      <c r="E37" s="28" t="s">
        <v>59</v>
      </c>
      <c r="F37" s="116">
        <f>ROUNDUP((SUM(BI85:BI234)),  2)</f>
        <v>0</v>
      </c>
      <c r="I37" s="117">
        <v>0</v>
      </c>
      <c r="J37" s="116">
        <f>0</f>
        <v>0</v>
      </c>
      <c r="L37" s="35"/>
    </row>
    <row r="38" hidden="1" s="1" customFormat="1" ht="6.96" customHeight="1">
      <c r="B38" s="35"/>
      <c r="I38" s="109"/>
      <c r="L38" s="35"/>
    </row>
    <row r="39" hidden="1" s="1" customFormat="1" ht="25.44" customHeight="1">
      <c r="B39" s="35"/>
      <c r="C39" s="118"/>
      <c r="D39" s="119" t="s">
        <v>60</v>
      </c>
      <c r="E39" s="69"/>
      <c r="F39" s="69"/>
      <c r="G39" s="120" t="s">
        <v>61</v>
      </c>
      <c r="H39" s="121" t="s">
        <v>62</v>
      </c>
      <c r="I39" s="122"/>
      <c r="J39" s="123">
        <f>SUM(J30:J37)</f>
        <v>0</v>
      </c>
      <c r="K39" s="124"/>
      <c r="L39" s="35"/>
    </row>
    <row r="40" hidden="1" s="1" customFormat="1" ht="14.4" customHeight="1">
      <c r="B40" s="50"/>
      <c r="C40" s="51"/>
      <c r="D40" s="51"/>
      <c r="E40" s="51"/>
      <c r="F40" s="51"/>
      <c r="G40" s="51"/>
      <c r="H40" s="51"/>
      <c r="I40" s="125"/>
      <c r="J40" s="51"/>
      <c r="K40" s="51"/>
      <c r="L40" s="35"/>
    </row>
    <row r="41" hidden="1"/>
    <row r="42" hidden="1"/>
    <row r="43" hidden="1"/>
    <row r="44" s="1" customFormat="1" ht="6.96" customHeight="1">
      <c r="B44" s="52"/>
      <c r="C44" s="53"/>
      <c r="D44" s="53"/>
      <c r="E44" s="53"/>
      <c r="F44" s="53"/>
      <c r="G44" s="53"/>
      <c r="H44" s="53"/>
      <c r="I44" s="126"/>
      <c r="J44" s="53"/>
      <c r="K44" s="53"/>
      <c r="L44" s="35"/>
    </row>
    <row r="45" s="1" customFormat="1" ht="24.96" customHeight="1">
      <c r="B45" s="35"/>
      <c r="C45" s="20" t="s">
        <v>113</v>
      </c>
      <c r="I45" s="109"/>
      <c r="L45" s="35"/>
    </row>
    <row r="46" s="1" customFormat="1" ht="6.96" customHeight="1">
      <c r="B46" s="35"/>
      <c r="I46" s="109"/>
      <c r="L46" s="35"/>
    </row>
    <row r="47" s="1" customFormat="1" ht="12" customHeight="1">
      <c r="B47" s="35"/>
      <c r="C47" s="28" t="s">
        <v>16</v>
      </c>
      <c r="I47" s="109"/>
      <c r="L47" s="35"/>
    </row>
    <row r="48" s="1" customFormat="1" ht="16.5" customHeight="1">
      <c r="B48" s="35"/>
      <c r="E48" s="108" t="str">
        <f>E7</f>
        <v>Dvůr Králové nad Labem - ul. Čelakovského - rekonstrukce</v>
      </c>
      <c r="F48" s="28"/>
      <c r="G48" s="28"/>
      <c r="H48" s="28"/>
      <c r="I48" s="109"/>
      <c r="L48" s="35"/>
    </row>
    <row r="49" s="1" customFormat="1" ht="12" customHeight="1">
      <c r="B49" s="35"/>
      <c r="C49" s="28" t="s">
        <v>111</v>
      </c>
      <c r="I49" s="109"/>
      <c r="L49" s="35"/>
    </row>
    <row r="50" s="1" customFormat="1" ht="16.5" customHeight="1">
      <c r="B50" s="35"/>
      <c r="E50" s="56" t="str">
        <f>E9</f>
        <v>1301655 - SO 401 Veřejné osvětlení</v>
      </c>
      <c r="F50" s="1"/>
      <c r="G50" s="1"/>
      <c r="H50" s="1"/>
      <c r="I50" s="109"/>
      <c r="L50" s="35"/>
    </row>
    <row r="51" s="1" customFormat="1" ht="6.96" customHeight="1">
      <c r="B51" s="35"/>
      <c r="I51" s="109"/>
      <c r="L51" s="35"/>
    </row>
    <row r="52" s="1" customFormat="1" ht="12" customHeight="1">
      <c r="B52" s="35"/>
      <c r="C52" s="28" t="s">
        <v>24</v>
      </c>
      <c r="F52" s="16" t="str">
        <f>F12</f>
        <v>Dvůr Králové nad Labem</v>
      </c>
      <c r="I52" s="110" t="s">
        <v>26</v>
      </c>
      <c r="J52" s="58" t="str">
        <f>IF(J12="","",J12)</f>
        <v>14. 2. 2019</v>
      </c>
      <c r="L52" s="35"/>
    </row>
    <row r="53" s="1" customFormat="1" ht="6.96" customHeight="1">
      <c r="B53" s="35"/>
      <c r="I53" s="109"/>
      <c r="L53" s="35"/>
    </row>
    <row r="54" s="1" customFormat="1" ht="24.9" customHeight="1">
      <c r="B54" s="35"/>
      <c r="C54" s="28" t="s">
        <v>34</v>
      </c>
      <c r="F54" s="16" t="str">
        <f>E15</f>
        <v>Město Dvůr Králové nad Labem</v>
      </c>
      <c r="I54" s="110" t="s">
        <v>42</v>
      </c>
      <c r="J54" s="33" t="str">
        <f>E21</f>
        <v>TENET spol. s r.o. architektonický ateliér</v>
      </c>
      <c r="L54" s="35"/>
    </row>
    <row r="55" s="1" customFormat="1" ht="13.65" customHeight="1">
      <c r="B55" s="35"/>
      <c r="C55" s="28" t="s">
        <v>40</v>
      </c>
      <c r="F55" s="16" t="str">
        <f>IF(E18="","",E18)</f>
        <v>Vyplň údaj</v>
      </c>
      <c r="I55" s="110" t="s">
        <v>47</v>
      </c>
      <c r="J55" s="33" t="str">
        <f>E24</f>
        <v xml:space="preserve"> </v>
      </c>
      <c r="L55" s="35"/>
    </row>
    <row r="56" s="1" customFormat="1" ht="10.32" customHeight="1">
      <c r="B56" s="35"/>
      <c r="I56" s="109"/>
      <c r="L56" s="35"/>
    </row>
    <row r="57" s="1" customFormat="1" ht="29.28" customHeight="1">
      <c r="B57" s="35"/>
      <c r="C57" s="127" t="s">
        <v>114</v>
      </c>
      <c r="D57" s="118"/>
      <c r="E57" s="118"/>
      <c r="F57" s="118"/>
      <c r="G57" s="118"/>
      <c r="H57" s="118"/>
      <c r="I57" s="128"/>
      <c r="J57" s="129" t="s">
        <v>115</v>
      </c>
      <c r="K57" s="118"/>
      <c r="L57" s="35"/>
    </row>
    <row r="58" s="1" customFormat="1" ht="10.32" customHeight="1">
      <c r="B58" s="35"/>
      <c r="I58" s="109"/>
      <c r="L58" s="35"/>
    </row>
    <row r="59" s="1" customFormat="1" ht="22.8" customHeight="1">
      <c r="B59" s="35"/>
      <c r="C59" s="130" t="s">
        <v>116</v>
      </c>
      <c r="I59" s="109"/>
      <c r="J59" s="82">
        <f>J85</f>
        <v>0</v>
      </c>
      <c r="L59" s="35"/>
      <c r="AU59" s="16" t="s">
        <v>117</v>
      </c>
    </row>
    <row r="60" s="7" customFormat="1" ht="24.96" customHeight="1">
      <c r="B60" s="131"/>
      <c r="D60" s="132" t="s">
        <v>185</v>
      </c>
      <c r="E60" s="133"/>
      <c r="F60" s="133"/>
      <c r="G60" s="133"/>
      <c r="H60" s="133"/>
      <c r="I60" s="134"/>
      <c r="J60" s="135">
        <f>J86</f>
        <v>0</v>
      </c>
      <c r="L60" s="131"/>
    </row>
    <row r="61" s="12" customFormat="1" ht="19.92" customHeight="1">
      <c r="B61" s="189"/>
      <c r="D61" s="190" t="s">
        <v>186</v>
      </c>
      <c r="E61" s="191"/>
      <c r="F61" s="191"/>
      <c r="G61" s="191"/>
      <c r="H61" s="191"/>
      <c r="I61" s="192"/>
      <c r="J61" s="193">
        <f>J87</f>
        <v>0</v>
      </c>
      <c r="L61" s="189"/>
    </row>
    <row r="62" s="12" customFormat="1" ht="19.92" customHeight="1">
      <c r="B62" s="189"/>
      <c r="D62" s="190" t="s">
        <v>1075</v>
      </c>
      <c r="E62" s="191"/>
      <c r="F62" s="191"/>
      <c r="G62" s="191"/>
      <c r="H62" s="191"/>
      <c r="I62" s="192"/>
      <c r="J62" s="193">
        <f>J119</f>
        <v>0</v>
      </c>
      <c r="L62" s="189"/>
    </row>
    <row r="63" s="12" customFormat="1" ht="19.92" customHeight="1">
      <c r="B63" s="189"/>
      <c r="D63" s="190" t="s">
        <v>1076</v>
      </c>
      <c r="E63" s="191"/>
      <c r="F63" s="191"/>
      <c r="G63" s="191"/>
      <c r="H63" s="191"/>
      <c r="I63" s="192"/>
      <c r="J63" s="193">
        <f>J160</f>
        <v>0</v>
      </c>
      <c r="L63" s="189"/>
    </row>
    <row r="64" s="12" customFormat="1" ht="19.92" customHeight="1">
      <c r="B64" s="189"/>
      <c r="D64" s="190" t="s">
        <v>1077</v>
      </c>
      <c r="E64" s="191"/>
      <c r="F64" s="191"/>
      <c r="G64" s="191"/>
      <c r="H64" s="191"/>
      <c r="I64" s="192"/>
      <c r="J64" s="193">
        <f>J214</f>
        <v>0</v>
      </c>
      <c r="L64" s="189"/>
    </row>
    <row r="65" s="12" customFormat="1" ht="19.92" customHeight="1">
      <c r="B65" s="189"/>
      <c r="D65" s="190" t="s">
        <v>1078</v>
      </c>
      <c r="E65" s="191"/>
      <c r="F65" s="191"/>
      <c r="G65" s="191"/>
      <c r="H65" s="191"/>
      <c r="I65" s="192"/>
      <c r="J65" s="193">
        <f>J225</f>
        <v>0</v>
      </c>
      <c r="L65" s="189"/>
    </row>
    <row r="66" s="1" customFormat="1" ht="21.84" customHeight="1">
      <c r="B66" s="35"/>
      <c r="I66" s="109"/>
      <c r="L66" s="35"/>
    </row>
    <row r="67" s="1" customFormat="1" ht="6.96" customHeight="1">
      <c r="B67" s="50"/>
      <c r="C67" s="51"/>
      <c r="D67" s="51"/>
      <c r="E67" s="51"/>
      <c r="F67" s="51"/>
      <c r="G67" s="51"/>
      <c r="H67" s="51"/>
      <c r="I67" s="125"/>
      <c r="J67" s="51"/>
      <c r="K67" s="51"/>
      <c r="L67" s="35"/>
    </row>
    <row r="71" s="1" customFormat="1" ht="6.96" customHeight="1">
      <c r="B71" s="52"/>
      <c r="C71" s="53"/>
      <c r="D71" s="53"/>
      <c r="E71" s="53"/>
      <c r="F71" s="53"/>
      <c r="G71" s="53"/>
      <c r="H71" s="53"/>
      <c r="I71" s="126"/>
      <c r="J71" s="53"/>
      <c r="K71" s="53"/>
      <c r="L71" s="35"/>
    </row>
    <row r="72" s="1" customFormat="1" ht="24.96" customHeight="1">
      <c r="B72" s="35"/>
      <c r="C72" s="20" t="s">
        <v>119</v>
      </c>
      <c r="I72" s="109"/>
      <c r="L72" s="35"/>
    </row>
    <row r="73" s="1" customFormat="1" ht="6.96" customHeight="1">
      <c r="B73" s="35"/>
      <c r="I73" s="109"/>
      <c r="L73" s="35"/>
    </row>
    <row r="74" s="1" customFormat="1" ht="12" customHeight="1">
      <c r="B74" s="35"/>
      <c r="C74" s="28" t="s">
        <v>16</v>
      </c>
      <c r="I74" s="109"/>
      <c r="L74" s="35"/>
    </row>
    <row r="75" s="1" customFormat="1" ht="16.5" customHeight="1">
      <c r="B75" s="35"/>
      <c r="E75" s="108" t="str">
        <f>E7</f>
        <v>Dvůr Králové nad Labem - ul. Čelakovského - rekonstrukce</v>
      </c>
      <c r="F75" s="28"/>
      <c r="G75" s="28"/>
      <c r="H75" s="28"/>
      <c r="I75" s="109"/>
      <c r="L75" s="35"/>
    </row>
    <row r="76" s="1" customFormat="1" ht="12" customHeight="1">
      <c r="B76" s="35"/>
      <c r="C76" s="28" t="s">
        <v>111</v>
      </c>
      <c r="I76" s="109"/>
      <c r="L76" s="35"/>
    </row>
    <row r="77" s="1" customFormat="1" ht="16.5" customHeight="1">
      <c r="B77" s="35"/>
      <c r="E77" s="56" t="str">
        <f>E9</f>
        <v>1301655 - SO 401 Veřejné osvětlení</v>
      </c>
      <c r="F77" s="1"/>
      <c r="G77" s="1"/>
      <c r="H77" s="1"/>
      <c r="I77" s="109"/>
      <c r="L77" s="35"/>
    </row>
    <row r="78" s="1" customFormat="1" ht="6.96" customHeight="1">
      <c r="B78" s="35"/>
      <c r="I78" s="109"/>
      <c r="L78" s="35"/>
    </row>
    <row r="79" s="1" customFormat="1" ht="12" customHeight="1">
      <c r="B79" s="35"/>
      <c r="C79" s="28" t="s">
        <v>24</v>
      </c>
      <c r="F79" s="16" t="str">
        <f>F12</f>
        <v>Dvůr Králové nad Labem</v>
      </c>
      <c r="I79" s="110" t="s">
        <v>26</v>
      </c>
      <c r="J79" s="58" t="str">
        <f>IF(J12="","",J12)</f>
        <v>14. 2. 2019</v>
      </c>
      <c r="L79" s="35"/>
    </row>
    <row r="80" s="1" customFormat="1" ht="6.96" customHeight="1">
      <c r="B80" s="35"/>
      <c r="I80" s="109"/>
      <c r="L80" s="35"/>
    </row>
    <row r="81" s="1" customFormat="1" ht="24.9" customHeight="1">
      <c r="B81" s="35"/>
      <c r="C81" s="28" t="s">
        <v>34</v>
      </c>
      <c r="F81" s="16" t="str">
        <f>E15</f>
        <v>Město Dvůr Králové nad Labem</v>
      </c>
      <c r="I81" s="110" t="s">
        <v>42</v>
      </c>
      <c r="J81" s="33" t="str">
        <f>E21</f>
        <v>TENET spol. s r.o. architektonický ateliér</v>
      </c>
      <c r="L81" s="35"/>
    </row>
    <row r="82" s="1" customFormat="1" ht="13.65" customHeight="1">
      <c r="B82" s="35"/>
      <c r="C82" s="28" t="s">
        <v>40</v>
      </c>
      <c r="F82" s="16" t="str">
        <f>IF(E18="","",E18)</f>
        <v>Vyplň údaj</v>
      </c>
      <c r="I82" s="110" t="s">
        <v>47</v>
      </c>
      <c r="J82" s="33" t="str">
        <f>E24</f>
        <v xml:space="preserve"> </v>
      </c>
      <c r="L82" s="35"/>
    </row>
    <row r="83" s="1" customFormat="1" ht="10.32" customHeight="1">
      <c r="B83" s="35"/>
      <c r="I83" s="109"/>
      <c r="L83" s="35"/>
    </row>
    <row r="84" s="8" customFormat="1" ht="29.28" customHeight="1">
      <c r="B84" s="136"/>
      <c r="C84" s="137" t="s">
        <v>120</v>
      </c>
      <c r="D84" s="138" t="s">
        <v>69</v>
      </c>
      <c r="E84" s="138" t="s">
        <v>65</v>
      </c>
      <c r="F84" s="138" t="s">
        <v>66</v>
      </c>
      <c r="G84" s="138" t="s">
        <v>121</v>
      </c>
      <c r="H84" s="138" t="s">
        <v>122</v>
      </c>
      <c r="I84" s="139" t="s">
        <v>123</v>
      </c>
      <c r="J84" s="138" t="s">
        <v>115</v>
      </c>
      <c r="K84" s="140" t="s">
        <v>124</v>
      </c>
      <c r="L84" s="136"/>
      <c r="M84" s="74" t="s">
        <v>1</v>
      </c>
      <c r="N84" s="75" t="s">
        <v>54</v>
      </c>
      <c r="O84" s="75" t="s">
        <v>125</v>
      </c>
      <c r="P84" s="75" t="s">
        <v>126</v>
      </c>
      <c r="Q84" s="75" t="s">
        <v>127</v>
      </c>
      <c r="R84" s="75" t="s">
        <v>128</v>
      </c>
      <c r="S84" s="75" t="s">
        <v>129</v>
      </c>
      <c r="T84" s="76" t="s">
        <v>130</v>
      </c>
    </row>
    <row r="85" s="1" customFormat="1" ht="22.8" customHeight="1">
      <c r="B85" s="35"/>
      <c r="C85" s="79" t="s">
        <v>131</v>
      </c>
      <c r="I85" s="109"/>
      <c r="J85" s="141">
        <f>BK85</f>
        <v>0</v>
      </c>
      <c r="L85" s="35"/>
      <c r="M85" s="77"/>
      <c r="N85" s="61"/>
      <c r="O85" s="61"/>
      <c r="P85" s="142">
        <f>P86</f>
        <v>0</v>
      </c>
      <c r="Q85" s="61"/>
      <c r="R85" s="142">
        <f>R86</f>
        <v>317.55165738000005</v>
      </c>
      <c r="S85" s="61"/>
      <c r="T85" s="143">
        <f>T86</f>
        <v>0</v>
      </c>
      <c r="AT85" s="16" t="s">
        <v>83</v>
      </c>
      <c r="AU85" s="16" t="s">
        <v>117</v>
      </c>
      <c r="BK85" s="144">
        <f>BK86</f>
        <v>0</v>
      </c>
    </row>
    <row r="86" s="9" customFormat="1" ht="25.92" customHeight="1">
      <c r="B86" s="145"/>
      <c r="D86" s="146" t="s">
        <v>83</v>
      </c>
      <c r="E86" s="147" t="s">
        <v>245</v>
      </c>
      <c r="F86" s="147" t="s">
        <v>801</v>
      </c>
      <c r="I86" s="148"/>
      <c r="J86" s="149">
        <f>BK86</f>
        <v>0</v>
      </c>
      <c r="L86" s="145"/>
      <c r="M86" s="150"/>
      <c r="N86" s="151"/>
      <c r="O86" s="151"/>
      <c r="P86" s="152">
        <f>P87+P119+P160+P214+P225</f>
        <v>0</v>
      </c>
      <c r="Q86" s="151"/>
      <c r="R86" s="152">
        <f>R87+R119+R160+R214+R225</f>
        <v>317.55165738000005</v>
      </c>
      <c r="S86" s="151"/>
      <c r="T86" s="153">
        <f>T87+T119+T160+T214+T225</f>
        <v>0</v>
      </c>
      <c r="AR86" s="146" t="s">
        <v>150</v>
      </c>
      <c r="AT86" s="154" t="s">
        <v>83</v>
      </c>
      <c r="AU86" s="154" t="s">
        <v>84</v>
      </c>
      <c r="AY86" s="146" t="s">
        <v>135</v>
      </c>
      <c r="BK86" s="155">
        <f>BK87+BK119+BK160+BK214+BK225</f>
        <v>0</v>
      </c>
    </row>
    <row r="87" s="9" customFormat="1" ht="22.8" customHeight="1">
      <c r="B87" s="145"/>
      <c r="D87" s="146" t="s">
        <v>83</v>
      </c>
      <c r="E87" s="194" t="s">
        <v>802</v>
      </c>
      <c r="F87" s="194" t="s">
        <v>803</v>
      </c>
      <c r="I87" s="148"/>
      <c r="J87" s="195">
        <f>BK87</f>
        <v>0</v>
      </c>
      <c r="L87" s="145"/>
      <c r="M87" s="150"/>
      <c r="N87" s="151"/>
      <c r="O87" s="151"/>
      <c r="P87" s="152">
        <f>SUM(P88:P118)</f>
        <v>0</v>
      </c>
      <c r="Q87" s="151"/>
      <c r="R87" s="152">
        <f>SUM(R88:R118)</f>
        <v>0</v>
      </c>
      <c r="S87" s="151"/>
      <c r="T87" s="153">
        <f>SUM(T88:T118)</f>
        <v>0</v>
      </c>
      <c r="AR87" s="146" t="s">
        <v>150</v>
      </c>
      <c r="AT87" s="154" t="s">
        <v>83</v>
      </c>
      <c r="AU87" s="154" t="s">
        <v>23</v>
      </c>
      <c r="AY87" s="146" t="s">
        <v>135</v>
      </c>
      <c r="BK87" s="155">
        <f>SUM(BK88:BK118)</f>
        <v>0</v>
      </c>
    </row>
    <row r="88" s="1" customFormat="1" ht="16.5" customHeight="1">
      <c r="B88" s="156"/>
      <c r="C88" s="157" t="s">
        <v>23</v>
      </c>
      <c r="D88" s="157" t="s">
        <v>136</v>
      </c>
      <c r="E88" s="158" t="s">
        <v>1079</v>
      </c>
      <c r="F88" s="159" t="s">
        <v>1080</v>
      </c>
      <c r="G88" s="160" t="s">
        <v>302</v>
      </c>
      <c r="H88" s="161">
        <v>34</v>
      </c>
      <c r="I88" s="162"/>
      <c r="J88" s="163">
        <f>ROUND(I88*H88,2)</f>
        <v>0</v>
      </c>
      <c r="K88" s="159" t="s">
        <v>1</v>
      </c>
      <c r="L88" s="35"/>
      <c r="M88" s="164" t="s">
        <v>1</v>
      </c>
      <c r="N88" s="165" t="s">
        <v>55</v>
      </c>
      <c r="O88" s="65"/>
      <c r="P88" s="166">
        <f>O88*H88</f>
        <v>0</v>
      </c>
      <c r="Q88" s="166">
        <v>0</v>
      </c>
      <c r="R88" s="166">
        <f>Q88*H88</f>
        <v>0</v>
      </c>
      <c r="S88" s="166">
        <v>0</v>
      </c>
      <c r="T88" s="167">
        <f>S88*H88</f>
        <v>0</v>
      </c>
      <c r="AR88" s="16" t="s">
        <v>546</v>
      </c>
      <c r="AT88" s="16" t="s">
        <v>136</v>
      </c>
      <c r="AU88" s="16" t="s">
        <v>93</v>
      </c>
      <c r="AY88" s="16" t="s">
        <v>135</v>
      </c>
      <c r="BE88" s="168">
        <f>IF(N88="základní",J88,0)</f>
        <v>0</v>
      </c>
      <c r="BF88" s="168">
        <f>IF(N88="snížená",J88,0)</f>
        <v>0</v>
      </c>
      <c r="BG88" s="168">
        <f>IF(N88="zákl. přenesená",J88,0)</f>
        <v>0</v>
      </c>
      <c r="BH88" s="168">
        <f>IF(N88="sníž. přenesená",J88,0)</f>
        <v>0</v>
      </c>
      <c r="BI88" s="168">
        <f>IF(N88="nulová",J88,0)</f>
        <v>0</v>
      </c>
      <c r="BJ88" s="16" t="s">
        <v>23</v>
      </c>
      <c r="BK88" s="168">
        <f>ROUND(I88*H88,2)</f>
        <v>0</v>
      </c>
      <c r="BL88" s="16" t="s">
        <v>546</v>
      </c>
      <c r="BM88" s="16" t="s">
        <v>1081</v>
      </c>
    </row>
    <row r="89" s="11" customFormat="1">
      <c r="B89" s="177"/>
      <c r="D89" s="170" t="s">
        <v>143</v>
      </c>
      <c r="E89" s="178" t="s">
        <v>1</v>
      </c>
      <c r="F89" s="179" t="s">
        <v>1082</v>
      </c>
      <c r="H89" s="180">
        <v>34</v>
      </c>
      <c r="I89" s="181"/>
      <c r="L89" s="177"/>
      <c r="M89" s="182"/>
      <c r="N89" s="183"/>
      <c r="O89" s="183"/>
      <c r="P89" s="183"/>
      <c r="Q89" s="183"/>
      <c r="R89" s="183"/>
      <c r="S89" s="183"/>
      <c r="T89" s="184"/>
      <c r="AT89" s="178" t="s">
        <v>143</v>
      </c>
      <c r="AU89" s="178" t="s">
        <v>93</v>
      </c>
      <c r="AV89" s="11" t="s">
        <v>93</v>
      </c>
      <c r="AW89" s="11" t="s">
        <v>46</v>
      </c>
      <c r="AX89" s="11" t="s">
        <v>23</v>
      </c>
      <c r="AY89" s="178" t="s">
        <v>135</v>
      </c>
    </row>
    <row r="90" s="1" customFormat="1" ht="16.5" customHeight="1">
      <c r="B90" s="156"/>
      <c r="C90" s="157" t="s">
        <v>93</v>
      </c>
      <c r="D90" s="157" t="s">
        <v>136</v>
      </c>
      <c r="E90" s="158" t="s">
        <v>1083</v>
      </c>
      <c r="F90" s="159" t="s">
        <v>1084</v>
      </c>
      <c r="G90" s="160" t="s">
        <v>302</v>
      </c>
      <c r="H90" s="161">
        <v>595</v>
      </c>
      <c r="I90" s="162"/>
      <c r="J90" s="163">
        <f>ROUND(I90*H90,2)</f>
        <v>0</v>
      </c>
      <c r="K90" s="159" t="s">
        <v>1</v>
      </c>
      <c r="L90" s="35"/>
      <c r="M90" s="164" t="s">
        <v>1</v>
      </c>
      <c r="N90" s="165" t="s">
        <v>55</v>
      </c>
      <c r="O90" s="65"/>
      <c r="P90" s="166">
        <f>O90*H90</f>
        <v>0</v>
      </c>
      <c r="Q90" s="166">
        <v>0</v>
      </c>
      <c r="R90" s="166">
        <f>Q90*H90</f>
        <v>0</v>
      </c>
      <c r="S90" s="166">
        <v>0</v>
      </c>
      <c r="T90" s="167">
        <f>S90*H90</f>
        <v>0</v>
      </c>
      <c r="AR90" s="16" t="s">
        <v>546</v>
      </c>
      <c r="AT90" s="16" t="s">
        <v>136</v>
      </c>
      <c r="AU90" s="16" t="s">
        <v>93</v>
      </c>
      <c r="AY90" s="16" t="s">
        <v>135</v>
      </c>
      <c r="BE90" s="168">
        <f>IF(N90="základní",J90,0)</f>
        <v>0</v>
      </c>
      <c r="BF90" s="168">
        <f>IF(N90="snížená",J90,0)</f>
        <v>0</v>
      </c>
      <c r="BG90" s="168">
        <f>IF(N90="zákl. přenesená",J90,0)</f>
        <v>0</v>
      </c>
      <c r="BH90" s="168">
        <f>IF(N90="sníž. přenesená",J90,0)</f>
        <v>0</v>
      </c>
      <c r="BI90" s="168">
        <f>IF(N90="nulová",J90,0)</f>
        <v>0</v>
      </c>
      <c r="BJ90" s="16" t="s">
        <v>23</v>
      </c>
      <c r="BK90" s="168">
        <f>ROUND(I90*H90,2)</f>
        <v>0</v>
      </c>
      <c r="BL90" s="16" t="s">
        <v>546</v>
      </c>
      <c r="BM90" s="16" t="s">
        <v>1085</v>
      </c>
    </row>
    <row r="91" s="11" customFormat="1">
      <c r="B91" s="177"/>
      <c r="D91" s="170" t="s">
        <v>143</v>
      </c>
      <c r="E91" s="178" t="s">
        <v>1</v>
      </c>
      <c r="F91" s="179" t="s">
        <v>1086</v>
      </c>
      <c r="H91" s="180">
        <v>595</v>
      </c>
      <c r="I91" s="181"/>
      <c r="L91" s="177"/>
      <c r="M91" s="182"/>
      <c r="N91" s="183"/>
      <c r="O91" s="183"/>
      <c r="P91" s="183"/>
      <c r="Q91" s="183"/>
      <c r="R91" s="183"/>
      <c r="S91" s="183"/>
      <c r="T91" s="184"/>
      <c r="AT91" s="178" t="s">
        <v>143</v>
      </c>
      <c r="AU91" s="178" t="s">
        <v>93</v>
      </c>
      <c r="AV91" s="11" t="s">
        <v>93</v>
      </c>
      <c r="AW91" s="11" t="s">
        <v>46</v>
      </c>
      <c r="AX91" s="11" t="s">
        <v>23</v>
      </c>
      <c r="AY91" s="178" t="s">
        <v>135</v>
      </c>
    </row>
    <row r="92" s="1" customFormat="1" ht="16.5" customHeight="1">
      <c r="B92" s="156"/>
      <c r="C92" s="157" t="s">
        <v>150</v>
      </c>
      <c r="D92" s="157" t="s">
        <v>136</v>
      </c>
      <c r="E92" s="158" t="s">
        <v>1087</v>
      </c>
      <c r="F92" s="159" t="s">
        <v>1088</v>
      </c>
      <c r="G92" s="160" t="s">
        <v>302</v>
      </c>
      <c r="H92" s="161">
        <v>226</v>
      </c>
      <c r="I92" s="162"/>
      <c r="J92" s="163">
        <f>ROUND(I92*H92,2)</f>
        <v>0</v>
      </c>
      <c r="K92" s="159" t="s">
        <v>1</v>
      </c>
      <c r="L92" s="35"/>
      <c r="M92" s="164" t="s">
        <v>1</v>
      </c>
      <c r="N92" s="165" t="s">
        <v>55</v>
      </c>
      <c r="O92" s="65"/>
      <c r="P92" s="166">
        <f>O92*H92</f>
        <v>0</v>
      </c>
      <c r="Q92" s="166">
        <v>0</v>
      </c>
      <c r="R92" s="166">
        <f>Q92*H92</f>
        <v>0</v>
      </c>
      <c r="S92" s="166">
        <v>0</v>
      </c>
      <c r="T92" s="167">
        <f>S92*H92</f>
        <v>0</v>
      </c>
      <c r="AR92" s="16" t="s">
        <v>546</v>
      </c>
      <c r="AT92" s="16" t="s">
        <v>136</v>
      </c>
      <c r="AU92" s="16" t="s">
        <v>93</v>
      </c>
      <c r="AY92" s="16" t="s">
        <v>135</v>
      </c>
      <c r="BE92" s="168">
        <f>IF(N92="základní",J92,0)</f>
        <v>0</v>
      </c>
      <c r="BF92" s="168">
        <f>IF(N92="snížená",J92,0)</f>
        <v>0</v>
      </c>
      <c r="BG92" s="168">
        <f>IF(N92="zákl. přenesená",J92,0)</f>
        <v>0</v>
      </c>
      <c r="BH92" s="168">
        <f>IF(N92="sníž. přenesená",J92,0)</f>
        <v>0</v>
      </c>
      <c r="BI92" s="168">
        <f>IF(N92="nulová",J92,0)</f>
        <v>0</v>
      </c>
      <c r="BJ92" s="16" t="s">
        <v>23</v>
      </c>
      <c r="BK92" s="168">
        <f>ROUND(I92*H92,2)</f>
        <v>0</v>
      </c>
      <c r="BL92" s="16" t="s">
        <v>546</v>
      </c>
      <c r="BM92" s="16" t="s">
        <v>1089</v>
      </c>
    </row>
    <row r="93" s="11" customFormat="1">
      <c r="B93" s="177"/>
      <c r="D93" s="170" t="s">
        <v>143</v>
      </c>
      <c r="E93" s="178" t="s">
        <v>1</v>
      </c>
      <c r="F93" s="179" t="s">
        <v>1090</v>
      </c>
      <c r="H93" s="180">
        <v>226</v>
      </c>
      <c r="I93" s="181"/>
      <c r="L93" s="177"/>
      <c r="M93" s="182"/>
      <c r="N93" s="183"/>
      <c r="O93" s="183"/>
      <c r="P93" s="183"/>
      <c r="Q93" s="183"/>
      <c r="R93" s="183"/>
      <c r="S93" s="183"/>
      <c r="T93" s="184"/>
      <c r="AT93" s="178" t="s">
        <v>143</v>
      </c>
      <c r="AU93" s="178" t="s">
        <v>93</v>
      </c>
      <c r="AV93" s="11" t="s">
        <v>93</v>
      </c>
      <c r="AW93" s="11" t="s">
        <v>46</v>
      </c>
      <c r="AX93" s="11" t="s">
        <v>23</v>
      </c>
      <c r="AY93" s="178" t="s">
        <v>135</v>
      </c>
    </row>
    <row r="94" s="1" customFormat="1" ht="16.5" customHeight="1">
      <c r="B94" s="156"/>
      <c r="C94" s="157" t="s">
        <v>154</v>
      </c>
      <c r="D94" s="157" t="s">
        <v>136</v>
      </c>
      <c r="E94" s="158" t="s">
        <v>1091</v>
      </c>
      <c r="F94" s="159" t="s">
        <v>1092</v>
      </c>
      <c r="G94" s="160" t="s">
        <v>402</v>
      </c>
      <c r="H94" s="161">
        <v>7</v>
      </c>
      <c r="I94" s="162"/>
      <c r="J94" s="163">
        <f>ROUND(I94*H94,2)</f>
        <v>0</v>
      </c>
      <c r="K94" s="159" t="s">
        <v>194</v>
      </c>
      <c r="L94" s="35"/>
      <c r="M94" s="164" t="s">
        <v>1</v>
      </c>
      <c r="N94" s="165" t="s">
        <v>55</v>
      </c>
      <c r="O94" s="65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AR94" s="16" t="s">
        <v>546</v>
      </c>
      <c r="AT94" s="16" t="s">
        <v>136</v>
      </c>
      <c r="AU94" s="16" t="s">
        <v>93</v>
      </c>
      <c r="AY94" s="16" t="s">
        <v>135</v>
      </c>
      <c r="BE94" s="168">
        <f>IF(N94="základní",J94,0)</f>
        <v>0</v>
      </c>
      <c r="BF94" s="168">
        <f>IF(N94="snížená",J94,0)</f>
        <v>0</v>
      </c>
      <c r="BG94" s="168">
        <f>IF(N94="zákl. přenesená",J94,0)</f>
        <v>0</v>
      </c>
      <c r="BH94" s="168">
        <f>IF(N94="sníž. přenesená",J94,0)</f>
        <v>0</v>
      </c>
      <c r="BI94" s="168">
        <f>IF(N94="nulová",J94,0)</f>
        <v>0</v>
      </c>
      <c r="BJ94" s="16" t="s">
        <v>23</v>
      </c>
      <c r="BK94" s="168">
        <f>ROUND(I94*H94,2)</f>
        <v>0</v>
      </c>
      <c r="BL94" s="16" t="s">
        <v>546</v>
      </c>
      <c r="BM94" s="16" t="s">
        <v>1093</v>
      </c>
    </row>
    <row r="95" s="11" customFormat="1">
      <c r="B95" s="177"/>
      <c r="D95" s="170" t="s">
        <v>143</v>
      </c>
      <c r="E95" s="178" t="s">
        <v>1</v>
      </c>
      <c r="F95" s="179" t="s">
        <v>1094</v>
      </c>
      <c r="H95" s="180">
        <v>7</v>
      </c>
      <c r="I95" s="181"/>
      <c r="L95" s="177"/>
      <c r="M95" s="182"/>
      <c r="N95" s="183"/>
      <c r="O95" s="183"/>
      <c r="P95" s="183"/>
      <c r="Q95" s="183"/>
      <c r="R95" s="183"/>
      <c r="S95" s="183"/>
      <c r="T95" s="184"/>
      <c r="AT95" s="178" t="s">
        <v>143</v>
      </c>
      <c r="AU95" s="178" t="s">
        <v>93</v>
      </c>
      <c r="AV95" s="11" t="s">
        <v>93</v>
      </c>
      <c r="AW95" s="11" t="s">
        <v>46</v>
      </c>
      <c r="AX95" s="11" t="s">
        <v>23</v>
      </c>
      <c r="AY95" s="178" t="s">
        <v>135</v>
      </c>
    </row>
    <row r="96" s="1" customFormat="1" ht="16.5" customHeight="1">
      <c r="B96" s="156"/>
      <c r="C96" s="157" t="s">
        <v>134</v>
      </c>
      <c r="D96" s="157" t="s">
        <v>136</v>
      </c>
      <c r="E96" s="158" t="s">
        <v>1095</v>
      </c>
      <c r="F96" s="159" t="s">
        <v>1096</v>
      </c>
      <c r="G96" s="160" t="s">
        <v>402</v>
      </c>
      <c r="H96" s="161">
        <v>13</v>
      </c>
      <c r="I96" s="162"/>
      <c r="J96" s="163">
        <f>ROUND(I96*H96,2)</f>
        <v>0</v>
      </c>
      <c r="K96" s="159" t="s">
        <v>194</v>
      </c>
      <c r="L96" s="35"/>
      <c r="M96" s="164" t="s">
        <v>1</v>
      </c>
      <c r="N96" s="165" t="s">
        <v>55</v>
      </c>
      <c r="O96" s="65"/>
      <c r="P96" s="166">
        <f>O96*H96</f>
        <v>0</v>
      </c>
      <c r="Q96" s="166">
        <v>0</v>
      </c>
      <c r="R96" s="166">
        <f>Q96*H96</f>
        <v>0</v>
      </c>
      <c r="S96" s="166">
        <v>0</v>
      </c>
      <c r="T96" s="167">
        <f>S96*H96</f>
        <v>0</v>
      </c>
      <c r="AR96" s="16" t="s">
        <v>546</v>
      </c>
      <c r="AT96" s="16" t="s">
        <v>136</v>
      </c>
      <c r="AU96" s="16" t="s">
        <v>93</v>
      </c>
      <c r="AY96" s="16" t="s">
        <v>135</v>
      </c>
      <c r="BE96" s="168">
        <f>IF(N96="základní",J96,0)</f>
        <v>0</v>
      </c>
      <c r="BF96" s="168">
        <f>IF(N96="snížená",J96,0)</f>
        <v>0</v>
      </c>
      <c r="BG96" s="168">
        <f>IF(N96="zákl. přenesená",J96,0)</f>
        <v>0</v>
      </c>
      <c r="BH96" s="168">
        <f>IF(N96="sníž. přenesená",J96,0)</f>
        <v>0</v>
      </c>
      <c r="BI96" s="168">
        <f>IF(N96="nulová",J96,0)</f>
        <v>0</v>
      </c>
      <c r="BJ96" s="16" t="s">
        <v>23</v>
      </c>
      <c r="BK96" s="168">
        <f>ROUND(I96*H96,2)</f>
        <v>0</v>
      </c>
      <c r="BL96" s="16" t="s">
        <v>546</v>
      </c>
      <c r="BM96" s="16" t="s">
        <v>1097</v>
      </c>
    </row>
    <row r="97" s="11" customFormat="1">
      <c r="B97" s="177"/>
      <c r="D97" s="170" t="s">
        <v>143</v>
      </c>
      <c r="E97" s="178" t="s">
        <v>1</v>
      </c>
      <c r="F97" s="179" t="s">
        <v>1098</v>
      </c>
      <c r="H97" s="180">
        <v>13</v>
      </c>
      <c r="I97" s="181"/>
      <c r="L97" s="177"/>
      <c r="M97" s="182"/>
      <c r="N97" s="183"/>
      <c r="O97" s="183"/>
      <c r="P97" s="183"/>
      <c r="Q97" s="183"/>
      <c r="R97" s="183"/>
      <c r="S97" s="183"/>
      <c r="T97" s="184"/>
      <c r="AT97" s="178" t="s">
        <v>143</v>
      </c>
      <c r="AU97" s="178" t="s">
        <v>93</v>
      </c>
      <c r="AV97" s="11" t="s">
        <v>93</v>
      </c>
      <c r="AW97" s="11" t="s">
        <v>46</v>
      </c>
      <c r="AX97" s="11" t="s">
        <v>23</v>
      </c>
      <c r="AY97" s="178" t="s">
        <v>135</v>
      </c>
    </row>
    <row r="98" s="1" customFormat="1" ht="16.5" customHeight="1">
      <c r="B98" s="156"/>
      <c r="C98" s="157" t="s">
        <v>162</v>
      </c>
      <c r="D98" s="157" t="s">
        <v>136</v>
      </c>
      <c r="E98" s="158" t="s">
        <v>1099</v>
      </c>
      <c r="F98" s="159" t="s">
        <v>1100</v>
      </c>
      <c r="G98" s="160" t="s">
        <v>402</v>
      </c>
      <c r="H98" s="161">
        <v>1</v>
      </c>
      <c r="I98" s="162"/>
      <c r="J98" s="163">
        <f>ROUND(I98*H98,2)</f>
        <v>0</v>
      </c>
      <c r="K98" s="159" t="s">
        <v>194</v>
      </c>
      <c r="L98" s="35"/>
      <c r="M98" s="164" t="s">
        <v>1</v>
      </c>
      <c r="N98" s="165" t="s">
        <v>55</v>
      </c>
      <c r="O98" s="65"/>
      <c r="P98" s="166">
        <f>O98*H98</f>
        <v>0</v>
      </c>
      <c r="Q98" s="166">
        <v>0</v>
      </c>
      <c r="R98" s="166">
        <f>Q98*H98</f>
        <v>0</v>
      </c>
      <c r="S98" s="166">
        <v>0</v>
      </c>
      <c r="T98" s="167">
        <f>S98*H98</f>
        <v>0</v>
      </c>
      <c r="AR98" s="16" t="s">
        <v>546</v>
      </c>
      <c r="AT98" s="16" t="s">
        <v>136</v>
      </c>
      <c r="AU98" s="16" t="s">
        <v>93</v>
      </c>
      <c r="AY98" s="16" t="s">
        <v>135</v>
      </c>
      <c r="BE98" s="168">
        <f>IF(N98="základní",J98,0)</f>
        <v>0</v>
      </c>
      <c r="BF98" s="168">
        <f>IF(N98="snížená",J98,0)</f>
        <v>0</v>
      </c>
      <c r="BG98" s="168">
        <f>IF(N98="zákl. přenesená",J98,0)</f>
        <v>0</v>
      </c>
      <c r="BH98" s="168">
        <f>IF(N98="sníž. přenesená",J98,0)</f>
        <v>0</v>
      </c>
      <c r="BI98" s="168">
        <f>IF(N98="nulová",J98,0)</f>
        <v>0</v>
      </c>
      <c r="BJ98" s="16" t="s">
        <v>23</v>
      </c>
      <c r="BK98" s="168">
        <f>ROUND(I98*H98,2)</f>
        <v>0</v>
      </c>
      <c r="BL98" s="16" t="s">
        <v>546</v>
      </c>
      <c r="BM98" s="16" t="s">
        <v>1101</v>
      </c>
    </row>
    <row r="99" s="11" customFormat="1">
      <c r="B99" s="177"/>
      <c r="D99" s="170" t="s">
        <v>143</v>
      </c>
      <c r="E99" s="178" t="s">
        <v>1</v>
      </c>
      <c r="F99" s="179" t="s">
        <v>23</v>
      </c>
      <c r="H99" s="180">
        <v>1</v>
      </c>
      <c r="I99" s="181"/>
      <c r="L99" s="177"/>
      <c r="M99" s="182"/>
      <c r="N99" s="183"/>
      <c r="O99" s="183"/>
      <c r="P99" s="183"/>
      <c r="Q99" s="183"/>
      <c r="R99" s="183"/>
      <c r="S99" s="183"/>
      <c r="T99" s="184"/>
      <c r="AT99" s="178" t="s">
        <v>143</v>
      </c>
      <c r="AU99" s="178" t="s">
        <v>93</v>
      </c>
      <c r="AV99" s="11" t="s">
        <v>93</v>
      </c>
      <c r="AW99" s="11" t="s">
        <v>46</v>
      </c>
      <c r="AX99" s="11" t="s">
        <v>23</v>
      </c>
      <c r="AY99" s="178" t="s">
        <v>135</v>
      </c>
    </row>
    <row r="100" s="1" customFormat="1" ht="16.5" customHeight="1">
      <c r="B100" s="156"/>
      <c r="C100" s="157" t="s">
        <v>166</v>
      </c>
      <c r="D100" s="157" t="s">
        <v>136</v>
      </c>
      <c r="E100" s="158" t="s">
        <v>1102</v>
      </c>
      <c r="F100" s="159" t="s">
        <v>1103</v>
      </c>
      <c r="G100" s="160" t="s">
        <v>402</v>
      </c>
      <c r="H100" s="161">
        <v>12</v>
      </c>
      <c r="I100" s="162"/>
      <c r="J100" s="163">
        <f>ROUND(I100*H100,2)</f>
        <v>0</v>
      </c>
      <c r="K100" s="159" t="s">
        <v>194</v>
      </c>
      <c r="L100" s="35"/>
      <c r="M100" s="164" t="s">
        <v>1</v>
      </c>
      <c r="N100" s="165" t="s">
        <v>55</v>
      </c>
      <c r="O100" s="65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AR100" s="16" t="s">
        <v>546</v>
      </c>
      <c r="AT100" s="16" t="s">
        <v>136</v>
      </c>
      <c r="AU100" s="16" t="s">
        <v>93</v>
      </c>
      <c r="AY100" s="16" t="s">
        <v>135</v>
      </c>
      <c r="BE100" s="168">
        <f>IF(N100="základní",J100,0)</f>
        <v>0</v>
      </c>
      <c r="BF100" s="168">
        <f>IF(N100="snížená",J100,0)</f>
        <v>0</v>
      </c>
      <c r="BG100" s="168">
        <f>IF(N100="zákl. přenesená",J100,0)</f>
        <v>0</v>
      </c>
      <c r="BH100" s="168">
        <f>IF(N100="sníž. přenesená",J100,0)</f>
        <v>0</v>
      </c>
      <c r="BI100" s="168">
        <f>IF(N100="nulová",J100,0)</f>
        <v>0</v>
      </c>
      <c r="BJ100" s="16" t="s">
        <v>23</v>
      </c>
      <c r="BK100" s="168">
        <f>ROUND(I100*H100,2)</f>
        <v>0</v>
      </c>
      <c r="BL100" s="16" t="s">
        <v>546</v>
      </c>
      <c r="BM100" s="16" t="s">
        <v>1104</v>
      </c>
    </row>
    <row r="101" s="11" customFormat="1">
      <c r="B101" s="177"/>
      <c r="D101" s="170" t="s">
        <v>143</v>
      </c>
      <c r="E101" s="178" t="s">
        <v>1</v>
      </c>
      <c r="F101" s="179" t="s">
        <v>251</v>
      </c>
      <c r="H101" s="180">
        <v>12</v>
      </c>
      <c r="I101" s="181"/>
      <c r="L101" s="177"/>
      <c r="M101" s="182"/>
      <c r="N101" s="183"/>
      <c r="O101" s="183"/>
      <c r="P101" s="183"/>
      <c r="Q101" s="183"/>
      <c r="R101" s="183"/>
      <c r="S101" s="183"/>
      <c r="T101" s="184"/>
      <c r="AT101" s="178" t="s">
        <v>143</v>
      </c>
      <c r="AU101" s="178" t="s">
        <v>93</v>
      </c>
      <c r="AV101" s="11" t="s">
        <v>93</v>
      </c>
      <c r="AW101" s="11" t="s">
        <v>46</v>
      </c>
      <c r="AX101" s="11" t="s">
        <v>23</v>
      </c>
      <c r="AY101" s="178" t="s">
        <v>135</v>
      </c>
    </row>
    <row r="102" s="1" customFormat="1" ht="16.5" customHeight="1">
      <c r="B102" s="156"/>
      <c r="C102" s="157" t="s">
        <v>229</v>
      </c>
      <c r="D102" s="157" t="s">
        <v>136</v>
      </c>
      <c r="E102" s="158" t="s">
        <v>1105</v>
      </c>
      <c r="F102" s="159" t="s">
        <v>1106</v>
      </c>
      <c r="G102" s="160" t="s">
        <v>402</v>
      </c>
      <c r="H102" s="161">
        <v>12</v>
      </c>
      <c r="I102" s="162"/>
      <c r="J102" s="163">
        <f>ROUND(I102*H102,2)</f>
        <v>0</v>
      </c>
      <c r="K102" s="159" t="s">
        <v>194</v>
      </c>
      <c r="L102" s="35"/>
      <c r="M102" s="164" t="s">
        <v>1</v>
      </c>
      <c r="N102" s="165" t="s">
        <v>55</v>
      </c>
      <c r="O102" s="65"/>
      <c r="P102" s="166">
        <f>O102*H102</f>
        <v>0</v>
      </c>
      <c r="Q102" s="166">
        <v>0</v>
      </c>
      <c r="R102" s="166">
        <f>Q102*H102</f>
        <v>0</v>
      </c>
      <c r="S102" s="166">
        <v>0</v>
      </c>
      <c r="T102" s="167">
        <f>S102*H102</f>
        <v>0</v>
      </c>
      <c r="AR102" s="16" t="s">
        <v>546</v>
      </c>
      <c r="AT102" s="16" t="s">
        <v>136</v>
      </c>
      <c r="AU102" s="16" t="s">
        <v>93</v>
      </c>
      <c r="AY102" s="16" t="s">
        <v>135</v>
      </c>
      <c r="BE102" s="168">
        <f>IF(N102="základní",J102,0)</f>
        <v>0</v>
      </c>
      <c r="BF102" s="168">
        <f>IF(N102="snížená",J102,0)</f>
        <v>0</v>
      </c>
      <c r="BG102" s="168">
        <f>IF(N102="zákl. přenesená",J102,0)</f>
        <v>0</v>
      </c>
      <c r="BH102" s="168">
        <f>IF(N102="sníž. přenesená",J102,0)</f>
        <v>0</v>
      </c>
      <c r="BI102" s="168">
        <f>IF(N102="nulová",J102,0)</f>
        <v>0</v>
      </c>
      <c r="BJ102" s="16" t="s">
        <v>23</v>
      </c>
      <c r="BK102" s="168">
        <f>ROUND(I102*H102,2)</f>
        <v>0</v>
      </c>
      <c r="BL102" s="16" t="s">
        <v>546</v>
      </c>
      <c r="BM102" s="16" t="s">
        <v>1107</v>
      </c>
    </row>
    <row r="103" s="11" customFormat="1">
      <c r="B103" s="177"/>
      <c r="D103" s="170" t="s">
        <v>143</v>
      </c>
      <c r="E103" s="178" t="s">
        <v>1</v>
      </c>
      <c r="F103" s="179" t="s">
        <v>251</v>
      </c>
      <c r="H103" s="180">
        <v>12</v>
      </c>
      <c r="I103" s="181"/>
      <c r="L103" s="177"/>
      <c r="M103" s="182"/>
      <c r="N103" s="183"/>
      <c r="O103" s="183"/>
      <c r="P103" s="183"/>
      <c r="Q103" s="183"/>
      <c r="R103" s="183"/>
      <c r="S103" s="183"/>
      <c r="T103" s="184"/>
      <c r="AT103" s="178" t="s">
        <v>143</v>
      </c>
      <c r="AU103" s="178" t="s">
        <v>93</v>
      </c>
      <c r="AV103" s="11" t="s">
        <v>93</v>
      </c>
      <c r="AW103" s="11" t="s">
        <v>46</v>
      </c>
      <c r="AX103" s="11" t="s">
        <v>23</v>
      </c>
      <c r="AY103" s="178" t="s">
        <v>135</v>
      </c>
    </row>
    <row r="104" s="1" customFormat="1" ht="16.5" customHeight="1">
      <c r="B104" s="156"/>
      <c r="C104" s="157" t="s">
        <v>234</v>
      </c>
      <c r="D104" s="157" t="s">
        <v>136</v>
      </c>
      <c r="E104" s="158" t="s">
        <v>1108</v>
      </c>
      <c r="F104" s="159" t="s">
        <v>1109</v>
      </c>
      <c r="G104" s="160" t="s">
        <v>402</v>
      </c>
      <c r="H104" s="161">
        <v>13</v>
      </c>
      <c r="I104" s="162"/>
      <c r="J104" s="163">
        <f>ROUND(I104*H104,2)</f>
        <v>0</v>
      </c>
      <c r="K104" s="159" t="s">
        <v>194</v>
      </c>
      <c r="L104" s="35"/>
      <c r="M104" s="164" t="s">
        <v>1</v>
      </c>
      <c r="N104" s="165" t="s">
        <v>55</v>
      </c>
      <c r="O104" s="65"/>
      <c r="P104" s="166">
        <f>O104*H104</f>
        <v>0</v>
      </c>
      <c r="Q104" s="166">
        <v>0</v>
      </c>
      <c r="R104" s="166">
        <f>Q104*H104</f>
        <v>0</v>
      </c>
      <c r="S104" s="166">
        <v>0</v>
      </c>
      <c r="T104" s="167">
        <f>S104*H104</f>
        <v>0</v>
      </c>
      <c r="AR104" s="16" t="s">
        <v>546</v>
      </c>
      <c r="AT104" s="16" t="s">
        <v>136</v>
      </c>
      <c r="AU104" s="16" t="s">
        <v>93</v>
      </c>
      <c r="AY104" s="16" t="s">
        <v>135</v>
      </c>
      <c r="BE104" s="168">
        <f>IF(N104="základní",J104,0)</f>
        <v>0</v>
      </c>
      <c r="BF104" s="168">
        <f>IF(N104="snížená",J104,0)</f>
        <v>0</v>
      </c>
      <c r="BG104" s="168">
        <f>IF(N104="zákl. přenesená",J104,0)</f>
        <v>0</v>
      </c>
      <c r="BH104" s="168">
        <f>IF(N104="sníž. přenesená",J104,0)</f>
        <v>0</v>
      </c>
      <c r="BI104" s="168">
        <f>IF(N104="nulová",J104,0)</f>
        <v>0</v>
      </c>
      <c r="BJ104" s="16" t="s">
        <v>23</v>
      </c>
      <c r="BK104" s="168">
        <f>ROUND(I104*H104,2)</f>
        <v>0</v>
      </c>
      <c r="BL104" s="16" t="s">
        <v>546</v>
      </c>
      <c r="BM104" s="16" t="s">
        <v>1110</v>
      </c>
    </row>
    <row r="105" s="11" customFormat="1">
      <c r="B105" s="177"/>
      <c r="D105" s="170" t="s">
        <v>143</v>
      </c>
      <c r="E105" s="178" t="s">
        <v>1</v>
      </c>
      <c r="F105" s="179" t="s">
        <v>259</v>
      </c>
      <c r="H105" s="180">
        <v>13</v>
      </c>
      <c r="I105" s="181"/>
      <c r="L105" s="177"/>
      <c r="M105" s="182"/>
      <c r="N105" s="183"/>
      <c r="O105" s="183"/>
      <c r="P105" s="183"/>
      <c r="Q105" s="183"/>
      <c r="R105" s="183"/>
      <c r="S105" s="183"/>
      <c r="T105" s="184"/>
      <c r="AT105" s="178" t="s">
        <v>143</v>
      </c>
      <c r="AU105" s="178" t="s">
        <v>93</v>
      </c>
      <c r="AV105" s="11" t="s">
        <v>93</v>
      </c>
      <c r="AW105" s="11" t="s">
        <v>46</v>
      </c>
      <c r="AX105" s="11" t="s">
        <v>23</v>
      </c>
      <c r="AY105" s="178" t="s">
        <v>135</v>
      </c>
    </row>
    <row r="106" s="1" customFormat="1" ht="16.5" customHeight="1">
      <c r="B106" s="156"/>
      <c r="C106" s="157" t="s">
        <v>28</v>
      </c>
      <c r="D106" s="157" t="s">
        <v>136</v>
      </c>
      <c r="E106" s="158" t="s">
        <v>1111</v>
      </c>
      <c r="F106" s="159" t="s">
        <v>1112</v>
      </c>
      <c r="G106" s="160" t="s">
        <v>302</v>
      </c>
      <c r="H106" s="161">
        <v>656</v>
      </c>
      <c r="I106" s="162"/>
      <c r="J106" s="163">
        <f>ROUND(I106*H106,2)</f>
        <v>0</v>
      </c>
      <c r="K106" s="159" t="s">
        <v>194</v>
      </c>
      <c r="L106" s="35"/>
      <c r="M106" s="164" t="s">
        <v>1</v>
      </c>
      <c r="N106" s="165" t="s">
        <v>55</v>
      </c>
      <c r="O106" s="65"/>
      <c r="P106" s="166">
        <f>O106*H106</f>
        <v>0</v>
      </c>
      <c r="Q106" s="166">
        <v>0</v>
      </c>
      <c r="R106" s="166">
        <f>Q106*H106</f>
        <v>0</v>
      </c>
      <c r="S106" s="166">
        <v>0</v>
      </c>
      <c r="T106" s="167">
        <f>S106*H106</f>
        <v>0</v>
      </c>
      <c r="AR106" s="16" t="s">
        <v>546</v>
      </c>
      <c r="AT106" s="16" t="s">
        <v>136</v>
      </c>
      <c r="AU106" s="16" t="s">
        <v>93</v>
      </c>
      <c r="AY106" s="16" t="s">
        <v>135</v>
      </c>
      <c r="BE106" s="168">
        <f>IF(N106="základní",J106,0)</f>
        <v>0</v>
      </c>
      <c r="BF106" s="168">
        <f>IF(N106="snížená",J106,0)</f>
        <v>0</v>
      </c>
      <c r="BG106" s="168">
        <f>IF(N106="zákl. přenesená",J106,0)</f>
        <v>0</v>
      </c>
      <c r="BH106" s="168">
        <f>IF(N106="sníž. přenesená",J106,0)</f>
        <v>0</v>
      </c>
      <c r="BI106" s="168">
        <f>IF(N106="nulová",J106,0)</f>
        <v>0</v>
      </c>
      <c r="BJ106" s="16" t="s">
        <v>23</v>
      </c>
      <c r="BK106" s="168">
        <f>ROUND(I106*H106,2)</f>
        <v>0</v>
      </c>
      <c r="BL106" s="16" t="s">
        <v>546</v>
      </c>
      <c r="BM106" s="16" t="s">
        <v>1113</v>
      </c>
    </row>
    <row r="107" s="11" customFormat="1">
      <c r="B107" s="177"/>
      <c r="D107" s="170" t="s">
        <v>143</v>
      </c>
      <c r="E107" s="178" t="s">
        <v>1</v>
      </c>
      <c r="F107" s="179" t="s">
        <v>1114</v>
      </c>
      <c r="H107" s="180">
        <v>656</v>
      </c>
      <c r="I107" s="181"/>
      <c r="L107" s="177"/>
      <c r="M107" s="182"/>
      <c r="N107" s="183"/>
      <c r="O107" s="183"/>
      <c r="P107" s="183"/>
      <c r="Q107" s="183"/>
      <c r="R107" s="183"/>
      <c r="S107" s="183"/>
      <c r="T107" s="184"/>
      <c r="AT107" s="178" t="s">
        <v>143</v>
      </c>
      <c r="AU107" s="178" t="s">
        <v>93</v>
      </c>
      <c r="AV107" s="11" t="s">
        <v>93</v>
      </c>
      <c r="AW107" s="11" t="s">
        <v>46</v>
      </c>
      <c r="AX107" s="11" t="s">
        <v>23</v>
      </c>
      <c r="AY107" s="178" t="s">
        <v>135</v>
      </c>
    </row>
    <row r="108" s="1" customFormat="1" ht="16.5" customHeight="1">
      <c r="B108" s="156"/>
      <c r="C108" s="157" t="s">
        <v>244</v>
      </c>
      <c r="D108" s="157" t="s">
        <v>136</v>
      </c>
      <c r="E108" s="158" t="s">
        <v>1115</v>
      </c>
      <c r="F108" s="159" t="s">
        <v>1116</v>
      </c>
      <c r="G108" s="160" t="s">
        <v>302</v>
      </c>
      <c r="H108" s="161">
        <v>65</v>
      </c>
      <c r="I108" s="162"/>
      <c r="J108" s="163">
        <f>ROUND(I108*H108,2)</f>
        <v>0</v>
      </c>
      <c r="K108" s="159" t="s">
        <v>194</v>
      </c>
      <c r="L108" s="35"/>
      <c r="M108" s="164" t="s">
        <v>1</v>
      </c>
      <c r="N108" s="165" t="s">
        <v>55</v>
      </c>
      <c r="O108" s="65"/>
      <c r="P108" s="166">
        <f>O108*H108</f>
        <v>0</v>
      </c>
      <c r="Q108" s="166">
        <v>0</v>
      </c>
      <c r="R108" s="166">
        <f>Q108*H108</f>
        <v>0</v>
      </c>
      <c r="S108" s="166">
        <v>0</v>
      </c>
      <c r="T108" s="167">
        <f>S108*H108</f>
        <v>0</v>
      </c>
      <c r="AR108" s="16" t="s">
        <v>546</v>
      </c>
      <c r="AT108" s="16" t="s">
        <v>136</v>
      </c>
      <c r="AU108" s="16" t="s">
        <v>93</v>
      </c>
      <c r="AY108" s="16" t="s">
        <v>135</v>
      </c>
      <c r="BE108" s="168">
        <f>IF(N108="základní",J108,0)</f>
        <v>0</v>
      </c>
      <c r="BF108" s="168">
        <f>IF(N108="snížená",J108,0)</f>
        <v>0</v>
      </c>
      <c r="BG108" s="168">
        <f>IF(N108="zákl. přenesená",J108,0)</f>
        <v>0</v>
      </c>
      <c r="BH108" s="168">
        <f>IF(N108="sníž. přenesená",J108,0)</f>
        <v>0</v>
      </c>
      <c r="BI108" s="168">
        <f>IF(N108="nulová",J108,0)</f>
        <v>0</v>
      </c>
      <c r="BJ108" s="16" t="s">
        <v>23</v>
      </c>
      <c r="BK108" s="168">
        <f>ROUND(I108*H108,2)</f>
        <v>0</v>
      </c>
      <c r="BL108" s="16" t="s">
        <v>546</v>
      </c>
      <c r="BM108" s="16" t="s">
        <v>1117</v>
      </c>
    </row>
    <row r="109" s="11" customFormat="1">
      <c r="B109" s="177"/>
      <c r="D109" s="170" t="s">
        <v>143</v>
      </c>
      <c r="E109" s="178" t="s">
        <v>1</v>
      </c>
      <c r="F109" s="179" t="s">
        <v>1118</v>
      </c>
      <c r="H109" s="180">
        <v>65</v>
      </c>
      <c r="I109" s="181"/>
      <c r="L109" s="177"/>
      <c r="M109" s="182"/>
      <c r="N109" s="183"/>
      <c r="O109" s="183"/>
      <c r="P109" s="183"/>
      <c r="Q109" s="183"/>
      <c r="R109" s="183"/>
      <c r="S109" s="183"/>
      <c r="T109" s="184"/>
      <c r="AT109" s="178" t="s">
        <v>143</v>
      </c>
      <c r="AU109" s="178" t="s">
        <v>93</v>
      </c>
      <c r="AV109" s="11" t="s">
        <v>93</v>
      </c>
      <c r="AW109" s="11" t="s">
        <v>46</v>
      </c>
      <c r="AX109" s="11" t="s">
        <v>23</v>
      </c>
      <c r="AY109" s="178" t="s">
        <v>135</v>
      </c>
    </row>
    <row r="110" s="1" customFormat="1" ht="16.5" customHeight="1">
      <c r="B110" s="156"/>
      <c r="C110" s="157" t="s">
        <v>251</v>
      </c>
      <c r="D110" s="157" t="s">
        <v>136</v>
      </c>
      <c r="E110" s="158" t="s">
        <v>1119</v>
      </c>
      <c r="F110" s="159" t="s">
        <v>1120</v>
      </c>
      <c r="G110" s="160" t="s">
        <v>402</v>
      </c>
      <c r="H110" s="161">
        <v>13</v>
      </c>
      <c r="I110" s="162"/>
      <c r="J110" s="163">
        <f>ROUND(I110*H110,2)</f>
        <v>0</v>
      </c>
      <c r="K110" s="159" t="s">
        <v>194</v>
      </c>
      <c r="L110" s="35"/>
      <c r="M110" s="164" t="s">
        <v>1</v>
      </c>
      <c r="N110" s="165" t="s">
        <v>55</v>
      </c>
      <c r="O110" s="65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AR110" s="16" t="s">
        <v>546</v>
      </c>
      <c r="AT110" s="16" t="s">
        <v>136</v>
      </c>
      <c r="AU110" s="16" t="s">
        <v>93</v>
      </c>
      <c r="AY110" s="16" t="s">
        <v>135</v>
      </c>
      <c r="BE110" s="168">
        <f>IF(N110="základní",J110,0)</f>
        <v>0</v>
      </c>
      <c r="BF110" s="168">
        <f>IF(N110="snížená",J110,0)</f>
        <v>0</v>
      </c>
      <c r="BG110" s="168">
        <f>IF(N110="zákl. přenesená",J110,0)</f>
        <v>0</v>
      </c>
      <c r="BH110" s="168">
        <f>IF(N110="sníž. přenesená",J110,0)</f>
        <v>0</v>
      </c>
      <c r="BI110" s="168">
        <f>IF(N110="nulová",J110,0)</f>
        <v>0</v>
      </c>
      <c r="BJ110" s="16" t="s">
        <v>23</v>
      </c>
      <c r="BK110" s="168">
        <f>ROUND(I110*H110,2)</f>
        <v>0</v>
      </c>
      <c r="BL110" s="16" t="s">
        <v>546</v>
      </c>
      <c r="BM110" s="16" t="s">
        <v>1121</v>
      </c>
    </row>
    <row r="111" s="11" customFormat="1">
      <c r="B111" s="177"/>
      <c r="D111" s="170" t="s">
        <v>143</v>
      </c>
      <c r="E111" s="178" t="s">
        <v>1</v>
      </c>
      <c r="F111" s="179" t="s">
        <v>259</v>
      </c>
      <c r="H111" s="180">
        <v>13</v>
      </c>
      <c r="I111" s="181"/>
      <c r="L111" s="177"/>
      <c r="M111" s="182"/>
      <c r="N111" s="183"/>
      <c r="O111" s="183"/>
      <c r="P111" s="183"/>
      <c r="Q111" s="183"/>
      <c r="R111" s="183"/>
      <c r="S111" s="183"/>
      <c r="T111" s="184"/>
      <c r="AT111" s="178" t="s">
        <v>143</v>
      </c>
      <c r="AU111" s="178" t="s">
        <v>93</v>
      </c>
      <c r="AV111" s="11" t="s">
        <v>93</v>
      </c>
      <c r="AW111" s="11" t="s">
        <v>46</v>
      </c>
      <c r="AX111" s="11" t="s">
        <v>23</v>
      </c>
      <c r="AY111" s="178" t="s">
        <v>135</v>
      </c>
    </row>
    <row r="112" s="1" customFormat="1" ht="16.5" customHeight="1">
      <c r="B112" s="156"/>
      <c r="C112" s="157" t="s">
        <v>259</v>
      </c>
      <c r="D112" s="157" t="s">
        <v>136</v>
      </c>
      <c r="E112" s="158" t="s">
        <v>1122</v>
      </c>
      <c r="F112" s="159" t="s">
        <v>1123</v>
      </c>
      <c r="G112" s="160" t="s">
        <v>302</v>
      </c>
      <c r="H112" s="161">
        <v>130</v>
      </c>
      <c r="I112" s="162"/>
      <c r="J112" s="163">
        <f>ROUND(I112*H112,2)</f>
        <v>0</v>
      </c>
      <c r="K112" s="159" t="s">
        <v>194</v>
      </c>
      <c r="L112" s="35"/>
      <c r="M112" s="164" t="s">
        <v>1</v>
      </c>
      <c r="N112" s="165" t="s">
        <v>55</v>
      </c>
      <c r="O112" s="65"/>
      <c r="P112" s="166">
        <f>O112*H112</f>
        <v>0</v>
      </c>
      <c r="Q112" s="166">
        <v>0</v>
      </c>
      <c r="R112" s="166">
        <f>Q112*H112</f>
        <v>0</v>
      </c>
      <c r="S112" s="166">
        <v>0</v>
      </c>
      <c r="T112" s="167">
        <f>S112*H112</f>
        <v>0</v>
      </c>
      <c r="AR112" s="16" t="s">
        <v>546</v>
      </c>
      <c r="AT112" s="16" t="s">
        <v>136</v>
      </c>
      <c r="AU112" s="16" t="s">
        <v>93</v>
      </c>
      <c r="AY112" s="16" t="s">
        <v>135</v>
      </c>
      <c r="BE112" s="168">
        <f>IF(N112="základní",J112,0)</f>
        <v>0</v>
      </c>
      <c r="BF112" s="168">
        <f>IF(N112="snížená",J112,0)</f>
        <v>0</v>
      </c>
      <c r="BG112" s="168">
        <f>IF(N112="zákl. přenesená",J112,0)</f>
        <v>0</v>
      </c>
      <c r="BH112" s="168">
        <f>IF(N112="sníž. přenesená",J112,0)</f>
        <v>0</v>
      </c>
      <c r="BI112" s="168">
        <f>IF(N112="nulová",J112,0)</f>
        <v>0</v>
      </c>
      <c r="BJ112" s="16" t="s">
        <v>23</v>
      </c>
      <c r="BK112" s="168">
        <f>ROUND(I112*H112,2)</f>
        <v>0</v>
      </c>
      <c r="BL112" s="16" t="s">
        <v>546</v>
      </c>
      <c r="BM112" s="16" t="s">
        <v>1124</v>
      </c>
    </row>
    <row r="113" s="11" customFormat="1">
      <c r="B113" s="177"/>
      <c r="D113" s="170" t="s">
        <v>143</v>
      </c>
      <c r="E113" s="178" t="s">
        <v>1</v>
      </c>
      <c r="F113" s="179" t="s">
        <v>1125</v>
      </c>
      <c r="H113" s="180">
        <v>130</v>
      </c>
      <c r="I113" s="181"/>
      <c r="L113" s="177"/>
      <c r="M113" s="182"/>
      <c r="N113" s="183"/>
      <c r="O113" s="183"/>
      <c r="P113" s="183"/>
      <c r="Q113" s="183"/>
      <c r="R113" s="183"/>
      <c r="S113" s="183"/>
      <c r="T113" s="184"/>
      <c r="AT113" s="178" t="s">
        <v>143</v>
      </c>
      <c r="AU113" s="178" t="s">
        <v>93</v>
      </c>
      <c r="AV113" s="11" t="s">
        <v>93</v>
      </c>
      <c r="AW113" s="11" t="s">
        <v>46</v>
      </c>
      <c r="AX113" s="11" t="s">
        <v>23</v>
      </c>
      <c r="AY113" s="178" t="s">
        <v>135</v>
      </c>
    </row>
    <row r="114" s="1" customFormat="1" ht="16.5" customHeight="1">
      <c r="B114" s="156"/>
      <c r="C114" s="157" t="s">
        <v>267</v>
      </c>
      <c r="D114" s="157" t="s">
        <v>136</v>
      </c>
      <c r="E114" s="158" t="s">
        <v>1126</v>
      </c>
      <c r="F114" s="159" t="s">
        <v>1127</v>
      </c>
      <c r="G114" s="160" t="s">
        <v>302</v>
      </c>
      <c r="H114" s="161">
        <v>709</v>
      </c>
      <c r="I114" s="162"/>
      <c r="J114" s="163">
        <f>ROUND(I114*H114,2)</f>
        <v>0</v>
      </c>
      <c r="K114" s="159" t="s">
        <v>194</v>
      </c>
      <c r="L114" s="35"/>
      <c r="M114" s="164" t="s">
        <v>1</v>
      </c>
      <c r="N114" s="165" t="s">
        <v>55</v>
      </c>
      <c r="O114" s="65"/>
      <c r="P114" s="166">
        <f>O114*H114</f>
        <v>0</v>
      </c>
      <c r="Q114" s="166">
        <v>0</v>
      </c>
      <c r="R114" s="166">
        <f>Q114*H114</f>
        <v>0</v>
      </c>
      <c r="S114" s="166">
        <v>0</v>
      </c>
      <c r="T114" s="167">
        <f>S114*H114</f>
        <v>0</v>
      </c>
      <c r="AR114" s="16" t="s">
        <v>546</v>
      </c>
      <c r="AT114" s="16" t="s">
        <v>136</v>
      </c>
      <c r="AU114" s="16" t="s">
        <v>93</v>
      </c>
      <c r="AY114" s="16" t="s">
        <v>135</v>
      </c>
      <c r="BE114" s="168">
        <f>IF(N114="základní",J114,0)</f>
        <v>0</v>
      </c>
      <c r="BF114" s="168">
        <f>IF(N114="snížená",J114,0)</f>
        <v>0</v>
      </c>
      <c r="BG114" s="168">
        <f>IF(N114="zákl. přenesená",J114,0)</f>
        <v>0</v>
      </c>
      <c r="BH114" s="168">
        <f>IF(N114="sníž. přenesená",J114,0)</f>
        <v>0</v>
      </c>
      <c r="BI114" s="168">
        <f>IF(N114="nulová",J114,0)</f>
        <v>0</v>
      </c>
      <c r="BJ114" s="16" t="s">
        <v>23</v>
      </c>
      <c r="BK114" s="168">
        <f>ROUND(I114*H114,2)</f>
        <v>0</v>
      </c>
      <c r="BL114" s="16" t="s">
        <v>546</v>
      </c>
      <c r="BM114" s="16" t="s">
        <v>1128</v>
      </c>
    </row>
    <row r="115" s="11" customFormat="1">
      <c r="B115" s="177"/>
      <c r="D115" s="170" t="s">
        <v>143</v>
      </c>
      <c r="E115" s="178" t="s">
        <v>1</v>
      </c>
      <c r="F115" s="179" t="s">
        <v>1129</v>
      </c>
      <c r="H115" s="180">
        <v>788</v>
      </c>
      <c r="I115" s="181"/>
      <c r="L115" s="177"/>
      <c r="M115" s="182"/>
      <c r="N115" s="183"/>
      <c r="O115" s="183"/>
      <c r="P115" s="183"/>
      <c r="Q115" s="183"/>
      <c r="R115" s="183"/>
      <c r="S115" s="183"/>
      <c r="T115" s="184"/>
      <c r="AT115" s="178" t="s">
        <v>143</v>
      </c>
      <c r="AU115" s="178" t="s">
        <v>93</v>
      </c>
      <c r="AV115" s="11" t="s">
        <v>93</v>
      </c>
      <c r="AW115" s="11" t="s">
        <v>46</v>
      </c>
      <c r="AX115" s="11" t="s">
        <v>84</v>
      </c>
      <c r="AY115" s="178" t="s">
        <v>135</v>
      </c>
    </row>
    <row r="116" s="10" customFormat="1">
      <c r="B116" s="169"/>
      <c r="D116" s="170" t="s">
        <v>143</v>
      </c>
      <c r="E116" s="171" t="s">
        <v>1</v>
      </c>
      <c r="F116" s="172" t="s">
        <v>1130</v>
      </c>
      <c r="H116" s="171" t="s">
        <v>1</v>
      </c>
      <c r="I116" s="173"/>
      <c r="L116" s="169"/>
      <c r="M116" s="174"/>
      <c r="N116" s="175"/>
      <c r="O116" s="175"/>
      <c r="P116" s="175"/>
      <c r="Q116" s="175"/>
      <c r="R116" s="175"/>
      <c r="S116" s="175"/>
      <c r="T116" s="176"/>
      <c r="AT116" s="171" t="s">
        <v>143</v>
      </c>
      <c r="AU116" s="171" t="s">
        <v>93</v>
      </c>
      <c r="AV116" s="10" t="s">
        <v>23</v>
      </c>
      <c r="AW116" s="10" t="s">
        <v>46</v>
      </c>
      <c r="AX116" s="10" t="s">
        <v>84</v>
      </c>
      <c r="AY116" s="171" t="s">
        <v>135</v>
      </c>
    </row>
    <row r="117" s="11" customFormat="1">
      <c r="B117" s="177"/>
      <c r="D117" s="170" t="s">
        <v>143</v>
      </c>
      <c r="E117" s="178" t="s">
        <v>1</v>
      </c>
      <c r="F117" s="179" t="s">
        <v>1131</v>
      </c>
      <c r="H117" s="180">
        <v>-79</v>
      </c>
      <c r="I117" s="181"/>
      <c r="L117" s="177"/>
      <c r="M117" s="182"/>
      <c r="N117" s="183"/>
      <c r="O117" s="183"/>
      <c r="P117" s="183"/>
      <c r="Q117" s="183"/>
      <c r="R117" s="183"/>
      <c r="S117" s="183"/>
      <c r="T117" s="184"/>
      <c r="AT117" s="178" t="s">
        <v>143</v>
      </c>
      <c r="AU117" s="178" t="s">
        <v>93</v>
      </c>
      <c r="AV117" s="11" t="s">
        <v>93</v>
      </c>
      <c r="AW117" s="11" t="s">
        <v>46</v>
      </c>
      <c r="AX117" s="11" t="s">
        <v>84</v>
      </c>
      <c r="AY117" s="178" t="s">
        <v>135</v>
      </c>
    </row>
    <row r="118" s="13" customFormat="1">
      <c r="B118" s="196"/>
      <c r="D118" s="170" t="s">
        <v>143</v>
      </c>
      <c r="E118" s="197" t="s">
        <v>1</v>
      </c>
      <c r="F118" s="198" t="s">
        <v>219</v>
      </c>
      <c r="H118" s="199">
        <v>709</v>
      </c>
      <c r="I118" s="200"/>
      <c r="L118" s="196"/>
      <c r="M118" s="201"/>
      <c r="N118" s="202"/>
      <c r="O118" s="202"/>
      <c r="P118" s="202"/>
      <c r="Q118" s="202"/>
      <c r="R118" s="202"/>
      <c r="S118" s="202"/>
      <c r="T118" s="203"/>
      <c r="AT118" s="197" t="s">
        <v>143</v>
      </c>
      <c r="AU118" s="197" t="s">
        <v>93</v>
      </c>
      <c r="AV118" s="13" t="s">
        <v>154</v>
      </c>
      <c r="AW118" s="13" t="s">
        <v>46</v>
      </c>
      <c r="AX118" s="13" t="s">
        <v>23</v>
      </c>
      <c r="AY118" s="197" t="s">
        <v>135</v>
      </c>
    </row>
    <row r="119" s="9" customFormat="1" ht="22.8" customHeight="1">
      <c r="B119" s="145"/>
      <c r="D119" s="146" t="s">
        <v>83</v>
      </c>
      <c r="E119" s="194" t="s">
        <v>1132</v>
      </c>
      <c r="F119" s="194" t="s">
        <v>1133</v>
      </c>
      <c r="I119" s="148"/>
      <c r="J119" s="195">
        <f>BK119</f>
        <v>0</v>
      </c>
      <c r="L119" s="145"/>
      <c r="M119" s="150"/>
      <c r="N119" s="151"/>
      <c r="O119" s="151"/>
      <c r="P119" s="152">
        <f>SUM(P120:P159)</f>
        <v>0</v>
      </c>
      <c r="Q119" s="151"/>
      <c r="R119" s="152">
        <f>SUM(R120:R159)</f>
        <v>1.8964799999999999</v>
      </c>
      <c r="S119" s="151"/>
      <c r="T119" s="153">
        <f>SUM(T120:T159)</f>
        <v>0</v>
      </c>
      <c r="AR119" s="146" t="s">
        <v>150</v>
      </c>
      <c r="AT119" s="154" t="s">
        <v>83</v>
      </c>
      <c r="AU119" s="154" t="s">
        <v>23</v>
      </c>
      <c r="AY119" s="146" t="s">
        <v>135</v>
      </c>
      <c r="BK119" s="155">
        <f>SUM(BK120:BK159)</f>
        <v>0</v>
      </c>
    </row>
    <row r="120" s="1" customFormat="1" ht="16.5" customHeight="1">
      <c r="B120" s="156"/>
      <c r="C120" s="204" t="s">
        <v>8</v>
      </c>
      <c r="D120" s="204" t="s">
        <v>245</v>
      </c>
      <c r="E120" s="205" t="s">
        <v>1134</v>
      </c>
      <c r="F120" s="206" t="s">
        <v>1135</v>
      </c>
      <c r="G120" s="207" t="s">
        <v>302</v>
      </c>
      <c r="H120" s="208">
        <v>595</v>
      </c>
      <c r="I120" s="209"/>
      <c r="J120" s="210">
        <f>ROUND(I120*H120,2)</f>
        <v>0</v>
      </c>
      <c r="K120" s="206" t="s">
        <v>194</v>
      </c>
      <c r="L120" s="211"/>
      <c r="M120" s="212" t="s">
        <v>1</v>
      </c>
      <c r="N120" s="213" t="s">
        <v>55</v>
      </c>
      <c r="O120" s="65"/>
      <c r="P120" s="166">
        <f>O120*H120</f>
        <v>0</v>
      </c>
      <c r="Q120" s="166">
        <v>0.00025999999999999998</v>
      </c>
      <c r="R120" s="166">
        <f>Q120*H120</f>
        <v>0.15469999999999998</v>
      </c>
      <c r="S120" s="166">
        <v>0</v>
      </c>
      <c r="T120" s="167">
        <f>S120*H120</f>
        <v>0</v>
      </c>
      <c r="AR120" s="16" t="s">
        <v>1136</v>
      </c>
      <c r="AT120" s="16" t="s">
        <v>245</v>
      </c>
      <c r="AU120" s="16" t="s">
        <v>93</v>
      </c>
      <c r="AY120" s="16" t="s">
        <v>135</v>
      </c>
      <c r="BE120" s="168">
        <f>IF(N120="základní",J120,0)</f>
        <v>0</v>
      </c>
      <c r="BF120" s="168">
        <f>IF(N120="snížená",J120,0)</f>
        <v>0</v>
      </c>
      <c r="BG120" s="168">
        <f>IF(N120="zákl. přenesená",J120,0)</f>
        <v>0</v>
      </c>
      <c r="BH120" s="168">
        <f>IF(N120="sníž. přenesená",J120,0)</f>
        <v>0</v>
      </c>
      <c r="BI120" s="168">
        <f>IF(N120="nulová",J120,0)</f>
        <v>0</v>
      </c>
      <c r="BJ120" s="16" t="s">
        <v>23</v>
      </c>
      <c r="BK120" s="168">
        <f>ROUND(I120*H120,2)</f>
        <v>0</v>
      </c>
      <c r="BL120" s="16" t="s">
        <v>1136</v>
      </c>
      <c r="BM120" s="16" t="s">
        <v>1137</v>
      </c>
    </row>
    <row r="121" s="11" customFormat="1">
      <c r="B121" s="177"/>
      <c r="D121" s="170" t="s">
        <v>143</v>
      </c>
      <c r="E121" s="178" t="s">
        <v>1</v>
      </c>
      <c r="F121" s="179" t="s">
        <v>1086</v>
      </c>
      <c r="H121" s="180">
        <v>595</v>
      </c>
      <c r="I121" s="181"/>
      <c r="L121" s="177"/>
      <c r="M121" s="182"/>
      <c r="N121" s="183"/>
      <c r="O121" s="183"/>
      <c r="P121" s="183"/>
      <c r="Q121" s="183"/>
      <c r="R121" s="183"/>
      <c r="S121" s="183"/>
      <c r="T121" s="184"/>
      <c r="AT121" s="178" t="s">
        <v>143</v>
      </c>
      <c r="AU121" s="178" t="s">
        <v>93</v>
      </c>
      <c r="AV121" s="11" t="s">
        <v>93</v>
      </c>
      <c r="AW121" s="11" t="s">
        <v>46</v>
      </c>
      <c r="AX121" s="11" t="s">
        <v>23</v>
      </c>
      <c r="AY121" s="178" t="s">
        <v>135</v>
      </c>
    </row>
    <row r="122" s="1" customFormat="1" ht="16.5" customHeight="1">
      <c r="B122" s="156"/>
      <c r="C122" s="204" t="s">
        <v>277</v>
      </c>
      <c r="D122" s="204" t="s">
        <v>245</v>
      </c>
      <c r="E122" s="205" t="s">
        <v>1138</v>
      </c>
      <c r="F122" s="206" t="s">
        <v>1139</v>
      </c>
      <c r="G122" s="207" t="s">
        <v>302</v>
      </c>
      <c r="H122" s="208">
        <v>226</v>
      </c>
      <c r="I122" s="209"/>
      <c r="J122" s="210">
        <f>ROUND(I122*H122,2)</f>
        <v>0</v>
      </c>
      <c r="K122" s="206" t="s">
        <v>194</v>
      </c>
      <c r="L122" s="211"/>
      <c r="M122" s="212" t="s">
        <v>1</v>
      </c>
      <c r="N122" s="213" t="s">
        <v>55</v>
      </c>
      <c r="O122" s="65"/>
      <c r="P122" s="166">
        <f>O122*H122</f>
        <v>0</v>
      </c>
      <c r="Q122" s="166">
        <v>0.00068999999999999997</v>
      </c>
      <c r="R122" s="166">
        <f>Q122*H122</f>
        <v>0.15594</v>
      </c>
      <c r="S122" s="166">
        <v>0</v>
      </c>
      <c r="T122" s="167">
        <f>S122*H122</f>
        <v>0</v>
      </c>
      <c r="AR122" s="16" t="s">
        <v>1136</v>
      </c>
      <c r="AT122" s="16" t="s">
        <v>245</v>
      </c>
      <c r="AU122" s="16" t="s">
        <v>93</v>
      </c>
      <c r="AY122" s="16" t="s">
        <v>135</v>
      </c>
      <c r="BE122" s="168">
        <f>IF(N122="základní",J122,0)</f>
        <v>0</v>
      </c>
      <c r="BF122" s="168">
        <f>IF(N122="snížená",J122,0)</f>
        <v>0</v>
      </c>
      <c r="BG122" s="168">
        <f>IF(N122="zákl. přenesená",J122,0)</f>
        <v>0</v>
      </c>
      <c r="BH122" s="168">
        <f>IF(N122="sníž. přenesená",J122,0)</f>
        <v>0</v>
      </c>
      <c r="BI122" s="168">
        <f>IF(N122="nulová",J122,0)</f>
        <v>0</v>
      </c>
      <c r="BJ122" s="16" t="s">
        <v>23</v>
      </c>
      <c r="BK122" s="168">
        <f>ROUND(I122*H122,2)</f>
        <v>0</v>
      </c>
      <c r="BL122" s="16" t="s">
        <v>1136</v>
      </c>
      <c r="BM122" s="16" t="s">
        <v>1140</v>
      </c>
    </row>
    <row r="123" s="11" customFormat="1">
      <c r="B123" s="177"/>
      <c r="D123" s="170" t="s">
        <v>143</v>
      </c>
      <c r="E123" s="178" t="s">
        <v>1</v>
      </c>
      <c r="F123" s="179" t="s">
        <v>1090</v>
      </c>
      <c r="H123" s="180">
        <v>226</v>
      </c>
      <c r="I123" s="181"/>
      <c r="L123" s="177"/>
      <c r="M123" s="182"/>
      <c r="N123" s="183"/>
      <c r="O123" s="183"/>
      <c r="P123" s="183"/>
      <c r="Q123" s="183"/>
      <c r="R123" s="183"/>
      <c r="S123" s="183"/>
      <c r="T123" s="184"/>
      <c r="AT123" s="178" t="s">
        <v>143</v>
      </c>
      <c r="AU123" s="178" t="s">
        <v>93</v>
      </c>
      <c r="AV123" s="11" t="s">
        <v>93</v>
      </c>
      <c r="AW123" s="11" t="s">
        <v>46</v>
      </c>
      <c r="AX123" s="11" t="s">
        <v>23</v>
      </c>
      <c r="AY123" s="178" t="s">
        <v>135</v>
      </c>
    </row>
    <row r="124" s="1" customFormat="1" ht="16.5" customHeight="1">
      <c r="B124" s="156"/>
      <c r="C124" s="204" t="s">
        <v>281</v>
      </c>
      <c r="D124" s="204" t="s">
        <v>245</v>
      </c>
      <c r="E124" s="205" t="s">
        <v>1141</v>
      </c>
      <c r="F124" s="206" t="s">
        <v>1142</v>
      </c>
      <c r="G124" s="207" t="s">
        <v>302</v>
      </c>
      <c r="H124" s="208">
        <v>34</v>
      </c>
      <c r="I124" s="209"/>
      <c r="J124" s="210">
        <f>ROUND(I124*H124,2)</f>
        <v>0</v>
      </c>
      <c r="K124" s="206" t="s">
        <v>194</v>
      </c>
      <c r="L124" s="211"/>
      <c r="M124" s="212" t="s">
        <v>1</v>
      </c>
      <c r="N124" s="213" t="s">
        <v>55</v>
      </c>
      <c r="O124" s="65"/>
      <c r="P124" s="166">
        <f>O124*H124</f>
        <v>0</v>
      </c>
      <c r="Q124" s="166">
        <v>0.00016000000000000001</v>
      </c>
      <c r="R124" s="166">
        <f>Q124*H124</f>
        <v>0.0054400000000000004</v>
      </c>
      <c r="S124" s="166">
        <v>0</v>
      </c>
      <c r="T124" s="167">
        <f>S124*H124</f>
        <v>0</v>
      </c>
      <c r="AR124" s="16" t="s">
        <v>1136</v>
      </c>
      <c r="AT124" s="16" t="s">
        <v>245</v>
      </c>
      <c r="AU124" s="16" t="s">
        <v>93</v>
      </c>
      <c r="AY124" s="16" t="s">
        <v>135</v>
      </c>
      <c r="BE124" s="168">
        <f>IF(N124="základní",J124,0)</f>
        <v>0</v>
      </c>
      <c r="BF124" s="168">
        <f>IF(N124="snížená",J124,0)</f>
        <v>0</v>
      </c>
      <c r="BG124" s="168">
        <f>IF(N124="zákl. přenesená",J124,0)</f>
        <v>0</v>
      </c>
      <c r="BH124" s="168">
        <f>IF(N124="sníž. přenesená",J124,0)</f>
        <v>0</v>
      </c>
      <c r="BI124" s="168">
        <f>IF(N124="nulová",J124,0)</f>
        <v>0</v>
      </c>
      <c r="BJ124" s="16" t="s">
        <v>23</v>
      </c>
      <c r="BK124" s="168">
        <f>ROUND(I124*H124,2)</f>
        <v>0</v>
      </c>
      <c r="BL124" s="16" t="s">
        <v>1136</v>
      </c>
      <c r="BM124" s="16" t="s">
        <v>1143</v>
      </c>
    </row>
    <row r="125" s="11" customFormat="1">
      <c r="B125" s="177"/>
      <c r="D125" s="170" t="s">
        <v>143</v>
      </c>
      <c r="E125" s="178" t="s">
        <v>1</v>
      </c>
      <c r="F125" s="179" t="s">
        <v>1082</v>
      </c>
      <c r="H125" s="180">
        <v>34</v>
      </c>
      <c r="I125" s="181"/>
      <c r="L125" s="177"/>
      <c r="M125" s="182"/>
      <c r="N125" s="183"/>
      <c r="O125" s="183"/>
      <c r="P125" s="183"/>
      <c r="Q125" s="183"/>
      <c r="R125" s="183"/>
      <c r="S125" s="183"/>
      <c r="T125" s="184"/>
      <c r="AT125" s="178" t="s">
        <v>143</v>
      </c>
      <c r="AU125" s="178" t="s">
        <v>93</v>
      </c>
      <c r="AV125" s="11" t="s">
        <v>93</v>
      </c>
      <c r="AW125" s="11" t="s">
        <v>46</v>
      </c>
      <c r="AX125" s="11" t="s">
        <v>23</v>
      </c>
      <c r="AY125" s="178" t="s">
        <v>135</v>
      </c>
    </row>
    <row r="126" s="1" customFormat="1" ht="16.5" customHeight="1">
      <c r="B126" s="156"/>
      <c r="C126" s="204" t="s">
        <v>286</v>
      </c>
      <c r="D126" s="204" t="s">
        <v>245</v>
      </c>
      <c r="E126" s="205" t="s">
        <v>1144</v>
      </c>
      <c r="F126" s="206" t="s">
        <v>1145</v>
      </c>
      <c r="G126" s="207" t="s">
        <v>302</v>
      </c>
      <c r="H126" s="208">
        <v>130</v>
      </c>
      <c r="I126" s="209"/>
      <c r="J126" s="210">
        <f>ROUND(I126*H126,2)</f>
        <v>0</v>
      </c>
      <c r="K126" s="206" t="s">
        <v>194</v>
      </c>
      <c r="L126" s="211"/>
      <c r="M126" s="212" t="s">
        <v>1</v>
      </c>
      <c r="N126" s="213" t="s">
        <v>55</v>
      </c>
      <c r="O126" s="65"/>
      <c r="P126" s="166">
        <f>O126*H126</f>
        <v>0</v>
      </c>
      <c r="Q126" s="166">
        <v>0.00017000000000000001</v>
      </c>
      <c r="R126" s="166">
        <f>Q126*H126</f>
        <v>0.022100000000000002</v>
      </c>
      <c r="S126" s="166">
        <v>0</v>
      </c>
      <c r="T126" s="167">
        <f>S126*H126</f>
        <v>0</v>
      </c>
      <c r="AR126" s="16" t="s">
        <v>1136</v>
      </c>
      <c r="AT126" s="16" t="s">
        <v>245</v>
      </c>
      <c r="AU126" s="16" t="s">
        <v>93</v>
      </c>
      <c r="AY126" s="16" t="s">
        <v>135</v>
      </c>
      <c r="BE126" s="168">
        <f>IF(N126="základní",J126,0)</f>
        <v>0</v>
      </c>
      <c r="BF126" s="168">
        <f>IF(N126="snížená",J126,0)</f>
        <v>0</v>
      </c>
      <c r="BG126" s="168">
        <f>IF(N126="zákl. přenesená",J126,0)</f>
        <v>0</v>
      </c>
      <c r="BH126" s="168">
        <f>IF(N126="sníž. přenesená",J126,0)</f>
        <v>0</v>
      </c>
      <c r="BI126" s="168">
        <f>IF(N126="nulová",J126,0)</f>
        <v>0</v>
      </c>
      <c r="BJ126" s="16" t="s">
        <v>23</v>
      </c>
      <c r="BK126" s="168">
        <f>ROUND(I126*H126,2)</f>
        <v>0</v>
      </c>
      <c r="BL126" s="16" t="s">
        <v>1136</v>
      </c>
      <c r="BM126" s="16" t="s">
        <v>1146</v>
      </c>
    </row>
    <row r="127" s="11" customFormat="1">
      <c r="B127" s="177"/>
      <c r="D127" s="170" t="s">
        <v>143</v>
      </c>
      <c r="E127" s="178" t="s">
        <v>1</v>
      </c>
      <c r="F127" s="179" t="s">
        <v>1125</v>
      </c>
      <c r="H127" s="180">
        <v>130</v>
      </c>
      <c r="I127" s="181"/>
      <c r="L127" s="177"/>
      <c r="M127" s="182"/>
      <c r="N127" s="183"/>
      <c r="O127" s="183"/>
      <c r="P127" s="183"/>
      <c r="Q127" s="183"/>
      <c r="R127" s="183"/>
      <c r="S127" s="183"/>
      <c r="T127" s="184"/>
      <c r="AT127" s="178" t="s">
        <v>143</v>
      </c>
      <c r="AU127" s="178" t="s">
        <v>93</v>
      </c>
      <c r="AV127" s="11" t="s">
        <v>93</v>
      </c>
      <c r="AW127" s="11" t="s">
        <v>46</v>
      </c>
      <c r="AX127" s="11" t="s">
        <v>23</v>
      </c>
      <c r="AY127" s="178" t="s">
        <v>135</v>
      </c>
    </row>
    <row r="128" s="1" customFormat="1" ht="16.5" customHeight="1">
      <c r="B128" s="156"/>
      <c r="C128" s="204" t="s">
        <v>292</v>
      </c>
      <c r="D128" s="204" t="s">
        <v>245</v>
      </c>
      <c r="E128" s="205" t="s">
        <v>1147</v>
      </c>
      <c r="F128" s="206" t="s">
        <v>1148</v>
      </c>
      <c r="G128" s="207" t="s">
        <v>302</v>
      </c>
      <c r="H128" s="208">
        <v>709</v>
      </c>
      <c r="I128" s="209"/>
      <c r="J128" s="210">
        <f>ROUND(I128*H128,2)</f>
        <v>0</v>
      </c>
      <c r="K128" s="206" t="s">
        <v>194</v>
      </c>
      <c r="L128" s="211"/>
      <c r="M128" s="212" t="s">
        <v>1</v>
      </c>
      <c r="N128" s="213" t="s">
        <v>55</v>
      </c>
      <c r="O128" s="65"/>
      <c r="P128" s="166">
        <f>O128*H128</f>
        <v>0</v>
      </c>
      <c r="Q128" s="166">
        <v>0.00063000000000000003</v>
      </c>
      <c r="R128" s="166">
        <f>Q128*H128</f>
        <v>0.44667000000000001</v>
      </c>
      <c r="S128" s="166">
        <v>0</v>
      </c>
      <c r="T128" s="167">
        <f>S128*H128</f>
        <v>0</v>
      </c>
      <c r="AR128" s="16" t="s">
        <v>1136</v>
      </c>
      <c r="AT128" s="16" t="s">
        <v>245</v>
      </c>
      <c r="AU128" s="16" t="s">
        <v>93</v>
      </c>
      <c r="AY128" s="16" t="s">
        <v>135</v>
      </c>
      <c r="BE128" s="168">
        <f>IF(N128="základní",J128,0)</f>
        <v>0</v>
      </c>
      <c r="BF128" s="168">
        <f>IF(N128="snížená",J128,0)</f>
        <v>0</v>
      </c>
      <c r="BG128" s="168">
        <f>IF(N128="zákl. přenesená",J128,0)</f>
        <v>0</v>
      </c>
      <c r="BH128" s="168">
        <f>IF(N128="sníž. přenesená",J128,0)</f>
        <v>0</v>
      </c>
      <c r="BI128" s="168">
        <f>IF(N128="nulová",J128,0)</f>
        <v>0</v>
      </c>
      <c r="BJ128" s="16" t="s">
        <v>23</v>
      </c>
      <c r="BK128" s="168">
        <f>ROUND(I128*H128,2)</f>
        <v>0</v>
      </c>
      <c r="BL128" s="16" t="s">
        <v>1136</v>
      </c>
      <c r="BM128" s="16" t="s">
        <v>1149</v>
      </c>
    </row>
    <row r="129" s="11" customFormat="1">
      <c r="B129" s="177"/>
      <c r="D129" s="170" t="s">
        <v>143</v>
      </c>
      <c r="E129" s="178" t="s">
        <v>1</v>
      </c>
      <c r="F129" s="179" t="s">
        <v>1150</v>
      </c>
      <c r="H129" s="180">
        <v>709</v>
      </c>
      <c r="I129" s="181"/>
      <c r="L129" s="177"/>
      <c r="M129" s="182"/>
      <c r="N129" s="183"/>
      <c r="O129" s="183"/>
      <c r="P129" s="183"/>
      <c r="Q129" s="183"/>
      <c r="R129" s="183"/>
      <c r="S129" s="183"/>
      <c r="T129" s="184"/>
      <c r="AT129" s="178" t="s">
        <v>143</v>
      </c>
      <c r="AU129" s="178" t="s">
        <v>93</v>
      </c>
      <c r="AV129" s="11" t="s">
        <v>93</v>
      </c>
      <c r="AW129" s="11" t="s">
        <v>46</v>
      </c>
      <c r="AX129" s="11" t="s">
        <v>23</v>
      </c>
      <c r="AY129" s="178" t="s">
        <v>135</v>
      </c>
    </row>
    <row r="130" s="1" customFormat="1" ht="16.5" customHeight="1">
      <c r="B130" s="156"/>
      <c r="C130" s="204" t="s">
        <v>299</v>
      </c>
      <c r="D130" s="204" t="s">
        <v>245</v>
      </c>
      <c r="E130" s="205" t="s">
        <v>1151</v>
      </c>
      <c r="F130" s="206" t="s">
        <v>1152</v>
      </c>
      <c r="G130" s="207" t="s">
        <v>1153</v>
      </c>
      <c r="H130" s="221"/>
      <c r="I130" s="209"/>
      <c r="J130" s="210">
        <f>ROUND(I130*H130,2)</f>
        <v>0</v>
      </c>
      <c r="K130" s="206" t="s">
        <v>1</v>
      </c>
      <c r="L130" s="211"/>
      <c r="M130" s="212" t="s">
        <v>1</v>
      </c>
      <c r="N130" s="213" t="s">
        <v>55</v>
      </c>
      <c r="O130" s="65"/>
      <c r="P130" s="166">
        <f>O130*H130</f>
        <v>0</v>
      </c>
      <c r="Q130" s="166">
        <v>0.028000000000000001</v>
      </c>
      <c r="R130" s="166">
        <f>Q130*H130</f>
        <v>0</v>
      </c>
      <c r="S130" s="166">
        <v>0</v>
      </c>
      <c r="T130" s="167">
        <f>S130*H130</f>
        <v>0</v>
      </c>
      <c r="AR130" s="16" t="s">
        <v>1136</v>
      </c>
      <c r="AT130" s="16" t="s">
        <v>245</v>
      </c>
      <c r="AU130" s="16" t="s">
        <v>93</v>
      </c>
      <c r="AY130" s="16" t="s">
        <v>135</v>
      </c>
      <c r="BE130" s="168">
        <f>IF(N130="základní",J130,0)</f>
        <v>0</v>
      </c>
      <c r="BF130" s="168">
        <f>IF(N130="snížená",J130,0)</f>
        <v>0</v>
      </c>
      <c r="BG130" s="168">
        <f>IF(N130="zákl. přenesená",J130,0)</f>
        <v>0</v>
      </c>
      <c r="BH130" s="168">
        <f>IF(N130="sníž. přenesená",J130,0)</f>
        <v>0</v>
      </c>
      <c r="BI130" s="168">
        <f>IF(N130="nulová",J130,0)</f>
        <v>0</v>
      </c>
      <c r="BJ130" s="16" t="s">
        <v>23</v>
      </c>
      <c r="BK130" s="168">
        <f>ROUND(I130*H130,2)</f>
        <v>0</v>
      </c>
      <c r="BL130" s="16" t="s">
        <v>1136</v>
      </c>
      <c r="BM130" s="16" t="s">
        <v>1154</v>
      </c>
    </row>
    <row r="131" s="10" customFormat="1">
      <c r="B131" s="169"/>
      <c r="D131" s="170" t="s">
        <v>143</v>
      </c>
      <c r="E131" s="171" t="s">
        <v>1</v>
      </c>
      <c r="F131" s="172" t="s">
        <v>1155</v>
      </c>
      <c r="H131" s="171" t="s">
        <v>1</v>
      </c>
      <c r="I131" s="173"/>
      <c r="L131" s="169"/>
      <c r="M131" s="174"/>
      <c r="N131" s="175"/>
      <c r="O131" s="175"/>
      <c r="P131" s="175"/>
      <c r="Q131" s="175"/>
      <c r="R131" s="175"/>
      <c r="S131" s="175"/>
      <c r="T131" s="176"/>
      <c r="AT131" s="171" t="s">
        <v>143</v>
      </c>
      <c r="AU131" s="171" t="s">
        <v>93</v>
      </c>
      <c r="AV131" s="10" t="s">
        <v>23</v>
      </c>
      <c r="AW131" s="10" t="s">
        <v>46</v>
      </c>
      <c r="AX131" s="10" t="s">
        <v>84</v>
      </c>
      <c r="AY131" s="171" t="s">
        <v>135</v>
      </c>
    </row>
    <row r="132" s="11" customFormat="1">
      <c r="B132" s="177"/>
      <c r="D132" s="170" t="s">
        <v>143</v>
      </c>
      <c r="E132" s="178" t="s">
        <v>1</v>
      </c>
      <c r="F132" s="179" t="s">
        <v>150</v>
      </c>
      <c r="H132" s="180">
        <v>3</v>
      </c>
      <c r="I132" s="181"/>
      <c r="L132" s="177"/>
      <c r="M132" s="182"/>
      <c r="N132" s="183"/>
      <c r="O132" s="183"/>
      <c r="P132" s="183"/>
      <c r="Q132" s="183"/>
      <c r="R132" s="183"/>
      <c r="S132" s="183"/>
      <c r="T132" s="184"/>
      <c r="AT132" s="178" t="s">
        <v>143</v>
      </c>
      <c r="AU132" s="178" t="s">
        <v>93</v>
      </c>
      <c r="AV132" s="11" t="s">
        <v>93</v>
      </c>
      <c r="AW132" s="11" t="s">
        <v>46</v>
      </c>
      <c r="AX132" s="11" t="s">
        <v>84</v>
      </c>
      <c r="AY132" s="178" t="s">
        <v>135</v>
      </c>
    </row>
    <row r="133" s="1" customFormat="1" ht="16.5" customHeight="1">
      <c r="B133" s="156"/>
      <c r="C133" s="204" t="s">
        <v>7</v>
      </c>
      <c r="D133" s="204" t="s">
        <v>245</v>
      </c>
      <c r="E133" s="205" t="s">
        <v>1156</v>
      </c>
      <c r="F133" s="206" t="s">
        <v>1157</v>
      </c>
      <c r="G133" s="207" t="s">
        <v>1153</v>
      </c>
      <c r="H133" s="221"/>
      <c r="I133" s="209"/>
      <c r="J133" s="210">
        <f>ROUND(I133*H133,2)</f>
        <v>0</v>
      </c>
      <c r="K133" s="206" t="s">
        <v>1</v>
      </c>
      <c r="L133" s="211"/>
      <c r="M133" s="212" t="s">
        <v>1</v>
      </c>
      <c r="N133" s="213" t="s">
        <v>55</v>
      </c>
      <c r="O133" s="65"/>
      <c r="P133" s="166">
        <f>O133*H133</f>
        <v>0</v>
      </c>
      <c r="Q133" s="166">
        <v>0.028000000000000001</v>
      </c>
      <c r="R133" s="166">
        <f>Q133*H133</f>
        <v>0</v>
      </c>
      <c r="S133" s="166">
        <v>0</v>
      </c>
      <c r="T133" s="167">
        <f>S133*H133</f>
        <v>0</v>
      </c>
      <c r="AR133" s="16" t="s">
        <v>1136</v>
      </c>
      <c r="AT133" s="16" t="s">
        <v>245</v>
      </c>
      <c r="AU133" s="16" t="s">
        <v>93</v>
      </c>
      <c r="AY133" s="16" t="s">
        <v>135</v>
      </c>
      <c r="BE133" s="168">
        <f>IF(N133="základní",J133,0)</f>
        <v>0</v>
      </c>
      <c r="BF133" s="168">
        <f>IF(N133="snížená",J133,0)</f>
        <v>0</v>
      </c>
      <c r="BG133" s="168">
        <f>IF(N133="zákl. přenesená",J133,0)</f>
        <v>0</v>
      </c>
      <c r="BH133" s="168">
        <f>IF(N133="sníž. přenesená",J133,0)</f>
        <v>0</v>
      </c>
      <c r="BI133" s="168">
        <f>IF(N133="nulová",J133,0)</f>
        <v>0</v>
      </c>
      <c r="BJ133" s="16" t="s">
        <v>23</v>
      </c>
      <c r="BK133" s="168">
        <f>ROUND(I133*H133,2)</f>
        <v>0</v>
      </c>
      <c r="BL133" s="16" t="s">
        <v>1136</v>
      </c>
      <c r="BM133" s="16" t="s">
        <v>1158</v>
      </c>
    </row>
    <row r="134" s="10" customFormat="1">
      <c r="B134" s="169"/>
      <c r="D134" s="170" t="s">
        <v>143</v>
      </c>
      <c r="E134" s="171" t="s">
        <v>1</v>
      </c>
      <c r="F134" s="172" t="s">
        <v>1155</v>
      </c>
      <c r="H134" s="171" t="s">
        <v>1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1" t="s">
        <v>143</v>
      </c>
      <c r="AU134" s="171" t="s">
        <v>93</v>
      </c>
      <c r="AV134" s="10" t="s">
        <v>23</v>
      </c>
      <c r="AW134" s="10" t="s">
        <v>46</v>
      </c>
      <c r="AX134" s="10" t="s">
        <v>84</v>
      </c>
      <c r="AY134" s="171" t="s">
        <v>135</v>
      </c>
    </row>
    <row r="135" s="11" customFormat="1">
      <c r="B135" s="177"/>
      <c r="D135" s="170" t="s">
        <v>143</v>
      </c>
      <c r="E135" s="178" t="s">
        <v>1</v>
      </c>
      <c r="F135" s="179" t="s">
        <v>134</v>
      </c>
      <c r="H135" s="180">
        <v>5</v>
      </c>
      <c r="I135" s="181"/>
      <c r="L135" s="177"/>
      <c r="M135" s="182"/>
      <c r="N135" s="183"/>
      <c r="O135" s="183"/>
      <c r="P135" s="183"/>
      <c r="Q135" s="183"/>
      <c r="R135" s="183"/>
      <c r="S135" s="183"/>
      <c r="T135" s="184"/>
      <c r="AT135" s="178" t="s">
        <v>143</v>
      </c>
      <c r="AU135" s="178" t="s">
        <v>93</v>
      </c>
      <c r="AV135" s="11" t="s">
        <v>93</v>
      </c>
      <c r="AW135" s="11" t="s">
        <v>46</v>
      </c>
      <c r="AX135" s="11" t="s">
        <v>84</v>
      </c>
      <c r="AY135" s="178" t="s">
        <v>135</v>
      </c>
    </row>
    <row r="136" s="1" customFormat="1" ht="16.5" customHeight="1">
      <c r="B136" s="156"/>
      <c r="C136" s="204" t="s">
        <v>311</v>
      </c>
      <c r="D136" s="204" t="s">
        <v>245</v>
      </c>
      <c r="E136" s="205" t="s">
        <v>1159</v>
      </c>
      <c r="F136" s="206" t="s">
        <v>1160</v>
      </c>
      <c r="G136" s="207" t="s">
        <v>402</v>
      </c>
      <c r="H136" s="208">
        <v>1</v>
      </c>
      <c r="I136" s="209"/>
      <c r="J136" s="210">
        <f>ROUND(I136*H136,2)</f>
        <v>0</v>
      </c>
      <c r="K136" s="206" t="s">
        <v>1</v>
      </c>
      <c r="L136" s="211"/>
      <c r="M136" s="212" t="s">
        <v>1</v>
      </c>
      <c r="N136" s="213" t="s">
        <v>55</v>
      </c>
      <c r="O136" s="65"/>
      <c r="P136" s="166">
        <f>O136*H136</f>
        <v>0</v>
      </c>
      <c r="Q136" s="166">
        <v>0.00050000000000000001</v>
      </c>
      <c r="R136" s="166">
        <f>Q136*H136</f>
        <v>0.00050000000000000001</v>
      </c>
      <c r="S136" s="166">
        <v>0</v>
      </c>
      <c r="T136" s="167">
        <f>S136*H136</f>
        <v>0</v>
      </c>
      <c r="AR136" s="16" t="s">
        <v>1136</v>
      </c>
      <c r="AT136" s="16" t="s">
        <v>245</v>
      </c>
      <c r="AU136" s="16" t="s">
        <v>93</v>
      </c>
      <c r="AY136" s="16" t="s">
        <v>135</v>
      </c>
      <c r="BE136" s="168">
        <f>IF(N136="základní",J136,0)</f>
        <v>0</v>
      </c>
      <c r="BF136" s="168">
        <f>IF(N136="snížená",J136,0)</f>
        <v>0</v>
      </c>
      <c r="BG136" s="168">
        <f>IF(N136="zákl. přenesená",J136,0)</f>
        <v>0</v>
      </c>
      <c r="BH136" s="168">
        <f>IF(N136="sníž. přenesená",J136,0)</f>
        <v>0</v>
      </c>
      <c r="BI136" s="168">
        <f>IF(N136="nulová",J136,0)</f>
        <v>0</v>
      </c>
      <c r="BJ136" s="16" t="s">
        <v>23</v>
      </c>
      <c r="BK136" s="168">
        <f>ROUND(I136*H136,2)</f>
        <v>0</v>
      </c>
      <c r="BL136" s="16" t="s">
        <v>1136</v>
      </c>
      <c r="BM136" s="16" t="s">
        <v>1161</v>
      </c>
    </row>
    <row r="137" s="11" customFormat="1">
      <c r="B137" s="177"/>
      <c r="D137" s="170" t="s">
        <v>143</v>
      </c>
      <c r="E137" s="178" t="s">
        <v>1</v>
      </c>
      <c r="F137" s="179" t="s">
        <v>23</v>
      </c>
      <c r="H137" s="180">
        <v>1</v>
      </c>
      <c r="I137" s="181"/>
      <c r="L137" s="177"/>
      <c r="M137" s="182"/>
      <c r="N137" s="183"/>
      <c r="O137" s="183"/>
      <c r="P137" s="183"/>
      <c r="Q137" s="183"/>
      <c r="R137" s="183"/>
      <c r="S137" s="183"/>
      <c r="T137" s="184"/>
      <c r="AT137" s="178" t="s">
        <v>143</v>
      </c>
      <c r="AU137" s="178" t="s">
        <v>93</v>
      </c>
      <c r="AV137" s="11" t="s">
        <v>93</v>
      </c>
      <c r="AW137" s="11" t="s">
        <v>46</v>
      </c>
      <c r="AX137" s="11" t="s">
        <v>23</v>
      </c>
      <c r="AY137" s="178" t="s">
        <v>135</v>
      </c>
    </row>
    <row r="138" s="1" customFormat="1" ht="16.5" customHeight="1">
      <c r="B138" s="156"/>
      <c r="C138" s="204" t="s">
        <v>319</v>
      </c>
      <c r="D138" s="204" t="s">
        <v>245</v>
      </c>
      <c r="E138" s="205" t="s">
        <v>1162</v>
      </c>
      <c r="F138" s="206" t="s">
        <v>1163</v>
      </c>
      <c r="G138" s="207" t="s">
        <v>402</v>
      </c>
      <c r="H138" s="208">
        <v>12</v>
      </c>
      <c r="I138" s="209"/>
      <c r="J138" s="210">
        <f>ROUND(I138*H138,2)</f>
        <v>0</v>
      </c>
      <c r="K138" s="206" t="s">
        <v>1</v>
      </c>
      <c r="L138" s="211"/>
      <c r="M138" s="212" t="s">
        <v>1</v>
      </c>
      <c r="N138" s="213" t="s">
        <v>55</v>
      </c>
      <c r="O138" s="65"/>
      <c r="P138" s="166">
        <f>O138*H138</f>
        <v>0</v>
      </c>
      <c r="Q138" s="166">
        <v>0.00050000000000000001</v>
      </c>
      <c r="R138" s="166">
        <f>Q138*H138</f>
        <v>0.0060000000000000001</v>
      </c>
      <c r="S138" s="166">
        <v>0</v>
      </c>
      <c r="T138" s="167">
        <f>S138*H138</f>
        <v>0</v>
      </c>
      <c r="AR138" s="16" t="s">
        <v>1136</v>
      </c>
      <c r="AT138" s="16" t="s">
        <v>245</v>
      </c>
      <c r="AU138" s="16" t="s">
        <v>93</v>
      </c>
      <c r="AY138" s="16" t="s">
        <v>135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6" t="s">
        <v>23</v>
      </c>
      <c r="BK138" s="168">
        <f>ROUND(I138*H138,2)</f>
        <v>0</v>
      </c>
      <c r="BL138" s="16" t="s">
        <v>1136</v>
      </c>
      <c r="BM138" s="16" t="s">
        <v>1164</v>
      </c>
    </row>
    <row r="139" s="11" customFormat="1">
      <c r="B139" s="177"/>
      <c r="D139" s="170" t="s">
        <v>143</v>
      </c>
      <c r="E139" s="178" t="s">
        <v>1</v>
      </c>
      <c r="F139" s="179" t="s">
        <v>251</v>
      </c>
      <c r="H139" s="180">
        <v>12</v>
      </c>
      <c r="I139" s="181"/>
      <c r="L139" s="177"/>
      <c r="M139" s="182"/>
      <c r="N139" s="183"/>
      <c r="O139" s="183"/>
      <c r="P139" s="183"/>
      <c r="Q139" s="183"/>
      <c r="R139" s="183"/>
      <c r="S139" s="183"/>
      <c r="T139" s="184"/>
      <c r="AT139" s="178" t="s">
        <v>143</v>
      </c>
      <c r="AU139" s="178" t="s">
        <v>93</v>
      </c>
      <c r="AV139" s="11" t="s">
        <v>93</v>
      </c>
      <c r="AW139" s="11" t="s">
        <v>46</v>
      </c>
      <c r="AX139" s="11" t="s">
        <v>23</v>
      </c>
      <c r="AY139" s="178" t="s">
        <v>135</v>
      </c>
    </row>
    <row r="140" s="1" customFormat="1" ht="16.5" customHeight="1">
      <c r="B140" s="156"/>
      <c r="C140" s="204" t="s">
        <v>324</v>
      </c>
      <c r="D140" s="204" t="s">
        <v>245</v>
      </c>
      <c r="E140" s="205" t="s">
        <v>1165</v>
      </c>
      <c r="F140" s="206" t="s">
        <v>1166</v>
      </c>
      <c r="G140" s="207" t="s">
        <v>402</v>
      </c>
      <c r="H140" s="208">
        <v>9</v>
      </c>
      <c r="I140" s="209"/>
      <c r="J140" s="210">
        <f>ROUND(I140*H140,2)</f>
        <v>0</v>
      </c>
      <c r="K140" s="206" t="s">
        <v>1</v>
      </c>
      <c r="L140" s="211"/>
      <c r="M140" s="212" t="s">
        <v>1</v>
      </c>
      <c r="N140" s="213" t="s">
        <v>55</v>
      </c>
      <c r="O140" s="65"/>
      <c r="P140" s="166">
        <f>O140*H140</f>
        <v>0</v>
      </c>
      <c r="Q140" s="166">
        <v>0.00050000000000000001</v>
      </c>
      <c r="R140" s="166">
        <f>Q140*H140</f>
        <v>0.0045000000000000005</v>
      </c>
      <c r="S140" s="166">
        <v>0</v>
      </c>
      <c r="T140" s="167">
        <f>S140*H140</f>
        <v>0</v>
      </c>
      <c r="AR140" s="16" t="s">
        <v>1136</v>
      </c>
      <c r="AT140" s="16" t="s">
        <v>245</v>
      </c>
      <c r="AU140" s="16" t="s">
        <v>93</v>
      </c>
      <c r="AY140" s="16" t="s">
        <v>135</v>
      </c>
      <c r="BE140" s="168">
        <f>IF(N140="základní",J140,0)</f>
        <v>0</v>
      </c>
      <c r="BF140" s="168">
        <f>IF(N140="snížená",J140,0)</f>
        <v>0</v>
      </c>
      <c r="BG140" s="168">
        <f>IF(N140="zákl. přenesená",J140,0)</f>
        <v>0</v>
      </c>
      <c r="BH140" s="168">
        <f>IF(N140="sníž. přenesená",J140,0)</f>
        <v>0</v>
      </c>
      <c r="BI140" s="168">
        <f>IF(N140="nulová",J140,0)</f>
        <v>0</v>
      </c>
      <c r="BJ140" s="16" t="s">
        <v>23</v>
      </c>
      <c r="BK140" s="168">
        <f>ROUND(I140*H140,2)</f>
        <v>0</v>
      </c>
      <c r="BL140" s="16" t="s">
        <v>1136</v>
      </c>
      <c r="BM140" s="16" t="s">
        <v>1167</v>
      </c>
    </row>
    <row r="141" s="11" customFormat="1">
      <c r="B141" s="177"/>
      <c r="D141" s="170" t="s">
        <v>143</v>
      </c>
      <c r="E141" s="178" t="s">
        <v>1</v>
      </c>
      <c r="F141" s="179" t="s">
        <v>234</v>
      </c>
      <c r="H141" s="180">
        <v>9</v>
      </c>
      <c r="I141" s="181"/>
      <c r="L141" s="177"/>
      <c r="M141" s="182"/>
      <c r="N141" s="183"/>
      <c r="O141" s="183"/>
      <c r="P141" s="183"/>
      <c r="Q141" s="183"/>
      <c r="R141" s="183"/>
      <c r="S141" s="183"/>
      <c r="T141" s="184"/>
      <c r="AT141" s="178" t="s">
        <v>143</v>
      </c>
      <c r="AU141" s="178" t="s">
        <v>93</v>
      </c>
      <c r="AV141" s="11" t="s">
        <v>93</v>
      </c>
      <c r="AW141" s="11" t="s">
        <v>46</v>
      </c>
      <c r="AX141" s="11" t="s">
        <v>23</v>
      </c>
      <c r="AY141" s="178" t="s">
        <v>135</v>
      </c>
    </row>
    <row r="142" s="1" customFormat="1" ht="16.5" customHeight="1">
      <c r="B142" s="156"/>
      <c r="C142" s="204" t="s">
        <v>329</v>
      </c>
      <c r="D142" s="204" t="s">
        <v>245</v>
      </c>
      <c r="E142" s="205" t="s">
        <v>1168</v>
      </c>
      <c r="F142" s="206" t="s">
        <v>1169</v>
      </c>
      <c r="G142" s="207" t="s">
        <v>402</v>
      </c>
      <c r="H142" s="208">
        <v>1</v>
      </c>
      <c r="I142" s="209"/>
      <c r="J142" s="210">
        <f>ROUND(I142*H142,2)</f>
        <v>0</v>
      </c>
      <c r="K142" s="206" t="s">
        <v>194</v>
      </c>
      <c r="L142" s="211"/>
      <c r="M142" s="212" t="s">
        <v>1</v>
      </c>
      <c r="N142" s="213" t="s">
        <v>55</v>
      </c>
      <c r="O142" s="65"/>
      <c r="P142" s="166">
        <f>O142*H142</f>
        <v>0</v>
      </c>
      <c r="Q142" s="166">
        <v>0.00050000000000000001</v>
      </c>
      <c r="R142" s="166">
        <f>Q142*H142</f>
        <v>0.00050000000000000001</v>
      </c>
      <c r="S142" s="166">
        <v>0</v>
      </c>
      <c r="T142" s="167">
        <f>S142*H142</f>
        <v>0</v>
      </c>
      <c r="AR142" s="16" t="s">
        <v>1136</v>
      </c>
      <c r="AT142" s="16" t="s">
        <v>245</v>
      </c>
      <c r="AU142" s="16" t="s">
        <v>93</v>
      </c>
      <c r="AY142" s="16" t="s">
        <v>135</v>
      </c>
      <c r="BE142" s="168">
        <f>IF(N142="základní",J142,0)</f>
        <v>0</v>
      </c>
      <c r="BF142" s="168">
        <f>IF(N142="snížená",J142,0)</f>
        <v>0</v>
      </c>
      <c r="BG142" s="168">
        <f>IF(N142="zákl. přenesená",J142,0)</f>
        <v>0</v>
      </c>
      <c r="BH142" s="168">
        <f>IF(N142="sníž. přenesená",J142,0)</f>
        <v>0</v>
      </c>
      <c r="BI142" s="168">
        <f>IF(N142="nulová",J142,0)</f>
        <v>0</v>
      </c>
      <c r="BJ142" s="16" t="s">
        <v>23</v>
      </c>
      <c r="BK142" s="168">
        <f>ROUND(I142*H142,2)</f>
        <v>0</v>
      </c>
      <c r="BL142" s="16" t="s">
        <v>1136</v>
      </c>
      <c r="BM142" s="16" t="s">
        <v>1170</v>
      </c>
    </row>
    <row r="143" s="11" customFormat="1">
      <c r="B143" s="177"/>
      <c r="D143" s="170" t="s">
        <v>143</v>
      </c>
      <c r="E143" s="178" t="s">
        <v>1</v>
      </c>
      <c r="F143" s="179" t="s">
        <v>23</v>
      </c>
      <c r="H143" s="180">
        <v>1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143</v>
      </c>
      <c r="AU143" s="178" t="s">
        <v>93</v>
      </c>
      <c r="AV143" s="11" t="s">
        <v>93</v>
      </c>
      <c r="AW143" s="11" t="s">
        <v>46</v>
      </c>
      <c r="AX143" s="11" t="s">
        <v>23</v>
      </c>
      <c r="AY143" s="178" t="s">
        <v>135</v>
      </c>
    </row>
    <row r="144" s="1" customFormat="1" ht="16.5" customHeight="1">
      <c r="B144" s="156"/>
      <c r="C144" s="204" t="s">
        <v>335</v>
      </c>
      <c r="D144" s="204" t="s">
        <v>245</v>
      </c>
      <c r="E144" s="205" t="s">
        <v>1171</v>
      </c>
      <c r="F144" s="206" t="s">
        <v>1172</v>
      </c>
      <c r="G144" s="207" t="s">
        <v>402</v>
      </c>
      <c r="H144" s="208">
        <v>2</v>
      </c>
      <c r="I144" s="209"/>
      <c r="J144" s="210">
        <f>ROUND(I144*H144,2)</f>
        <v>0</v>
      </c>
      <c r="K144" s="206" t="s">
        <v>194</v>
      </c>
      <c r="L144" s="211"/>
      <c r="M144" s="212" t="s">
        <v>1</v>
      </c>
      <c r="N144" s="213" t="s">
        <v>55</v>
      </c>
      <c r="O144" s="65"/>
      <c r="P144" s="166">
        <f>O144*H144</f>
        <v>0</v>
      </c>
      <c r="Q144" s="166">
        <v>0.00050000000000000001</v>
      </c>
      <c r="R144" s="166">
        <f>Q144*H144</f>
        <v>0.001</v>
      </c>
      <c r="S144" s="166">
        <v>0</v>
      </c>
      <c r="T144" s="167">
        <f>S144*H144</f>
        <v>0</v>
      </c>
      <c r="AR144" s="16" t="s">
        <v>1136</v>
      </c>
      <c r="AT144" s="16" t="s">
        <v>245</v>
      </c>
      <c r="AU144" s="16" t="s">
        <v>93</v>
      </c>
      <c r="AY144" s="16" t="s">
        <v>135</v>
      </c>
      <c r="BE144" s="168">
        <f>IF(N144="základní",J144,0)</f>
        <v>0</v>
      </c>
      <c r="BF144" s="168">
        <f>IF(N144="snížená",J144,0)</f>
        <v>0</v>
      </c>
      <c r="BG144" s="168">
        <f>IF(N144="zákl. přenesená",J144,0)</f>
        <v>0</v>
      </c>
      <c r="BH144" s="168">
        <f>IF(N144="sníž. přenesená",J144,0)</f>
        <v>0</v>
      </c>
      <c r="BI144" s="168">
        <f>IF(N144="nulová",J144,0)</f>
        <v>0</v>
      </c>
      <c r="BJ144" s="16" t="s">
        <v>23</v>
      </c>
      <c r="BK144" s="168">
        <f>ROUND(I144*H144,2)</f>
        <v>0</v>
      </c>
      <c r="BL144" s="16" t="s">
        <v>1136</v>
      </c>
      <c r="BM144" s="16" t="s">
        <v>1173</v>
      </c>
    </row>
    <row r="145" s="11" customFormat="1">
      <c r="B145" s="177"/>
      <c r="D145" s="170" t="s">
        <v>143</v>
      </c>
      <c r="E145" s="178" t="s">
        <v>1</v>
      </c>
      <c r="F145" s="179" t="s">
        <v>93</v>
      </c>
      <c r="H145" s="180">
        <v>2</v>
      </c>
      <c r="I145" s="181"/>
      <c r="L145" s="177"/>
      <c r="M145" s="182"/>
      <c r="N145" s="183"/>
      <c r="O145" s="183"/>
      <c r="P145" s="183"/>
      <c r="Q145" s="183"/>
      <c r="R145" s="183"/>
      <c r="S145" s="183"/>
      <c r="T145" s="184"/>
      <c r="AT145" s="178" t="s">
        <v>143</v>
      </c>
      <c r="AU145" s="178" t="s">
        <v>93</v>
      </c>
      <c r="AV145" s="11" t="s">
        <v>93</v>
      </c>
      <c r="AW145" s="11" t="s">
        <v>46</v>
      </c>
      <c r="AX145" s="11" t="s">
        <v>23</v>
      </c>
      <c r="AY145" s="178" t="s">
        <v>135</v>
      </c>
    </row>
    <row r="146" s="1" customFormat="1" ht="16.5" customHeight="1">
      <c r="B146" s="156"/>
      <c r="C146" s="204" t="s">
        <v>344</v>
      </c>
      <c r="D146" s="204" t="s">
        <v>245</v>
      </c>
      <c r="E146" s="205" t="s">
        <v>1174</v>
      </c>
      <c r="F146" s="206" t="s">
        <v>1175</v>
      </c>
      <c r="G146" s="207" t="s">
        <v>402</v>
      </c>
      <c r="H146" s="208">
        <v>13</v>
      </c>
      <c r="I146" s="209"/>
      <c r="J146" s="210">
        <f>ROUND(I146*H146,2)</f>
        <v>0</v>
      </c>
      <c r="K146" s="206" t="s">
        <v>1</v>
      </c>
      <c r="L146" s="211"/>
      <c r="M146" s="212" t="s">
        <v>1</v>
      </c>
      <c r="N146" s="213" t="s">
        <v>55</v>
      </c>
      <c r="O146" s="65"/>
      <c r="P146" s="166">
        <f>O146*H146</f>
        <v>0</v>
      </c>
      <c r="Q146" s="166">
        <v>0.0066</v>
      </c>
      <c r="R146" s="166">
        <f>Q146*H146</f>
        <v>0.085800000000000001</v>
      </c>
      <c r="S146" s="166">
        <v>0</v>
      </c>
      <c r="T146" s="167">
        <f>S146*H146</f>
        <v>0</v>
      </c>
      <c r="AR146" s="16" t="s">
        <v>1136</v>
      </c>
      <c r="AT146" s="16" t="s">
        <v>245</v>
      </c>
      <c r="AU146" s="16" t="s">
        <v>93</v>
      </c>
      <c r="AY146" s="16" t="s">
        <v>135</v>
      </c>
      <c r="BE146" s="168">
        <f>IF(N146="základní",J146,0)</f>
        <v>0</v>
      </c>
      <c r="BF146" s="168">
        <f>IF(N146="snížená",J146,0)</f>
        <v>0</v>
      </c>
      <c r="BG146" s="168">
        <f>IF(N146="zákl. přenesená",J146,0)</f>
        <v>0</v>
      </c>
      <c r="BH146" s="168">
        <f>IF(N146="sníž. přenesená",J146,0)</f>
        <v>0</v>
      </c>
      <c r="BI146" s="168">
        <f>IF(N146="nulová",J146,0)</f>
        <v>0</v>
      </c>
      <c r="BJ146" s="16" t="s">
        <v>23</v>
      </c>
      <c r="BK146" s="168">
        <f>ROUND(I146*H146,2)</f>
        <v>0</v>
      </c>
      <c r="BL146" s="16" t="s">
        <v>1136</v>
      </c>
      <c r="BM146" s="16" t="s">
        <v>1176</v>
      </c>
    </row>
    <row r="147" s="11" customFormat="1">
      <c r="B147" s="177"/>
      <c r="D147" s="170" t="s">
        <v>143</v>
      </c>
      <c r="E147" s="178" t="s">
        <v>1</v>
      </c>
      <c r="F147" s="179" t="s">
        <v>259</v>
      </c>
      <c r="H147" s="180">
        <v>13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8" t="s">
        <v>143</v>
      </c>
      <c r="AU147" s="178" t="s">
        <v>93</v>
      </c>
      <c r="AV147" s="11" t="s">
        <v>93</v>
      </c>
      <c r="AW147" s="11" t="s">
        <v>46</v>
      </c>
      <c r="AX147" s="11" t="s">
        <v>23</v>
      </c>
      <c r="AY147" s="178" t="s">
        <v>135</v>
      </c>
    </row>
    <row r="148" s="1" customFormat="1" ht="16.5" customHeight="1">
      <c r="B148" s="156"/>
      <c r="C148" s="204" t="s">
        <v>349</v>
      </c>
      <c r="D148" s="204" t="s">
        <v>245</v>
      </c>
      <c r="E148" s="205" t="s">
        <v>1177</v>
      </c>
      <c r="F148" s="206" t="s">
        <v>1178</v>
      </c>
      <c r="G148" s="207" t="s">
        <v>302</v>
      </c>
      <c r="H148" s="208">
        <v>65</v>
      </c>
      <c r="I148" s="209"/>
      <c r="J148" s="210">
        <f>ROUND(I148*H148,2)</f>
        <v>0</v>
      </c>
      <c r="K148" s="206" t="s">
        <v>194</v>
      </c>
      <c r="L148" s="211"/>
      <c r="M148" s="212" t="s">
        <v>1</v>
      </c>
      <c r="N148" s="213" t="s">
        <v>55</v>
      </c>
      <c r="O148" s="65"/>
      <c r="P148" s="166">
        <f>O148*H148</f>
        <v>0</v>
      </c>
      <c r="Q148" s="166">
        <v>0.0045500000000000002</v>
      </c>
      <c r="R148" s="166">
        <f>Q148*H148</f>
        <v>0.29575000000000001</v>
      </c>
      <c r="S148" s="166">
        <v>0</v>
      </c>
      <c r="T148" s="167">
        <f>S148*H148</f>
        <v>0</v>
      </c>
      <c r="AR148" s="16" t="s">
        <v>1136</v>
      </c>
      <c r="AT148" s="16" t="s">
        <v>245</v>
      </c>
      <c r="AU148" s="16" t="s">
        <v>93</v>
      </c>
      <c r="AY148" s="16" t="s">
        <v>135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6" t="s">
        <v>23</v>
      </c>
      <c r="BK148" s="168">
        <f>ROUND(I148*H148,2)</f>
        <v>0</v>
      </c>
      <c r="BL148" s="16" t="s">
        <v>1136</v>
      </c>
      <c r="BM148" s="16" t="s">
        <v>1179</v>
      </c>
    </row>
    <row r="149" s="11" customFormat="1">
      <c r="B149" s="177"/>
      <c r="D149" s="170" t="s">
        <v>143</v>
      </c>
      <c r="E149" s="178" t="s">
        <v>1</v>
      </c>
      <c r="F149" s="179" t="s">
        <v>1118</v>
      </c>
      <c r="H149" s="180">
        <v>65</v>
      </c>
      <c r="I149" s="181"/>
      <c r="L149" s="177"/>
      <c r="M149" s="182"/>
      <c r="N149" s="183"/>
      <c r="O149" s="183"/>
      <c r="P149" s="183"/>
      <c r="Q149" s="183"/>
      <c r="R149" s="183"/>
      <c r="S149" s="183"/>
      <c r="T149" s="184"/>
      <c r="AT149" s="178" t="s">
        <v>143</v>
      </c>
      <c r="AU149" s="178" t="s">
        <v>93</v>
      </c>
      <c r="AV149" s="11" t="s">
        <v>93</v>
      </c>
      <c r="AW149" s="11" t="s">
        <v>46</v>
      </c>
      <c r="AX149" s="11" t="s">
        <v>23</v>
      </c>
      <c r="AY149" s="178" t="s">
        <v>135</v>
      </c>
    </row>
    <row r="150" s="1" customFormat="1" ht="16.5" customHeight="1">
      <c r="B150" s="156"/>
      <c r="C150" s="204" t="s">
        <v>356</v>
      </c>
      <c r="D150" s="204" t="s">
        <v>245</v>
      </c>
      <c r="E150" s="205" t="s">
        <v>1180</v>
      </c>
      <c r="F150" s="206" t="s">
        <v>1181</v>
      </c>
      <c r="G150" s="207" t="s">
        <v>302</v>
      </c>
      <c r="H150" s="208">
        <v>656</v>
      </c>
      <c r="I150" s="209"/>
      <c r="J150" s="210">
        <f>ROUND(I150*H150,2)</f>
        <v>0</v>
      </c>
      <c r="K150" s="206" t="s">
        <v>1</v>
      </c>
      <c r="L150" s="211"/>
      <c r="M150" s="212" t="s">
        <v>1</v>
      </c>
      <c r="N150" s="213" t="s">
        <v>55</v>
      </c>
      <c r="O150" s="65"/>
      <c r="P150" s="166">
        <f>O150*H150</f>
        <v>0</v>
      </c>
      <c r="Q150" s="166">
        <v>0.001</v>
      </c>
      <c r="R150" s="166">
        <f>Q150*H150</f>
        <v>0.65600000000000003</v>
      </c>
      <c r="S150" s="166">
        <v>0</v>
      </c>
      <c r="T150" s="167">
        <f>S150*H150</f>
        <v>0</v>
      </c>
      <c r="AR150" s="16" t="s">
        <v>1136</v>
      </c>
      <c r="AT150" s="16" t="s">
        <v>245</v>
      </c>
      <c r="AU150" s="16" t="s">
        <v>93</v>
      </c>
      <c r="AY150" s="16" t="s">
        <v>135</v>
      </c>
      <c r="BE150" s="168">
        <f>IF(N150="základní",J150,0)</f>
        <v>0</v>
      </c>
      <c r="BF150" s="168">
        <f>IF(N150="snížená",J150,0)</f>
        <v>0</v>
      </c>
      <c r="BG150" s="168">
        <f>IF(N150="zákl. přenesená",J150,0)</f>
        <v>0</v>
      </c>
      <c r="BH150" s="168">
        <f>IF(N150="sníž. přenesená",J150,0)</f>
        <v>0</v>
      </c>
      <c r="BI150" s="168">
        <f>IF(N150="nulová",J150,0)</f>
        <v>0</v>
      </c>
      <c r="BJ150" s="16" t="s">
        <v>23</v>
      </c>
      <c r="BK150" s="168">
        <f>ROUND(I150*H150,2)</f>
        <v>0</v>
      </c>
      <c r="BL150" s="16" t="s">
        <v>1136</v>
      </c>
      <c r="BM150" s="16" t="s">
        <v>1182</v>
      </c>
    </row>
    <row r="151" s="11" customFormat="1">
      <c r="B151" s="177"/>
      <c r="D151" s="170" t="s">
        <v>143</v>
      </c>
      <c r="E151" s="178" t="s">
        <v>1</v>
      </c>
      <c r="F151" s="179" t="s">
        <v>1114</v>
      </c>
      <c r="H151" s="180">
        <v>656</v>
      </c>
      <c r="I151" s="181"/>
      <c r="L151" s="177"/>
      <c r="M151" s="182"/>
      <c r="N151" s="183"/>
      <c r="O151" s="183"/>
      <c r="P151" s="183"/>
      <c r="Q151" s="183"/>
      <c r="R151" s="183"/>
      <c r="S151" s="183"/>
      <c r="T151" s="184"/>
      <c r="AT151" s="178" t="s">
        <v>143</v>
      </c>
      <c r="AU151" s="178" t="s">
        <v>93</v>
      </c>
      <c r="AV151" s="11" t="s">
        <v>93</v>
      </c>
      <c r="AW151" s="11" t="s">
        <v>46</v>
      </c>
      <c r="AX151" s="11" t="s">
        <v>23</v>
      </c>
      <c r="AY151" s="178" t="s">
        <v>135</v>
      </c>
    </row>
    <row r="152" s="1" customFormat="1" ht="16.5" customHeight="1">
      <c r="B152" s="156"/>
      <c r="C152" s="204" t="s">
        <v>362</v>
      </c>
      <c r="D152" s="204" t="s">
        <v>245</v>
      </c>
      <c r="E152" s="205" t="s">
        <v>1183</v>
      </c>
      <c r="F152" s="206" t="s">
        <v>1184</v>
      </c>
      <c r="G152" s="207" t="s">
        <v>402</v>
      </c>
      <c r="H152" s="208">
        <v>13</v>
      </c>
      <c r="I152" s="209"/>
      <c r="J152" s="210">
        <f>ROUND(I152*H152,2)</f>
        <v>0</v>
      </c>
      <c r="K152" s="206" t="s">
        <v>194</v>
      </c>
      <c r="L152" s="211"/>
      <c r="M152" s="212" t="s">
        <v>1</v>
      </c>
      <c r="N152" s="213" t="s">
        <v>55</v>
      </c>
      <c r="O152" s="65"/>
      <c r="P152" s="166">
        <f>O152*H152</f>
        <v>0</v>
      </c>
      <c r="Q152" s="166">
        <v>0.00016000000000000001</v>
      </c>
      <c r="R152" s="166">
        <f>Q152*H152</f>
        <v>0.0020800000000000003</v>
      </c>
      <c r="S152" s="166">
        <v>0</v>
      </c>
      <c r="T152" s="167">
        <f>S152*H152</f>
        <v>0</v>
      </c>
      <c r="AR152" s="16" t="s">
        <v>1136</v>
      </c>
      <c r="AT152" s="16" t="s">
        <v>245</v>
      </c>
      <c r="AU152" s="16" t="s">
        <v>93</v>
      </c>
      <c r="AY152" s="16" t="s">
        <v>135</v>
      </c>
      <c r="BE152" s="168">
        <f>IF(N152="základní",J152,0)</f>
        <v>0</v>
      </c>
      <c r="BF152" s="168">
        <f>IF(N152="snížená",J152,0)</f>
        <v>0</v>
      </c>
      <c r="BG152" s="168">
        <f>IF(N152="zákl. přenesená",J152,0)</f>
        <v>0</v>
      </c>
      <c r="BH152" s="168">
        <f>IF(N152="sníž. přenesená",J152,0)</f>
        <v>0</v>
      </c>
      <c r="BI152" s="168">
        <f>IF(N152="nulová",J152,0)</f>
        <v>0</v>
      </c>
      <c r="BJ152" s="16" t="s">
        <v>23</v>
      </c>
      <c r="BK152" s="168">
        <f>ROUND(I152*H152,2)</f>
        <v>0</v>
      </c>
      <c r="BL152" s="16" t="s">
        <v>1136</v>
      </c>
      <c r="BM152" s="16" t="s">
        <v>1185</v>
      </c>
    </row>
    <row r="153" s="11" customFormat="1">
      <c r="B153" s="177"/>
      <c r="D153" s="170" t="s">
        <v>143</v>
      </c>
      <c r="E153" s="178" t="s">
        <v>1</v>
      </c>
      <c r="F153" s="179" t="s">
        <v>259</v>
      </c>
      <c r="H153" s="180">
        <v>13</v>
      </c>
      <c r="I153" s="181"/>
      <c r="L153" s="177"/>
      <c r="M153" s="182"/>
      <c r="N153" s="183"/>
      <c r="O153" s="183"/>
      <c r="P153" s="183"/>
      <c r="Q153" s="183"/>
      <c r="R153" s="183"/>
      <c r="S153" s="183"/>
      <c r="T153" s="184"/>
      <c r="AT153" s="178" t="s">
        <v>143</v>
      </c>
      <c r="AU153" s="178" t="s">
        <v>93</v>
      </c>
      <c r="AV153" s="11" t="s">
        <v>93</v>
      </c>
      <c r="AW153" s="11" t="s">
        <v>46</v>
      </c>
      <c r="AX153" s="11" t="s">
        <v>23</v>
      </c>
      <c r="AY153" s="178" t="s">
        <v>135</v>
      </c>
    </row>
    <row r="154" s="1" customFormat="1" ht="16.5" customHeight="1">
      <c r="B154" s="156"/>
      <c r="C154" s="204" t="s">
        <v>367</v>
      </c>
      <c r="D154" s="204" t="s">
        <v>245</v>
      </c>
      <c r="E154" s="205" t="s">
        <v>1186</v>
      </c>
      <c r="F154" s="206" t="s">
        <v>1187</v>
      </c>
      <c r="G154" s="207" t="s">
        <v>402</v>
      </c>
      <c r="H154" s="208">
        <v>68</v>
      </c>
      <c r="I154" s="209"/>
      <c r="J154" s="210">
        <f>ROUND(I154*H154,2)</f>
        <v>0</v>
      </c>
      <c r="K154" s="206" t="s">
        <v>194</v>
      </c>
      <c r="L154" s="211"/>
      <c r="M154" s="212" t="s">
        <v>1</v>
      </c>
      <c r="N154" s="213" t="s">
        <v>55</v>
      </c>
      <c r="O154" s="65"/>
      <c r="P154" s="166">
        <f>O154*H154</f>
        <v>0</v>
      </c>
      <c r="Q154" s="166">
        <v>0.00069999999999999999</v>
      </c>
      <c r="R154" s="166">
        <f>Q154*H154</f>
        <v>0.047599999999999996</v>
      </c>
      <c r="S154" s="166">
        <v>0</v>
      </c>
      <c r="T154" s="167">
        <f>S154*H154</f>
        <v>0</v>
      </c>
      <c r="AR154" s="16" t="s">
        <v>1136</v>
      </c>
      <c r="AT154" s="16" t="s">
        <v>245</v>
      </c>
      <c r="AU154" s="16" t="s">
        <v>93</v>
      </c>
      <c r="AY154" s="16" t="s">
        <v>135</v>
      </c>
      <c r="BE154" s="168">
        <f>IF(N154="základní",J154,0)</f>
        <v>0</v>
      </c>
      <c r="BF154" s="168">
        <f>IF(N154="snížená",J154,0)</f>
        <v>0</v>
      </c>
      <c r="BG154" s="168">
        <f>IF(N154="zákl. přenesená",J154,0)</f>
        <v>0</v>
      </c>
      <c r="BH154" s="168">
        <f>IF(N154="sníž. přenesená",J154,0)</f>
        <v>0</v>
      </c>
      <c r="BI154" s="168">
        <f>IF(N154="nulová",J154,0)</f>
        <v>0</v>
      </c>
      <c r="BJ154" s="16" t="s">
        <v>23</v>
      </c>
      <c r="BK154" s="168">
        <f>ROUND(I154*H154,2)</f>
        <v>0</v>
      </c>
      <c r="BL154" s="16" t="s">
        <v>1136</v>
      </c>
      <c r="BM154" s="16" t="s">
        <v>1188</v>
      </c>
    </row>
    <row r="155" s="11" customFormat="1">
      <c r="B155" s="177"/>
      <c r="D155" s="170" t="s">
        <v>143</v>
      </c>
      <c r="E155" s="178" t="s">
        <v>1</v>
      </c>
      <c r="F155" s="179" t="s">
        <v>565</v>
      </c>
      <c r="H155" s="180">
        <v>68</v>
      </c>
      <c r="I155" s="181"/>
      <c r="L155" s="177"/>
      <c r="M155" s="182"/>
      <c r="N155" s="183"/>
      <c r="O155" s="183"/>
      <c r="P155" s="183"/>
      <c r="Q155" s="183"/>
      <c r="R155" s="183"/>
      <c r="S155" s="183"/>
      <c r="T155" s="184"/>
      <c r="AT155" s="178" t="s">
        <v>143</v>
      </c>
      <c r="AU155" s="178" t="s">
        <v>93</v>
      </c>
      <c r="AV155" s="11" t="s">
        <v>93</v>
      </c>
      <c r="AW155" s="11" t="s">
        <v>46</v>
      </c>
      <c r="AX155" s="11" t="s">
        <v>23</v>
      </c>
      <c r="AY155" s="178" t="s">
        <v>135</v>
      </c>
    </row>
    <row r="156" s="1" customFormat="1" ht="16.5" customHeight="1">
      <c r="B156" s="156"/>
      <c r="C156" s="204" t="s">
        <v>373</v>
      </c>
      <c r="D156" s="204" t="s">
        <v>245</v>
      </c>
      <c r="E156" s="205" t="s">
        <v>1189</v>
      </c>
      <c r="F156" s="206" t="s">
        <v>1190</v>
      </c>
      <c r="G156" s="207" t="s">
        <v>402</v>
      </c>
      <c r="H156" s="208">
        <v>28</v>
      </c>
      <c r="I156" s="209"/>
      <c r="J156" s="210">
        <f>ROUND(I156*H156,2)</f>
        <v>0</v>
      </c>
      <c r="K156" s="206" t="s">
        <v>194</v>
      </c>
      <c r="L156" s="211"/>
      <c r="M156" s="212" t="s">
        <v>1</v>
      </c>
      <c r="N156" s="213" t="s">
        <v>55</v>
      </c>
      <c r="O156" s="65"/>
      <c r="P156" s="166">
        <f>O156*H156</f>
        <v>0</v>
      </c>
      <c r="Q156" s="166">
        <v>0</v>
      </c>
      <c r="R156" s="166">
        <f>Q156*H156</f>
        <v>0</v>
      </c>
      <c r="S156" s="166">
        <v>0</v>
      </c>
      <c r="T156" s="167">
        <f>S156*H156</f>
        <v>0</v>
      </c>
      <c r="AR156" s="16" t="s">
        <v>1136</v>
      </c>
      <c r="AT156" s="16" t="s">
        <v>245</v>
      </c>
      <c r="AU156" s="16" t="s">
        <v>93</v>
      </c>
      <c r="AY156" s="16" t="s">
        <v>135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6" t="s">
        <v>23</v>
      </c>
      <c r="BK156" s="168">
        <f>ROUND(I156*H156,2)</f>
        <v>0</v>
      </c>
      <c r="BL156" s="16" t="s">
        <v>1136</v>
      </c>
      <c r="BM156" s="16" t="s">
        <v>1191</v>
      </c>
    </row>
    <row r="157" s="11" customFormat="1">
      <c r="B157" s="177"/>
      <c r="D157" s="170" t="s">
        <v>143</v>
      </c>
      <c r="E157" s="178" t="s">
        <v>1</v>
      </c>
      <c r="F157" s="179" t="s">
        <v>349</v>
      </c>
      <c r="H157" s="180">
        <v>28</v>
      </c>
      <c r="I157" s="181"/>
      <c r="L157" s="177"/>
      <c r="M157" s="182"/>
      <c r="N157" s="183"/>
      <c r="O157" s="183"/>
      <c r="P157" s="183"/>
      <c r="Q157" s="183"/>
      <c r="R157" s="183"/>
      <c r="S157" s="183"/>
      <c r="T157" s="184"/>
      <c r="AT157" s="178" t="s">
        <v>143</v>
      </c>
      <c r="AU157" s="178" t="s">
        <v>93</v>
      </c>
      <c r="AV157" s="11" t="s">
        <v>93</v>
      </c>
      <c r="AW157" s="11" t="s">
        <v>46</v>
      </c>
      <c r="AX157" s="11" t="s">
        <v>23</v>
      </c>
      <c r="AY157" s="178" t="s">
        <v>135</v>
      </c>
    </row>
    <row r="158" s="1" customFormat="1" ht="16.5" customHeight="1">
      <c r="B158" s="156"/>
      <c r="C158" s="204" t="s">
        <v>378</v>
      </c>
      <c r="D158" s="204" t="s">
        <v>245</v>
      </c>
      <c r="E158" s="205" t="s">
        <v>1192</v>
      </c>
      <c r="F158" s="206" t="s">
        <v>1193</v>
      </c>
      <c r="G158" s="207" t="s">
        <v>402</v>
      </c>
      <c r="H158" s="208">
        <v>7</v>
      </c>
      <c r="I158" s="209"/>
      <c r="J158" s="210">
        <f>ROUND(I158*H158,2)</f>
        <v>0</v>
      </c>
      <c r="K158" s="206" t="s">
        <v>194</v>
      </c>
      <c r="L158" s="211"/>
      <c r="M158" s="212" t="s">
        <v>1</v>
      </c>
      <c r="N158" s="213" t="s">
        <v>55</v>
      </c>
      <c r="O158" s="65"/>
      <c r="P158" s="166">
        <f>O158*H158</f>
        <v>0</v>
      </c>
      <c r="Q158" s="166">
        <v>0.0016999999999999999</v>
      </c>
      <c r="R158" s="166">
        <f>Q158*H158</f>
        <v>0.011899999999999999</v>
      </c>
      <c r="S158" s="166">
        <v>0</v>
      </c>
      <c r="T158" s="167">
        <f>S158*H158</f>
        <v>0</v>
      </c>
      <c r="AR158" s="16" t="s">
        <v>1136</v>
      </c>
      <c r="AT158" s="16" t="s">
        <v>245</v>
      </c>
      <c r="AU158" s="16" t="s">
        <v>93</v>
      </c>
      <c r="AY158" s="16" t="s">
        <v>135</v>
      </c>
      <c r="BE158" s="168">
        <f>IF(N158="základní",J158,0)</f>
        <v>0</v>
      </c>
      <c r="BF158" s="168">
        <f>IF(N158="snížená",J158,0)</f>
        <v>0</v>
      </c>
      <c r="BG158" s="168">
        <f>IF(N158="zákl. přenesená",J158,0)</f>
        <v>0</v>
      </c>
      <c r="BH158" s="168">
        <f>IF(N158="sníž. přenesená",J158,0)</f>
        <v>0</v>
      </c>
      <c r="BI158" s="168">
        <f>IF(N158="nulová",J158,0)</f>
        <v>0</v>
      </c>
      <c r="BJ158" s="16" t="s">
        <v>23</v>
      </c>
      <c r="BK158" s="168">
        <f>ROUND(I158*H158,2)</f>
        <v>0</v>
      </c>
      <c r="BL158" s="16" t="s">
        <v>1136</v>
      </c>
      <c r="BM158" s="16" t="s">
        <v>1194</v>
      </c>
    </row>
    <row r="159" s="11" customFormat="1">
      <c r="B159" s="177"/>
      <c r="D159" s="170" t="s">
        <v>143</v>
      </c>
      <c r="E159" s="178" t="s">
        <v>1</v>
      </c>
      <c r="F159" s="179" t="s">
        <v>166</v>
      </c>
      <c r="H159" s="180">
        <v>7</v>
      </c>
      <c r="I159" s="181"/>
      <c r="L159" s="177"/>
      <c r="M159" s="182"/>
      <c r="N159" s="183"/>
      <c r="O159" s="183"/>
      <c r="P159" s="183"/>
      <c r="Q159" s="183"/>
      <c r="R159" s="183"/>
      <c r="S159" s="183"/>
      <c r="T159" s="184"/>
      <c r="AT159" s="178" t="s">
        <v>143</v>
      </c>
      <c r="AU159" s="178" t="s">
        <v>93</v>
      </c>
      <c r="AV159" s="11" t="s">
        <v>93</v>
      </c>
      <c r="AW159" s="11" t="s">
        <v>46</v>
      </c>
      <c r="AX159" s="11" t="s">
        <v>23</v>
      </c>
      <c r="AY159" s="178" t="s">
        <v>135</v>
      </c>
    </row>
    <row r="160" s="9" customFormat="1" ht="22.8" customHeight="1">
      <c r="B160" s="145"/>
      <c r="D160" s="146" t="s">
        <v>83</v>
      </c>
      <c r="E160" s="194" t="s">
        <v>1195</v>
      </c>
      <c r="F160" s="194" t="s">
        <v>1196</v>
      </c>
      <c r="I160" s="148"/>
      <c r="J160" s="195">
        <f>BK160</f>
        <v>0</v>
      </c>
      <c r="L160" s="145"/>
      <c r="M160" s="150"/>
      <c r="N160" s="151"/>
      <c r="O160" s="151"/>
      <c r="P160" s="152">
        <f>SUM(P161:P213)</f>
        <v>0</v>
      </c>
      <c r="Q160" s="151"/>
      <c r="R160" s="152">
        <f>SUM(R161:R213)</f>
        <v>122.41117738000003</v>
      </c>
      <c r="S160" s="151"/>
      <c r="T160" s="153">
        <f>SUM(T161:T213)</f>
        <v>0</v>
      </c>
      <c r="AR160" s="146" t="s">
        <v>150</v>
      </c>
      <c r="AT160" s="154" t="s">
        <v>83</v>
      </c>
      <c r="AU160" s="154" t="s">
        <v>23</v>
      </c>
      <c r="AY160" s="146" t="s">
        <v>135</v>
      </c>
      <c r="BK160" s="155">
        <f>SUM(BK161:BK213)</f>
        <v>0</v>
      </c>
    </row>
    <row r="161" s="1" customFormat="1" ht="16.5" customHeight="1">
      <c r="B161" s="156"/>
      <c r="C161" s="157" t="s">
        <v>383</v>
      </c>
      <c r="D161" s="157" t="s">
        <v>136</v>
      </c>
      <c r="E161" s="158" t="s">
        <v>1197</v>
      </c>
      <c r="F161" s="159" t="s">
        <v>1198</v>
      </c>
      <c r="G161" s="160" t="s">
        <v>302</v>
      </c>
      <c r="H161" s="161">
        <v>571</v>
      </c>
      <c r="I161" s="162"/>
      <c r="J161" s="163">
        <f>ROUND(I161*H161,2)</f>
        <v>0</v>
      </c>
      <c r="K161" s="159" t="s">
        <v>1</v>
      </c>
      <c r="L161" s="35"/>
      <c r="M161" s="164" t="s">
        <v>1</v>
      </c>
      <c r="N161" s="165" t="s">
        <v>55</v>
      </c>
      <c r="O161" s="65"/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AR161" s="16" t="s">
        <v>546</v>
      </c>
      <c r="AT161" s="16" t="s">
        <v>136</v>
      </c>
      <c r="AU161" s="16" t="s">
        <v>93</v>
      </c>
      <c r="AY161" s="16" t="s">
        <v>135</v>
      </c>
      <c r="BE161" s="168">
        <f>IF(N161="základní",J161,0)</f>
        <v>0</v>
      </c>
      <c r="BF161" s="168">
        <f>IF(N161="snížená",J161,0)</f>
        <v>0</v>
      </c>
      <c r="BG161" s="168">
        <f>IF(N161="zákl. přenesená",J161,0)</f>
        <v>0</v>
      </c>
      <c r="BH161" s="168">
        <f>IF(N161="sníž. přenesená",J161,0)</f>
        <v>0</v>
      </c>
      <c r="BI161" s="168">
        <f>IF(N161="nulová",J161,0)</f>
        <v>0</v>
      </c>
      <c r="BJ161" s="16" t="s">
        <v>23</v>
      </c>
      <c r="BK161" s="168">
        <f>ROUND(I161*H161,2)</f>
        <v>0</v>
      </c>
      <c r="BL161" s="16" t="s">
        <v>546</v>
      </c>
      <c r="BM161" s="16" t="s">
        <v>1199</v>
      </c>
    </row>
    <row r="162" s="11" customFormat="1">
      <c r="B162" s="177"/>
      <c r="D162" s="170" t="s">
        <v>143</v>
      </c>
      <c r="E162" s="178" t="s">
        <v>1</v>
      </c>
      <c r="F162" s="179" t="s">
        <v>1200</v>
      </c>
      <c r="H162" s="180">
        <v>650</v>
      </c>
      <c r="I162" s="181"/>
      <c r="L162" s="177"/>
      <c r="M162" s="182"/>
      <c r="N162" s="183"/>
      <c r="O162" s="183"/>
      <c r="P162" s="183"/>
      <c r="Q162" s="183"/>
      <c r="R162" s="183"/>
      <c r="S162" s="183"/>
      <c r="T162" s="184"/>
      <c r="AT162" s="178" t="s">
        <v>143</v>
      </c>
      <c r="AU162" s="178" t="s">
        <v>93</v>
      </c>
      <c r="AV162" s="11" t="s">
        <v>93</v>
      </c>
      <c r="AW162" s="11" t="s">
        <v>46</v>
      </c>
      <c r="AX162" s="11" t="s">
        <v>84</v>
      </c>
      <c r="AY162" s="178" t="s">
        <v>135</v>
      </c>
    </row>
    <row r="163" s="11" customFormat="1">
      <c r="B163" s="177"/>
      <c r="D163" s="170" t="s">
        <v>143</v>
      </c>
      <c r="E163" s="178" t="s">
        <v>1</v>
      </c>
      <c r="F163" s="179" t="s">
        <v>1201</v>
      </c>
      <c r="H163" s="180">
        <v>-79</v>
      </c>
      <c r="I163" s="181"/>
      <c r="L163" s="177"/>
      <c r="M163" s="182"/>
      <c r="N163" s="183"/>
      <c r="O163" s="183"/>
      <c r="P163" s="183"/>
      <c r="Q163" s="183"/>
      <c r="R163" s="183"/>
      <c r="S163" s="183"/>
      <c r="T163" s="184"/>
      <c r="AT163" s="178" t="s">
        <v>143</v>
      </c>
      <c r="AU163" s="178" t="s">
        <v>93</v>
      </c>
      <c r="AV163" s="11" t="s">
        <v>93</v>
      </c>
      <c r="AW163" s="11" t="s">
        <v>46</v>
      </c>
      <c r="AX163" s="11" t="s">
        <v>84</v>
      </c>
      <c r="AY163" s="178" t="s">
        <v>135</v>
      </c>
    </row>
    <row r="164" s="13" customFormat="1">
      <c r="B164" s="196"/>
      <c r="D164" s="170" t="s">
        <v>143</v>
      </c>
      <c r="E164" s="197" t="s">
        <v>1</v>
      </c>
      <c r="F164" s="198" t="s">
        <v>219</v>
      </c>
      <c r="H164" s="199">
        <v>571</v>
      </c>
      <c r="I164" s="200"/>
      <c r="L164" s="196"/>
      <c r="M164" s="201"/>
      <c r="N164" s="202"/>
      <c r="O164" s="202"/>
      <c r="P164" s="202"/>
      <c r="Q164" s="202"/>
      <c r="R164" s="202"/>
      <c r="S164" s="202"/>
      <c r="T164" s="203"/>
      <c r="AT164" s="197" t="s">
        <v>143</v>
      </c>
      <c r="AU164" s="197" t="s">
        <v>93</v>
      </c>
      <c r="AV164" s="13" t="s">
        <v>154</v>
      </c>
      <c r="AW164" s="13" t="s">
        <v>46</v>
      </c>
      <c r="AX164" s="13" t="s">
        <v>23</v>
      </c>
      <c r="AY164" s="197" t="s">
        <v>135</v>
      </c>
    </row>
    <row r="165" s="1" customFormat="1" ht="16.5" customHeight="1">
      <c r="B165" s="156"/>
      <c r="C165" s="157" t="s">
        <v>388</v>
      </c>
      <c r="D165" s="157" t="s">
        <v>136</v>
      </c>
      <c r="E165" s="158" t="s">
        <v>1202</v>
      </c>
      <c r="F165" s="159" t="s">
        <v>1203</v>
      </c>
      <c r="G165" s="160" t="s">
        <v>262</v>
      </c>
      <c r="H165" s="161">
        <v>3</v>
      </c>
      <c r="I165" s="162"/>
      <c r="J165" s="163">
        <f>ROUND(I165*H165,2)</f>
        <v>0</v>
      </c>
      <c r="K165" s="159" t="s">
        <v>194</v>
      </c>
      <c r="L165" s="35"/>
      <c r="M165" s="164" t="s">
        <v>1</v>
      </c>
      <c r="N165" s="165" t="s">
        <v>55</v>
      </c>
      <c r="O165" s="65"/>
      <c r="P165" s="166">
        <f>O165*H165</f>
        <v>0</v>
      </c>
      <c r="Q165" s="166">
        <v>0</v>
      </c>
      <c r="R165" s="166">
        <f>Q165*H165</f>
        <v>0</v>
      </c>
      <c r="S165" s="166">
        <v>0</v>
      </c>
      <c r="T165" s="167">
        <f>S165*H165</f>
        <v>0</v>
      </c>
      <c r="AR165" s="16" t="s">
        <v>546</v>
      </c>
      <c r="AT165" s="16" t="s">
        <v>136</v>
      </c>
      <c r="AU165" s="16" t="s">
        <v>93</v>
      </c>
      <c r="AY165" s="16" t="s">
        <v>135</v>
      </c>
      <c r="BE165" s="168">
        <f>IF(N165="základní",J165,0)</f>
        <v>0</v>
      </c>
      <c r="BF165" s="168">
        <f>IF(N165="snížená",J165,0)</f>
        <v>0</v>
      </c>
      <c r="BG165" s="168">
        <f>IF(N165="zákl. přenesená",J165,0)</f>
        <v>0</v>
      </c>
      <c r="BH165" s="168">
        <f>IF(N165="sníž. přenesená",J165,0)</f>
        <v>0</v>
      </c>
      <c r="BI165" s="168">
        <f>IF(N165="nulová",J165,0)</f>
        <v>0</v>
      </c>
      <c r="BJ165" s="16" t="s">
        <v>23</v>
      </c>
      <c r="BK165" s="168">
        <f>ROUND(I165*H165,2)</f>
        <v>0</v>
      </c>
      <c r="BL165" s="16" t="s">
        <v>546</v>
      </c>
      <c r="BM165" s="16" t="s">
        <v>1204</v>
      </c>
    </row>
    <row r="166" s="11" customFormat="1">
      <c r="B166" s="177"/>
      <c r="D166" s="170" t="s">
        <v>143</v>
      </c>
      <c r="E166" s="178" t="s">
        <v>1</v>
      </c>
      <c r="F166" s="179" t="s">
        <v>1205</v>
      </c>
      <c r="H166" s="180">
        <v>3</v>
      </c>
      <c r="I166" s="181"/>
      <c r="L166" s="177"/>
      <c r="M166" s="182"/>
      <c r="N166" s="183"/>
      <c r="O166" s="183"/>
      <c r="P166" s="183"/>
      <c r="Q166" s="183"/>
      <c r="R166" s="183"/>
      <c r="S166" s="183"/>
      <c r="T166" s="184"/>
      <c r="AT166" s="178" t="s">
        <v>143</v>
      </c>
      <c r="AU166" s="178" t="s">
        <v>93</v>
      </c>
      <c r="AV166" s="11" t="s">
        <v>93</v>
      </c>
      <c r="AW166" s="11" t="s">
        <v>46</v>
      </c>
      <c r="AX166" s="11" t="s">
        <v>23</v>
      </c>
      <c r="AY166" s="178" t="s">
        <v>135</v>
      </c>
    </row>
    <row r="167" s="1" customFormat="1" ht="16.5" customHeight="1">
      <c r="B167" s="156"/>
      <c r="C167" s="157" t="s">
        <v>394</v>
      </c>
      <c r="D167" s="157" t="s">
        <v>136</v>
      </c>
      <c r="E167" s="158" t="s">
        <v>1206</v>
      </c>
      <c r="F167" s="159" t="s">
        <v>1207</v>
      </c>
      <c r="G167" s="160" t="s">
        <v>262</v>
      </c>
      <c r="H167" s="161">
        <v>11</v>
      </c>
      <c r="I167" s="162"/>
      <c r="J167" s="163">
        <f>ROUND(I167*H167,2)</f>
        <v>0</v>
      </c>
      <c r="K167" s="159" t="s">
        <v>194</v>
      </c>
      <c r="L167" s="35"/>
      <c r="M167" s="164" t="s">
        <v>1</v>
      </c>
      <c r="N167" s="165" t="s">
        <v>55</v>
      </c>
      <c r="O167" s="65"/>
      <c r="P167" s="166">
        <f>O167*H167</f>
        <v>0</v>
      </c>
      <c r="Q167" s="166">
        <v>0</v>
      </c>
      <c r="R167" s="166">
        <f>Q167*H167</f>
        <v>0</v>
      </c>
      <c r="S167" s="166">
        <v>0</v>
      </c>
      <c r="T167" s="167">
        <f>S167*H167</f>
        <v>0</v>
      </c>
      <c r="AR167" s="16" t="s">
        <v>546</v>
      </c>
      <c r="AT167" s="16" t="s">
        <v>136</v>
      </c>
      <c r="AU167" s="16" t="s">
        <v>93</v>
      </c>
      <c r="AY167" s="16" t="s">
        <v>135</v>
      </c>
      <c r="BE167" s="168">
        <f>IF(N167="základní",J167,0)</f>
        <v>0</v>
      </c>
      <c r="BF167" s="168">
        <f>IF(N167="snížená",J167,0)</f>
        <v>0</v>
      </c>
      <c r="BG167" s="168">
        <f>IF(N167="zákl. přenesená",J167,0)</f>
        <v>0</v>
      </c>
      <c r="BH167" s="168">
        <f>IF(N167="sníž. přenesená",J167,0)</f>
        <v>0</v>
      </c>
      <c r="BI167" s="168">
        <f>IF(N167="nulová",J167,0)</f>
        <v>0</v>
      </c>
      <c r="BJ167" s="16" t="s">
        <v>23</v>
      </c>
      <c r="BK167" s="168">
        <f>ROUND(I167*H167,2)</f>
        <v>0</v>
      </c>
      <c r="BL167" s="16" t="s">
        <v>546</v>
      </c>
      <c r="BM167" s="16" t="s">
        <v>1208</v>
      </c>
    </row>
    <row r="168" s="11" customFormat="1">
      <c r="B168" s="177"/>
      <c r="D168" s="170" t="s">
        <v>143</v>
      </c>
      <c r="E168" s="178" t="s">
        <v>1</v>
      </c>
      <c r="F168" s="179" t="s">
        <v>1209</v>
      </c>
      <c r="H168" s="180">
        <v>11</v>
      </c>
      <c r="I168" s="181"/>
      <c r="L168" s="177"/>
      <c r="M168" s="182"/>
      <c r="N168" s="183"/>
      <c r="O168" s="183"/>
      <c r="P168" s="183"/>
      <c r="Q168" s="183"/>
      <c r="R168" s="183"/>
      <c r="S168" s="183"/>
      <c r="T168" s="184"/>
      <c r="AT168" s="178" t="s">
        <v>143</v>
      </c>
      <c r="AU168" s="178" t="s">
        <v>93</v>
      </c>
      <c r="AV168" s="11" t="s">
        <v>93</v>
      </c>
      <c r="AW168" s="11" t="s">
        <v>46</v>
      </c>
      <c r="AX168" s="11" t="s">
        <v>23</v>
      </c>
      <c r="AY168" s="178" t="s">
        <v>135</v>
      </c>
    </row>
    <row r="169" s="1" customFormat="1" ht="16.5" customHeight="1">
      <c r="B169" s="156"/>
      <c r="C169" s="157" t="s">
        <v>399</v>
      </c>
      <c r="D169" s="157" t="s">
        <v>136</v>
      </c>
      <c r="E169" s="158" t="s">
        <v>1210</v>
      </c>
      <c r="F169" s="159" t="s">
        <v>1211</v>
      </c>
      <c r="G169" s="160" t="s">
        <v>302</v>
      </c>
      <c r="H169" s="161">
        <v>44</v>
      </c>
      <c r="I169" s="162"/>
      <c r="J169" s="163">
        <f>ROUND(I169*H169,2)</f>
        <v>0</v>
      </c>
      <c r="K169" s="159" t="s">
        <v>194</v>
      </c>
      <c r="L169" s="35"/>
      <c r="M169" s="164" t="s">
        <v>1</v>
      </c>
      <c r="N169" s="165" t="s">
        <v>55</v>
      </c>
      <c r="O169" s="65"/>
      <c r="P169" s="166">
        <f>O169*H169</f>
        <v>0</v>
      </c>
      <c r="Q169" s="166">
        <v>1.6449999999999999E-06</v>
      </c>
      <c r="R169" s="166">
        <f>Q169*H169</f>
        <v>7.2379999999999995E-05</v>
      </c>
      <c r="S169" s="166">
        <v>0</v>
      </c>
      <c r="T169" s="167">
        <f>S169*H169</f>
        <v>0</v>
      </c>
      <c r="AR169" s="16" t="s">
        <v>546</v>
      </c>
      <c r="AT169" s="16" t="s">
        <v>136</v>
      </c>
      <c r="AU169" s="16" t="s">
        <v>93</v>
      </c>
      <c r="AY169" s="16" t="s">
        <v>135</v>
      </c>
      <c r="BE169" s="168">
        <f>IF(N169="základní",J169,0)</f>
        <v>0</v>
      </c>
      <c r="BF169" s="168">
        <f>IF(N169="snížená",J169,0)</f>
        <v>0</v>
      </c>
      <c r="BG169" s="168">
        <f>IF(N169="zákl. přenesená",J169,0)</f>
        <v>0</v>
      </c>
      <c r="BH169" s="168">
        <f>IF(N169="sníž. přenesená",J169,0)</f>
        <v>0</v>
      </c>
      <c r="BI169" s="168">
        <f>IF(N169="nulová",J169,0)</f>
        <v>0</v>
      </c>
      <c r="BJ169" s="16" t="s">
        <v>23</v>
      </c>
      <c r="BK169" s="168">
        <f>ROUND(I169*H169,2)</f>
        <v>0</v>
      </c>
      <c r="BL169" s="16" t="s">
        <v>546</v>
      </c>
      <c r="BM169" s="16" t="s">
        <v>1212</v>
      </c>
    </row>
    <row r="170" s="11" customFormat="1">
      <c r="B170" s="177"/>
      <c r="D170" s="170" t="s">
        <v>143</v>
      </c>
      <c r="E170" s="178" t="s">
        <v>1</v>
      </c>
      <c r="F170" s="179" t="s">
        <v>1213</v>
      </c>
      <c r="H170" s="180">
        <v>44</v>
      </c>
      <c r="I170" s="181"/>
      <c r="L170" s="177"/>
      <c r="M170" s="182"/>
      <c r="N170" s="183"/>
      <c r="O170" s="183"/>
      <c r="P170" s="183"/>
      <c r="Q170" s="183"/>
      <c r="R170" s="183"/>
      <c r="S170" s="183"/>
      <c r="T170" s="184"/>
      <c r="AT170" s="178" t="s">
        <v>143</v>
      </c>
      <c r="AU170" s="178" t="s">
        <v>93</v>
      </c>
      <c r="AV170" s="11" t="s">
        <v>93</v>
      </c>
      <c r="AW170" s="11" t="s">
        <v>46</v>
      </c>
      <c r="AX170" s="11" t="s">
        <v>23</v>
      </c>
      <c r="AY170" s="178" t="s">
        <v>135</v>
      </c>
    </row>
    <row r="171" s="1" customFormat="1" ht="16.5" customHeight="1">
      <c r="B171" s="156"/>
      <c r="C171" s="157" t="s">
        <v>404</v>
      </c>
      <c r="D171" s="157" t="s">
        <v>136</v>
      </c>
      <c r="E171" s="158" t="s">
        <v>1214</v>
      </c>
      <c r="F171" s="159" t="s">
        <v>1215</v>
      </c>
      <c r="G171" s="160" t="s">
        <v>193</v>
      </c>
      <c r="H171" s="161">
        <v>10.792</v>
      </c>
      <c r="I171" s="162"/>
      <c r="J171" s="163">
        <f>ROUND(I171*H171,2)</f>
        <v>0</v>
      </c>
      <c r="K171" s="159" t="s">
        <v>194</v>
      </c>
      <c r="L171" s="35"/>
      <c r="M171" s="164" t="s">
        <v>1</v>
      </c>
      <c r="N171" s="165" t="s">
        <v>55</v>
      </c>
      <c r="O171" s="65"/>
      <c r="P171" s="166">
        <f>O171*H171</f>
        <v>0</v>
      </c>
      <c r="Q171" s="166">
        <v>0</v>
      </c>
      <c r="R171" s="166">
        <f>Q171*H171</f>
        <v>0</v>
      </c>
      <c r="S171" s="166">
        <v>0</v>
      </c>
      <c r="T171" s="167">
        <f>S171*H171</f>
        <v>0</v>
      </c>
      <c r="AR171" s="16" t="s">
        <v>546</v>
      </c>
      <c r="AT171" s="16" t="s">
        <v>136</v>
      </c>
      <c r="AU171" s="16" t="s">
        <v>93</v>
      </c>
      <c r="AY171" s="16" t="s">
        <v>135</v>
      </c>
      <c r="BE171" s="168">
        <f>IF(N171="základní",J171,0)</f>
        <v>0</v>
      </c>
      <c r="BF171" s="168">
        <f>IF(N171="snížená",J171,0)</f>
        <v>0</v>
      </c>
      <c r="BG171" s="168">
        <f>IF(N171="zákl. přenesená",J171,0)</f>
        <v>0</v>
      </c>
      <c r="BH171" s="168">
        <f>IF(N171="sníž. přenesená",J171,0)</f>
        <v>0</v>
      </c>
      <c r="BI171" s="168">
        <f>IF(N171="nulová",J171,0)</f>
        <v>0</v>
      </c>
      <c r="BJ171" s="16" t="s">
        <v>23</v>
      </c>
      <c r="BK171" s="168">
        <f>ROUND(I171*H171,2)</f>
        <v>0</v>
      </c>
      <c r="BL171" s="16" t="s">
        <v>546</v>
      </c>
      <c r="BM171" s="16" t="s">
        <v>1216</v>
      </c>
    </row>
    <row r="172" s="11" customFormat="1">
      <c r="B172" s="177"/>
      <c r="D172" s="170" t="s">
        <v>143</v>
      </c>
      <c r="E172" s="178" t="s">
        <v>1</v>
      </c>
      <c r="F172" s="179" t="s">
        <v>1217</v>
      </c>
      <c r="H172" s="180">
        <v>10.792</v>
      </c>
      <c r="I172" s="181"/>
      <c r="L172" s="177"/>
      <c r="M172" s="182"/>
      <c r="N172" s="183"/>
      <c r="O172" s="183"/>
      <c r="P172" s="183"/>
      <c r="Q172" s="183"/>
      <c r="R172" s="183"/>
      <c r="S172" s="183"/>
      <c r="T172" s="184"/>
      <c r="AT172" s="178" t="s">
        <v>143</v>
      </c>
      <c r="AU172" s="178" t="s">
        <v>93</v>
      </c>
      <c r="AV172" s="11" t="s">
        <v>93</v>
      </c>
      <c r="AW172" s="11" t="s">
        <v>46</v>
      </c>
      <c r="AX172" s="11" t="s">
        <v>23</v>
      </c>
      <c r="AY172" s="178" t="s">
        <v>135</v>
      </c>
    </row>
    <row r="173" s="1" customFormat="1" ht="16.5" customHeight="1">
      <c r="B173" s="156"/>
      <c r="C173" s="157" t="s">
        <v>408</v>
      </c>
      <c r="D173" s="157" t="s">
        <v>136</v>
      </c>
      <c r="E173" s="158" t="s">
        <v>1218</v>
      </c>
      <c r="F173" s="159" t="s">
        <v>1219</v>
      </c>
      <c r="G173" s="160" t="s">
        <v>402</v>
      </c>
      <c r="H173" s="161">
        <v>13</v>
      </c>
      <c r="I173" s="162"/>
      <c r="J173" s="163">
        <f>ROUND(I173*H173,2)</f>
        <v>0</v>
      </c>
      <c r="K173" s="159" t="s">
        <v>1</v>
      </c>
      <c r="L173" s="35"/>
      <c r="M173" s="164" t="s">
        <v>1</v>
      </c>
      <c r="N173" s="165" t="s">
        <v>55</v>
      </c>
      <c r="O173" s="65"/>
      <c r="P173" s="166">
        <f>O173*H173</f>
        <v>0</v>
      </c>
      <c r="Q173" s="166">
        <v>1.0530600000000001</v>
      </c>
      <c r="R173" s="166">
        <f>Q173*H173</f>
        <v>13.689780000000001</v>
      </c>
      <c r="S173" s="166">
        <v>0</v>
      </c>
      <c r="T173" s="167">
        <f>S173*H173</f>
        <v>0</v>
      </c>
      <c r="AR173" s="16" t="s">
        <v>546</v>
      </c>
      <c r="AT173" s="16" t="s">
        <v>136</v>
      </c>
      <c r="AU173" s="16" t="s">
        <v>93</v>
      </c>
      <c r="AY173" s="16" t="s">
        <v>135</v>
      </c>
      <c r="BE173" s="168">
        <f>IF(N173="základní",J173,0)</f>
        <v>0</v>
      </c>
      <c r="BF173" s="168">
        <f>IF(N173="snížená",J173,0)</f>
        <v>0</v>
      </c>
      <c r="BG173" s="168">
        <f>IF(N173="zákl. přenesená",J173,0)</f>
        <v>0</v>
      </c>
      <c r="BH173" s="168">
        <f>IF(N173="sníž. přenesená",J173,0)</f>
        <v>0</v>
      </c>
      <c r="BI173" s="168">
        <f>IF(N173="nulová",J173,0)</f>
        <v>0</v>
      </c>
      <c r="BJ173" s="16" t="s">
        <v>23</v>
      </c>
      <c r="BK173" s="168">
        <f>ROUND(I173*H173,2)</f>
        <v>0</v>
      </c>
      <c r="BL173" s="16" t="s">
        <v>546</v>
      </c>
      <c r="BM173" s="16" t="s">
        <v>1220</v>
      </c>
    </row>
    <row r="174" s="11" customFormat="1">
      <c r="B174" s="177"/>
      <c r="D174" s="170" t="s">
        <v>143</v>
      </c>
      <c r="E174" s="178" t="s">
        <v>1</v>
      </c>
      <c r="F174" s="179" t="s">
        <v>259</v>
      </c>
      <c r="H174" s="180">
        <v>13</v>
      </c>
      <c r="I174" s="181"/>
      <c r="L174" s="177"/>
      <c r="M174" s="182"/>
      <c r="N174" s="183"/>
      <c r="O174" s="183"/>
      <c r="P174" s="183"/>
      <c r="Q174" s="183"/>
      <c r="R174" s="183"/>
      <c r="S174" s="183"/>
      <c r="T174" s="184"/>
      <c r="AT174" s="178" t="s">
        <v>143</v>
      </c>
      <c r="AU174" s="178" t="s">
        <v>93</v>
      </c>
      <c r="AV174" s="11" t="s">
        <v>93</v>
      </c>
      <c r="AW174" s="11" t="s">
        <v>46</v>
      </c>
      <c r="AX174" s="11" t="s">
        <v>23</v>
      </c>
      <c r="AY174" s="178" t="s">
        <v>135</v>
      </c>
    </row>
    <row r="175" s="1" customFormat="1" ht="16.5" customHeight="1">
      <c r="B175" s="156"/>
      <c r="C175" s="157" t="s">
        <v>416</v>
      </c>
      <c r="D175" s="157" t="s">
        <v>136</v>
      </c>
      <c r="E175" s="158" t="s">
        <v>1221</v>
      </c>
      <c r="F175" s="159" t="s">
        <v>1222</v>
      </c>
      <c r="G175" s="160" t="s">
        <v>302</v>
      </c>
      <c r="H175" s="161">
        <v>485</v>
      </c>
      <c r="I175" s="162"/>
      <c r="J175" s="163">
        <f>ROUND(I175*H175,2)</f>
        <v>0</v>
      </c>
      <c r="K175" s="159" t="s">
        <v>1</v>
      </c>
      <c r="L175" s="35"/>
      <c r="M175" s="164" t="s">
        <v>1</v>
      </c>
      <c r="N175" s="165" t="s">
        <v>55</v>
      </c>
      <c r="O175" s="65"/>
      <c r="P175" s="166">
        <f>O175*H175</f>
        <v>0</v>
      </c>
      <c r="Q175" s="166">
        <v>0</v>
      </c>
      <c r="R175" s="166">
        <f>Q175*H175</f>
        <v>0</v>
      </c>
      <c r="S175" s="166">
        <v>0</v>
      </c>
      <c r="T175" s="167">
        <f>S175*H175</f>
        <v>0</v>
      </c>
      <c r="AR175" s="16" t="s">
        <v>546</v>
      </c>
      <c r="AT175" s="16" t="s">
        <v>136</v>
      </c>
      <c r="AU175" s="16" t="s">
        <v>93</v>
      </c>
      <c r="AY175" s="16" t="s">
        <v>135</v>
      </c>
      <c r="BE175" s="168">
        <f>IF(N175="základní",J175,0)</f>
        <v>0</v>
      </c>
      <c r="BF175" s="168">
        <f>IF(N175="snížená",J175,0)</f>
        <v>0</v>
      </c>
      <c r="BG175" s="168">
        <f>IF(N175="zákl. přenesená",J175,0)</f>
        <v>0</v>
      </c>
      <c r="BH175" s="168">
        <f>IF(N175="sníž. přenesená",J175,0)</f>
        <v>0</v>
      </c>
      <c r="BI175" s="168">
        <f>IF(N175="nulová",J175,0)</f>
        <v>0</v>
      </c>
      <c r="BJ175" s="16" t="s">
        <v>23</v>
      </c>
      <c r="BK175" s="168">
        <f>ROUND(I175*H175,2)</f>
        <v>0</v>
      </c>
      <c r="BL175" s="16" t="s">
        <v>546</v>
      </c>
      <c r="BM175" s="16" t="s">
        <v>1223</v>
      </c>
    </row>
    <row r="176" s="11" customFormat="1">
      <c r="B176" s="177"/>
      <c r="D176" s="170" t="s">
        <v>143</v>
      </c>
      <c r="E176" s="178" t="s">
        <v>1</v>
      </c>
      <c r="F176" s="179" t="s">
        <v>1224</v>
      </c>
      <c r="H176" s="180">
        <v>564</v>
      </c>
      <c r="I176" s="181"/>
      <c r="L176" s="177"/>
      <c r="M176" s="182"/>
      <c r="N176" s="183"/>
      <c r="O176" s="183"/>
      <c r="P176" s="183"/>
      <c r="Q176" s="183"/>
      <c r="R176" s="183"/>
      <c r="S176" s="183"/>
      <c r="T176" s="184"/>
      <c r="AT176" s="178" t="s">
        <v>143</v>
      </c>
      <c r="AU176" s="178" t="s">
        <v>93</v>
      </c>
      <c r="AV176" s="11" t="s">
        <v>93</v>
      </c>
      <c r="AW176" s="11" t="s">
        <v>46</v>
      </c>
      <c r="AX176" s="11" t="s">
        <v>84</v>
      </c>
      <c r="AY176" s="178" t="s">
        <v>135</v>
      </c>
    </row>
    <row r="177" s="11" customFormat="1">
      <c r="B177" s="177"/>
      <c r="D177" s="170" t="s">
        <v>143</v>
      </c>
      <c r="E177" s="178" t="s">
        <v>1</v>
      </c>
      <c r="F177" s="179" t="s">
        <v>1201</v>
      </c>
      <c r="H177" s="180">
        <v>-79</v>
      </c>
      <c r="I177" s="181"/>
      <c r="L177" s="177"/>
      <c r="M177" s="182"/>
      <c r="N177" s="183"/>
      <c r="O177" s="183"/>
      <c r="P177" s="183"/>
      <c r="Q177" s="183"/>
      <c r="R177" s="183"/>
      <c r="S177" s="183"/>
      <c r="T177" s="184"/>
      <c r="AT177" s="178" t="s">
        <v>143</v>
      </c>
      <c r="AU177" s="178" t="s">
        <v>93</v>
      </c>
      <c r="AV177" s="11" t="s">
        <v>93</v>
      </c>
      <c r="AW177" s="11" t="s">
        <v>46</v>
      </c>
      <c r="AX177" s="11" t="s">
        <v>84</v>
      </c>
      <c r="AY177" s="178" t="s">
        <v>135</v>
      </c>
    </row>
    <row r="178" s="13" customFormat="1">
      <c r="B178" s="196"/>
      <c r="D178" s="170" t="s">
        <v>143</v>
      </c>
      <c r="E178" s="197" t="s">
        <v>1</v>
      </c>
      <c r="F178" s="198" t="s">
        <v>219</v>
      </c>
      <c r="H178" s="199">
        <v>485</v>
      </c>
      <c r="I178" s="200"/>
      <c r="L178" s="196"/>
      <c r="M178" s="201"/>
      <c r="N178" s="202"/>
      <c r="O178" s="202"/>
      <c r="P178" s="202"/>
      <c r="Q178" s="202"/>
      <c r="R178" s="202"/>
      <c r="S178" s="202"/>
      <c r="T178" s="203"/>
      <c r="AT178" s="197" t="s">
        <v>143</v>
      </c>
      <c r="AU178" s="197" t="s">
        <v>93</v>
      </c>
      <c r="AV178" s="13" t="s">
        <v>154</v>
      </c>
      <c r="AW178" s="13" t="s">
        <v>46</v>
      </c>
      <c r="AX178" s="13" t="s">
        <v>23</v>
      </c>
      <c r="AY178" s="197" t="s">
        <v>135</v>
      </c>
    </row>
    <row r="179" s="1" customFormat="1" ht="16.5" customHeight="1">
      <c r="B179" s="156"/>
      <c r="C179" s="157" t="s">
        <v>422</v>
      </c>
      <c r="D179" s="157" t="s">
        <v>136</v>
      </c>
      <c r="E179" s="158" t="s">
        <v>1225</v>
      </c>
      <c r="F179" s="159" t="s">
        <v>1226</v>
      </c>
      <c r="G179" s="160" t="s">
        <v>302</v>
      </c>
      <c r="H179" s="161">
        <v>112</v>
      </c>
      <c r="I179" s="162"/>
      <c r="J179" s="163">
        <f>ROUND(I179*H179,2)</f>
        <v>0</v>
      </c>
      <c r="K179" s="159" t="s">
        <v>1</v>
      </c>
      <c r="L179" s="35"/>
      <c r="M179" s="164" t="s">
        <v>1</v>
      </c>
      <c r="N179" s="165" t="s">
        <v>55</v>
      </c>
      <c r="O179" s="65"/>
      <c r="P179" s="166">
        <f>O179*H179</f>
        <v>0</v>
      </c>
      <c r="Q179" s="166">
        <v>0</v>
      </c>
      <c r="R179" s="166">
        <f>Q179*H179</f>
        <v>0</v>
      </c>
      <c r="S179" s="166">
        <v>0</v>
      </c>
      <c r="T179" s="167">
        <f>S179*H179</f>
        <v>0</v>
      </c>
      <c r="AR179" s="16" t="s">
        <v>546</v>
      </c>
      <c r="AT179" s="16" t="s">
        <v>136</v>
      </c>
      <c r="AU179" s="16" t="s">
        <v>93</v>
      </c>
      <c r="AY179" s="16" t="s">
        <v>135</v>
      </c>
      <c r="BE179" s="168">
        <f>IF(N179="základní",J179,0)</f>
        <v>0</v>
      </c>
      <c r="BF179" s="168">
        <f>IF(N179="snížená",J179,0)</f>
        <v>0</v>
      </c>
      <c r="BG179" s="168">
        <f>IF(N179="zákl. přenesená",J179,0)</f>
        <v>0</v>
      </c>
      <c r="BH179" s="168">
        <f>IF(N179="sníž. přenesená",J179,0)</f>
        <v>0</v>
      </c>
      <c r="BI179" s="168">
        <f>IF(N179="nulová",J179,0)</f>
        <v>0</v>
      </c>
      <c r="BJ179" s="16" t="s">
        <v>23</v>
      </c>
      <c r="BK179" s="168">
        <f>ROUND(I179*H179,2)</f>
        <v>0</v>
      </c>
      <c r="BL179" s="16" t="s">
        <v>546</v>
      </c>
      <c r="BM179" s="16" t="s">
        <v>1227</v>
      </c>
    </row>
    <row r="180" s="11" customFormat="1">
      <c r="B180" s="177"/>
      <c r="D180" s="170" t="s">
        <v>143</v>
      </c>
      <c r="E180" s="178" t="s">
        <v>1</v>
      </c>
      <c r="F180" s="179" t="s">
        <v>1228</v>
      </c>
      <c r="H180" s="180">
        <v>112</v>
      </c>
      <c r="I180" s="181"/>
      <c r="L180" s="177"/>
      <c r="M180" s="182"/>
      <c r="N180" s="183"/>
      <c r="O180" s="183"/>
      <c r="P180" s="183"/>
      <c r="Q180" s="183"/>
      <c r="R180" s="183"/>
      <c r="S180" s="183"/>
      <c r="T180" s="184"/>
      <c r="AT180" s="178" t="s">
        <v>143</v>
      </c>
      <c r="AU180" s="178" t="s">
        <v>93</v>
      </c>
      <c r="AV180" s="11" t="s">
        <v>93</v>
      </c>
      <c r="AW180" s="11" t="s">
        <v>46</v>
      </c>
      <c r="AX180" s="11" t="s">
        <v>23</v>
      </c>
      <c r="AY180" s="178" t="s">
        <v>135</v>
      </c>
    </row>
    <row r="181" s="1" customFormat="1" ht="16.5" customHeight="1">
      <c r="B181" s="156"/>
      <c r="C181" s="157" t="s">
        <v>426</v>
      </c>
      <c r="D181" s="157" t="s">
        <v>136</v>
      </c>
      <c r="E181" s="158" t="s">
        <v>1229</v>
      </c>
      <c r="F181" s="159" t="s">
        <v>1230</v>
      </c>
      <c r="G181" s="160" t="s">
        <v>302</v>
      </c>
      <c r="H181" s="161">
        <v>112</v>
      </c>
      <c r="I181" s="162"/>
      <c r="J181" s="163">
        <f>ROUND(I181*H181,2)</f>
        <v>0</v>
      </c>
      <c r="K181" s="159" t="s">
        <v>194</v>
      </c>
      <c r="L181" s="35"/>
      <c r="M181" s="164" t="s">
        <v>1</v>
      </c>
      <c r="N181" s="165" t="s">
        <v>55</v>
      </c>
      <c r="O181" s="65"/>
      <c r="P181" s="166">
        <f>O181*H181</f>
        <v>0</v>
      </c>
      <c r="Q181" s="166">
        <v>0.078</v>
      </c>
      <c r="R181" s="166">
        <f>Q181*H181</f>
        <v>8.7360000000000007</v>
      </c>
      <c r="S181" s="166">
        <v>0</v>
      </c>
      <c r="T181" s="167">
        <f>S181*H181</f>
        <v>0</v>
      </c>
      <c r="AR181" s="16" t="s">
        <v>546</v>
      </c>
      <c r="AT181" s="16" t="s">
        <v>136</v>
      </c>
      <c r="AU181" s="16" t="s">
        <v>93</v>
      </c>
      <c r="AY181" s="16" t="s">
        <v>135</v>
      </c>
      <c r="BE181" s="168">
        <f>IF(N181="základní",J181,0)</f>
        <v>0</v>
      </c>
      <c r="BF181" s="168">
        <f>IF(N181="snížená",J181,0)</f>
        <v>0</v>
      </c>
      <c r="BG181" s="168">
        <f>IF(N181="zákl. přenesená",J181,0)</f>
        <v>0</v>
      </c>
      <c r="BH181" s="168">
        <f>IF(N181="sníž. přenesená",J181,0)</f>
        <v>0</v>
      </c>
      <c r="BI181" s="168">
        <f>IF(N181="nulová",J181,0)</f>
        <v>0</v>
      </c>
      <c r="BJ181" s="16" t="s">
        <v>23</v>
      </c>
      <c r="BK181" s="168">
        <f>ROUND(I181*H181,2)</f>
        <v>0</v>
      </c>
      <c r="BL181" s="16" t="s">
        <v>546</v>
      </c>
      <c r="BM181" s="16" t="s">
        <v>1231</v>
      </c>
    </row>
    <row r="182" s="11" customFormat="1">
      <c r="B182" s="177"/>
      <c r="D182" s="170" t="s">
        <v>143</v>
      </c>
      <c r="E182" s="178" t="s">
        <v>1</v>
      </c>
      <c r="F182" s="179" t="s">
        <v>1228</v>
      </c>
      <c r="H182" s="180">
        <v>112</v>
      </c>
      <c r="I182" s="181"/>
      <c r="L182" s="177"/>
      <c r="M182" s="182"/>
      <c r="N182" s="183"/>
      <c r="O182" s="183"/>
      <c r="P182" s="183"/>
      <c r="Q182" s="183"/>
      <c r="R182" s="183"/>
      <c r="S182" s="183"/>
      <c r="T182" s="184"/>
      <c r="AT182" s="178" t="s">
        <v>143</v>
      </c>
      <c r="AU182" s="178" t="s">
        <v>93</v>
      </c>
      <c r="AV182" s="11" t="s">
        <v>93</v>
      </c>
      <c r="AW182" s="11" t="s">
        <v>46</v>
      </c>
      <c r="AX182" s="11" t="s">
        <v>23</v>
      </c>
      <c r="AY182" s="178" t="s">
        <v>135</v>
      </c>
    </row>
    <row r="183" s="1" customFormat="1" ht="16.5" customHeight="1">
      <c r="B183" s="156"/>
      <c r="C183" s="157" t="s">
        <v>432</v>
      </c>
      <c r="D183" s="157" t="s">
        <v>136</v>
      </c>
      <c r="E183" s="158" t="s">
        <v>1232</v>
      </c>
      <c r="F183" s="159" t="s">
        <v>1233</v>
      </c>
      <c r="G183" s="160" t="s">
        <v>302</v>
      </c>
      <c r="H183" s="161">
        <v>485</v>
      </c>
      <c r="I183" s="162"/>
      <c r="J183" s="163">
        <f>ROUND(I183*H183,2)</f>
        <v>0</v>
      </c>
      <c r="K183" s="159" t="s">
        <v>194</v>
      </c>
      <c r="L183" s="35"/>
      <c r="M183" s="164" t="s">
        <v>1</v>
      </c>
      <c r="N183" s="165" t="s">
        <v>55</v>
      </c>
      <c r="O183" s="65"/>
      <c r="P183" s="166">
        <f>O183*H183</f>
        <v>0</v>
      </c>
      <c r="Q183" s="166">
        <v>0.20300000000000001</v>
      </c>
      <c r="R183" s="166">
        <f>Q183*H183</f>
        <v>98.455000000000013</v>
      </c>
      <c r="S183" s="166">
        <v>0</v>
      </c>
      <c r="T183" s="167">
        <f>S183*H183</f>
        <v>0</v>
      </c>
      <c r="AR183" s="16" t="s">
        <v>546</v>
      </c>
      <c r="AT183" s="16" t="s">
        <v>136</v>
      </c>
      <c r="AU183" s="16" t="s">
        <v>93</v>
      </c>
      <c r="AY183" s="16" t="s">
        <v>135</v>
      </c>
      <c r="BE183" s="168">
        <f>IF(N183="základní",J183,0)</f>
        <v>0</v>
      </c>
      <c r="BF183" s="168">
        <f>IF(N183="snížená",J183,0)</f>
        <v>0</v>
      </c>
      <c r="BG183" s="168">
        <f>IF(N183="zákl. přenesená",J183,0)</f>
        <v>0</v>
      </c>
      <c r="BH183" s="168">
        <f>IF(N183="sníž. přenesená",J183,0)</f>
        <v>0</v>
      </c>
      <c r="BI183" s="168">
        <f>IF(N183="nulová",J183,0)</f>
        <v>0</v>
      </c>
      <c r="BJ183" s="16" t="s">
        <v>23</v>
      </c>
      <c r="BK183" s="168">
        <f>ROUND(I183*H183,2)</f>
        <v>0</v>
      </c>
      <c r="BL183" s="16" t="s">
        <v>546</v>
      </c>
      <c r="BM183" s="16" t="s">
        <v>1234</v>
      </c>
    </row>
    <row r="184" s="11" customFormat="1">
      <c r="B184" s="177"/>
      <c r="D184" s="170" t="s">
        <v>143</v>
      </c>
      <c r="E184" s="178" t="s">
        <v>1</v>
      </c>
      <c r="F184" s="179" t="s">
        <v>1224</v>
      </c>
      <c r="H184" s="180">
        <v>564</v>
      </c>
      <c r="I184" s="181"/>
      <c r="L184" s="177"/>
      <c r="M184" s="182"/>
      <c r="N184" s="183"/>
      <c r="O184" s="183"/>
      <c r="P184" s="183"/>
      <c r="Q184" s="183"/>
      <c r="R184" s="183"/>
      <c r="S184" s="183"/>
      <c r="T184" s="184"/>
      <c r="AT184" s="178" t="s">
        <v>143</v>
      </c>
      <c r="AU184" s="178" t="s">
        <v>93</v>
      </c>
      <c r="AV184" s="11" t="s">
        <v>93</v>
      </c>
      <c r="AW184" s="11" t="s">
        <v>46</v>
      </c>
      <c r="AX184" s="11" t="s">
        <v>84</v>
      </c>
      <c r="AY184" s="178" t="s">
        <v>135</v>
      </c>
    </row>
    <row r="185" s="11" customFormat="1">
      <c r="B185" s="177"/>
      <c r="D185" s="170" t="s">
        <v>143</v>
      </c>
      <c r="E185" s="178" t="s">
        <v>1</v>
      </c>
      <c r="F185" s="179" t="s">
        <v>1201</v>
      </c>
      <c r="H185" s="180">
        <v>-79</v>
      </c>
      <c r="I185" s="181"/>
      <c r="L185" s="177"/>
      <c r="M185" s="182"/>
      <c r="N185" s="183"/>
      <c r="O185" s="183"/>
      <c r="P185" s="183"/>
      <c r="Q185" s="183"/>
      <c r="R185" s="183"/>
      <c r="S185" s="183"/>
      <c r="T185" s="184"/>
      <c r="AT185" s="178" t="s">
        <v>143</v>
      </c>
      <c r="AU185" s="178" t="s">
        <v>93</v>
      </c>
      <c r="AV185" s="11" t="s">
        <v>93</v>
      </c>
      <c r="AW185" s="11" t="s">
        <v>46</v>
      </c>
      <c r="AX185" s="11" t="s">
        <v>84</v>
      </c>
      <c r="AY185" s="178" t="s">
        <v>135</v>
      </c>
    </row>
    <row r="186" s="13" customFormat="1">
      <c r="B186" s="196"/>
      <c r="D186" s="170" t="s">
        <v>143</v>
      </c>
      <c r="E186" s="197" t="s">
        <v>1</v>
      </c>
      <c r="F186" s="198" t="s">
        <v>219</v>
      </c>
      <c r="H186" s="199">
        <v>485</v>
      </c>
      <c r="I186" s="200"/>
      <c r="L186" s="196"/>
      <c r="M186" s="201"/>
      <c r="N186" s="202"/>
      <c r="O186" s="202"/>
      <c r="P186" s="202"/>
      <c r="Q186" s="202"/>
      <c r="R186" s="202"/>
      <c r="S186" s="202"/>
      <c r="T186" s="203"/>
      <c r="AT186" s="197" t="s">
        <v>143</v>
      </c>
      <c r="AU186" s="197" t="s">
        <v>93</v>
      </c>
      <c r="AV186" s="13" t="s">
        <v>154</v>
      </c>
      <c r="AW186" s="13" t="s">
        <v>46</v>
      </c>
      <c r="AX186" s="13" t="s">
        <v>23</v>
      </c>
      <c r="AY186" s="197" t="s">
        <v>135</v>
      </c>
    </row>
    <row r="187" s="1" customFormat="1" ht="16.5" customHeight="1">
      <c r="B187" s="156"/>
      <c r="C187" s="157" t="s">
        <v>437</v>
      </c>
      <c r="D187" s="157" t="s">
        <v>136</v>
      </c>
      <c r="E187" s="158" t="s">
        <v>1235</v>
      </c>
      <c r="F187" s="159" t="s">
        <v>1236</v>
      </c>
      <c r="G187" s="160" t="s">
        <v>302</v>
      </c>
      <c r="H187" s="161">
        <v>597</v>
      </c>
      <c r="I187" s="162"/>
      <c r="J187" s="163">
        <f>ROUND(I187*H187,2)</f>
        <v>0</v>
      </c>
      <c r="K187" s="159" t="s">
        <v>194</v>
      </c>
      <c r="L187" s="35"/>
      <c r="M187" s="164" t="s">
        <v>1</v>
      </c>
      <c r="N187" s="165" t="s">
        <v>55</v>
      </c>
      <c r="O187" s="65"/>
      <c r="P187" s="166">
        <f>O187*H187</f>
        <v>0</v>
      </c>
      <c r="Q187" s="166">
        <v>6.0000000000000002E-05</v>
      </c>
      <c r="R187" s="166">
        <f>Q187*H187</f>
        <v>0.035819999999999998</v>
      </c>
      <c r="S187" s="166">
        <v>0</v>
      </c>
      <c r="T187" s="167">
        <f>S187*H187</f>
        <v>0</v>
      </c>
      <c r="AR187" s="16" t="s">
        <v>546</v>
      </c>
      <c r="AT187" s="16" t="s">
        <v>136</v>
      </c>
      <c r="AU187" s="16" t="s">
        <v>93</v>
      </c>
      <c r="AY187" s="16" t="s">
        <v>135</v>
      </c>
      <c r="BE187" s="168">
        <f>IF(N187="základní",J187,0)</f>
        <v>0</v>
      </c>
      <c r="BF187" s="168">
        <f>IF(N187="snížená",J187,0)</f>
        <v>0</v>
      </c>
      <c r="BG187" s="168">
        <f>IF(N187="zákl. přenesená",J187,0)</f>
        <v>0</v>
      </c>
      <c r="BH187" s="168">
        <f>IF(N187="sníž. přenesená",J187,0)</f>
        <v>0</v>
      </c>
      <c r="BI187" s="168">
        <f>IF(N187="nulová",J187,0)</f>
        <v>0</v>
      </c>
      <c r="BJ187" s="16" t="s">
        <v>23</v>
      </c>
      <c r="BK187" s="168">
        <f>ROUND(I187*H187,2)</f>
        <v>0</v>
      </c>
      <c r="BL187" s="16" t="s">
        <v>546</v>
      </c>
      <c r="BM187" s="16" t="s">
        <v>1237</v>
      </c>
    </row>
    <row r="188" s="11" customFormat="1">
      <c r="B188" s="177"/>
      <c r="D188" s="170" t="s">
        <v>143</v>
      </c>
      <c r="E188" s="178" t="s">
        <v>1</v>
      </c>
      <c r="F188" s="179" t="s">
        <v>1238</v>
      </c>
      <c r="H188" s="180">
        <v>676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143</v>
      </c>
      <c r="AU188" s="178" t="s">
        <v>93</v>
      </c>
      <c r="AV188" s="11" t="s">
        <v>93</v>
      </c>
      <c r="AW188" s="11" t="s">
        <v>46</v>
      </c>
      <c r="AX188" s="11" t="s">
        <v>84</v>
      </c>
      <c r="AY188" s="178" t="s">
        <v>135</v>
      </c>
    </row>
    <row r="189" s="11" customFormat="1">
      <c r="B189" s="177"/>
      <c r="D189" s="170" t="s">
        <v>143</v>
      </c>
      <c r="E189" s="178" t="s">
        <v>1</v>
      </c>
      <c r="F189" s="179" t="s">
        <v>1201</v>
      </c>
      <c r="H189" s="180">
        <v>-79</v>
      </c>
      <c r="I189" s="181"/>
      <c r="L189" s="177"/>
      <c r="M189" s="182"/>
      <c r="N189" s="183"/>
      <c r="O189" s="183"/>
      <c r="P189" s="183"/>
      <c r="Q189" s="183"/>
      <c r="R189" s="183"/>
      <c r="S189" s="183"/>
      <c r="T189" s="184"/>
      <c r="AT189" s="178" t="s">
        <v>143</v>
      </c>
      <c r="AU189" s="178" t="s">
        <v>93</v>
      </c>
      <c r="AV189" s="11" t="s">
        <v>93</v>
      </c>
      <c r="AW189" s="11" t="s">
        <v>46</v>
      </c>
      <c r="AX189" s="11" t="s">
        <v>84</v>
      </c>
      <c r="AY189" s="178" t="s">
        <v>135</v>
      </c>
    </row>
    <row r="190" s="13" customFormat="1">
      <c r="B190" s="196"/>
      <c r="D190" s="170" t="s">
        <v>143</v>
      </c>
      <c r="E190" s="197" t="s">
        <v>1</v>
      </c>
      <c r="F190" s="198" t="s">
        <v>219</v>
      </c>
      <c r="H190" s="199">
        <v>597</v>
      </c>
      <c r="I190" s="200"/>
      <c r="L190" s="196"/>
      <c r="M190" s="201"/>
      <c r="N190" s="202"/>
      <c r="O190" s="202"/>
      <c r="P190" s="202"/>
      <c r="Q190" s="202"/>
      <c r="R190" s="202"/>
      <c r="S190" s="202"/>
      <c r="T190" s="203"/>
      <c r="AT190" s="197" t="s">
        <v>143</v>
      </c>
      <c r="AU190" s="197" t="s">
        <v>93</v>
      </c>
      <c r="AV190" s="13" t="s">
        <v>154</v>
      </c>
      <c r="AW190" s="13" t="s">
        <v>46</v>
      </c>
      <c r="AX190" s="13" t="s">
        <v>23</v>
      </c>
      <c r="AY190" s="197" t="s">
        <v>135</v>
      </c>
    </row>
    <row r="191" s="1" customFormat="1" ht="16.5" customHeight="1">
      <c r="B191" s="156"/>
      <c r="C191" s="157" t="s">
        <v>450</v>
      </c>
      <c r="D191" s="157" t="s">
        <v>136</v>
      </c>
      <c r="E191" s="158" t="s">
        <v>1239</v>
      </c>
      <c r="F191" s="159" t="s">
        <v>1240</v>
      </c>
      <c r="G191" s="160" t="s">
        <v>302</v>
      </c>
      <c r="H191" s="161">
        <v>485</v>
      </c>
      <c r="I191" s="162"/>
      <c r="J191" s="163">
        <f>ROUND(I191*H191,2)</f>
        <v>0</v>
      </c>
      <c r="K191" s="159" t="s">
        <v>194</v>
      </c>
      <c r="L191" s="35"/>
      <c r="M191" s="164" t="s">
        <v>1</v>
      </c>
      <c r="N191" s="165" t="s">
        <v>55</v>
      </c>
      <c r="O191" s="65"/>
      <c r="P191" s="166">
        <f>O191*H191</f>
        <v>0</v>
      </c>
      <c r="Q191" s="166">
        <v>0</v>
      </c>
      <c r="R191" s="166">
        <f>Q191*H191</f>
        <v>0</v>
      </c>
      <c r="S191" s="166">
        <v>0</v>
      </c>
      <c r="T191" s="167">
        <f>S191*H191</f>
        <v>0</v>
      </c>
      <c r="AR191" s="16" t="s">
        <v>546</v>
      </c>
      <c r="AT191" s="16" t="s">
        <v>136</v>
      </c>
      <c r="AU191" s="16" t="s">
        <v>93</v>
      </c>
      <c r="AY191" s="16" t="s">
        <v>135</v>
      </c>
      <c r="BE191" s="168">
        <f>IF(N191="základní",J191,0)</f>
        <v>0</v>
      </c>
      <c r="BF191" s="168">
        <f>IF(N191="snížená",J191,0)</f>
        <v>0</v>
      </c>
      <c r="BG191" s="168">
        <f>IF(N191="zákl. přenesená",J191,0)</f>
        <v>0</v>
      </c>
      <c r="BH191" s="168">
        <f>IF(N191="sníž. přenesená",J191,0)</f>
        <v>0</v>
      </c>
      <c r="BI191" s="168">
        <f>IF(N191="nulová",J191,0)</f>
        <v>0</v>
      </c>
      <c r="BJ191" s="16" t="s">
        <v>23</v>
      </c>
      <c r="BK191" s="168">
        <f>ROUND(I191*H191,2)</f>
        <v>0</v>
      </c>
      <c r="BL191" s="16" t="s">
        <v>546</v>
      </c>
      <c r="BM191" s="16" t="s">
        <v>1241</v>
      </c>
    </row>
    <row r="192" s="11" customFormat="1">
      <c r="B192" s="177"/>
      <c r="D192" s="170" t="s">
        <v>143</v>
      </c>
      <c r="E192" s="178" t="s">
        <v>1</v>
      </c>
      <c r="F192" s="179" t="s">
        <v>1224</v>
      </c>
      <c r="H192" s="180">
        <v>564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8" t="s">
        <v>143</v>
      </c>
      <c r="AU192" s="178" t="s">
        <v>93</v>
      </c>
      <c r="AV192" s="11" t="s">
        <v>93</v>
      </c>
      <c r="AW192" s="11" t="s">
        <v>46</v>
      </c>
      <c r="AX192" s="11" t="s">
        <v>84</v>
      </c>
      <c r="AY192" s="178" t="s">
        <v>135</v>
      </c>
    </row>
    <row r="193" s="11" customFormat="1">
      <c r="B193" s="177"/>
      <c r="D193" s="170" t="s">
        <v>143</v>
      </c>
      <c r="E193" s="178" t="s">
        <v>1</v>
      </c>
      <c r="F193" s="179" t="s">
        <v>1242</v>
      </c>
      <c r="H193" s="180">
        <v>-79</v>
      </c>
      <c r="I193" s="181"/>
      <c r="L193" s="177"/>
      <c r="M193" s="182"/>
      <c r="N193" s="183"/>
      <c r="O193" s="183"/>
      <c r="P193" s="183"/>
      <c r="Q193" s="183"/>
      <c r="R193" s="183"/>
      <c r="S193" s="183"/>
      <c r="T193" s="184"/>
      <c r="AT193" s="178" t="s">
        <v>143</v>
      </c>
      <c r="AU193" s="178" t="s">
        <v>93</v>
      </c>
      <c r="AV193" s="11" t="s">
        <v>93</v>
      </c>
      <c r="AW193" s="11" t="s">
        <v>46</v>
      </c>
      <c r="AX193" s="11" t="s">
        <v>84</v>
      </c>
      <c r="AY193" s="178" t="s">
        <v>135</v>
      </c>
    </row>
    <row r="194" s="13" customFormat="1">
      <c r="B194" s="196"/>
      <c r="D194" s="170" t="s">
        <v>143</v>
      </c>
      <c r="E194" s="197" t="s">
        <v>1</v>
      </c>
      <c r="F194" s="198" t="s">
        <v>219</v>
      </c>
      <c r="H194" s="199">
        <v>485</v>
      </c>
      <c r="I194" s="200"/>
      <c r="L194" s="196"/>
      <c r="M194" s="201"/>
      <c r="N194" s="202"/>
      <c r="O194" s="202"/>
      <c r="P194" s="202"/>
      <c r="Q194" s="202"/>
      <c r="R194" s="202"/>
      <c r="S194" s="202"/>
      <c r="T194" s="203"/>
      <c r="AT194" s="197" t="s">
        <v>143</v>
      </c>
      <c r="AU194" s="197" t="s">
        <v>93</v>
      </c>
      <c r="AV194" s="13" t="s">
        <v>154</v>
      </c>
      <c r="AW194" s="13" t="s">
        <v>46</v>
      </c>
      <c r="AX194" s="13" t="s">
        <v>23</v>
      </c>
      <c r="AY194" s="197" t="s">
        <v>135</v>
      </c>
    </row>
    <row r="195" s="1" customFormat="1" ht="16.5" customHeight="1">
      <c r="B195" s="156"/>
      <c r="C195" s="157" t="s">
        <v>456</v>
      </c>
      <c r="D195" s="157" t="s">
        <v>136</v>
      </c>
      <c r="E195" s="158" t="s">
        <v>1243</v>
      </c>
      <c r="F195" s="159" t="s">
        <v>1244</v>
      </c>
      <c r="G195" s="160" t="s">
        <v>193</v>
      </c>
      <c r="H195" s="161">
        <v>55.770000000000003</v>
      </c>
      <c r="I195" s="162"/>
      <c r="J195" s="163">
        <f>ROUND(I195*H195,2)</f>
        <v>0</v>
      </c>
      <c r="K195" s="159" t="s">
        <v>1</v>
      </c>
      <c r="L195" s="35"/>
      <c r="M195" s="164" t="s">
        <v>1</v>
      </c>
      <c r="N195" s="165" t="s">
        <v>55</v>
      </c>
      <c r="O195" s="65"/>
      <c r="P195" s="166">
        <f>O195*H195</f>
        <v>0</v>
      </c>
      <c r="Q195" s="166">
        <v>0</v>
      </c>
      <c r="R195" s="166">
        <f>Q195*H195</f>
        <v>0</v>
      </c>
      <c r="S195" s="166">
        <v>0</v>
      </c>
      <c r="T195" s="167">
        <f>S195*H195</f>
        <v>0</v>
      </c>
      <c r="AR195" s="16" t="s">
        <v>546</v>
      </c>
      <c r="AT195" s="16" t="s">
        <v>136</v>
      </c>
      <c r="AU195" s="16" t="s">
        <v>93</v>
      </c>
      <c r="AY195" s="16" t="s">
        <v>135</v>
      </c>
      <c r="BE195" s="168">
        <f>IF(N195="základní",J195,0)</f>
        <v>0</v>
      </c>
      <c r="BF195" s="168">
        <f>IF(N195="snížená",J195,0)</f>
        <v>0</v>
      </c>
      <c r="BG195" s="168">
        <f>IF(N195="zákl. přenesená",J195,0)</f>
        <v>0</v>
      </c>
      <c r="BH195" s="168">
        <f>IF(N195="sníž. přenesená",J195,0)</f>
        <v>0</v>
      </c>
      <c r="BI195" s="168">
        <f>IF(N195="nulová",J195,0)</f>
        <v>0</v>
      </c>
      <c r="BJ195" s="16" t="s">
        <v>23</v>
      </c>
      <c r="BK195" s="168">
        <f>ROUND(I195*H195,2)</f>
        <v>0</v>
      </c>
      <c r="BL195" s="16" t="s">
        <v>546</v>
      </c>
      <c r="BM195" s="16" t="s">
        <v>1245</v>
      </c>
    </row>
    <row r="196" s="11" customFormat="1">
      <c r="B196" s="177"/>
      <c r="D196" s="170" t="s">
        <v>143</v>
      </c>
      <c r="E196" s="178" t="s">
        <v>1</v>
      </c>
      <c r="F196" s="179" t="s">
        <v>1246</v>
      </c>
      <c r="H196" s="180">
        <v>55.770000000000003</v>
      </c>
      <c r="I196" s="181"/>
      <c r="L196" s="177"/>
      <c r="M196" s="182"/>
      <c r="N196" s="183"/>
      <c r="O196" s="183"/>
      <c r="P196" s="183"/>
      <c r="Q196" s="183"/>
      <c r="R196" s="183"/>
      <c r="S196" s="183"/>
      <c r="T196" s="184"/>
      <c r="AT196" s="178" t="s">
        <v>143</v>
      </c>
      <c r="AU196" s="178" t="s">
        <v>93</v>
      </c>
      <c r="AV196" s="11" t="s">
        <v>93</v>
      </c>
      <c r="AW196" s="11" t="s">
        <v>46</v>
      </c>
      <c r="AX196" s="11" t="s">
        <v>23</v>
      </c>
      <c r="AY196" s="178" t="s">
        <v>135</v>
      </c>
    </row>
    <row r="197" s="1" customFormat="1" ht="16.5" customHeight="1">
      <c r="B197" s="156"/>
      <c r="C197" s="157" t="s">
        <v>463</v>
      </c>
      <c r="D197" s="157" t="s">
        <v>136</v>
      </c>
      <c r="E197" s="158" t="s">
        <v>1247</v>
      </c>
      <c r="F197" s="159" t="s">
        <v>1248</v>
      </c>
      <c r="G197" s="160" t="s">
        <v>193</v>
      </c>
      <c r="H197" s="161">
        <v>102.45699999999999</v>
      </c>
      <c r="I197" s="162"/>
      <c r="J197" s="163">
        <f>ROUND(I197*H197,2)</f>
        <v>0</v>
      </c>
      <c r="K197" s="159" t="s">
        <v>1</v>
      </c>
      <c r="L197" s="35"/>
      <c r="M197" s="164" t="s">
        <v>1</v>
      </c>
      <c r="N197" s="165" t="s">
        <v>55</v>
      </c>
      <c r="O197" s="65"/>
      <c r="P197" s="166">
        <f>O197*H197</f>
        <v>0</v>
      </c>
      <c r="Q197" s="166">
        <v>0</v>
      </c>
      <c r="R197" s="166">
        <f>Q197*H197</f>
        <v>0</v>
      </c>
      <c r="S197" s="166">
        <v>0</v>
      </c>
      <c r="T197" s="167">
        <f>S197*H197</f>
        <v>0</v>
      </c>
      <c r="AR197" s="16" t="s">
        <v>546</v>
      </c>
      <c r="AT197" s="16" t="s">
        <v>136</v>
      </c>
      <c r="AU197" s="16" t="s">
        <v>93</v>
      </c>
      <c r="AY197" s="16" t="s">
        <v>135</v>
      </c>
      <c r="BE197" s="168">
        <f>IF(N197="základní",J197,0)</f>
        <v>0</v>
      </c>
      <c r="BF197" s="168">
        <f>IF(N197="snížená",J197,0)</f>
        <v>0</v>
      </c>
      <c r="BG197" s="168">
        <f>IF(N197="zákl. přenesená",J197,0)</f>
        <v>0</v>
      </c>
      <c r="BH197" s="168">
        <f>IF(N197="sníž. přenesená",J197,0)</f>
        <v>0</v>
      </c>
      <c r="BI197" s="168">
        <f>IF(N197="nulová",J197,0)</f>
        <v>0</v>
      </c>
      <c r="BJ197" s="16" t="s">
        <v>23</v>
      </c>
      <c r="BK197" s="168">
        <f>ROUND(I197*H197,2)</f>
        <v>0</v>
      </c>
      <c r="BL197" s="16" t="s">
        <v>546</v>
      </c>
      <c r="BM197" s="16" t="s">
        <v>1249</v>
      </c>
    </row>
    <row r="198" s="11" customFormat="1">
      <c r="B198" s="177"/>
      <c r="D198" s="170" t="s">
        <v>143</v>
      </c>
      <c r="E198" s="178" t="s">
        <v>1</v>
      </c>
      <c r="F198" s="179" t="s">
        <v>1250</v>
      </c>
      <c r="H198" s="180">
        <v>102.45699999999999</v>
      </c>
      <c r="I198" s="181"/>
      <c r="L198" s="177"/>
      <c r="M198" s="182"/>
      <c r="N198" s="183"/>
      <c r="O198" s="183"/>
      <c r="P198" s="183"/>
      <c r="Q198" s="183"/>
      <c r="R198" s="183"/>
      <c r="S198" s="183"/>
      <c r="T198" s="184"/>
      <c r="AT198" s="178" t="s">
        <v>143</v>
      </c>
      <c r="AU198" s="178" t="s">
        <v>93</v>
      </c>
      <c r="AV198" s="11" t="s">
        <v>93</v>
      </c>
      <c r="AW198" s="11" t="s">
        <v>46</v>
      </c>
      <c r="AX198" s="11" t="s">
        <v>23</v>
      </c>
      <c r="AY198" s="178" t="s">
        <v>135</v>
      </c>
    </row>
    <row r="199" s="1" customFormat="1" ht="16.5" customHeight="1">
      <c r="B199" s="156"/>
      <c r="C199" s="157" t="s">
        <v>469</v>
      </c>
      <c r="D199" s="157" t="s">
        <v>136</v>
      </c>
      <c r="E199" s="158" t="s">
        <v>1251</v>
      </c>
      <c r="F199" s="159" t="s">
        <v>1252</v>
      </c>
      <c r="G199" s="160" t="s">
        <v>1253</v>
      </c>
      <c r="H199" s="161">
        <v>3135.1840000000002</v>
      </c>
      <c r="I199" s="162"/>
      <c r="J199" s="163">
        <f>ROUND(I199*H199,2)</f>
        <v>0</v>
      </c>
      <c r="K199" s="159" t="s">
        <v>194</v>
      </c>
      <c r="L199" s="35"/>
      <c r="M199" s="164" t="s">
        <v>1</v>
      </c>
      <c r="N199" s="165" t="s">
        <v>55</v>
      </c>
      <c r="O199" s="65"/>
      <c r="P199" s="166">
        <f>O199*H199</f>
        <v>0</v>
      </c>
      <c r="Q199" s="166">
        <v>0</v>
      </c>
      <c r="R199" s="166">
        <f>Q199*H199</f>
        <v>0</v>
      </c>
      <c r="S199" s="166">
        <v>0</v>
      </c>
      <c r="T199" s="167">
        <f>S199*H199</f>
        <v>0</v>
      </c>
      <c r="AR199" s="16" t="s">
        <v>546</v>
      </c>
      <c r="AT199" s="16" t="s">
        <v>136</v>
      </c>
      <c r="AU199" s="16" t="s">
        <v>93</v>
      </c>
      <c r="AY199" s="16" t="s">
        <v>135</v>
      </c>
      <c r="BE199" s="168">
        <f>IF(N199="základní",J199,0)</f>
        <v>0</v>
      </c>
      <c r="BF199" s="168">
        <f>IF(N199="snížená",J199,0)</f>
        <v>0</v>
      </c>
      <c r="BG199" s="168">
        <f>IF(N199="zákl. přenesená",J199,0)</f>
        <v>0</v>
      </c>
      <c r="BH199" s="168">
        <f>IF(N199="sníž. přenesená",J199,0)</f>
        <v>0</v>
      </c>
      <c r="BI199" s="168">
        <f>IF(N199="nulová",J199,0)</f>
        <v>0</v>
      </c>
      <c r="BJ199" s="16" t="s">
        <v>23</v>
      </c>
      <c r="BK199" s="168">
        <f>ROUND(I199*H199,2)</f>
        <v>0</v>
      </c>
      <c r="BL199" s="16" t="s">
        <v>546</v>
      </c>
      <c r="BM199" s="16" t="s">
        <v>1254</v>
      </c>
    </row>
    <row r="200" s="10" customFormat="1">
      <c r="B200" s="169"/>
      <c r="D200" s="170" t="s">
        <v>143</v>
      </c>
      <c r="E200" s="171" t="s">
        <v>1</v>
      </c>
      <c r="F200" s="172" t="s">
        <v>201</v>
      </c>
      <c r="H200" s="171" t="s">
        <v>1</v>
      </c>
      <c r="I200" s="173"/>
      <c r="L200" s="169"/>
      <c r="M200" s="174"/>
      <c r="N200" s="175"/>
      <c r="O200" s="175"/>
      <c r="P200" s="175"/>
      <c r="Q200" s="175"/>
      <c r="R200" s="175"/>
      <c r="S200" s="175"/>
      <c r="T200" s="176"/>
      <c r="AT200" s="171" t="s">
        <v>143</v>
      </c>
      <c r="AU200" s="171" t="s">
        <v>93</v>
      </c>
      <c r="AV200" s="10" t="s">
        <v>23</v>
      </c>
      <c r="AW200" s="10" t="s">
        <v>46</v>
      </c>
      <c r="AX200" s="10" t="s">
        <v>84</v>
      </c>
      <c r="AY200" s="171" t="s">
        <v>135</v>
      </c>
    </row>
    <row r="201" s="11" customFormat="1">
      <c r="B201" s="177"/>
      <c r="D201" s="170" t="s">
        <v>143</v>
      </c>
      <c r="E201" s="178" t="s">
        <v>1</v>
      </c>
      <c r="F201" s="179" t="s">
        <v>1255</v>
      </c>
      <c r="H201" s="180">
        <v>3135.1840000000002</v>
      </c>
      <c r="I201" s="181"/>
      <c r="L201" s="177"/>
      <c r="M201" s="182"/>
      <c r="N201" s="183"/>
      <c r="O201" s="183"/>
      <c r="P201" s="183"/>
      <c r="Q201" s="183"/>
      <c r="R201" s="183"/>
      <c r="S201" s="183"/>
      <c r="T201" s="184"/>
      <c r="AT201" s="178" t="s">
        <v>143</v>
      </c>
      <c r="AU201" s="178" t="s">
        <v>93</v>
      </c>
      <c r="AV201" s="11" t="s">
        <v>93</v>
      </c>
      <c r="AW201" s="11" t="s">
        <v>46</v>
      </c>
      <c r="AX201" s="11" t="s">
        <v>23</v>
      </c>
      <c r="AY201" s="178" t="s">
        <v>135</v>
      </c>
    </row>
    <row r="202" s="1" customFormat="1" ht="16.5" customHeight="1">
      <c r="B202" s="156"/>
      <c r="C202" s="157" t="s">
        <v>474</v>
      </c>
      <c r="D202" s="157" t="s">
        <v>136</v>
      </c>
      <c r="E202" s="158" t="s">
        <v>1256</v>
      </c>
      <c r="F202" s="159" t="s">
        <v>1257</v>
      </c>
      <c r="G202" s="160" t="s">
        <v>262</v>
      </c>
      <c r="H202" s="161">
        <v>83</v>
      </c>
      <c r="I202" s="162"/>
      <c r="J202" s="163">
        <f>ROUND(I202*H202,2)</f>
        <v>0</v>
      </c>
      <c r="K202" s="159" t="s">
        <v>194</v>
      </c>
      <c r="L202" s="35"/>
      <c r="M202" s="164" t="s">
        <v>1</v>
      </c>
      <c r="N202" s="165" t="s">
        <v>55</v>
      </c>
      <c r="O202" s="65"/>
      <c r="P202" s="166">
        <f>O202*H202</f>
        <v>0</v>
      </c>
      <c r="Q202" s="166">
        <v>2.5000000000000001E-05</v>
      </c>
      <c r="R202" s="166">
        <f>Q202*H202</f>
        <v>0.002075</v>
      </c>
      <c r="S202" s="166">
        <v>0</v>
      </c>
      <c r="T202" s="167">
        <f>S202*H202</f>
        <v>0</v>
      </c>
      <c r="AR202" s="16" t="s">
        <v>546</v>
      </c>
      <c r="AT202" s="16" t="s">
        <v>136</v>
      </c>
      <c r="AU202" s="16" t="s">
        <v>93</v>
      </c>
      <c r="AY202" s="16" t="s">
        <v>135</v>
      </c>
      <c r="BE202" s="168">
        <f>IF(N202="základní",J202,0)</f>
        <v>0</v>
      </c>
      <c r="BF202" s="168">
        <f>IF(N202="snížená",J202,0)</f>
        <v>0</v>
      </c>
      <c r="BG202" s="168">
        <f>IF(N202="zákl. přenesená",J202,0)</f>
        <v>0</v>
      </c>
      <c r="BH202" s="168">
        <f>IF(N202="sníž. přenesená",J202,0)</f>
        <v>0</v>
      </c>
      <c r="BI202" s="168">
        <f>IF(N202="nulová",J202,0)</f>
        <v>0</v>
      </c>
      <c r="BJ202" s="16" t="s">
        <v>23</v>
      </c>
      <c r="BK202" s="168">
        <f>ROUND(I202*H202,2)</f>
        <v>0</v>
      </c>
      <c r="BL202" s="16" t="s">
        <v>546</v>
      </c>
      <c r="BM202" s="16" t="s">
        <v>1258</v>
      </c>
    </row>
    <row r="203" s="10" customFormat="1">
      <c r="B203" s="169"/>
      <c r="D203" s="170" t="s">
        <v>143</v>
      </c>
      <c r="E203" s="171" t="s">
        <v>1</v>
      </c>
      <c r="F203" s="172" t="s">
        <v>1259</v>
      </c>
      <c r="H203" s="171" t="s">
        <v>1</v>
      </c>
      <c r="I203" s="173"/>
      <c r="L203" s="169"/>
      <c r="M203" s="174"/>
      <c r="N203" s="175"/>
      <c r="O203" s="175"/>
      <c r="P203" s="175"/>
      <c r="Q203" s="175"/>
      <c r="R203" s="175"/>
      <c r="S203" s="175"/>
      <c r="T203" s="176"/>
      <c r="AT203" s="171" t="s">
        <v>143</v>
      </c>
      <c r="AU203" s="171" t="s">
        <v>93</v>
      </c>
      <c r="AV203" s="10" t="s">
        <v>23</v>
      </c>
      <c r="AW203" s="10" t="s">
        <v>46</v>
      </c>
      <c r="AX203" s="10" t="s">
        <v>84</v>
      </c>
      <c r="AY203" s="171" t="s">
        <v>135</v>
      </c>
    </row>
    <row r="204" s="11" customFormat="1">
      <c r="B204" s="177"/>
      <c r="D204" s="170" t="s">
        <v>143</v>
      </c>
      <c r="E204" s="178" t="s">
        <v>1</v>
      </c>
      <c r="F204" s="179" t="s">
        <v>1260</v>
      </c>
      <c r="H204" s="180">
        <v>83</v>
      </c>
      <c r="I204" s="181"/>
      <c r="L204" s="177"/>
      <c r="M204" s="182"/>
      <c r="N204" s="183"/>
      <c r="O204" s="183"/>
      <c r="P204" s="183"/>
      <c r="Q204" s="183"/>
      <c r="R204" s="183"/>
      <c r="S204" s="183"/>
      <c r="T204" s="184"/>
      <c r="AT204" s="178" t="s">
        <v>143</v>
      </c>
      <c r="AU204" s="178" t="s">
        <v>93</v>
      </c>
      <c r="AV204" s="11" t="s">
        <v>93</v>
      </c>
      <c r="AW204" s="11" t="s">
        <v>46</v>
      </c>
      <c r="AX204" s="11" t="s">
        <v>23</v>
      </c>
      <c r="AY204" s="178" t="s">
        <v>135</v>
      </c>
    </row>
    <row r="205" s="1" customFormat="1" ht="16.5" customHeight="1">
      <c r="B205" s="156"/>
      <c r="C205" s="157" t="s">
        <v>479</v>
      </c>
      <c r="D205" s="157" t="s">
        <v>136</v>
      </c>
      <c r="E205" s="158" t="s">
        <v>1261</v>
      </c>
      <c r="F205" s="159" t="s">
        <v>1262</v>
      </c>
      <c r="G205" s="160" t="s">
        <v>262</v>
      </c>
      <c r="H205" s="161">
        <v>253.40000000000001</v>
      </c>
      <c r="I205" s="162"/>
      <c r="J205" s="163">
        <f>ROUND(I205*H205,2)</f>
        <v>0</v>
      </c>
      <c r="K205" s="159" t="s">
        <v>194</v>
      </c>
      <c r="L205" s="35"/>
      <c r="M205" s="164" t="s">
        <v>1</v>
      </c>
      <c r="N205" s="165" t="s">
        <v>55</v>
      </c>
      <c r="O205" s="65"/>
      <c r="P205" s="166">
        <f>O205*H205</f>
        <v>0</v>
      </c>
      <c r="Q205" s="166">
        <v>0</v>
      </c>
      <c r="R205" s="166">
        <f>Q205*H205</f>
        <v>0</v>
      </c>
      <c r="S205" s="166">
        <v>0</v>
      </c>
      <c r="T205" s="167">
        <f>S205*H205</f>
        <v>0</v>
      </c>
      <c r="AR205" s="16" t="s">
        <v>546</v>
      </c>
      <c r="AT205" s="16" t="s">
        <v>136</v>
      </c>
      <c r="AU205" s="16" t="s">
        <v>93</v>
      </c>
      <c r="AY205" s="16" t="s">
        <v>135</v>
      </c>
      <c r="BE205" s="168">
        <f>IF(N205="základní",J205,0)</f>
        <v>0</v>
      </c>
      <c r="BF205" s="168">
        <f>IF(N205="snížená",J205,0)</f>
        <v>0</v>
      </c>
      <c r="BG205" s="168">
        <f>IF(N205="zákl. přenesená",J205,0)</f>
        <v>0</v>
      </c>
      <c r="BH205" s="168">
        <f>IF(N205="sníž. přenesená",J205,0)</f>
        <v>0</v>
      </c>
      <c r="BI205" s="168">
        <f>IF(N205="nulová",J205,0)</f>
        <v>0</v>
      </c>
      <c r="BJ205" s="16" t="s">
        <v>23</v>
      </c>
      <c r="BK205" s="168">
        <f>ROUND(I205*H205,2)</f>
        <v>0</v>
      </c>
      <c r="BL205" s="16" t="s">
        <v>546</v>
      </c>
      <c r="BM205" s="16" t="s">
        <v>1263</v>
      </c>
    </row>
    <row r="206" s="10" customFormat="1">
      <c r="B206" s="169"/>
      <c r="D206" s="170" t="s">
        <v>143</v>
      </c>
      <c r="E206" s="171" t="s">
        <v>1</v>
      </c>
      <c r="F206" s="172" t="s">
        <v>1259</v>
      </c>
      <c r="H206" s="171" t="s">
        <v>1</v>
      </c>
      <c r="I206" s="173"/>
      <c r="L206" s="169"/>
      <c r="M206" s="174"/>
      <c r="N206" s="175"/>
      <c r="O206" s="175"/>
      <c r="P206" s="175"/>
      <c r="Q206" s="175"/>
      <c r="R206" s="175"/>
      <c r="S206" s="175"/>
      <c r="T206" s="176"/>
      <c r="AT206" s="171" t="s">
        <v>143</v>
      </c>
      <c r="AU206" s="171" t="s">
        <v>93</v>
      </c>
      <c r="AV206" s="10" t="s">
        <v>23</v>
      </c>
      <c r="AW206" s="10" t="s">
        <v>46</v>
      </c>
      <c r="AX206" s="10" t="s">
        <v>84</v>
      </c>
      <c r="AY206" s="171" t="s">
        <v>135</v>
      </c>
    </row>
    <row r="207" s="11" customFormat="1">
      <c r="B207" s="177"/>
      <c r="D207" s="170" t="s">
        <v>143</v>
      </c>
      <c r="E207" s="178" t="s">
        <v>1</v>
      </c>
      <c r="F207" s="179" t="s">
        <v>1264</v>
      </c>
      <c r="H207" s="180">
        <v>253.40000000000001</v>
      </c>
      <c r="I207" s="181"/>
      <c r="L207" s="177"/>
      <c r="M207" s="182"/>
      <c r="N207" s="183"/>
      <c r="O207" s="183"/>
      <c r="P207" s="183"/>
      <c r="Q207" s="183"/>
      <c r="R207" s="183"/>
      <c r="S207" s="183"/>
      <c r="T207" s="184"/>
      <c r="AT207" s="178" t="s">
        <v>143</v>
      </c>
      <c r="AU207" s="178" t="s">
        <v>93</v>
      </c>
      <c r="AV207" s="11" t="s">
        <v>93</v>
      </c>
      <c r="AW207" s="11" t="s">
        <v>46</v>
      </c>
      <c r="AX207" s="11" t="s">
        <v>23</v>
      </c>
      <c r="AY207" s="178" t="s">
        <v>135</v>
      </c>
    </row>
    <row r="208" s="1" customFormat="1" ht="16.5" customHeight="1">
      <c r="B208" s="156"/>
      <c r="C208" s="157" t="s">
        <v>484</v>
      </c>
      <c r="D208" s="157" t="s">
        <v>136</v>
      </c>
      <c r="E208" s="158" t="s">
        <v>1265</v>
      </c>
      <c r="F208" s="159" t="s">
        <v>1266</v>
      </c>
      <c r="G208" s="160" t="s">
        <v>262</v>
      </c>
      <c r="H208" s="161">
        <v>11</v>
      </c>
      <c r="I208" s="162"/>
      <c r="J208" s="163">
        <f>ROUND(I208*H208,2)</f>
        <v>0</v>
      </c>
      <c r="K208" s="159" t="s">
        <v>194</v>
      </c>
      <c r="L208" s="35"/>
      <c r="M208" s="164" t="s">
        <v>1</v>
      </c>
      <c r="N208" s="165" t="s">
        <v>55</v>
      </c>
      <c r="O208" s="65"/>
      <c r="P208" s="166">
        <f>O208*H208</f>
        <v>0</v>
      </c>
      <c r="Q208" s="166">
        <v>0.090130000000000002</v>
      </c>
      <c r="R208" s="166">
        <f>Q208*H208</f>
        <v>0.99143000000000003</v>
      </c>
      <c r="S208" s="166">
        <v>0</v>
      </c>
      <c r="T208" s="167">
        <f>S208*H208</f>
        <v>0</v>
      </c>
      <c r="AR208" s="16" t="s">
        <v>546</v>
      </c>
      <c r="AT208" s="16" t="s">
        <v>136</v>
      </c>
      <c r="AU208" s="16" t="s">
        <v>93</v>
      </c>
      <c r="AY208" s="16" t="s">
        <v>135</v>
      </c>
      <c r="BE208" s="168">
        <f>IF(N208="základní",J208,0)</f>
        <v>0</v>
      </c>
      <c r="BF208" s="168">
        <f>IF(N208="snížená",J208,0)</f>
        <v>0</v>
      </c>
      <c r="BG208" s="168">
        <f>IF(N208="zákl. přenesená",J208,0)</f>
        <v>0</v>
      </c>
      <c r="BH208" s="168">
        <f>IF(N208="sníž. přenesená",J208,0)</f>
        <v>0</v>
      </c>
      <c r="BI208" s="168">
        <f>IF(N208="nulová",J208,0)</f>
        <v>0</v>
      </c>
      <c r="BJ208" s="16" t="s">
        <v>23</v>
      </c>
      <c r="BK208" s="168">
        <f>ROUND(I208*H208,2)</f>
        <v>0</v>
      </c>
      <c r="BL208" s="16" t="s">
        <v>546</v>
      </c>
      <c r="BM208" s="16" t="s">
        <v>1267</v>
      </c>
    </row>
    <row r="209" s="10" customFormat="1">
      <c r="B209" s="169"/>
      <c r="D209" s="170" t="s">
        <v>143</v>
      </c>
      <c r="E209" s="171" t="s">
        <v>1</v>
      </c>
      <c r="F209" s="172" t="s">
        <v>1259</v>
      </c>
      <c r="H209" s="171" t="s">
        <v>1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1" t="s">
        <v>143</v>
      </c>
      <c r="AU209" s="171" t="s">
        <v>93</v>
      </c>
      <c r="AV209" s="10" t="s">
        <v>23</v>
      </c>
      <c r="AW209" s="10" t="s">
        <v>46</v>
      </c>
      <c r="AX209" s="10" t="s">
        <v>84</v>
      </c>
      <c r="AY209" s="171" t="s">
        <v>135</v>
      </c>
    </row>
    <row r="210" s="11" customFormat="1">
      <c r="B210" s="177"/>
      <c r="D210" s="170" t="s">
        <v>143</v>
      </c>
      <c r="E210" s="178" t="s">
        <v>1</v>
      </c>
      <c r="F210" s="179" t="s">
        <v>1268</v>
      </c>
      <c r="H210" s="180">
        <v>11</v>
      </c>
      <c r="I210" s="181"/>
      <c r="L210" s="177"/>
      <c r="M210" s="182"/>
      <c r="N210" s="183"/>
      <c r="O210" s="183"/>
      <c r="P210" s="183"/>
      <c r="Q210" s="183"/>
      <c r="R210" s="183"/>
      <c r="S210" s="183"/>
      <c r="T210" s="184"/>
      <c r="AT210" s="178" t="s">
        <v>143</v>
      </c>
      <c r="AU210" s="178" t="s">
        <v>93</v>
      </c>
      <c r="AV210" s="11" t="s">
        <v>93</v>
      </c>
      <c r="AW210" s="11" t="s">
        <v>46</v>
      </c>
      <c r="AX210" s="11" t="s">
        <v>23</v>
      </c>
      <c r="AY210" s="178" t="s">
        <v>135</v>
      </c>
    </row>
    <row r="211" s="1" customFormat="1" ht="16.5" customHeight="1">
      <c r="B211" s="156"/>
      <c r="C211" s="157" t="s">
        <v>490</v>
      </c>
      <c r="D211" s="157" t="s">
        <v>136</v>
      </c>
      <c r="E211" s="158" t="s">
        <v>1269</v>
      </c>
      <c r="F211" s="159" t="s">
        <v>1270</v>
      </c>
      <c r="G211" s="160" t="s">
        <v>262</v>
      </c>
      <c r="H211" s="161">
        <v>3</v>
      </c>
      <c r="I211" s="162"/>
      <c r="J211" s="163">
        <f>ROUND(I211*H211,2)</f>
        <v>0</v>
      </c>
      <c r="K211" s="159" t="s">
        <v>194</v>
      </c>
      <c r="L211" s="35"/>
      <c r="M211" s="164" t="s">
        <v>1</v>
      </c>
      <c r="N211" s="165" t="s">
        <v>55</v>
      </c>
      <c r="O211" s="65"/>
      <c r="P211" s="166">
        <f>O211*H211</f>
        <v>0</v>
      </c>
      <c r="Q211" s="166">
        <v>0.16700000000000001</v>
      </c>
      <c r="R211" s="166">
        <f>Q211*H211</f>
        <v>0.501</v>
      </c>
      <c r="S211" s="166">
        <v>0</v>
      </c>
      <c r="T211" s="167">
        <f>S211*H211</f>
        <v>0</v>
      </c>
      <c r="AR211" s="16" t="s">
        <v>546</v>
      </c>
      <c r="AT211" s="16" t="s">
        <v>136</v>
      </c>
      <c r="AU211" s="16" t="s">
        <v>93</v>
      </c>
      <c r="AY211" s="16" t="s">
        <v>135</v>
      </c>
      <c r="BE211" s="168">
        <f>IF(N211="základní",J211,0)</f>
        <v>0</v>
      </c>
      <c r="BF211" s="168">
        <f>IF(N211="snížená",J211,0)</f>
        <v>0</v>
      </c>
      <c r="BG211" s="168">
        <f>IF(N211="zákl. přenesená",J211,0)</f>
        <v>0</v>
      </c>
      <c r="BH211" s="168">
        <f>IF(N211="sníž. přenesená",J211,0)</f>
        <v>0</v>
      </c>
      <c r="BI211" s="168">
        <f>IF(N211="nulová",J211,0)</f>
        <v>0</v>
      </c>
      <c r="BJ211" s="16" t="s">
        <v>23</v>
      </c>
      <c r="BK211" s="168">
        <f>ROUND(I211*H211,2)</f>
        <v>0</v>
      </c>
      <c r="BL211" s="16" t="s">
        <v>546</v>
      </c>
      <c r="BM211" s="16" t="s">
        <v>1271</v>
      </c>
    </row>
    <row r="212" s="10" customFormat="1">
      <c r="B212" s="169"/>
      <c r="D212" s="170" t="s">
        <v>143</v>
      </c>
      <c r="E212" s="171" t="s">
        <v>1</v>
      </c>
      <c r="F212" s="172" t="s">
        <v>1259</v>
      </c>
      <c r="H212" s="171" t="s">
        <v>1</v>
      </c>
      <c r="I212" s="173"/>
      <c r="L212" s="169"/>
      <c r="M212" s="174"/>
      <c r="N212" s="175"/>
      <c r="O212" s="175"/>
      <c r="P212" s="175"/>
      <c r="Q212" s="175"/>
      <c r="R212" s="175"/>
      <c r="S212" s="175"/>
      <c r="T212" s="176"/>
      <c r="AT212" s="171" t="s">
        <v>143</v>
      </c>
      <c r="AU212" s="171" t="s">
        <v>93</v>
      </c>
      <c r="AV212" s="10" t="s">
        <v>23</v>
      </c>
      <c r="AW212" s="10" t="s">
        <v>46</v>
      </c>
      <c r="AX212" s="10" t="s">
        <v>84</v>
      </c>
      <c r="AY212" s="171" t="s">
        <v>135</v>
      </c>
    </row>
    <row r="213" s="11" customFormat="1">
      <c r="B213" s="177"/>
      <c r="D213" s="170" t="s">
        <v>143</v>
      </c>
      <c r="E213" s="178" t="s">
        <v>1</v>
      </c>
      <c r="F213" s="179" t="s">
        <v>1272</v>
      </c>
      <c r="H213" s="180">
        <v>3</v>
      </c>
      <c r="I213" s="181"/>
      <c r="L213" s="177"/>
      <c r="M213" s="182"/>
      <c r="N213" s="183"/>
      <c r="O213" s="183"/>
      <c r="P213" s="183"/>
      <c r="Q213" s="183"/>
      <c r="R213" s="183"/>
      <c r="S213" s="183"/>
      <c r="T213" s="184"/>
      <c r="AT213" s="178" t="s">
        <v>143</v>
      </c>
      <c r="AU213" s="178" t="s">
        <v>93</v>
      </c>
      <c r="AV213" s="11" t="s">
        <v>93</v>
      </c>
      <c r="AW213" s="11" t="s">
        <v>46</v>
      </c>
      <c r="AX213" s="11" t="s">
        <v>23</v>
      </c>
      <c r="AY213" s="178" t="s">
        <v>135</v>
      </c>
    </row>
    <row r="214" s="9" customFormat="1" ht="22.8" customHeight="1">
      <c r="B214" s="145"/>
      <c r="D214" s="146" t="s">
        <v>83</v>
      </c>
      <c r="E214" s="194" t="s">
        <v>1273</v>
      </c>
      <c r="F214" s="194" t="s">
        <v>1274</v>
      </c>
      <c r="I214" s="148"/>
      <c r="J214" s="195">
        <f>BK214</f>
        <v>0</v>
      </c>
      <c r="L214" s="145"/>
      <c r="M214" s="150"/>
      <c r="N214" s="151"/>
      <c r="O214" s="151"/>
      <c r="P214" s="152">
        <f>SUM(P215:P224)</f>
        <v>0</v>
      </c>
      <c r="Q214" s="151"/>
      <c r="R214" s="152">
        <f>SUM(R215:R224)</f>
        <v>193.24400000000003</v>
      </c>
      <c r="S214" s="151"/>
      <c r="T214" s="153">
        <f>SUM(T215:T224)</f>
        <v>0</v>
      </c>
      <c r="AR214" s="146" t="s">
        <v>150</v>
      </c>
      <c r="AT214" s="154" t="s">
        <v>83</v>
      </c>
      <c r="AU214" s="154" t="s">
        <v>23</v>
      </c>
      <c r="AY214" s="146" t="s">
        <v>135</v>
      </c>
      <c r="BK214" s="155">
        <f>SUM(BK215:BK224)</f>
        <v>0</v>
      </c>
    </row>
    <row r="215" s="1" customFormat="1" ht="16.5" customHeight="1">
      <c r="B215" s="156"/>
      <c r="C215" s="204" t="s">
        <v>498</v>
      </c>
      <c r="D215" s="204" t="s">
        <v>245</v>
      </c>
      <c r="E215" s="205" t="s">
        <v>1275</v>
      </c>
      <c r="F215" s="206" t="s">
        <v>1276</v>
      </c>
      <c r="G215" s="207" t="s">
        <v>193</v>
      </c>
      <c r="H215" s="208">
        <v>55.770000000000003</v>
      </c>
      <c r="I215" s="209"/>
      <c r="J215" s="210">
        <f>ROUND(I215*H215,2)</f>
        <v>0</v>
      </c>
      <c r="K215" s="206" t="s">
        <v>1</v>
      </c>
      <c r="L215" s="211"/>
      <c r="M215" s="212" t="s">
        <v>1</v>
      </c>
      <c r="N215" s="213" t="s">
        <v>55</v>
      </c>
      <c r="O215" s="65"/>
      <c r="P215" s="166">
        <f>O215*H215</f>
        <v>0</v>
      </c>
      <c r="Q215" s="166">
        <v>1</v>
      </c>
      <c r="R215" s="166">
        <f>Q215*H215</f>
        <v>55.770000000000003</v>
      </c>
      <c r="S215" s="166">
        <v>0</v>
      </c>
      <c r="T215" s="167">
        <f>S215*H215</f>
        <v>0</v>
      </c>
      <c r="AR215" s="16" t="s">
        <v>1136</v>
      </c>
      <c r="AT215" s="16" t="s">
        <v>245</v>
      </c>
      <c r="AU215" s="16" t="s">
        <v>93</v>
      </c>
      <c r="AY215" s="16" t="s">
        <v>135</v>
      </c>
      <c r="BE215" s="168">
        <f>IF(N215="základní",J215,0)</f>
        <v>0</v>
      </c>
      <c r="BF215" s="168">
        <f>IF(N215="snížená",J215,0)</f>
        <v>0</v>
      </c>
      <c r="BG215" s="168">
        <f>IF(N215="zákl. přenesená",J215,0)</f>
        <v>0</v>
      </c>
      <c r="BH215" s="168">
        <f>IF(N215="sníž. přenesená",J215,0)</f>
        <v>0</v>
      </c>
      <c r="BI215" s="168">
        <f>IF(N215="nulová",J215,0)</f>
        <v>0</v>
      </c>
      <c r="BJ215" s="16" t="s">
        <v>23</v>
      </c>
      <c r="BK215" s="168">
        <f>ROUND(I215*H215,2)</f>
        <v>0</v>
      </c>
      <c r="BL215" s="16" t="s">
        <v>1136</v>
      </c>
      <c r="BM215" s="16" t="s">
        <v>1277</v>
      </c>
    </row>
    <row r="216" s="11" customFormat="1">
      <c r="B216" s="177"/>
      <c r="D216" s="170" t="s">
        <v>143</v>
      </c>
      <c r="E216" s="178" t="s">
        <v>1</v>
      </c>
      <c r="F216" s="179" t="s">
        <v>1246</v>
      </c>
      <c r="H216" s="180">
        <v>55.770000000000003</v>
      </c>
      <c r="I216" s="181"/>
      <c r="L216" s="177"/>
      <c r="M216" s="182"/>
      <c r="N216" s="183"/>
      <c r="O216" s="183"/>
      <c r="P216" s="183"/>
      <c r="Q216" s="183"/>
      <c r="R216" s="183"/>
      <c r="S216" s="183"/>
      <c r="T216" s="184"/>
      <c r="AT216" s="178" t="s">
        <v>143</v>
      </c>
      <c r="AU216" s="178" t="s">
        <v>93</v>
      </c>
      <c r="AV216" s="11" t="s">
        <v>93</v>
      </c>
      <c r="AW216" s="11" t="s">
        <v>46</v>
      </c>
      <c r="AX216" s="11" t="s">
        <v>23</v>
      </c>
      <c r="AY216" s="178" t="s">
        <v>135</v>
      </c>
    </row>
    <row r="217" s="1" customFormat="1" ht="16.5" customHeight="1">
      <c r="B217" s="156"/>
      <c r="C217" s="204" t="s">
        <v>504</v>
      </c>
      <c r="D217" s="204" t="s">
        <v>245</v>
      </c>
      <c r="E217" s="205" t="s">
        <v>1278</v>
      </c>
      <c r="F217" s="206" t="s">
        <v>1279</v>
      </c>
      <c r="G217" s="207" t="s">
        <v>193</v>
      </c>
      <c r="H217" s="208">
        <v>9.984</v>
      </c>
      <c r="I217" s="209"/>
      <c r="J217" s="210">
        <f>ROUND(I217*H217,2)</f>
        <v>0</v>
      </c>
      <c r="K217" s="206" t="s">
        <v>1</v>
      </c>
      <c r="L217" s="211"/>
      <c r="M217" s="212" t="s">
        <v>1</v>
      </c>
      <c r="N217" s="213" t="s">
        <v>55</v>
      </c>
      <c r="O217" s="65"/>
      <c r="P217" s="166">
        <f>O217*H217</f>
        <v>0</v>
      </c>
      <c r="Q217" s="166">
        <v>1</v>
      </c>
      <c r="R217" s="166">
        <f>Q217*H217</f>
        <v>9.984</v>
      </c>
      <c r="S217" s="166">
        <v>0</v>
      </c>
      <c r="T217" s="167">
        <f>S217*H217</f>
        <v>0</v>
      </c>
      <c r="AR217" s="16" t="s">
        <v>1136</v>
      </c>
      <c r="AT217" s="16" t="s">
        <v>245</v>
      </c>
      <c r="AU217" s="16" t="s">
        <v>93</v>
      </c>
      <c r="AY217" s="16" t="s">
        <v>135</v>
      </c>
      <c r="BE217" s="168">
        <f>IF(N217="základní",J217,0)</f>
        <v>0</v>
      </c>
      <c r="BF217" s="168">
        <f>IF(N217="snížená",J217,0)</f>
        <v>0</v>
      </c>
      <c r="BG217" s="168">
        <f>IF(N217="zákl. přenesená",J217,0)</f>
        <v>0</v>
      </c>
      <c r="BH217" s="168">
        <f>IF(N217="sníž. přenesená",J217,0)</f>
        <v>0</v>
      </c>
      <c r="BI217" s="168">
        <f>IF(N217="nulová",J217,0)</f>
        <v>0</v>
      </c>
      <c r="BJ217" s="16" t="s">
        <v>23</v>
      </c>
      <c r="BK217" s="168">
        <f>ROUND(I217*H217,2)</f>
        <v>0</v>
      </c>
      <c r="BL217" s="16" t="s">
        <v>1136</v>
      </c>
      <c r="BM217" s="16" t="s">
        <v>1280</v>
      </c>
    </row>
    <row r="218" s="11" customFormat="1">
      <c r="B218" s="177"/>
      <c r="D218" s="170" t="s">
        <v>143</v>
      </c>
      <c r="E218" s="178" t="s">
        <v>1</v>
      </c>
      <c r="F218" s="179" t="s">
        <v>1281</v>
      </c>
      <c r="H218" s="180">
        <v>9.984</v>
      </c>
      <c r="I218" s="181"/>
      <c r="L218" s="177"/>
      <c r="M218" s="182"/>
      <c r="N218" s="183"/>
      <c r="O218" s="183"/>
      <c r="P218" s="183"/>
      <c r="Q218" s="183"/>
      <c r="R218" s="183"/>
      <c r="S218" s="183"/>
      <c r="T218" s="184"/>
      <c r="AT218" s="178" t="s">
        <v>143</v>
      </c>
      <c r="AU218" s="178" t="s">
        <v>93</v>
      </c>
      <c r="AV218" s="11" t="s">
        <v>93</v>
      </c>
      <c r="AW218" s="11" t="s">
        <v>46</v>
      </c>
      <c r="AX218" s="11" t="s">
        <v>23</v>
      </c>
      <c r="AY218" s="178" t="s">
        <v>135</v>
      </c>
    </row>
    <row r="219" s="1" customFormat="1" ht="16.5" customHeight="1">
      <c r="B219" s="156"/>
      <c r="C219" s="204" t="s">
        <v>508</v>
      </c>
      <c r="D219" s="204" t="s">
        <v>245</v>
      </c>
      <c r="E219" s="205" t="s">
        <v>1282</v>
      </c>
      <c r="F219" s="206" t="s">
        <v>1283</v>
      </c>
      <c r="G219" s="207" t="s">
        <v>402</v>
      </c>
      <c r="H219" s="208">
        <v>13</v>
      </c>
      <c r="I219" s="209"/>
      <c r="J219" s="210">
        <f>ROUND(I219*H219,2)</f>
        <v>0</v>
      </c>
      <c r="K219" s="206" t="s">
        <v>1</v>
      </c>
      <c r="L219" s="211"/>
      <c r="M219" s="212" t="s">
        <v>1</v>
      </c>
      <c r="N219" s="213" t="s">
        <v>55</v>
      </c>
      <c r="O219" s="65"/>
      <c r="P219" s="166">
        <f>O219*H219</f>
        <v>0</v>
      </c>
      <c r="Q219" s="166">
        <v>1</v>
      </c>
      <c r="R219" s="166">
        <f>Q219*H219</f>
        <v>13</v>
      </c>
      <c r="S219" s="166">
        <v>0</v>
      </c>
      <c r="T219" s="167">
        <f>S219*H219</f>
        <v>0</v>
      </c>
      <c r="AR219" s="16" t="s">
        <v>1136</v>
      </c>
      <c r="AT219" s="16" t="s">
        <v>245</v>
      </c>
      <c r="AU219" s="16" t="s">
        <v>93</v>
      </c>
      <c r="AY219" s="16" t="s">
        <v>135</v>
      </c>
      <c r="BE219" s="168">
        <f>IF(N219="základní",J219,0)</f>
        <v>0</v>
      </c>
      <c r="BF219" s="168">
        <f>IF(N219="snížená",J219,0)</f>
        <v>0</v>
      </c>
      <c r="BG219" s="168">
        <f>IF(N219="zákl. přenesená",J219,0)</f>
        <v>0</v>
      </c>
      <c r="BH219" s="168">
        <f>IF(N219="sníž. přenesená",J219,0)</f>
        <v>0</v>
      </c>
      <c r="BI219" s="168">
        <f>IF(N219="nulová",J219,0)</f>
        <v>0</v>
      </c>
      <c r="BJ219" s="16" t="s">
        <v>23</v>
      </c>
      <c r="BK219" s="168">
        <f>ROUND(I219*H219,2)</f>
        <v>0</v>
      </c>
      <c r="BL219" s="16" t="s">
        <v>1136</v>
      </c>
      <c r="BM219" s="16" t="s">
        <v>1284</v>
      </c>
    </row>
    <row r="220" s="11" customFormat="1">
      <c r="B220" s="177"/>
      <c r="D220" s="170" t="s">
        <v>143</v>
      </c>
      <c r="E220" s="178" t="s">
        <v>1</v>
      </c>
      <c r="F220" s="179" t="s">
        <v>259</v>
      </c>
      <c r="H220" s="180">
        <v>13</v>
      </c>
      <c r="I220" s="181"/>
      <c r="L220" s="177"/>
      <c r="M220" s="182"/>
      <c r="N220" s="183"/>
      <c r="O220" s="183"/>
      <c r="P220" s="183"/>
      <c r="Q220" s="183"/>
      <c r="R220" s="183"/>
      <c r="S220" s="183"/>
      <c r="T220" s="184"/>
      <c r="AT220" s="178" t="s">
        <v>143</v>
      </c>
      <c r="AU220" s="178" t="s">
        <v>93</v>
      </c>
      <c r="AV220" s="11" t="s">
        <v>93</v>
      </c>
      <c r="AW220" s="11" t="s">
        <v>46</v>
      </c>
      <c r="AX220" s="11" t="s">
        <v>23</v>
      </c>
      <c r="AY220" s="178" t="s">
        <v>135</v>
      </c>
    </row>
    <row r="221" s="1" customFormat="1" ht="16.5" customHeight="1">
      <c r="B221" s="156"/>
      <c r="C221" s="204" t="s">
        <v>512</v>
      </c>
      <c r="D221" s="204" t="s">
        <v>245</v>
      </c>
      <c r="E221" s="205" t="s">
        <v>1285</v>
      </c>
      <c r="F221" s="206" t="s">
        <v>1286</v>
      </c>
      <c r="G221" s="207" t="s">
        <v>402</v>
      </c>
      <c r="H221" s="208">
        <v>112</v>
      </c>
      <c r="I221" s="209"/>
      <c r="J221" s="210">
        <f>ROUND(I221*H221,2)</f>
        <v>0</v>
      </c>
      <c r="K221" s="206" t="s">
        <v>1</v>
      </c>
      <c r="L221" s="211"/>
      <c r="M221" s="212" t="s">
        <v>1</v>
      </c>
      <c r="N221" s="213" t="s">
        <v>55</v>
      </c>
      <c r="O221" s="65"/>
      <c r="P221" s="166">
        <f>O221*H221</f>
        <v>0</v>
      </c>
      <c r="Q221" s="166">
        <v>1</v>
      </c>
      <c r="R221" s="166">
        <f>Q221*H221</f>
        <v>112</v>
      </c>
      <c r="S221" s="166">
        <v>0</v>
      </c>
      <c r="T221" s="167">
        <f>S221*H221</f>
        <v>0</v>
      </c>
      <c r="AR221" s="16" t="s">
        <v>1136</v>
      </c>
      <c r="AT221" s="16" t="s">
        <v>245</v>
      </c>
      <c r="AU221" s="16" t="s">
        <v>93</v>
      </c>
      <c r="AY221" s="16" t="s">
        <v>135</v>
      </c>
      <c r="BE221" s="168">
        <f>IF(N221="základní",J221,0)</f>
        <v>0</v>
      </c>
      <c r="BF221" s="168">
        <f>IF(N221="snížená",J221,0)</f>
        <v>0</v>
      </c>
      <c r="BG221" s="168">
        <f>IF(N221="zákl. přenesená",J221,0)</f>
        <v>0</v>
      </c>
      <c r="BH221" s="168">
        <f>IF(N221="sníž. přenesená",J221,0)</f>
        <v>0</v>
      </c>
      <c r="BI221" s="168">
        <f>IF(N221="nulová",J221,0)</f>
        <v>0</v>
      </c>
      <c r="BJ221" s="16" t="s">
        <v>23</v>
      </c>
      <c r="BK221" s="168">
        <f>ROUND(I221*H221,2)</f>
        <v>0</v>
      </c>
      <c r="BL221" s="16" t="s">
        <v>1136</v>
      </c>
      <c r="BM221" s="16" t="s">
        <v>1287</v>
      </c>
    </row>
    <row r="222" s="11" customFormat="1">
      <c r="B222" s="177"/>
      <c r="D222" s="170" t="s">
        <v>143</v>
      </c>
      <c r="E222" s="178" t="s">
        <v>1</v>
      </c>
      <c r="F222" s="179" t="s">
        <v>787</v>
      </c>
      <c r="H222" s="180">
        <v>112</v>
      </c>
      <c r="I222" s="181"/>
      <c r="L222" s="177"/>
      <c r="M222" s="182"/>
      <c r="N222" s="183"/>
      <c r="O222" s="183"/>
      <c r="P222" s="183"/>
      <c r="Q222" s="183"/>
      <c r="R222" s="183"/>
      <c r="S222" s="183"/>
      <c r="T222" s="184"/>
      <c r="AT222" s="178" t="s">
        <v>143</v>
      </c>
      <c r="AU222" s="178" t="s">
        <v>93</v>
      </c>
      <c r="AV222" s="11" t="s">
        <v>93</v>
      </c>
      <c r="AW222" s="11" t="s">
        <v>46</v>
      </c>
      <c r="AX222" s="11" t="s">
        <v>23</v>
      </c>
      <c r="AY222" s="178" t="s">
        <v>135</v>
      </c>
    </row>
    <row r="223" s="1" customFormat="1" ht="16.5" customHeight="1">
      <c r="B223" s="156"/>
      <c r="C223" s="204" t="s">
        <v>516</v>
      </c>
      <c r="D223" s="204" t="s">
        <v>245</v>
      </c>
      <c r="E223" s="205" t="s">
        <v>1288</v>
      </c>
      <c r="F223" s="206" t="s">
        <v>1289</v>
      </c>
      <c r="G223" s="207" t="s">
        <v>1290</v>
      </c>
      <c r="H223" s="208">
        <v>2.4900000000000002</v>
      </c>
      <c r="I223" s="209"/>
      <c r="J223" s="210">
        <f>ROUND(I223*H223,2)</f>
        <v>0</v>
      </c>
      <c r="K223" s="206" t="s">
        <v>1</v>
      </c>
      <c r="L223" s="211"/>
      <c r="M223" s="212" t="s">
        <v>1</v>
      </c>
      <c r="N223" s="213" t="s">
        <v>55</v>
      </c>
      <c r="O223" s="65"/>
      <c r="P223" s="166">
        <f>O223*H223</f>
        <v>0</v>
      </c>
      <c r="Q223" s="166">
        <v>1</v>
      </c>
      <c r="R223" s="166">
        <f>Q223*H223</f>
        <v>2.4900000000000002</v>
      </c>
      <c r="S223" s="166">
        <v>0</v>
      </c>
      <c r="T223" s="167">
        <f>S223*H223</f>
        <v>0</v>
      </c>
      <c r="AR223" s="16" t="s">
        <v>1136</v>
      </c>
      <c r="AT223" s="16" t="s">
        <v>245</v>
      </c>
      <c r="AU223" s="16" t="s">
        <v>93</v>
      </c>
      <c r="AY223" s="16" t="s">
        <v>135</v>
      </c>
      <c r="BE223" s="168">
        <f>IF(N223="základní",J223,0)</f>
        <v>0</v>
      </c>
      <c r="BF223" s="168">
        <f>IF(N223="snížená",J223,0)</f>
        <v>0</v>
      </c>
      <c r="BG223" s="168">
        <f>IF(N223="zákl. přenesená",J223,0)</f>
        <v>0</v>
      </c>
      <c r="BH223" s="168">
        <f>IF(N223="sníž. přenesená",J223,0)</f>
        <v>0</v>
      </c>
      <c r="BI223" s="168">
        <f>IF(N223="nulová",J223,0)</f>
        <v>0</v>
      </c>
      <c r="BJ223" s="16" t="s">
        <v>23</v>
      </c>
      <c r="BK223" s="168">
        <f>ROUND(I223*H223,2)</f>
        <v>0</v>
      </c>
      <c r="BL223" s="16" t="s">
        <v>1136</v>
      </c>
      <c r="BM223" s="16" t="s">
        <v>1291</v>
      </c>
    </row>
    <row r="224" s="11" customFormat="1">
      <c r="B224" s="177"/>
      <c r="D224" s="170" t="s">
        <v>143</v>
      </c>
      <c r="E224" s="178" t="s">
        <v>1</v>
      </c>
      <c r="F224" s="179" t="s">
        <v>1292</v>
      </c>
      <c r="H224" s="180">
        <v>2.4900000000000002</v>
      </c>
      <c r="I224" s="181"/>
      <c r="L224" s="177"/>
      <c r="M224" s="182"/>
      <c r="N224" s="183"/>
      <c r="O224" s="183"/>
      <c r="P224" s="183"/>
      <c r="Q224" s="183"/>
      <c r="R224" s="183"/>
      <c r="S224" s="183"/>
      <c r="T224" s="184"/>
      <c r="AT224" s="178" t="s">
        <v>143</v>
      </c>
      <c r="AU224" s="178" t="s">
        <v>93</v>
      </c>
      <c r="AV224" s="11" t="s">
        <v>93</v>
      </c>
      <c r="AW224" s="11" t="s">
        <v>46</v>
      </c>
      <c r="AX224" s="11" t="s">
        <v>23</v>
      </c>
      <c r="AY224" s="178" t="s">
        <v>135</v>
      </c>
    </row>
    <row r="225" s="9" customFormat="1" ht="22.8" customHeight="1">
      <c r="B225" s="145"/>
      <c r="D225" s="146" t="s">
        <v>83</v>
      </c>
      <c r="E225" s="194" t="s">
        <v>1293</v>
      </c>
      <c r="F225" s="194" t="s">
        <v>1294</v>
      </c>
      <c r="I225" s="148"/>
      <c r="J225" s="195">
        <f>BK225</f>
        <v>0</v>
      </c>
      <c r="L225" s="145"/>
      <c r="M225" s="150"/>
      <c r="N225" s="151"/>
      <c r="O225" s="151"/>
      <c r="P225" s="152">
        <f>SUM(P226:P234)</f>
        <v>0</v>
      </c>
      <c r="Q225" s="151"/>
      <c r="R225" s="152">
        <f>SUM(R226:R234)</f>
        <v>0</v>
      </c>
      <c r="S225" s="151"/>
      <c r="T225" s="153">
        <f>SUM(T226:T234)</f>
        <v>0</v>
      </c>
      <c r="AR225" s="146" t="s">
        <v>150</v>
      </c>
      <c r="AT225" s="154" t="s">
        <v>83</v>
      </c>
      <c r="AU225" s="154" t="s">
        <v>23</v>
      </c>
      <c r="AY225" s="146" t="s">
        <v>135</v>
      </c>
      <c r="BK225" s="155">
        <f>SUM(BK226:BK234)</f>
        <v>0</v>
      </c>
    </row>
    <row r="226" s="1" customFormat="1" ht="16.5" customHeight="1">
      <c r="B226" s="156"/>
      <c r="C226" s="157" t="s">
        <v>520</v>
      </c>
      <c r="D226" s="157" t="s">
        <v>136</v>
      </c>
      <c r="E226" s="158" t="s">
        <v>1295</v>
      </c>
      <c r="F226" s="159" t="s">
        <v>1296</v>
      </c>
      <c r="G226" s="160" t="s">
        <v>1297</v>
      </c>
      <c r="H226" s="161">
        <v>64</v>
      </c>
      <c r="I226" s="162"/>
      <c r="J226" s="163">
        <f>ROUND(I226*H226,2)</f>
        <v>0</v>
      </c>
      <c r="K226" s="159" t="s">
        <v>1</v>
      </c>
      <c r="L226" s="35"/>
      <c r="M226" s="164" t="s">
        <v>1</v>
      </c>
      <c r="N226" s="165" t="s">
        <v>55</v>
      </c>
      <c r="O226" s="65"/>
      <c r="P226" s="166">
        <f>O226*H226</f>
        <v>0</v>
      </c>
      <c r="Q226" s="166">
        <v>0</v>
      </c>
      <c r="R226" s="166">
        <f>Q226*H226</f>
        <v>0</v>
      </c>
      <c r="S226" s="166">
        <v>0</v>
      </c>
      <c r="T226" s="167">
        <f>S226*H226</f>
        <v>0</v>
      </c>
      <c r="AR226" s="16" t="s">
        <v>546</v>
      </c>
      <c r="AT226" s="16" t="s">
        <v>136</v>
      </c>
      <c r="AU226" s="16" t="s">
        <v>93</v>
      </c>
      <c r="AY226" s="16" t="s">
        <v>135</v>
      </c>
      <c r="BE226" s="168">
        <f>IF(N226="základní",J226,0)</f>
        <v>0</v>
      </c>
      <c r="BF226" s="168">
        <f>IF(N226="snížená",J226,0)</f>
        <v>0</v>
      </c>
      <c r="BG226" s="168">
        <f>IF(N226="zákl. přenesená",J226,0)</f>
        <v>0</v>
      </c>
      <c r="BH226" s="168">
        <f>IF(N226="sníž. přenesená",J226,0)</f>
        <v>0</v>
      </c>
      <c r="BI226" s="168">
        <f>IF(N226="nulová",J226,0)</f>
        <v>0</v>
      </c>
      <c r="BJ226" s="16" t="s">
        <v>23</v>
      </c>
      <c r="BK226" s="168">
        <f>ROUND(I226*H226,2)</f>
        <v>0</v>
      </c>
      <c r="BL226" s="16" t="s">
        <v>546</v>
      </c>
      <c r="BM226" s="16" t="s">
        <v>1298</v>
      </c>
    </row>
    <row r="227" s="10" customFormat="1">
      <c r="B227" s="169"/>
      <c r="D227" s="170" t="s">
        <v>143</v>
      </c>
      <c r="E227" s="171" t="s">
        <v>1</v>
      </c>
      <c r="F227" s="172" t="s">
        <v>145</v>
      </c>
      <c r="H227" s="171" t="s">
        <v>1</v>
      </c>
      <c r="I227" s="173"/>
      <c r="L227" s="169"/>
      <c r="M227" s="174"/>
      <c r="N227" s="175"/>
      <c r="O227" s="175"/>
      <c r="P227" s="175"/>
      <c r="Q227" s="175"/>
      <c r="R227" s="175"/>
      <c r="S227" s="175"/>
      <c r="T227" s="176"/>
      <c r="AT227" s="171" t="s">
        <v>143</v>
      </c>
      <c r="AU227" s="171" t="s">
        <v>93</v>
      </c>
      <c r="AV227" s="10" t="s">
        <v>23</v>
      </c>
      <c r="AW227" s="10" t="s">
        <v>46</v>
      </c>
      <c r="AX227" s="10" t="s">
        <v>84</v>
      </c>
      <c r="AY227" s="171" t="s">
        <v>135</v>
      </c>
    </row>
    <row r="228" s="11" customFormat="1">
      <c r="B228" s="177"/>
      <c r="D228" s="170" t="s">
        <v>143</v>
      </c>
      <c r="E228" s="178" t="s">
        <v>1</v>
      </c>
      <c r="F228" s="179" t="s">
        <v>546</v>
      </c>
      <c r="H228" s="180">
        <v>64</v>
      </c>
      <c r="I228" s="181"/>
      <c r="L228" s="177"/>
      <c r="M228" s="182"/>
      <c r="N228" s="183"/>
      <c r="O228" s="183"/>
      <c r="P228" s="183"/>
      <c r="Q228" s="183"/>
      <c r="R228" s="183"/>
      <c r="S228" s="183"/>
      <c r="T228" s="184"/>
      <c r="AT228" s="178" t="s">
        <v>143</v>
      </c>
      <c r="AU228" s="178" t="s">
        <v>93</v>
      </c>
      <c r="AV228" s="11" t="s">
        <v>93</v>
      </c>
      <c r="AW228" s="11" t="s">
        <v>46</v>
      </c>
      <c r="AX228" s="11" t="s">
        <v>23</v>
      </c>
      <c r="AY228" s="178" t="s">
        <v>135</v>
      </c>
    </row>
    <row r="229" s="1" customFormat="1" ht="16.5" customHeight="1">
      <c r="B229" s="156"/>
      <c r="C229" s="157" t="s">
        <v>524</v>
      </c>
      <c r="D229" s="157" t="s">
        <v>136</v>
      </c>
      <c r="E229" s="158" t="s">
        <v>1299</v>
      </c>
      <c r="F229" s="159" t="s">
        <v>1300</v>
      </c>
      <c r="G229" s="160" t="s">
        <v>1297</v>
      </c>
      <c r="H229" s="161">
        <v>32</v>
      </c>
      <c r="I229" s="162"/>
      <c r="J229" s="163">
        <f>ROUND(I229*H229,2)</f>
        <v>0</v>
      </c>
      <c r="K229" s="159" t="s">
        <v>1</v>
      </c>
      <c r="L229" s="35"/>
      <c r="M229" s="164" t="s">
        <v>1</v>
      </c>
      <c r="N229" s="165" t="s">
        <v>55</v>
      </c>
      <c r="O229" s="65"/>
      <c r="P229" s="166">
        <f>O229*H229</f>
        <v>0</v>
      </c>
      <c r="Q229" s="166">
        <v>0</v>
      </c>
      <c r="R229" s="166">
        <f>Q229*H229</f>
        <v>0</v>
      </c>
      <c r="S229" s="166">
        <v>0</v>
      </c>
      <c r="T229" s="167">
        <f>S229*H229</f>
        <v>0</v>
      </c>
      <c r="AR229" s="16" t="s">
        <v>546</v>
      </c>
      <c r="AT229" s="16" t="s">
        <v>136</v>
      </c>
      <c r="AU229" s="16" t="s">
        <v>93</v>
      </c>
      <c r="AY229" s="16" t="s">
        <v>135</v>
      </c>
      <c r="BE229" s="168">
        <f>IF(N229="základní",J229,0)</f>
        <v>0</v>
      </c>
      <c r="BF229" s="168">
        <f>IF(N229="snížená",J229,0)</f>
        <v>0</v>
      </c>
      <c r="BG229" s="168">
        <f>IF(N229="zákl. přenesená",J229,0)</f>
        <v>0</v>
      </c>
      <c r="BH229" s="168">
        <f>IF(N229="sníž. přenesená",J229,0)</f>
        <v>0</v>
      </c>
      <c r="BI229" s="168">
        <f>IF(N229="nulová",J229,0)</f>
        <v>0</v>
      </c>
      <c r="BJ229" s="16" t="s">
        <v>23</v>
      </c>
      <c r="BK229" s="168">
        <f>ROUND(I229*H229,2)</f>
        <v>0</v>
      </c>
      <c r="BL229" s="16" t="s">
        <v>546</v>
      </c>
      <c r="BM229" s="16" t="s">
        <v>1301</v>
      </c>
    </row>
    <row r="230" s="10" customFormat="1">
      <c r="B230" s="169"/>
      <c r="D230" s="170" t="s">
        <v>143</v>
      </c>
      <c r="E230" s="171" t="s">
        <v>1</v>
      </c>
      <c r="F230" s="172" t="s">
        <v>145</v>
      </c>
      <c r="H230" s="171" t="s">
        <v>1</v>
      </c>
      <c r="I230" s="173"/>
      <c r="L230" s="169"/>
      <c r="M230" s="174"/>
      <c r="N230" s="175"/>
      <c r="O230" s="175"/>
      <c r="P230" s="175"/>
      <c r="Q230" s="175"/>
      <c r="R230" s="175"/>
      <c r="S230" s="175"/>
      <c r="T230" s="176"/>
      <c r="AT230" s="171" t="s">
        <v>143</v>
      </c>
      <c r="AU230" s="171" t="s">
        <v>93</v>
      </c>
      <c r="AV230" s="10" t="s">
        <v>23</v>
      </c>
      <c r="AW230" s="10" t="s">
        <v>46</v>
      </c>
      <c r="AX230" s="10" t="s">
        <v>84</v>
      </c>
      <c r="AY230" s="171" t="s">
        <v>135</v>
      </c>
    </row>
    <row r="231" s="11" customFormat="1">
      <c r="B231" s="177"/>
      <c r="D231" s="170" t="s">
        <v>143</v>
      </c>
      <c r="E231" s="178" t="s">
        <v>1</v>
      </c>
      <c r="F231" s="179" t="s">
        <v>373</v>
      </c>
      <c r="H231" s="180">
        <v>32</v>
      </c>
      <c r="I231" s="181"/>
      <c r="L231" s="177"/>
      <c r="M231" s="182"/>
      <c r="N231" s="183"/>
      <c r="O231" s="183"/>
      <c r="P231" s="183"/>
      <c r="Q231" s="183"/>
      <c r="R231" s="183"/>
      <c r="S231" s="183"/>
      <c r="T231" s="184"/>
      <c r="AT231" s="178" t="s">
        <v>143</v>
      </c>
      <c r="AU231" s="178" t="s">
        <v>93</v>
      </c>
      <c r="AV231" s="11" t="s">
        <v>93</v>
      </c>
      <c r="AW231" s="11" t="s">
        <v>46</v>
      </c>
      <c r="AX231" s="11" t="s">
        <v>23</v>
      </c>
      <c r="AY231" s="178" t="s">
        <v>135</v>
      </c>
    </row>
    <row r="232" s="1" customFormat="1" ht="16.5" customHeight="1">
      <c r="B232" s="156"/>
      <c r="C232" s="157" t="s">
        <v>528</v>
      </c>
      <c r="D232" s="157" t="s">
        <v>136</v>
      </c>
      <c r="E232" s="158" t="s">
        <v>1302</v>
      </c>
      <c r="F232" s="159" t="s">
        <v>1303</v>
      </c>
      <c r="G232" s="160" t="s">
        <v>1297</v>
      </c>
      <c r="H232" s="161">
        <v>24</v>
      </c>
      <c r="I232" s="162"/>
      <c r="J232" s="163">
        <f>ROUND(I232*H232,2)</f>
        <v>0</v>
      </c>
      <c r="K232" s="159" t="s">
        <v>1</v>
      </c>
      <c r="L232" s="35"/>
      <c r="M232" s="164" t="s">
        <v>1</v>
      </c>
      <c r="N232" s="165" t="s">
        <v>55</v>
      </c>
      <c r="O232" s="65"/>
      <c r="P232" s="166">
        <f>O232*H232</f>
        <v>0</v>
      </c>
      <c r="Q232" s="166">
        <v>0</v>
      </c>
      <c r="R232" s="166">
        <f>Q232*H232</f>
        <v>0</v>
      </c>
      <c r="S232" s="166">
        <v>0</v>
      </c>
      <c r="T232" s="167">
        <f>S232*H232</f>
        <v>0</v>
      </c>
      <c r="AR232" s="16" t="s">
        <v>546</v>
      </c>
      <c r="AT232" s="16" t="s">
        <v>136</v>
      </c>
      <c r="AU232" s="16" t="s">
        <v>93</v>
      </c>
      <c r="AY232" s="16" t="s">
        <v>135</v>
      </c>
      <c r="BE232" s="168">
        <f>IF(N232="základní",J232,0)</f>
        <v>0</v>
      </c>
      <c r="BF232" s="168">
        <f>IF(N232="snížená",J232,0)</f>
        <v>0</v>
      </c>
      <c r="BG232" s="168">
        <f>IF(N232="zákl. přenesená",J232,0)</f>
        <v>0</v>
      </c>
      <c r="BH232" s="168">
        <f>IF(N232="sníž. přenesená",J232,0)</f>
        <v>0</v>
      </c>
      <c r="BI232" s="168">
        <f>IF(N232="nulová",J232,0)</f>
        <v>0</v>
      </c>
      <c r="BJ232" s="16" t="s">
        <v>23</v>
      </c>
      <c r="BK232" s="168">
        <f>ROUND(I232*H232,2)</f>
        <v>0</v>
      </c>
      <c r="BL232" s="16" t="s">
        <v>546</v>
      </c>
      <c r="BM232" s="16" t="s">
        <v>1304</v>
      </c>
    </row>
    <row r="233" s="10" customFormat="1">
      <c r="B233" s="169"/>
      <c r="D233" s="170" t="s">
        <v>143</v>
      </c>
      <c r="E233" s="171" t="s">
        <v>1</v>
      </c>
      <c r="F233" s="172" t="s">
        <v>145</v>
      </c>
      <c r="H233" s="171" t="s">
        <v>1</v>
      </c>
      <c r="I233" s="173"/>
      <c r="L233" s="169"/>
      <c r="M233" s="174"/>
      <c r="N233" s="175"/>
      <c r="O233" s="175"/>
      <c r="P233" s="175"/>
      <c r="Q233" s="175"/>
      <c r="R233" s="175"/>
      <c r="S233" s="175"/>
      <c r="T233" s="176"/>
      <c r="AT233" s="171" t="s">
        <v>143</v>
      </c>
      <c r="AU233" s="171" t="s">
        <v>93</v>
      </c>
      <c r="AV233" s="10" t="s">
        <v>23</v>
      </c>
      <c r="AW233" s="10" t="s">
        <v>46</v>
      </c>
      <c r="AX233" s="10" t="s">
        <v>84</v>
      </c>
      <c r="AY233" s="171" t="s">
        <v>135</v>
      </c>
    </row>
    <row r="234" s="11" customFormat="1">
      <c r="B234" s="177"/>
      <c r="D234" s="170" t="s">
        <v>143</v>
      </c>
      <c r="E234" s="178" t="s">
        <v>1</v>
      </c>
      <c r="F234" s="179" t="s">
        <v>324</v>
      </c>
      <c r="H234" s="180">
        <v>24</v>
      </c>
      <c r="I234" s="181"/>
      <c r="L234" s="177"/>
      <c r="M234" s="185"/>
      <c r="N234" s="186"/>
      <c r="O234" s="186"/>
      <c r="P234" s="186"/>
      <c r="Q234" s="186"/>
      <c r="R234" s="186"/>
      <c r="S234" s="186"/>
      <c r="T234" s="187"/>
      <c r="AT234" s="178" t="s">
        <v>143</v>
      </c>
      <c r="AU234" s="178" t="s">
        <v>93</v>
      </c>
      <c r="AV234" s="11" t="s">
        <v>93</v>
      </c>
      <c r="AW234" s="11" t="s">
        <v>46</v>
      </c>
      <c r="AX234" s="11" t="s">
        <v>23</v>
      </c>
      <c r="AY234" s="178" t="s">
        <v>135</v>
      </c>
    </row>
    <row r="235" s="1" customFormat="1" ht="6.96" customHeight="1">
      <c r="B235" s="50"/>
      <c r="C235" s="51"/>
      <c r="D235" s="51"/>
      <c r="E235" s="51"/>
      <c r="F235" s="51"/>
      <c r="G235" s="51"/>
      <c r="H235" s="51"/>
      <c r="I235" s="125"/>
      <c r="J235" s="51"/>
      <c r="K235" s="51"/>
      <c r="L235" s="35"/>
    </row>
  </sheetData>
  <autoFilter ref="C84:K23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06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 s="15" t="s">
        <v>5</v>
      </c>
      <c r="AT2" s="16" t="s">
        <v>108</v>
      </c>
    </row>
    <row r="3" hidden="1" ht="6.96" customHeight="1">
      <c r="B3" s="17"/>
      <c r="C3" s="18"/>
      <c r="D3" s="18"/>
      <c r="E3" s="18"/>
      <c r="F3" s="18"/>
      <c r="G3" s="18"/>
      <c r="H3" s="18"/>
      <c r="I3" s="107"/>
      <c r="J3" s="18"/>
      <c r="K3" s="18"/>
      <c r="L3" s="19"/>
      <c r="AT3" s="16" t="s">
        <v>93</v>
      </c>
    </row>
    <row r="4" hidden="1" ht="24.96" customHeight="1">
      <c r="B4" s="19"/>
      <c r="D4" s="20" t="s">
        <v>110</v>
      </c>
      <c r="L4" s="19"/>
      <c r="M4" s="21" t="s">
        <v>10</v>
      </c>
      <c r="AT4" s="16" t="s">
        <v>3</v>
      </c>
    </row>
    <row r="5" hidden="1" ht="6.96" customHeight="1">
      <c r="B5" s="19"/>
      <c r="L5" s="19"/>
    </row>
    <row r="6" hidden="1" ht="12" customHeight="1">
      <c r="B6" s="19"/>
      <c r="D6" s="28" t="s">
        <v>16</v>
      </c>
      <c r="L6" s="19"/>
    </row>
    <row r="7" hidden="1" ht="16.5" customHeight="1">
      <c r="B7" s="19"/>
      <c r="E7" s="108" t="str">
        <f>'Rekapitulace stavby'!K6</f>
        <v>Dvůr Králové nad Labem - ul. Čelakovského - rekonstrukce</v>
      </c>
      <c r="F7" s="28"/>
      <c r="G7" s="28"/>
      <c r="H7" s="28"/>
      <c r="L7" s="19"/>
    </row>
    <row r="8" hidden="1" s="1" customFormat="1" ht="12" customHeight="1">
      <c r="B8" s="35"/>
      <c r="D8" s="28" t="s">
        <v>111</v>
      </c>
      <c r="I8" s="109"/>
      <c r="L8" s="35"/>
    </row>
    <row r="9" hidden="1" s="1" customFormat="1" ht="36.96" customHeight="1">
      <c r="B9" s="35"/>
      <c r="E9" s="56" t="s">
        <v>1305</v>
      </c>
      <c r="F9" s="1"/>
      <c r="G9" s="1"/>
      <c r="H9" s="1"/>
      <c r="I9" s="109"/>
      <c r="L9" s="35"/>
    </row>
    <row r="10" hidden="1" s="1" customFormat="1">
      <c r="B10" s="35"/>
      <c r="I10" s="109"/>
      <c r="L10" s="35"/>
    </row>
    <row r="11" hidden="1" s="1" customFormat="1" ht="12" customHeight="1">
      <c r="B11" s="35"/>
      <c r="D11" s="28" t="s">
        <v>19</v>
      </c>
      <c r="F11" s="16" t="s">
        <v>109</v>
      </c>
      <c r="I11" s="110" t="s">
        <v>21</v>
      </c>
      <c r="J11" s="16" t="s">
        <v>1306</v>
      </c>
      <c r="L11" s="35"/>
    </row>
    <row r="12" hidden="1" s="1" customFormat="1" ht="12" customHeight="1">
      <c r="B12" s="35"/>
      <c r="D12" s="28" t="s">
        <v>24</v>
      </c>
      <c r="F12" s="16" t="s">
        <v>25</v>
      </c>
      <c r="I12" s="110" t="s">
        <v>26</v>
      </c>
      <c r="J12" s="58" t="str">
        <f>'Rekapitulace stavby'!AN8</f>
        <v>14. 2. 2019</v>
      </c>
      <c r="L12" s="35"/>
    </row>
    <row r="13" hidden="1" s="1" customFormat="1" ht="21.84" customHeight="1">
      <c r="B13" s="35"/>
      <c r="D13" s="23" t="s">
        <v>29</v>
      </c>
      <c r="F13" s="30" t="s">
        <v>1307</v>
      </c>
      <c r="I13" s="188" t="s">
        <v>31</v>
      </c>
      <c r="J13" s="30" t="s">
        <v>1308</v>
      </c>
      <c r="L13" s="35"/>
    </row>
    <row r="14" hidden="1" s="1" customFormat="1" ht="12" customHeight="1">
      <c r="B14" s="35"/>
      <c r="D14" s="28" t="s">
        <v>34</v>
      </c>
      <c r="I14" s="110" t="s">
        <v>35</v>
      </c>
      <c r="J14" s="16" t="s">
        <v>36</v>
      </c>
      <c r="L14" s="35"/>
    </row>
    <row r="15" hidden="1" s="1" customFormat="1" ht="18" customHeight="1">
      <c r="B15" s="35"/>
      <c r="E15" s="16" t="s">
        <v>37</v>
      </c>
      <c r="I15" s="110" t="s">
        <v>38</v>
      </c>
      <c r="J15" s="16" t="s">
        <v>39</v>
      </c>
      <c r="L15" s="35"/>
    </row>
    <row r="16" hidden="1" s="1" customFormat="1" ht="6.96" customHeight="1">
      <c r="B16" s="35"/>
      <c r="I16" s="109"/>
      <c r="L16" s="35"/>
    </row>
    <row r="17" hidden="1" s="1" customFormat="1" ht="12" customHeight="1">
      <c r="B17" s="35"/>
      <c r="D17" s="28" t="s">
        <v>40</v>
      </c>
      <c r="I17" s="110" t="s">
        <v>35</v>
      </c>
      <c r="J17" s="29" t="str">
        <f>'Rekapitulace stavby'!AN13</f>
        <v>Vyplň údaj</v>
      </c>
      <c r="L17" s="35"/>
    </row>
    <row r="18" hidden="1" s="1" customFormat="1" ht="18" customHeight="1">
      <c r="B18" s="35"/>
      <c r="E18" s="29" t="str">
        <f>'Rekapitulace stavby'!E14</f>
        <v>Vyplň údaj</v>
      </c>
      <c r="F18" s="16"/>
      <c r="G18" s="16"/>
      <c r="H18" s="16"/>
      <c r="I18" s="110" t="s">
        <v>38</v>
      </c>
      <c r="J18" s="29" t="str">
        <f>'Rekapitulace stavby'!AN14</f>
        <v>Vyplň údaj</v>
      </c>
      <c r="L18" s="35"/>
    </row>
    <row r="19" hidden="1" s="1" customFormat="1" ht="6.96" customHeight="1">
      <c r="B19" s="35"/>
      <c r="I19" s="109"/>
      <c r="L19" s="35"/>
    </row>
    <row r="20" hidden="1" s="1" customFormat="1" ht="12" customHeight="1">
      <c r="B20" s="35"/>
      <c r="D20" s="28" t="s">
        <v>42</v>
      </c>
      <c r="I20" s="110" t="s">
        <v>35</v>
      </c>
      <c r="J20" s="16" t="s">
        <v>43</v>
      </c>
      <c r="L20" s="35"/>
    </row>
    <row r="21" hidden="1" s="1" customFormat="1" ht="18" customHeight="1">
      <c r="B21" s="35"/>
      <c r="E21" s="16" t="s">
        <v>44</v>
      </c>
      <c r="I21" s="110" t="s">
        <v>38</v>
      </c>
      <c r="J21" s="16" t="s">
        <v>45</v>
      </c>
      <c r="L21" s="35"/>
    </row>
    <row r="22" hidden="1" s="1" customFormat="1" ht="6.96" customHeight="1">
      <c r="B22" s="35"/>
      <c r="I22" s="109"/>
      <c r="L22" s="35"/>
    </row>
    <row r="23" hidden="1" s="1" customFormat="1" ht="12" customHeight="1">
      <c r="B23" s="35"/>
      <c r="D23" s="28" t="s">
        <v>47</v>
      </c>
      <c r="I23" s="110" t="s">
        <v>35</v>
      </c>
      <c r="J23" s="16" t="str">
        <f>IF('Rekapitulace stavby'!AN19="","",'Rekapitulace stavby'!AN19)</f>
        <v/>
      </c>
      <c r="L23" s="35"/>
    </row>
    <row r="24" hidden="1" s="1" customFormat="1" ht="18" customHeight="1">
      <c r="B24" s="35"/>
      <c r="E24" s="16" t="str">
        <f>IF('Rekapitulace stavby'!E20="","",'Rekapitulace stavby'!E20)</f>
        <v xml:space="preserve"> </v>
      </c>
      <c r="I24" s="110" t="s">
        <v>38</v>
      </c>
      <c r="J24" s="16" t="str">
        <f>IF('Rekapitulace stavby'!AN20="","",'Rekapitulace stavby'!AN20)</f>
        <v/>
      </c>
      <c r="L24" s="35"/>
    </row>
    <row r="25" hidden="1" s="1" customFormat="1" ht="6.96" customHeight="1">
      <c r="B25" s="35"/>
      <c r="I25" s="109"/>
      <c r="L25" s="35"/>
    </row>
    <row r="26" hidden="1" s="1" customFormat="1" ht="12" customHeight="1">
      <c r="B26" s="35"/>
      <c r="D26" s="28" t="s">
        <v>49</v>
      </c>
      <c r="I26" s="109"/>
      <c r="L26" s="35"/>
    </row>
    <row r="27" hidden="1" s="6" customFormat="1" ht="16.5" customHeight="1">
      <c r="B27" s="111"/>
      <c r="E27" s="33" t="s">
        <v>1</v>
      </c>
      <c r="F27" s="33"/>
      <c r="G27" s="33"/>
      <c r="H27" s="33"/>
      <c r="I27" s="112"/>
      <c r="L27" s="111"/>
    </row>
    <row r="28" hidden="1" s="1" customFormat="1" ht="6.96" customHeight="1">
      <c r="B28" s="35"/>
      <c r="I28" s="109"/>
      <c r="L28" s="35"/>
    </row>
    <row r="29" hidden="1" s="1" customFormat="1" ht="6.96" customHeight="1">
      <c r="B29" s="35"/>
      <c r="D29" s="61"/>
      <c r="E29" s="61"/>
      <c r="F29" s="61"/>
      <c r="G29" s="61"/>
      <c r="H29" s="61"/>
      <c r="I29" s="113"/>
      <c r="J29" s="61"/>
      <c r="K29" s="61"/>
      <c r="L29" s="35"/>
    </row>
    <row r="30" hidden="1" s="1" customFormat="1" ht="25.44" customHeight="1">
      <c r="B30" s="35"/>
      <c r="D30" s="114" t="s">
        <v>50</v>
      </c>
      <c r="I30" s="109"/>
      <c r="J30" s="82">
        <f>ROUNDUP(J87, 2)</f>
        <v>0</v>
      </c>
      <c r="L30" s="35"/>
    </row>
    <row r="31" hidden="1" s="1" customFormat="1" ht="6.96" customHeight="1">
      <c r="B31" s="35"/>
      <c r="D31" s="61"/>
      <c r="E31" s="61"/>
      <c r="F31" s="61"/>
      <c r="G31" s="61"/>
      <c r="H31" s="61"/>
      <c r="I31" s="113"/>
      <c r="J31" s="61"/>
      <c r="K31" s="61"/>
      <c r="L31" s="35"/>
    </row>
    <row r="32" hidden="1" s="1" customFormat="1" ht="14.4" customHeight="1">
      <c r="B32" s="35"/>
      <c r="F32" s="39" t="s">
        <v>52</v>
      </c>
      <c r="I32" s="115" t="s">
        <v>51</v>
      </c>
      <c r="J32" s="39" t="s">
        <v>53</v>
      </c>
      <c r="L32" s="35"/>
    </row>
    <row r="33" hidden="1" s="1" customFormat="1" ht="14.4" customHeight="1">
      <c r="B33" s="35"/>
      <c r="D33" s="28" t="s">
        <v>54</v>
      </c>
      <c r="E33" s="28" t="s">
        <v>55</v>
      </c>
      <c r="F33" s="116">
        <f>ROUNDUP((SUM(BE87:BE160)),  2)</f>
        <v>0</v>
      </c>
      <c r="I33" s="117">
        <v>0.20999999999999999</v>
      </c>
      <c r="J33" s="116">
        <f>ROUNDUP(((SUM(BE87:BE160))*I33),  2)</f>
        <v>0</v>
      </c>
      <c r="L33" s="35"/>
    </row>
    <row r="34" hidden="1" s="1" customFormat="1" ht="14.4" customHeight="1">
      <c r="B34" s="35"/>
      <c r="E34" s="28" t="s">
        <v>56</v>
      </c>
      <c r="F34" s="116">
        <f>ROUNDUP((SUM(BF87:BF160)),  2)</f>
        <v>0</v>
      </c>
      <c r="I34" s="117">
        <v>0.14999999999999999</v>
      </c>
      <c r="J34" s="116">
        <f>ROUNDUP(((SUM(BF87:BF160))*I34),  2)</f>
        <v>0</v>
      </c>
      <c r="L34" s="35"/>
    </row>
    <row r="35" hidden="1" s="1" customFormat="1" ht="14.4" customHeight="1">
      <c r="B35" s="35"/>
      <c r="E35" s="28" t="s">
        <v>57</v>
      </c>
      <c r="F35" s="116">
        <f>ROUNDUP((SUM(BG87:BG160)),  2)</f>
        <v>0</v>
      </c>
      <c r="I35" s="117">
        <v>0.20999999999999999</v>
      </c>
      <c r="J35" s="116">
        <f>0</f>
        <v>0</v>
      </c>
      <c r="L35" s="35"/>
    </row>
    <row r="36" hidden="1" s="1" customFormat="1" ht="14.4" customHeight="1">
      <c r="B36" s="35"/>
      <c r="E36" s="28" t="s">
        <v>58</v>
      </c>
      <c r="F36" s="116">
        <f>ROUNDUP((SUM(BH87:BH160)),  2)</f>
        <v>0</v>
      </c>
      <c r="I36" s="117">
        <v>0.14999999999999999</v>
      </c>
      <c r="J36" s="116">
        <f>0</f>
        <v>0</v>
      </c>
      <c r="L36" s="35"/>
    </row>
    <row r="37" hidden="1" s="1" customFormat="1" ht="14.4" customHeight="1">
      <c r="B37" s="35"/>
      <c r="E37" s="28" t="s">
        <v>59</v>
      </c>
      <c r="F37" s="116">
        <f>ROUNDUP((SUM(BI87:BI160)),  2)</f>
        <v>0</v>
      </c>
      <c r="I37" s="117">
        <v>0</v>
      </c>
      <c r="J37" s="116">
        <f>0</f>
        <v>0</v>
      </c>
      <c r="L37" s="35"/>
    </row>
    <row r="38" hidden="1" s="1" customFormat="1" ht="6.96" customHeight="1">
      <c r="B38" s="35"/>
      <c r="I38" s="109"/>
      <c r="L38" s="35"/>
    </row>
    <row r="39" hidden="1" s="1" customFormat="1" ht="25.44" customHeight="1">
      <c r="B39" s="35"/>
      <c r="C39" s="118"/>
      <c r="D39" s="119" t="s">
        <v>60</v>
      </c>
      <c r="E39" s="69"/>
      <c r="F39" s="69"/>
      <c r="G39" s="120" t="s">
        <v>61</v>
      </c>
      <c r="H39" s="121" t="s">
        <v>62</v>
      </c>
      <c r="I39" s="122"/>
      <c r="J39" s="123">
        <f>SUM(J30:J37)</f>
        <v>0</v>
      </c>
      <c r="K39" s="124"/>
      <c r="L39" s="35"/>
    </row>
    <row r="40" hidden="1" s="1" customFormat="1" ht="14.4" customHeight="1">
      <c r="B40" s="50"/>
      <c r="C40" s="51"/>
      <c r="D40" s="51"/>
      <c r="E40" s="51"/>
      <c r="F40" s="51"/>
      <c r="G40" s="51"/>
      <c r="H40" s="51"/>
      <c r="I40" s="125"/>
      <c r="J40" s="51"/>
      <c r="K40" s="51"/>
      <c r="L40" s="35"/>
    </row>
    <row r="41" hidden="1"/>
    <row r="42" hidden="1"/>
    <row r="43" hidden="1"/>
    <row r="44" s="1" customFormat="1" ht="6.96" customHeight="1">
      <c r="B44" s="52"/>
      <c r="C44" s="53"/>
      <c r="D44" s="53"/>
      <c r="E44" s="53"/>
      <c r="F44" s="53"/>
      <c r="G44" s="53"/>
      <c r="H44" s="53"/>
      <c r="I44" s="126"/>
      <c r="J44" s="53"/>
      <c r="K44" s="53"/>
      <c r="L44" s="35"/>
    </row>
    <row r="45" s="1" customFormat="1" ht="24.96" customHeight="1">
      <c r="B45" s="35"/>
      <c r="C45" s="20" t="s">
        <v>113</v>
      </c>
      <c r="I45" s="109"/>
      <c r="L45" s="35"/>
    </row>
    <row r="46" s="1" customFormat="1" ht="6.96" customHeight="1">
      <c r="B46" s="35"/>
      <c r="I46" s="109"/>
      <c r="L46" s="35"/>
    </row>
    <row r="47" s="1" customFormat="1" ht="12" customHeight="1">
      <c r="B47" s="35"/>
      <c r="C47" s="28" t="s">
        <v>16</v>
      </c>
      <c r="I47" s="109"/>
      <c r="L47" s="35"/>
    </row>
    <row r="48" s="1" customFormat="1" ht="16.5" customHeight="1">
      <c r="B48" s="35"/>
      <c r="E48" s="108" t="str">
        <f>E7</f>
        <v>Dvůr Králové nad Labem - ul. Čelakovského - rekonstrukce</v>
      </c>
      <c r="F48" s="28"/>
      <c r="G48" s="28"/>
      <c r="H48" s="28"/>
      <c r="I48" s="109"/>
      <c r="L48" s="35"/>
    </row>
    <row r="49" s="1" customFormat="1" ht="12" customHeight="1">
      <c r="B49" s="35"/>
      <c r="C49" s="28" t="s">
        <v>111</v>
      </c>
      <c r="I49" s="109"/>
      <c r="L49" s="35"/>
    </row>
    <row r="50" s="1" customFormat="1" ht="16.5" customHeight="1">
      <c r="B50" s="35"/>
      <c r="E50" s="56" t="str">
        <f>E9</f>
        <v>1301656 - SO 801 Terénní a sadové úpravy</v>
      </c>
      <c r="F50" s="1"/>
      <c r="G50" s="1"/>
      <c r="H50" s="1"/>
      <c r="I50" s="109"/>
      <c r="L50" s="35"/>
    </row>
    <row r="51" s="1" customFormat="1" ht="6.96" customHeight="1">
      <c r="B51" s="35"/>
      <c r="I51" s="109"/>
      <c r="L51" s="35"/>
    </row>
    <row r="52" s="1" customFormat="1" ht="12" customHeight="1">
      <c r="B52" s="35"/>
      <c r="C52" s="28" t="s">
        <v>24</v>
      </c>
      <c r="F52" s="16" t="str">
        <f>F12</f>
        <v>Dvůr Králové nad Labem</v>
      </c>
      <c r="I52" s="110" t="s">
        <v>26</v>
      </c>
      <c r="J52" s="58" t="str">
        <f>IF(J12="","",J12)</f>
        <v>14. 2. 2019</v>
      </c>
      <c r="L52" s="35"/>
    </row>
    <row r="53" s="1" customFormat="1" ht="6.96" customHeight="1">
      <c r="B53" s="35"/>
      <c r="I53" s="109"/>
      <c r="L53" s="35"/>
    </row>
    <row r="54" s="1" customFormat="1" ht="24.9" customHeight="1">
      <c r="B54" s="35"/>
      <c r="C54" s="28" t="s">
        <v>34</v>
      </c>
      <c r="F54" s="16" t="str">
        <f>E15</f>
        <v>Město Dvůr Králové nad Labem</v>
      </c>
      <c r="I54" s="110" t="s">
        <v>42</v>
      </c>
      <c r="J54" s="33" t="str">
        <f>E21</f>
        <v>TENET spol. s r.o. architektonický ateliér</v>
      </c>
      <c r="L54" s="35"/>
    </row>
    <row r="55" s="1" customFormat="1" ht="13.65" customHeight="1">
      <c r="B55" s="35"/>
      <c r="C55" s="28" t="s">
        <v>40</v>
      </c>
      <c r="F55" s="16" t="str">
        <f>IF(E18="","",E18)</f>
        <v>Vyplň údaj</v>
      </c>
      <c r="I55" s="110" t="s">
        <v>47</v>
      </c>
      <c r="J55" s="33" t="str">
        <f>E24</f>
        <v xml:space="preserve"> </v>
      </c>
      <c r="L55" s="35"/>
    </row>
    <row r="56" s="1" customFormat="1" ht="10.32" customHeight="1">
      <c r="B56" s="35"/>
      <c r="I56" s="109"/>
      <c r="L56" s="35"/>
    </row>
    <row r="57" s="1" customFormat="1" ht="29.28" customHeight="1">
      <c r="B57" s="35"/>
      <c r="C57" s="127" t="s">
        <v>114</v>
      </c>
      <c r="D57" s="118"/>
      <c r="E57" s="118"/>
      <c r="F57" s="118"/>
      <c r="G57" s="118"/>
      <c r="H57" s="118"/>
      <c r="I57" s="128"/>
      <c r="J57" s="129" t="s">
        <v>115</v>
      </c>
      <c r="K57" s="118"/>
      <c r="L57" s="35"/>
    </row>
    <row r="58" s="1" customFormat="1" ht="10.32" customHeight="1">
      <c r="B58" s="35"/>
      <c r="I58" s="109"/>
      <c r="L58" s="35"/>
    </row>
    <row r="59" s="1" customFormat="1" ht="22.8" customHeight="1">
      <c r="B59" s="35"/>
      <c r="C59" s="130" t="s">
        <v>116</v>
      </c>
      <c r="I59" s="109"/>
      <c r="J59" s="82">
        <f>J87</f>
        <v>0</v>
      </c>
      <c r="L59" s="35"/>
      <c r="AU59" s="16" t="s">
        <v>117</v>
      </c>
    </row>
    <row r="60" s="7" customFormat="1" ht="24.96" customHeight="1">
      <c r="B60" s="131"/>
      <c r="D60" s="132" t="s">
        <v>171</v>
      </c>
      <c r="E60" s="133"/>
      <c r="F60" s="133"/>
      <c r="G60" s="133"/>
      <c r="H60" s="133"/>
      <c r="I60" s="134"/>
      <c r="J60" s="135">
        <f>J88</f>
        <v>0</v>
      </c>
      <c r="L60" s="131"/>
    </row>
    <row r="61" s="12" customFormat="1" ht="19.92" customHeight="1">
      <c r="B61" s="189"/>
      <c r="D61" s="190" t="s">
        <v>172</v>
      </c>
      <c r="E61" s="191"/>
      <c r="F61" s="191"/>
      <c r="G61" s="191"/>
      <c r="H61" s="191"/>
      <c r="I61" s="192"/>
      <c r="J61" s="193">
        <f>J89</f>
        <v>0</v>
      </c>
      <c r="L61" s="189"/>
    </row>
    <row r="62" s="12" customFormat="1" ht="14.88" customHeight="1">
      <c r="B62" s="189"/>
      <c r="D62" s="190" t="s">
        <v>1309</v>
      </c>
      <c r="E62" s="191"/>
      <c r="F62" s="191"/>
      <c r="G62" s="191"/>
      <c r="H62" s="191"/>
      <c r="I62" s="192"/>
      <c r="J62" s="193">
        <f>J128</f>
        <v>0</v>
      </c>
      <c r="L62" s="189"/>
    </row>
    <row r="63" s="12" customFormat="1" ht="19.92" customHeight="1">
      <c r="B63" s="189"/>
      <c r="D63" s="190" t="s">
        <v>1310</v>
      </c>
      <c r="E63" s="191"/>
      <c r="F63" s="191"/>
      <c r="G63" s="191"/>
      <c r="H63" s="191"/>
      <c r="I63" s="192"/>
      <c r="J63" s="193">
        <f>J144</f>
        <v>0</v>
      </c>
      <c r="L63" s="189"/>
    </row>
    <row r="64" s="12" customFormat="1" ht="19.92" customHeight="1">
      <c r="B64" s="189"/>
      <c r="D64" s="190" t="s">
        <v>182</v>
      </c>
      <c r="E64" s="191"/>
      <c r="F64" s="191"/>
      <c r="G64" s="191"/>
      <c r="H64" s="191"/>
      <c r="I64" s="192"/>
      <c r="J64" s="193">
        <f>J151</f>
        <v>0</v>
      </c>
      <c r="L64" s="189"/>
    </row>
    <row r="65" s="12" customFormat="1" ht="14.88" customHeight="1">
      <c r="B65" s="189"/>
      <c r="D65" s="190" t="s">
        <v>1311</v>
      </c>
      <c r="E65" s="191"/>
      <c r="F65" s="191"/>
      <c r="G65" s="191"/>
      <c r="H65" s="191"/>
      <c r="I65" s="192"/>
      <c r="J65" s="193">
        <f>J152</f>
        <v>0</v>
      </c>
      <c r="L65" s="189"/>
    </row>
    <row r="66" s="7" customFormat="1" ht="24.96" customHeight="1">
      <c r="B66" s="131"/>
      <c r="D66" s="132" t="s">
        <v>829</v>
      </c>
      <c r="E66" s="133"/>
      <c r="F66" s="133"/>
      <c r="G66" s="133"/>
      <c r="H66" s="133"/>
      <c r="I66" s="134"/>
      <c r="J66" s="135">
        <f>J154</f>
        <v>0</v>
      </c>
      <c r="L66" s="131"/>
    </row>
    <row r="67" s="12" customFormat="1" ht="19.92" customHeight="1">
      <c r="B67" s="189"/>
      <c r="D67" s="190" t="s">
        <v>830</v>
      </c>
      <c r="E67" s="191"/>
      <c r="F67" s="191"/>
      <c r="G67" s="191"/>
      <c r="H67" s="191"/>
      <c r="I67" s="192"/>
      <c r="J67" s="193">
        <f>J155</f>
        <v>0</v>
      </c>
      <c r="L67" s="189"/>
    </row>
    <row r="68" s="1" customFormat="1" ht="21.84" customHeight="1">
      <c r="B68" s="35"/>
      <c r="I68" s="109"/>
      <c r="L68" s="35"/>
    </row>
    <row r="69" s="1" customFormat="1" ht="6.96" customHeight="1">
      <c r="B69" s="50"/>
      <c r="C69" s="51"/>
      <c r="D69" s="51"/>
      <c r="E69" s="51"/>
      <c r="F69" s="51"/>
      <c r="G69" s="51"/>
      <c r="H69" s="51"/>
      <c r="I69" s="125"/>
      <c r="J69" s="51"/>
      <c r="K69" s="51"/>
      <c r="L69" s="35"/>
    </row>
    <row r="73" s="1" customFormat="1" ht="6.96" customHeight="1">
      <c r="B73" s="52"/>
      <c r="C73" s="53"/>
      <c r="D73" s="53"/>
      <c r="E73" s="53"/>
      <c r="F73" s="53"/>
      <c r="G73" s="53"/>
      <c r="H73" s="53"/>
      <c r="I73" s="126"/>
      <c r="J73" s="53"/>
      <c r="K73" s="53"/>
      <c r="L73" s="35"/>
    </row>
    <row r="74" s="1" customFormat="1" ht="24.96" customHeight="1">
      <c r="B74" s="35"/>
      <c r="C74" s="20" t="s">
        <v>119</v>
      </c>
      <c r="I74" s="109"/>
      <c r="L74" s="35"/>
    </row>
    <row r="75" s="1" customFormat="1" ht="6.96" customHeight="1">
      <c r="B75" s="35"/>
      <c r="I75" s="109"/>
      <c r="L75" s="35"/>
    </row>
    <row r="76" s="1" customFormat="1" ht="12" customHeight="1">
      <c r="B76" s="35"/>
      <c r="C76" s="28" t="s">
        <v>16</v>
      </c>
      <c r="I76" s="109"/>
      <c r="L76" s="35"/>
    </row>
    <row r="77" s="1" customFormat="1" ht="16.5" customHeight="1">
      <c r="B77" s="35"/>
      <c r="E77" s="108" t="str">
        <f>E7</f>
        <v>Dvůr Králové nad Labem - ul. Čelakovského - rekonstrukce</v>
      </c>
      <c r="F77" s="28"/>
      <c r="G77" s="28"/>
      <c r="H77" s="28"/>
      <c r="I77" s="109"/>
      <c r="L77" s="35"/>
    </row>
    <row r="78" s="1" customFormat="1" ht="12" customHeight="1">
      <c r="B78" s="35"/>
      <c r="C78" s="28" t="s">
        <v>111</v>
      </c>
      <c r="I78" s="109"/>
      <c r="L78" s="35"/>
    </row>
    <row r="79" s="1" customFormat="1" ht="16.5" customHeight="1">
      <c r="B79" s="35"/>
      <c r="E79" s="56" t="str">
        <f>E9</f>
        <v>1301656 - SO 801 Terénní a sadové úpravy</v>
      </c>
      <c r="F79" s="1"/>
      <c r="G79" s="1"/>
      <c r="H79" s="1"/>
      <c r="I79" s="109"/>
      <c r="L79" s="35"/>
    </row>
    <row r="80" s="1" customFormat="1" ht="6.96" customHeight="1">
      <c r="B80" s="35"/>
      <c r="I80" s="109"/>
      <c r="L80" s="35"/>
    </row>
    <row r="81" s="1" customFormat="1" ht="12" customHeight="1">
      <c r="B81" s="35"/>
      <c r="C81" s="28" t="s">
        <v>24</v>
      </c>
      <c r="F81" s="16" t="str">
        <f>F12</f>
        <v>Dvůr Králové nad Labem</v>
      </c>
      <c r="I81" s="110" t="s">
        <v>26</v>
      </c>
      <c r="J81" s="58" t="str">
        <f>IF(J12="","",J12)</f>
        <v>14. 2. 2019</v>
      </c>
      <c r="L81" s="35"/>
    </row>
    <row r="82" s="1" customFormat="1" ht="6.96" customHeight="1">
      <c r="B82" s="35"/>
      <c r="I82" s="109"/>
      <c r="L82" s="35"/>
    </row>
    <row r="83" s="1" customFormat="1" ht="24.9" customHeight="1">
      <c r="B83" s="35"/>
      <c r="C83" s="28" t="s">
        <v>34</v>
      </c>
      <c r="F83" s="16" t="str">
        <f>E15</f>
        <v>Město Dvůr Králové nad Labem</v>
      </c>
      <c r="I83" s="110" t="s">
        <v>42</v>
      </c>
      <c r="J83" s="33" t="str">
        <f>E21</f>
        <v>TENET spol. s r.o. architektonický ateliér</v>
      </c>
      <c r="L83" s="35"/>
    </row>
    <row r="84" s="1" customFormat="1" ht="13.65" customHeight="1">
      <c r="B84" s="35"/>
      <c r="C84" s="28" t="s">
        <v>40</v>
      </c>
      <c r="F84" s="16" t="str">
        <f>IF(E18="","",E18)</f>
        <v>Vyplň údaj</v>
      </c>
      <c r="I84" s="110" t="s">
        <v>47</v>
      </c>
      <c r="J84" s="33" t="str">
        <f>E24</f>
        <v xml:space="preserve"> </v>
      </c>
      <c r="L84" s="35"/>
    </row>
    <row r="85" s="1" customFormat="1" ht="10.32" customHeight="1">
      <c r="B85" s="35"/>
      <c r="I85" s="109"/>
      <c r="L85" s="35"/>
    </row>
    <row r="86" s="8" customFormat="1" ht="29.28" customHeight="1">
      <c r="B86" s="136"/>
      <c r="C86" s="137" t="s">
        <v>120</v>
      </c>
      <c r="D86" s="138" t="s">
        <v>69</v>
      </c>
      <c r="E86" s="138" t="s">
        <v>65</v>
      </c>
      <c r="F86" s="138" t="s">
        <v>66</v>
      </c>
      <c r="G86" s="138" t="s">
        <v>121</v>
      </c>
      <c r="H86" s="138" t="s">
        <v>122</v>
      </c>
      <c r="I86" s="139" t="s">
        <v>123</v>
      </c>
      <c r="J86" s="138" t="s">
        <v>115</v>
      </c>
      <c r="K86" s="140" t="s">
        <v>124</v>
      </c>
      <c r="L86" s="136"/>
      <c r="M86" s="74" t="s">
        <v>1</v>
      </c>
      <c r="N86" s="75" t="s">
        <v>54</v>
      </c>
      <c r="O86" s="75" t="s">
        <v>125</v>
      </c>
      <c r="P86" s="75" t="s">
        <v>126</v>
      </c>
      <c r="Q86" s="75" t="s">
        <v>127</v>
      </c>
      <c r="R86" s="75" t="s">
        <v>128</v>
      </c>
      <c r="S86" s="75" t="s">
        <v>129</v>
      </c>
      <c r="T86" s="76" t="s">
        <v>130</v>
      </c>
    </row>
    <row r="87" s="1" customFormat="1" ht="22.8" customHeight="1">
      <c r="B87" s="35"/>
      <c r="C87" s="79" t="s">
        <v>131</v>
      </c>
      <c r="I87" s="109"/>
      <c r="J87" s="141">
        <f>BK87</f>
        <v>0</v>
      </c>
      <c r="L87" s="35"/>
      <c r="M87" s="77"/>
      <c r="N87" s="61"/>
      <c r="O87" s="61"/>
      <c r="P87" s="142">
        <f>P88+P154</f>
        <v>0</v>
      </c>
      <c r="Q87" s="61"/>
      <c r="R87" s="142">
        <f>R88+R154</f>
        <v>0.045577706000000003</v>
      </c>
      <c r="S87" s="61"/>
      <c r="T87" s="143">
        <f>T88+T154</f>
        <v>0</v>
      </c>
      <c r="AT87" s="16" t="s">
        <v>83</v>
      </c>
      <c r="AU87" s="16" t="s">
        <v>117</v>
      </c>
      <c r="BK87" s="144">
        <f>BK88+BK154</f>
        <v>0</v>
      </c>
    </row>
    <row r="88" s="9" customFormat="1" ht="25.92" customHeight="1">
      <c r="B88" s="145"/>
      <c r="D88" s="146" t="s">
        <v>83</v>
      </c>
      <c r="E88" s="147" t="s">
        <v>188</v>
      </c>
      <c r="F88" s="147" t="s">
        <v>189</v>
      </c>
      <c r="I88" s="148"/>
      <c r="J88" s="149">
        <f>BK88</f>
        <v>0</v>
      </c>
      <c r="L88" s="145"/>
      <c r="M88" s="150"/>
      <c r="N88" s="151"/>
      <c r="O88" s="151"/>
      <c r="P88" s="152">
        <f>P89+P144+P151</f>
        <v>0</v>
      </c>
      <c r="Q88" s="151"/>
      <c r="R88" s="152">
        <f>R89+R144+R151</f>
        <v>0.030221456000000001</v>
      </c>
      <c r="S88" s="151"/>
      <c r="T88" s="153">
        <f>T89+T144+T151</f>
        <v>0</v>
      </c>
      <c r="AR88" s="146" t="s">
        <v>23</v>
      </c>
      <c r="AT88" s="154" t="s">
        <v>83</v>
      </c>
      <c r="AU88" s="154" t="s">
        <v>84</v>
      </c>
      <c r="AY88" s="146" t="s">
        <v>135</v>
      </c>
      <c r="BK88" s="155">
        <f>BK89+BK144+BK151</f>
        <v>0</v>
      </c>
    </row>
    <row r="89" s="9" customFormat="1" ht="22.8" customHeight="1">
      <c r="B89" s="145"/>
      <c r="D89" s="146" t="s">
        <v>83</v>
      </c>
      <c r="E89" s="194" t="s">
        <v>23</v>
      </c>
      <c r="F89" s="194" t="s">
        <v>190</v>
      </c>
      <c r="I89" s="148"/>
      <c r="J89" s="195">
        <f>BK89</f>
        <v>0</v>
      </c>
      <c r="L89" s="145"/>
      <c r="M89" s="150"/>
      <c r="N89" s="151"/>
      <c r="O89" s="151"/>
      <c r="P89" s="152">
        <f>P90+SUM(P91:P128)</f>
        <v>0</v>
      </c>
      <c r="Q89" s="151"/>
      <c r="R89" s="152">
        <f>R90+SUM(R91:R128)</f>
        <v>0.030221456000000001</v>
      </c>
      <c r="S89" s="151"/>
      <c r="T89" s="153">
        <f>T90+SUM(T91:T128)</f>
        <v>0</v>
      </c>
      <c r="AR89" s="146" t="s">
        <v>23</v>
      </c>
      <c r="AT89" s="154" t="s">
        <v>83</v>
      </c>
      <c r="AU89" s="154" t="s">
        <v>23</v>
      </c>
      <c r="AY89" s="146" t="s">
        <v>135</v>
      </c>
      <c r="BK89" s="155">
        <f>BK90+SUM(BK91:BK128)</f>
        <v>0</v>
      </c>
    </row>
    <row r="90" s="1" customFormat="1" ht="16.5" customHeight="1">
      <c r="B90" s="156"/>
      <c r="C90" s="157" t="s">
        <v>23</v>
      </c>
      <c r="D90" s="157" t="s">
        <v>136</v>
      </c>
      <c r="E90" s="158" t="s">
        <v>1312</v>
      </c>
      <c r="F90" s="159" t="s">
        <v>1313</v>
      </c>
      <c r="G90" s="160" t="s">
        <v>402</v>
      </c>
      <c r="H90" s="161">
        <v>12</v>
      </c>
      <c r="I90" s="162"/>
      <c r="J90" s="163">
        <f>ROUND(I90*H90,2)</f>
        <v>0</v>
      </c>
      <c r="K90" s="159" t="s">
        <v>194</v>
      </c>
      <c r="L90" s="35"/>
      <c r="M90" s="164" t="s">
        <v>1</v>
      </c>
      <c r="N90" s="165" t="s">
        <v>55</v>
      </c>
      <c r="O90" s="65"/>
      <c r="P90" s="166">
        <f>O90*H90</f>
        <v>0</v>
      </c>
      <c r="Q90" s="166">
        <v>9.2788000000000007E-05</v>
      </c>
      <c r="R90" s="166">
        <f>Q90*H90</f>
        <v>0.0011134560000000001</v>
      </c>
      <c r="S90" s="166">
        <v>0</v>
      </c>
      <c r="T90" s="167">
        <f>S90*H90</f>
        <v>0</v>
      </c>
      <c r="AR90" s="16" t="s">
        <v>154</v>
      </c>
      <c r="AT90" s="16" t="s">
        <v>136</v>
      </c>
      <c r="AU90" s="16" t="s">
        <v>93</v>
      </c>
      <c r="AY90" s="16" t="s">
        <v>135</v>
      </c>
      <c r="BE90" s="168">
        <f>IF(N90="základní",J90,0)</f>
        <v>0</v>
      </c>
      <c r="BF90" s="168">
        <f>IF(N90="snížená",J90,0)</f>
        <v>0</v>
      </c>
      <c r="BG90" s="168">
        <f>IF(N90="zákl. přenesená",J90,0)</f>
        <v>0</v>
      </c>
      <c r="BH90" s="168">
        <f>IF(N90="sníž. přenesená",J90,0)</f>
        <v>0</v>
      </c>
      <c r="BI90" s="168">
        <f>IF(N90="nulová",J90,0)</f>
        <v>0</v>
      </c>
      <c r="BJ90" s="16" t="s">
        <v>23</v>
      </c>
      <c r="BK90" s="168">
        <f>ROUND(I90*H90,2)</f>
        <v>0</v>
      </c>
      <c r="BL90" s="16" t="s">
        <v>154</v>
      </c>
      <c r="BM90" s="16" t="s">
        <v>1314</v>
      </c>
    </row>
    <row r="91" s="1" customFormat="1" ht="16.5" customHeight="1">
      <c r="B91" s="156"/>
      <c r="C91" s="157" t="s">
        <v>93</v>
      </c>
      <c r="D91" s="157" t="s">
        <v>136</v>
      </c>
      <c r="E91" s="158" t="s">
        <v>1315</v>
      </c>
      <c r="F91" s="159" t="s">
        <v>1316</v>
      </c>
      <c r="G91" s="160" t="s">
        <v>193</v>
      </c>
      <c r="H91" s="161">
        <v>84.120000000000005</v>
      </c>
      <c r="I91" s="162"/>
      <c r="J91" s="163">
        <f>ROUND(I91*H91,2)</f>
        <v>0</v>
      </c>
      <c r="K91" s="159" t="s">
        <v>194</v>
      </c>
      <c r="L91" s="35"/>
      <c r="M91" s="164" t="s">
        <v>1</v>
      </c>
      <c r="N91" s="165" t="s">
        <v>55</v>
      </c>
      <c r="O91" s="65"/>
      <c r="P91" s="166">
        <f>O91*H91</f>
        <v>0</v>
      </c>
      <c r="Q91" s="166">
        <v>0</v>
      </c>
      <c r="R91" s="166">
        <f>Q91*H91</f>
        <v>0</v>
      </c>
      <c r="S91" s="166">
        <v>0</v>
      </c>
      <c r="T91" s="167">
        <f>S91*H91</f>
        <v>0</v>
      </c>
      <c r="AR91" s="16" t="s">
        <v>154</v>
      </c>
      <c r="AT91" s="16" t="s">
        <v>136</v>
      </c>
      <c r="AU91" s="16" t="s">
        <v>93</v>
      </c>
      <c r="AY91" s="16" t="s">
        <v>135</v>
      </c>
      <c r="BE91" s="168">
        <f>IF(N91="základní",J91,0)</f>
        <v>0</v>
      </c>
      <c r="BF91" s="168">
        <f>IF(N91="snížená",J91,0)</f>
        <v>0</v>
      </c>
      <c r="BG91" s="168">
        <f>IF(N91="zákl. přenesená",J91,0)</f>
        <v>0</v>
      </c>
      <c r="BH91" s="168">
        <f>IF(N91="sníž. přenesená",J91,0)</f>
        <v>0</v>
      </c>
      <c r="BI91" s="168">
        <f>IF(N91="nulová",J91,0)</f>
        <v>0</v>
      </c>
      <c r="BJ91" s="16" t="s">
        <v>23</v>
      </c>
      <c r="BK91" s="168">
        <f>ROUND(I91*H91,2)</f>
        <v>0</v>
      </c>
      <c r="BL91" s="16" t="s">
        <v>154</v>
      </c>
      <c r="BM91" s="16" t="s">
        <v>1317</v>
      </c>
    </row>
    <row r="92" s="10" customFormat="1">
      <c r="B92" s="169"/>
      <c r="D92" s="170" t="s">
        <v>143</v>
      </c>
      <c r="E92" s="171" t="s">
        <v>1</v>
      </c>
      <c r="F92" s="172" t="s">
        <v>196</v>
      </c>
      <c r="H92" s="171" t="s">
        <v>1</v>
      </c>
      <c r="I92" s="173"/>
      <c r="L92" s="169"/>
      <c r="M92" s="174"/>
      <c r="N92" s="175"/>
      <c r="O92" s="175"/>
      <c r="P92" s="175"/>
      <c r="Q92" s="175"/>
      <c r="R92" s="175"/>
      <c r="S92" s="175"/>
      <c r="T92" s="176"/>
      <c r="AT92" s="171" t="s">
        <v>143</v>
      </c>
      <c r="AU92" s="171" t="s">
        <v>93</v>
      </c>
      <c r="AV92" s="10" t="s">
        <v>23</v>
      </c>
      <c r="AW92" s="10" t="s">
        <v>46</v>
      </c>
      <c r="AX92" s="10" t="s">
        <v>84</v>
      </c>
      <c r="AY92" s="171" t="s">
        <v>135</v>
      </c>
    </row>
    <row r="93" s="11" customFormat="1">
      <c r="B93" s="177"/>
      <c r="D93" s="170" t="s">
        <v>143</v>
      </c>
      <c r="E93" s="178" t="s">
        <v>1</v>
      </c>
      <c r="F93" s="179" t="s">
        <v>1318</v>
      </c>
      <c r="H93" s="180">
        <v>84.120000000000005</v>
      </c>
      <c r="I93" s="181"/>
      <c r="L93" s="177"/>
      <c r="M93" s="182"/>
      <c r="N93" s="183"/>
      <c r="O93" s="183"/>
      <c r="P93" s="183"/>
      <c r="Q93" s="183"/>
      <c r="R93" s="183"/>
      <c r="S93" s="183"/>
      <c r="T93" s="184"/>
      <c r="AT93" s="178" t="s">
        <v>143</v>
      </c>
      <c r="AU93" s="178" t="s">
        <v>93</v>
      </c>
      <c r="AV93" s="11" t="s">
        <v>93</v>
      </c>
      <c r="AW93" s="11" t="s">
        <v>46</v>
      </c>
      <c r="AX93" s="11" t="s">
        <v>23</v>
      </c>
      <c r="AY93" s="178" t="s">
        <v>135</v>
      </c>
    </row>
    <row r="94" s="1" customFormat="1" ht="16.5" customHeight="1">
      <c r="B94" s="156"/>
      <c r="C94" s="157" t="s">
        <v>150</v>
      </c>
      <c r="D94" s="157" t="s">
        <v>136</v>
      </c>
      <c r="E94" s="158" t="s">
        <v>1319</v>
      </c>
      <c r="F94" s="159" t="s">
        <v>1320</v>
      </c>
      <c r="G94" s="160" t="s">
        <v>193</v>
      </c>
      <c r="H94" s="161">
        <v>84.120000000000005</v>
      </c>
      <c r="I94" s="162"/>
      <c r="J94" s="163">
        <f>ROUND(I94*H94,2)</f>
        <v>0</v>
      </c>
      <c r="K94" s="159" t="s">
        <v>194</v>
      </c>
      <c r="L94" s="35"/>
      <c r="M94" s="164" t="s">
        <v>1</v>
      </c>
      <c r="N94" s="165" t="s">
        <v>55</v>
      </c>
      <c r="O94" s="65"/>
      <c r="P94" s="166">
        <f>O94*H94</f>
        <v>0</v>
      </c>
      <c r="Q94" s="166">
        <v>0</v>
      </c>
      <c r="R94" s="166">
        <f>Q94*H94</f>
        <v>0</v>
      </c>
      <c r="S94" s="166">
        <v>0</v>
      </c>
      <c r="T94" s="167">
        <f>S94*H94</f>
        <v>0</v>
      </c>
      <c r="AR94" s="16" t="s">
        <v>154</v>
      </c>
      <c r="AT94" s="16" t="s">
        <v>136</v>
      </c>
      <c r="AU94" s="16" t="s">
        <v>93</v>
      </c>
      <c r="AY94" s="16" t="s">
        <v>135</v>
      </c>
      <c r="BE94" s="168">
        <f>IF(N94="základní",J94,0)</f>
        <v>0</v>
      </c>
      <c r="BF94" s="168">
        <f>IF(N94="snížená",J94,0)</f>
        <v>0</v>
      </c>
      <c r="BG94" s="168">
        <f>IF(N94="zákl. přenesená",J94,0)</f>
        <v>0</v>
      </c>
      <c r="BH94" s="168">
        <f>IF(N94="sníž. přenesená",J94,0)</f>
        <v>0</v>
      </c>
      <c r="BI94" s="168">
        <f>IF(N94="nulová",J94,0)</f>
        <v>0</v>
      </c>
      <c r="BJ94" s="16" t="s">
        <v>23</v>
      </c>
      <c r="BK94" s="168">
        <f>ROUND(I94*H94,2)</f>
        <v>0</v>
      </c>
      <c r="BL94" s="16" t="s">
        <v>154</v>
      </c>
      <c r="BM94" s="16" t="s">
        <v>1321</v>
      </c>
    </row>
    <row r="95" s="10" customFormat="1">
      <c r="B95" s="169"/>
      <c r="D95" s="170" t="s">
        <v>143</v>
      </c>
      <c r="E95" s="171" t="s">
        <v>1</v>
      </c>
      <c r="F95" s="172" t="s">
        <v>201</v>
      </c>
      <c r="H95" s="171" t="s">
        <v>1</v>
      </c>
      <c r="I95" s="173"/>
      <c r="L95" s="169"/>
      <c r="M95" s="174"/>
      <c r="N95" s="175"/>
      <c r="O95" s="175"/>
      <c r="P95" s="175"/>
      <c r="Q95" s="175"/>
      <c r="R95" s="175"/>
      <c r="S95" s="175"/>
      <c r="T95" s="176"/>
      <c r="AT95" s="171" t="s">
        <v>143</v>
      </c>
      <c r="AU95" s="171" t="s">
        <v>93</v>
      </c>
      <c r="AV95" s="10" t="s">
        <v>23</v>
      </c>
      <c r="AW95" s="10" t="s">
        <v>46</v>
      </c>
      <c r="AX95" s="10" t="s">
        <v>84</v>
      </c>
      <c r="AY95" s="171" t="s">
        <v>135</v>
      </c>
    </row>
    <row r="96" s="11" customFormat="1">
      <c r="B96" s="177"/>
      <c r="D96" s="170" t="s">
        <v>143</v>
      </c>
      <c r="E96" s="178" t="s">
        <v>1</v>
      </c>
      <c r="F96" s="179" t="s">
        <v>1318</v>
      </c>
      <c r="H96" s="180">
        <v>84.120000000000005</v>
      </c>
      <c r="I96" s="181"/>
      <c r="L96" s="177"/>
      <c r="M96" s="182"/>
      <c r="N96" s="183"/>
      <c r="O96" s="183"/>
      <c r="P96" s="183"/>
      <c r="Q96" s="183"/>
      <c r="R96" s="183"/>
      <c r="S96" s="183"/>
      <c r="T96" s="184"/>
      <c r="AT96" s="178" t="s">
        <v>143</v>
      </c>
      <c r="AU96" s="178" t="s">
        <v>93</v>
      </c>
      <c r="AV96" s="11" t="s">
        <v>93</v>
      </c>
      <c r="AW96" s="11" t="s">
        <v>46</v>
      </c>
      <c r="AX96" s="11" t="s">
        <v>23</v>
      </c>
      <c r="AY96" s="178" t="s">
        <v>135</v>
      </c>
    </row>
    <row r="97" s="1" customFormat="1" ht="16.5" customHeight="1">
      <c r="B97" s="156"/>
      <c r="C97" s="157" t="s">
        <v>154</v>
      </c>
      <c r="D97" s="157" t="s">
        <v>136</v>
      </c>
      <c r="E97" s="158" t="s">
        <v>848</v>
      </c>
      <c r="F97" s="159" t="s">
        <v>849</v>
      </c>
      <c r="G97" s="160" t="s">
        <v>193</v>
      </c>
      <c r="H97" s="161">
        <v>14</v>
      </c>
      <c r="I97" s="162"/>
      <c r="J97" s="163">
        <f>ROUND(I97*H97,2)</f>
        <v>0</v>
      </c>
      <c r="K97" s="159" t="s">
        <v>194</v>
      </c>
      <c r="L97" s="35"/>
      <c r="M97" s="164" t="s">
        <v>1</v>
      </c>
      <c r="N97" s="165" t="s">
        <v>55</v>
      </c>
      <c r="O97" s="65"/>
      <c r="P97" s="166">
        <f>O97*H97</f>
        <v>0</v>
      </c>
      <c r="Q97" s="166">
        <v>0</v>
      </c>
      <c r="R97" s="166">
        <f>Q97*H97</f>
        <v>0</v>
      </c>
      <c r="S97" s="166">
        <v>0</v>
      </c>
      <c r="T97" s="167">
        <f>S97*H97</f>
        <v>0</v>
      </c>
      <c r="AR97" s="16" t="s">
        <v>154</v>
      </c>
      <c r="AT97" s="16" t="s">
        <v>136</v>
      </c>
      <c r="AU97" s="16" t="s">
        <v>93</v>
      </c>
      <c r="AY97" s="16" t="s">
        <v>135</v>
      </c>
      <c r="BE97" s="168">
        <f>IF(N97="základní",J97,0)</f>
        <v>0</v>
      </c>
      <c r="BF97" s="168">
        <f>IF(N97="snížená",J97,0)</f>
        <v>0</v>
      </c>
      <c r="BG97" s="168">
        <f>IF(N97="zákl. přenesená",J97,0)</f>
        <v>0</v>
      </c>
      <c r="BH97" s="168">
        <f>IF(N97="sníž. přenesená",J97,0)</f>
        <v>0</v>
      </c>
      <c r="BI97" s="168">
        <f>IF(N97="nulová",J97,0)</f>
        <v>0</v>
      </c>
      <c r="BJ97" s="16" t="s">
        <v>23</v>
      </c>
      <c r="BK97" s="168">
        <f>ROUND(I97*H97,2)</f>
        <v>0</v>
      </c>
      <c r="BL97" s="16" t="s">
        <v>154</v>
      </c>
      <c r="BM97" s="16" t="s">
        <v>1322</v>
      </c>
    </row>
    <row r="98" s="10" customFormat="1">
      <c r="B98" s="169"/>
      <c r="D98" s="170" t="s">
        <v>143</v>
      </c>
      <c r="E98" s="171" t="s">
        <v>1</v>
      </c>
      <c r="F98" s="172" t="s">
        <v>196</v>
      </c>
      <c r="H98" s="171" t="s">
        <v>1</v>
      </c>
      <c r="I98" s="173"/>
      <c r="L98" s="169"/>
      <c r="M98" s="174"/>
      <c r="N98" s="175"/>
      <c r="O98" s="175"/>
      <c r="P98" s="175"/>
      <c r="Q98" s="175"/>
      <c r="R98" s="175"/>
      <c r="S98" s="175"/>
      <c r="T98" s="176"/>
      <c r="AT98" s="171" t="s">
        <v>143</v>
      </c>
      <c r="AU98" s="171" t="s">
        <v>93</v>
      </c>
      <c r="AV98" s="10" t="s">
        <v>23</v>
      </c>
      <c r="AW98" s="10" t="s">
        <v>46</v>
      </c>
      <c r="AX98" s="10" t="s">
        <v>84</v>
      </c>
      <c r="AY98" s="171" t="s">
        <v>135</v>
      </c>
    </row>
    <row r="99" s="11" customFormat="1">
      <c r="B99" s="177"/>
      <c r="D99" s="170" t="s">
        <v>143</v>
      </c>
      <c r="E99" s="178" t="s">
        <v>1</v>
      </c>
      <c r="F99" s="179" t="s">
        <v>1323</v>
      </c>
      <c r="H99" s="180">
        <v>14</v>
      </c>
      <c r="I99" s="181"/>
      <c r="L99" s="177"/>
      <c r="M99" s="182"/>
      <c r="N99" s="183"/>
      <c r="O99" s="183"/>
      <c r="P99" s="183"/>
      <c r="Q99" s="183"/>
      <c r="R99" s="183"/>
      <c r="S99" s="183"/>
      <c r="T99" s="184"/>
      <c r="AT99" s="178" t="s">
        <v>143</v>
      </c>
      <c r="AU99" s="178" t="s">
        <v>93</v>
      </c>
      <c r="AV99" s="11" t="s">
        <v>93</v>
      </c>
      <c r="AW99" s="11" t="s">
        <v>46</v>
      </c>
      <c r="AX99" s="11" t="s">
        <v>23</v>
      </c>
      <c r="AY99" s="178" t="s">
        <v>135</v>
      </c>
    </row>
    <row r="100" s="1" customFormat="1" ht="16.5" customHeight="1">
      <c r="B100" s="156"/>
      <c r="C100" s="157" t="s">
        <v>134</v>
      </c>
      <c r="D100" s="157" t="s">
        <v>136</v>
      </c>
      <c r="E100" s="158" t="s">
        <v>268</v>
      </c>
      <c r="F100" s="159" t="s">
        <v>269</v>
      </c>
      <c r="G100" s="160" t="s">
        <v>193</v>
      </c>
      <c r="H100" s="161">
        <v>70.120000000000005</v>
      </c>
      <c r="I100" s="162"/>
      <c r="J100" s="163">
        <f>ROUND(I100*H100,2)</f>
        <v>0</v>
      </c>
      <c r="K100" s="159" t="s">
        <v>194</v>
      </c>
      <c r="L100" s="35"/>
      <c r="M100" s="164" t="s">
        <v>1</v>
      </c>
      <c r="N100" s="165" t="s">
        <v>55</v>
      </c>
      <c r="O100" s="65"/>
      <c r="P100" s="166">
        <f>O100*H100</f>
        <v>0</v>
      </c>
      <c r="Q100" s="166">
        <v>0</v>
      </c>
      <c r="R100" s="166">
        <f>Q100*H100</f>
        <v>0</v>
      </c>
      <c r="S100" s="166">
        <v>0</v>
      </c>
      <c r="T100" s="167">
        <f>S100*H100</f>
        <v>0</v>
      </c>
      <c r="AR100" s="16" t="s">
        <v>154</v>
      </c>
      <c r="AT100" s="16" t="s">
        <v>136</v>
      </c>
      <c r="AU100" s="16" t="s">
        <v>93</v>
      </c>
      <c r="AY100" s="16" t="s">
        <v>135</v>
      </c>
      <c r="BE100" s="168">
        <f>IF(N100="základní",J100,0)</f>
        <v>0</v>
      </c>
      <c r="BF100" s="168">
        <f>IF(N100="snížená",J100,0)</f>
        <v>0</v>
      </c>
      <c r="BG100" s="168">
        <f>IF(N100="zákl. přenesená",J100,0)</f>
        <v>0</v>
      </c>
      <c r="BH100" s="168">
        <f>IF(N100="sníž. přenesená",J100,0)</f>
        <v>0</v>
      </c>
      <c r="BI100" s="168">
        <f>IF(N100="nulová",J100,0)</f>
        <v>0</v>
      </c>
      <c r="BJ100" s="16" t="s">
        <v>23</v>
      </c>
      <c r="BK100" s="168">
        <f>ROUND(I100*H100,2)</f>
        <v>0</v>
      </c>
      <c r="BL100" s="16" t="s">
        <v>154</v>
      </c>
      <c r="BM100" s="16" t="s">
        <v>1324</v>
      </c>
    </row>
    <row r="101" s="10" customFormat="1">
      <c r="B101" s="169"/>
      <c r="D101" s="170" t="s">
        <v>143</v>
      </c>
      <c r="E101" s="171" t="s">
        <v>1</v>
      </c>
      <c r="F101" s="172" t="s">
        <v>271</v>
      </c>
      <c r="H101" s="171" t="s">
        <v>1</v>
      </c>
      <c r="I101" s="173"/>
      <c r="L101" s="169"/>
      <c r="M101" s="174"/>
      <c r="N101" s="175"/>
      <c r="O101" s="175"/>
      <c r="P101" s="175"/>
      <c r="Q101" s="175"/>
      <c r="R101" s="175"/>
      <c r="S101" s="175"/>
      <c r="T101" s="176"/>
      <c r="AT101" s="171" t="s">
        <v>143</v>
      </c>
      <c r="AU101" s="171" t="s">
        <v>93</v>
      </c>
      <c r="AV101" s="10" t="s">
        <v>23</v>
      </c>
      <c r="AW101" s="10" t="s">
        <v>46</v>
      </c>
      <c r="AX101" s="10" t="s">
        <v>84</v>
      </c>
      <c r="AY101" s="171" t="s">
        <v>135</v>
      </c>
    </row>
    <row r="102" s="11" customFormat="1">
      <c r="B102" s="177"/>
      <c r="D102" s="170" t="s">
        <v>143</v>
      </c>
      <c r="E102" s="178" t="s">
        <v>1</v>
      </c>
      <c r="F102" s="179" t="s">
        <v>1325</v>
      </c>
      <c r="H102" s="180">
        <v>70.120000000000005</v>
      </c>
      <c r="I102" s="181"/>
      <c r="L102" s="177"/>
      <c r="M102" s="182"/>
      <c r="N102" s="183"/>
      <c r="O102" s="183"/>
      <c r="P102" s="183"/>
      <c r="Q102" s="183"/>
      <c r="R102" s="183"/>
      <c r="S102" s="183"/>
      <c r="T102" s="184"/>
      <c r="AT102" s="178" t="s">
        <v>143</v>
      </c>
      <c r="AU102" s="178" t="s">
        <v>93</v>
      </c>
      <c r="AV102" s="11" t="s">
        <v>93</v>
      </c>
      <c r="AW102" s="11" t="s">
        <v>46</v>
      </c>
      <c r="AX102" s="11" t="s">
        <v>23</v>
      </c>
      <c r="AY102" s="178" t="s">
        <v>135</v>
      </c>
    </row>
    <row r="103" s="1" customFormat="1" ht="16.5" customHeight="1">
      <c r="B103" s="156"/>
      <c r="C103" s="157" t="s">
        <v>162</v>
      </c>
      <c r="D103" s="157" t="s">
        <v>136</v>
      </c>
      <c r="E103" s="158" t="s">
        <v>272</v>
      </c>
      <c r="F103" s="159" t="s">
        <v>273</v>
      </c>
      <c r="G103" s="160" t="s">
        <v>193</v>
      </c>
      <c r="H103" s="161">
        <v>1192.04</v>
      </c>
      <c r="I103" s="162"/>
      <c r="J103" s="163">
        <f>ROUND(I103*H103,2)</f>
        <v>0</v>
      </c>
      <c r="K103" s="159" t="s">
        <v>194</v>
      </c>
      <c r="L103" s="35"/>
      <c r="M103" s="164" t="s">
        <v>1</v>
      </c>
      <c r="N103" s="165" t="s">
        <v>55</v>
      </c>
      <c r="O103" s="65"/>
      <c r="P103" s="166">
        <f>O103*H103</f>
        <v>0</v>
      </c>
      <c r="Q103" s="166">
        <v>0</v>
      </c>
      <c r="R103" s="166">
        <f>Q103*H103</f>
        <v>0</v>
      </c>
      <c r="S103" s="166">
        <v>0</v>
      </c>
      <c r="T103" s="167">
        <f>S103*H103</f>
        <v>0</v>
      </c>
      <c r="AR103" s="16" t="s">
        <v>154</v>
      </c>
      <c r="AT103" s="16" t="s">
        <v>136</v>
      </c>
      <c r="AU103" s="16" t="s">
        <v>93</v>
      </c>
      <c r="AY103" s="16" t="s">
        <v>135</v>
      </c>
      <c r="BE103" s="168">
        <f>IF(N103="základní",J103,0)</f>
        <v>0</v>
      </c>
      <c r="BF103" s="168">
        <f>IF(N103="snížená",J103,0)</f>
        <v>0</v>
      </c>
      <c r="BG103" s="168">
        <f>IF(N103="zákl. přenesená",J103,0)</f>
        <v>0</v>
      </c>
      <c r="BH103" s="168">
        <f>IF(N103="sníž. přenesená",J103,0)</f>
        <v>0</v>
      </c>
      <c r="BI103" s="168">
        <f>IF(N103="nulová",J103,0)</f>
        <v>0</v>
      </c>
      <c r="BJ103" s="16" t="s">
        <v>23</v>
      </c>
      <c r="BK103" s="168">
        <f>ROUND(I103*H103,2)</f>
        <v>0</v>
      </c>
      <c r="BL103" s="16" t="s">
        <v>154</v>
      </c>
      <c r="BM103" s="16" t="s">
        <v>1326</v>
      </c>
    </row>
    <row r="104" s="10" customFormat="1">
      <c r="B104" s="169"/>
      <c r="D104" s="170" t="s">
        <v>143</v>
      </c>
      <c r="E104" s="171" t="s">
        <v>1</v>
      </c>
      <c r="F104" s="172" t="s">
        <v>275</v>
      </c>
      <c r="H104" s="171" t="s">
        <v>1</v>
      </c>
      <c r="I104" s="173"/>
      <c r="L104" s="169"/>
      <c r="M104" s="174"/>
      <c r="N104" s="175"/>
      <c r="O104" s="175"/>
      <c r="P104" s="175"/>
      <c r="Q104" s="175"/>
      <c r="R104" s="175"/>
      <c r="S104" s="175"/>
      <c r="T104" s="176"/>
      <c r="AT104" s="171" t="s">
        <v>143</v>
      </c>
      <c r="AU104" s="171" t="s">
        <v>93</v>
      </c>
      <c r="AV104" s="10" t="s">
        <v>23</v>
      </c>
      <c r="AW104" s="10" t="s">
        <v>46</v>
      </c>
      <c r="AX104" s="10" t="s">
        <v>84</v>
      </c>
      <c r="AY104" s="171" t="s">
        <v>135</v>
      </c>
    </row>
    <row r="105" s="10" customFormat="1">
      <c r="B105" s="169"/>
      <c r="D105" s="170" t="s">
        <v>143</v>
      </c>
      <c r="E105" s="171" t="s">
        <v>1</v>
      </c>
      <c r="F105" s="172" t="s">
        <v>201</v>
      </c>
      <c r="H105" s="171" t="s">
        <v>1</v>
      </c>
      <c r="I105" s="173"/>
      <c r="L105" s="169"/>
      <c r="M105" s="174"/>
      <c r="N105" s="175"/>
      <c r="O105" s="175"/>
      <c r="P105" s="175"/>
      <c r="Q105" s="175"/>
      <c r="R105" s="175"/>
      <c r="S105" s="175"/>
      <c r="T105" s="176"/>
      <c r="AT105" s="171" t="s">
        <v>143</v>
      </c>
      <c r="AU105" s="171" t="s">
        <v>93</v>
      </c>
      <c r="AV105" s="10" t="s">
        <v>23</v>
      </c>
      <c r="AW105" s="10" t="s">
        <v>46</v>
      </c>
      <c r="AX105" s="10" t="s">
        <v>84</v>
      </c>
      <c r="AY105" s="171" t="s">
        <v>135</v>
      </c>
    </row>
    <row r="106" s="11" customFormat="1">
      <c r="B106" s="177"/>
      <c r="D106" s="170" t="s">
        <v>143</v>
      </c>
      <c r="E106" s="178" t="s">
        <v>1</v>
      </c>
      <c r="F106" s="179" t="s">
        <v>1327</v>
      </c>
      <c r="H106" s="180">
        <v>1192.04</v>
      </c>
      <c r="I106" s="181"/>
      <c r="L106" s="177"/>
      <c r="M106" s="182"/>
      <c r="N106" s="183"/>
      <c r="O106" s="183"/>
      <c r="P106" s="183"/>
      <c r="Q106" s="183"/>
      <c r="R106" s="183"/>
      <c r="S106" s="183"/>
      <c r="T106" s="184"/>
      <c r="AT106" s="178" t="s">
        <v>143</v>
      </c>
      <c r="AU106" s="178" t="s">
        <v>93</v>
      </c>
      <c r="AV106" s="11" t="s">
        <v>93</v>
      </c>
      <c r="AW106" s="11" t="s">
        <v>46</v>
      </c>
      <c r="AX106" s="11" t="s">
        <v>23</v>
      </c>
      <c r="AY106" s="178" t="s">
        <v>135</v>
      </c>
    </row>
    <row r="107" s="1" customFormat="1" ht="16.5" customHeight="1">
      <c r="B107" s="156"/>
      <c r="C107" s="157" t="s">
        <v>166</v>
      </c>
      <c r="D107" s="157" t="s">
        <v>136</v>
      </c>
      <c r="E107" s="158" t="s">
        <v>287</v>
      </c>
      <c r="F107" s="159" t="s">
        <v>288</v>
      </c>
      <c r="G107" s="160" t="s">
        <v>193</v>
      </c>
      <c r="H107" s="161">
        <v>70.120000000000005</v>
      </c>
      <c r="I107" s="162"/>
      <c r="J107" s="163">
        <f>ROUND(I107*H107,2)</f>
        <v>0</v>
      </c>
      <c r="K107" s="159" t="s">
        <v>194</v>
      </c>
      <c r="L107" s="35"/>
      <c r="M107" s="164" t="s">
        <v>1</v>
      </c>
      <c r="N107" s="165" t="s">
        <v>55</v>
      </c>
      <c r="O107" s="65"/>
      <c r="P107" s="166">
        <f>O107*H107</f>
        <v>0</v>
      </c>
      <c r="Q107" s="166">
        <v>0</v>
      </c>
      <c r="R107" s="166">
        <f>Q107*H107</f>
        <v>0</v>
      </c>
      <c r="S107" s="166">
        <v>0</v>
      </c>
      <c r="T107" s="167">
        <f>S107*H107</f>
        <v>0</v>
      </c>
      <c r="AR107" s="16" t="s">
        <v>154</v>
      </c>
      <c r="AT107" s="16" t="s">
        <v>136</v>
      </c>
      <c r="AU107" s="16" t="s">
        <v>93</v>
      </c>
      <c r="AY107" s="16" t="s">
        <v>135</v>
      </c>
      <c r="BE107" s="168">
        <f>IF(N107="základní",J107,0)</f>
        <v>0</v>
      </c>
      <c r="BF107" s="168">
        <f>IF(N107="snížená",J107,0)</f>
        <v>0</v>
      </c>
      <c r="BG107" s="168">
        <f>IF(N107="zákl. přenesená",J107,0)</f>
        <v>0</v>
      </c>
      <c r="BH107" s="168">
        <f>IF(N107="sníž. přenesená",J107,0)</f>
        <v>0</v>
      </c>
      <c r="BI107" s="168">
        <f>IF(N107="nulová",J107,0)</f>
        <v>0</v>
      </c>
      <c r="BJ107" s="16" t="s">
        <v>23</v>
      </c>
      <c r="BK107" s="168">
        <f>ROUND(I107*H107,2)</f>
        <v>0</v>
      </c>
      <c r="BL107" s="16" t="s">
        <v>154</v>
      </c>
      <c r="BM107" s="16" t="s">
        <v>1328</v>
      </c>
    </row>
    <row r="108" s="10" customFormat="1">
      <c r="B108" s="169"/>
      <c r="D108" s="170" t="s">
        <v>143</v>
      </c>
      <c r="E108" s="171" t="s">
        <v>1</v>
      </c>
      <c r="F108" s="172" t="s">
        <v>271</v>
      </c>
      <c r="H108" s="171" t="s">
        <v>1</v>
      </c>
      <c r="I108" s="173"/>
      <c r="L108" s="169"/>
      <c r="M108" s="174"/>
      <c r="N108" s="175"/>
      <c r="O108" s="175"/>
      <c r="P108" s="175"/>
      <c r="Q108" s="175"/>
      <c r="R108" s="175"/>
      <c r="S108" s="175"/>
      <c r="T108" s="176"/>
      <c r="AT108" s="171" t="s">
        <v>143</v>
      </c>
      <c r="AU108" s="171" t="s">
        <v>93</v>
      </c>
      <c r="AV108" s="10" t="s">
        <v>23</v>
      </c>
      <c r="AW108" s="10" t="s">
        <v>46</v>
      </c>
      <c r="AX108" s="10" t="s">
        <v>84</v>
      </c>
      <c r="AY108" s="171" t="s">
        <v>135</v>
      </c>
    </row>
    <row r="109" s="11" customFormat="1">
      <c r="B109" s="177"/>
      <c r="D109" s="170" t="s">
        <v>143</v>
      </c>
      <c r="E109" s="178" t="s">
        <v>1</v>
      </c>
      <c r="F109" s="179" t="s">
        <v>1329</v>
      </c>
      <c r="H109" s="180">
        <v>70.120000000000005</v>
      </c>
      <c r="I109" s="181"/>
      <c r="L109" s="177"/>
      <c r="M109" s="182"/>
      <c r="N109" s="183"/>
      <c r="O109" s="183"/>
      <c r="P109" s="183"/>
      <c r="Q109" s="183"/>
      <c r="R109" s="183"/>
      <c r="S109" s="183"/>
      <c r="T109" s="184"/>
      <c r="AT109" s="178" t="s">
        <v>143</v>
      </c>
      <c r="AU109" s="178" t="s">
        <v>93</v>
      </c>
      <c r="AV109" s="11" t="s">
        <v>93</v>
      </c>
      <c r="AW109" s="11" t="s">
        <v>46</v>
      </c>
      <c r="AX109" s="11" t="s">
        <v>23</v>
      </c>
      <c r="AY109" s="178" t="s">
        <v>135</v>
      </c>
    </row>
    <row r="110" s="1" customFormat="1" ht="16.5" customHeight="1">
      <c r="B110" s="156"/>
      <c r="C110" s="157" t="s">
        <v>229</v>
      </c>
      <c r="D110" s="157" t="s">
        <v>136</v>
      </c>
      <c r="E110" s="158" t="s">
        <v>293</v>
      </c>
      <c r="F110" s="159" t="s">
        <v>294</v>
      </c>
      <c r="G110" s="160" t="s">
        <v>248</v>
      </c>
      <c r="H110" s="161">
        <v>126.21599999999999</v>
      </c>
      <c r="I110" s="162"/>
      <c r="J110" s="163">
        <f>ROUND(I110*H110,2)</f>
        <v>0</v>
      </c>
      <c r="K110" s="159" t="s">
        <v>194</v>
      </c>
      <c r="L110" s="35"/>
      <c r="M110" s="164" t="s">
        <v>1</v>
      </c>
      <c r="N110" s="165" t="s">
        <v>55</v>
      </c>
      <c r="O110" s="65"/>
      <c r="P110" s="166">
        <f>O110*H110</f>
        <v>0</v>
      </c>
      <c r="Q110" s="166">
        <v>0</v>
      </c>
      <c r="R110" s="166">
        <f>Q110*H110</f>
        <v>0</v>
      </c>
      <c r="S110" s="166">
        <v>0</v>
      </c>
      <c r="T110" s="167">
        <f>S110*H110</f>
        <v>0</v>
      </c>
      <c r="AR110" s="16" t="s">
        <v>154</v>
      </c>
      <c r="AT110" s="16" t="s">
        <v>136</v>
      </c>
      <c r="AU110" s="16" t="s">
        <v>93</v>
      </c>
      <c r="AY110" s="16" t="s">
        <v>135</v>
      </c>
      <c r="BE110" s="168">
        <f>IF(N110="základní",J110,0)</f>
        <v>0</v>
      </c>
      <c r="BF110" s="168">
        <f>IF(N110="snížená",J110,0)</f>
        <v>0</v>
      </c>
      <c r="BG110" s="168">
        <f>IF(N110="zákl. přenesená",J110,0)</f>
        <v>0</v>
      </c>
      <c r="BH110" s="168">
        <f>IF(N110="sníž. přenesená",J110,0)</f>
        <v>0</v>
      </c>
      <c r="BI110" s="168">
        <f>IF(N110="nulová",J110,0)</f>
        <v>0</v>
      </c>
      <c r="BJ110" s="16" t="s">
        <v>23</v>
      </c>
      <c r="BK110" s="168">
        <f>ROUND(I110*H110,2)</f>
        <v>0</v>
      </c>
      <c r="BL110" s="16" t="s">
        <v>154</v>
      </c>
      <c r="BM110" s="16" t="s">
        <v>1330</v>
      </c>
    </row>
    <row r="111" s="10" customFormat="1">
      <c r="B111" s="169"/>
      <c r="D111" s="170" t="s">
        <v>143</v>
      </c>
      <c r="E111" s="171" t="s">
        <v>1</v>
      </c>
      <c r="F111" s="172" t="s">
        <v>201</v>
      </c>
      <c r="H111" s="171" t="s">
        <v>1</v>
      </c>
      <c r="I111" s="173"/>
      <c r="L111" s="169"/>
      <c r="M111" s="174"/>
      <c r="N111" s="175"/>
      <c r="O111" s="175"/>
      <c r="P111" s="175"/>
      <c r="Q111" s="175"/>
      <c r="R111" s="175"/>
      <c r="S111" s="175"/>
      <c r="T111" s="176"/>
      <c r="AT111" s="171" t="s">
        <v>143</v>
      </c>
      <c r="AU111" s="171" t="s">
        <v>93</v>
      </c>
      <c r="AV111" s="10" t="s">
        <v>23</v>
      </c>
      <c r="AW111" s="10" t="s">
        <v>46</v>
      </c>
      <c r="AX111" s="10" t="s">
        <v>84</v>
      </c>
      <c r="AY111" s="171" t="s">
        <v>135</v>
      </c>
    </row>
    <row r="112" s="11" customFormat="1">
      <c r="B112" s="177"/>
      <c r="D112" s="170" t="s">
        <v>143</v>
      </c>
      <c r="E112" s="178" t="s">
        <v>1</v>
      </c>
      <c r="F112" s="179" t="s">
        <v>1331</v>
      </c>
      <c r="H112" s="180">
        <v>126.21599999999999</v>
      </c>
      <c r="I112" s="181"/>
      <c r="L112" s="177"/>
      <c r="M112" s="182"/>
      <c r="N112" s="183"/>
      <c r="O112" s="183"/>
      <c r="P112" s="183"/>
      <c r="Q112" s="183"/>
      <c r="R112" s="183"/>
      <c r="S112" s="183"/>
      <c r="T112" s="184"/>
      <c r="AT112" s="178" t="s">
        <v>143</v>
      </c>
      <c r="AU112" s="178" t="s">
        <v>93</v>
      </c>
      <c r="AV112" s="11" t="s">
        <v>93</v>
      </c>
      <c r="AW112" s="11" t="s">
        <v>46</v>
      </c>
      <c r="AX112" s="11" t="s">
        <v>23</v>
      </c>
      <c r="AY112" s="178" t="s">
        <v>135</v>
      </c>
    </row>
    <row r="113" s="1" customFormat="1" ht="16.5" customHeight="1">
      <c r="B113" s="156"/>
      <c r="C113" s="157" t="s">
        <v>234</v>
      </c>
      <c r="D113" s="157" t="s">
        <v>136</v>
      </c>
      <c r="E113" s="158" t="s">
        <v>260</v>
      </c>
      <c r="F113" s="159" t="s">
        <v>261</v>
      </c>
      <c r="G113" s="160" t="s">
        <v>262</v>
      </c>
      <c r="H113" s="161">
        <v>1151.0999999999999</v>
      </c>
      <c r="I113" s="162"/>
      <c r="J113" s="163">
        <f>ROUND(I113*H113,2)</f>
        <v>0</v>
      </c>
      <c r="K113" s="159" t="s">
        <v>194</v>
      </c>
      <c r="L113" s="35"/>
      <c r="M113" s="164" t="s">
        <v>1</v>
      </c>
      <c r="N113" s="165" t="s">
        <v>55</v>
      </c>
      <c r="O113" s="65"/>
      <c r="P113" s="166">
        <f>O113*H113</f>
        <v>0</v>
      </c>
      <c r="Q113" s="166">
        <v>0</v>
      </c>
      <c r="R113" s="166">
        <f>Q113*H113</f>
        <v>0</v>
      </c>
      <c r="S113" s="166">
        <v>0</v>
      </c>
      <c r="T113" s="167">
        <f>S113*H113</f>
        <v>0</v>
      </c>
      <c r="AR113" s="16" t="s">
        <v>154</v>
      </c>
      <c r="AT113" s="16" t="s">
        <v>136</v>
      </c>
      <c r="AU113" s="16" t="s">
        <v>93</v>
      </c>
      <c r="AY113" s="16" t="s">
        <v>135</v>
      </c>
      <c r="BE113" s="168">
        <f>IF(N113="základní",J113,0)</f>
        <v>0</v>
      </c>
      <c r="BF113" s="168">
        <f>IF(N113="snížená",J113,0)</f>
        <v>0</v>
      </c>
      <c r="BG113" s="168">
        <f>IF(N113="zákl. přenesená",J113,0)</f>
        <v>0</v>
      </c>
      <c r="BH113" s="168">
        <f>IF(N113="sníž. přenesená",J113,0)</f>
        <v>0</v>
      </c>
      <c r="BI113" s="168">
        <f>IF(N113="nulová",J113,0)</f>
        <v>0</v>
      </c>
      <c r="BJ113" s="16" t="s">
        <v>23</v>
      </c>
      <c r="BK113" s="168">
        <f>ROUND(I113*H113,2)</f>
        <v>0</v>
      </c>
      <c r="BL113" s="16" t="s">
        <v>154</v>
      </c>
      <c r="BM113" s="16" t="s">
        <v>1332</v>
      </c>
    </row>
    <row r="114" s="10" customFormat="1">
      <c r="B114" s="169"/>
      <c r="D114" s="170" t="s">
        <v>143</v>
      </c>
      <c r="E114" s="171" t="s">
        <v>1</v>
      </c>
      <c r="F114" s="172" t="s">
        <v>1333</v>
      </c>
      <c r="H114" s="171" t="s">
        <v>1</v>
      </c>
      <c r="I114" s="173"/>
      <c r="L114" s="169"/>
      <c r="M114" s="174"/>
      <c r="N114" s="175"/>
      <c r="O114" s="175"/>
      <c r="P114" s="175"/>
      <c r="Q114" s="175"/>
      <c r="R114" s="175"/>
      <c r="S114" s="175"/>
      <c r="T114" s="176"/>
      <c r="AT114" s="171" t="s">
        <v>143</v>
      </c>
      <c r="AU114" s="171" t="s">
        <v>93</v>
      </c>
      <c r="AV114" s="10" t="s">
        <v>23</v>
      </c>
      <c r="AW114" s="10" t="s">
        <v>46</v>
      </c>
      <c r="AX114" s="10" t="s">
        <v>84</v>
      </c>
      <c r="AY114" s="171" t="s">
        <v>135</v>
      </c>
    </row>
    <row r="115" s="11" customFormat="1">
      <c r="B115" s="177"/>
      <c r="D115" s="170" t="s">
        <v>143</v>
      </c>
      <c r="E115" s="178" t="s">
        <v>1</v>
      </c>
      <c r="F115" s="179" t="s">
        <v>1334</v>
      </c>
      <c r="H115" s="180">
        <v>1151.0999999999999</v>
      </c>
      <c r="I115" s="181"/>
      <c r="L115" s="177"/>
      <c r="M115" s="182"/>
      <c r="N115" s="183"/>
      <c r="O115" s="183"/>
      <c r="P115" s="183"/>
      <c r="Q115" s="183"/>
      <c r="R115" s="183"/>
      <c r="S115" s="183"/>
      <c r="T115" s="184"/>
      <c r="AT115" s="178" t="s">
        <v>143</v>
      </c>
      <c r="AU115" s="178" t="s">
        <v>93</v>
      </c>
      <c r="AV115" s="11" t="s">
        <v>93</v>
      </c>
      <c r="AW115" s="11" t="s">
        <v>46</v>
      </c>
      <c r="AX115" s="11" t="s">
        <v>23</v>
      </c>
      <c r="AY115" s="178" t="s">
        <v>135</v>
      </c>
    </row>
    <row r="116" s="1" customFormat="1" ht="16.5" customHeight="1">
      <c r="B116" s="156"/>
      <c r="C116" s="157" t="s">
        <v>28</v>
      </c>
      <c r="D116" s="157" t="s">
        <v>136</v>
      </c>
      <c r="E116" s="158" t="s">
        <v>1335</v>
      </c>
      <c r="F116" s="159" t="s">
        <v>1336</v>
      </c>
      <c r="G116" s="160" t="s">
        <v>262</v>
      </c>
      <c r="H116" s="161">
        <v>13.199999999999999</v>
      </c>
      <c r="I116" s="162"/>
      <c r="J116" s="163">
        <f>ROUND(I116*H116,2)</f>
        <v>0</v>
      </c>
      <c r="K116" s="159" t="s">
        <v>194</v>
      </c>
      <c r="L116" s="35"/>
      <c r="M116" s="164" t="s">
        <v>1</v>
      </c>
      <c r="N116" s="165" t="s">
        <v>55</v>
      </c>
      <c r="O116" s="65"/>
      <c r="P116" s="166">
        <f>O116*H116</f>
        <v>0</v>
      </c>
      <c r="Q116" s="166">
        <v>0</v>
      </c>
      <c r="R116" s="166">
        <f>Q116*H116</f>
        <v>0</v>
      </c>
      <c r="S116" s="166">
        <v>0</v>
      </c>
      <c r="T116" s="167">
        <f>S116*H116</f>
        <v>0</v>
      </c>
      <c r="AR116" s="16" t="s">
        <v>154</v>
      </c>
      <c r="AT116" s="16" t="s">
        <v>136</v>
      </c>
      <c r="AU116" s="16" t="s">
        <v>93</v>
      </c>
      <c r="AY116" s="16" t="s">
        <v>135</v>
      </c>
      <c r="BE116" s="168">
        <f>IF(N116="základní",J116,0)</f>
        <v>0</v>
      </c>
      <c r="BF116" s="168">
        <f>IF(N116="snížená",J116,0)</f>
        <v>0</v>
      </c>
      <c r="BG116" s="168">
        <f>IF(N116="zákl. přenesená",J116,0)</f>
        <v>0</v>
      </c>
      <c r="BH116" s="168">
        <f>IF(N116="sníž. přenesená",J116,0)</f>
        <v>0</v>
      </c>
      <c r="BI116" s="168">
        <f>IF(N116="nulová",J116,0)</f>
        <v>0</v>
      </c>
      <c r="BJ116" s="16" t="s">
        <v>23</v>
      </c>
      <c r="BK116" s="168">
        <f>ROUND(I116*H116,2)</f>
        <v>0</v>
      </c>
      <c r="BL116" s="16" t="s">
        <v>154</v>
      </c>
      <c r="BM116" s="16" t="s">
        <v>1337</v>
      </c>
    </row>
    <row r="117" s="10" customFormat="1">
      <c r="B117" s="169"/>
      <c r="D117" s="170" t="s">
        <v>143</v>
      </c>
      <c r="E117" s="171" t="s">
        <v>1</v>
      </c>
      <c r="F117" s="172" t="s">
        <v>1338</v>
      </c>
      <c r="H117" s="171" t="s">
        <v>1</v>
      </c>
      <c r="I117" s="173"/>
      <c r="L117" s="169"/>
      <c r="M117" s="174"/>
      <c r="N117" s="175"/>
      <c r="O117" s="175"/>
      <c r="P117" s="175"/>
      <c r="Q117" s="175"/>
      <c r="R117" s="175"/>
      <c r="S117" s="175"/>
      <c r="T117" s="176"/>
      <c r="AT117" s="171" t="s">
        <v>143</v>
      </c>
      <c r="AU117" s="171" t="s">
        <v>93</v>
      </c>
      <c r="AV117" s="10" t="s">
        <v>23</v>
      </c>
      <c r="AW117" s="10" t="s">
        <v>46</v>
      </c>
      <c r="AX117" s="10" t="s">
        <v>84</v>
      </c>
      <c r="AY117" s="171" t="s">
        <v>135</v>
      </c>
    </row>
    <row r="118" s="11" customFormat="1">
      <c r="B118" s="177"/>
      <c r="D118" s="170" t="s">
        <v>143</v>
      </c>
      <c r="E118" s="178" t="s">
        <v>1</v>
      </c>
      <c r="F118" s="179" t="s">
        <v>1339</v>
      </c>
      <c r="H118" s="180">
        <v>13.199999999999999</v>
      </c>
      <c r="I118" s="181"/>
      <c r="L118" s="177"/>
      <c r="M118" s="182"/>
      <c r="N118" s="183"/>
      <c r="O118" s="183"/>
      <c r="P118" s="183"/>
      <c r="Q118" s="183"/>
      <c r="R118" s="183"/>
      <c r="S118" s="183"/>
      <c r="T118" s="184"/>
      <c r="AT118" s="178" t="s">
        <v>143</v>
      </c>
      <c r="AU118" s="178" t="s">
        <v>93</v>
      </c>
      <c r="AV118" s="11" t="s">
        <v>93</v>
      </c>
      <c r="AW118" s="11" t="s">
        <v>46</v>
      </c>
      <c r="AX118" s="11" t="s">
        <v>23</v>
      </c>
      <c r="AY118" s="178" t="s">
        <v>135</v>
      </c>
    </row>
    <row r="119" s="1" customFormat="1" ht="16.5" customHeight="1">
      <c r="B119" s="156"/>
      <c r="C119" s="157" t="s">
        <v>244</v>
      </c>
      <c r="D119" s="157" t="s">
        <v>136</v>
      </c>
      <c r="E119" s="158" t="s">
        <v>1340</v>
      </c>
      <c r="F119" s="159" t="s">
        <v>1341</v>
      </c>
      <c r="G119" s="160" t="s">
        <v>262</v>
      </c>
      <c r="H119" s="161">
        <v>1151.0999999999999</v>
      </c>
      <c r="I119" s="162"/>
      <c r="J119" s="163">
        <f>ROUND(I119*H119,2)</f>
        <v>0</v>
      </c>
      <c r="K119" s="159" t="s">
        <v>194</v>
      </c>
      <c r="L119" s="35"/>
      <c r="M119" s="164" t="s">
        <v>1</v>
      </c>
      <c r="N119" s="165" t="s">
        <v>55</v>
      </c>
      <c r="O119" s="65"/>
      <c r="P119" s="166">
        <f>O119*H119</f>
        <v>0</v>
      </c>
      <c r="Q119" s="166">
        <v>0</v>
      </c>
      <c r="R119" s="166">
        <f>Q119*H119</f>
        <v>0</v>
      </c>
      <c r="S119" s="166">
        <v>0</v>
      </c>
      <c r="T119" s="167">
        <f>S119*H119</f>
        <v>0</v>
      </c>
      <c r="AR119" s="16" t="s">
        <v>154</v>
      </c>
      <c r="AT119" s="16" t="s">
        <v>136</v>
      </c>
      <c r="AU119" s="16" t="s">
        <v>93</v>
      </c>
      <c r="AY119" s="16" t="s">
        <v>135</v>
      </c>
      <c r="BE119" s="168">
        <f>IF(N119="základní",J119,0)</f>
        <v>0</v>
      </c>
      <c r="BF119" s="168">
        <f>IF(N119="snížená",J119,0)</f>
        <v>0</v>
      </c>
      <c r="BG119" s="168">
        <f>IF(N119="zákl. přenesená",J119,0)</f>
        <v>0</v>
      </c>
      <c r="BH119" s="168">
        <f>IF(N119="sníž. přenesená",J119,0)</f>
        <v>0</v>
      </c>
      <c r="BI119" s="168">
        <f>IF(N119="nulová",J119,0)</f>
        <v>0</v>
      </c>
      <c r="BJ119" s="16" t="s">
        <v>23</v>
      </c>
      <c r="BK119" s="168">
        <f>ROUND(I119*H119,2)</f>
        <v>0</v>
      </c>
      <c r="BL119" s="16" t="s">
        <v>154</v>
      </c>
      <c r="BM119" s="16" t="s">
        <v>1342</v>
      </c>
    </row>
    <row r="120" s="10" customFormat="1">
      <c r="B120" s="169"/>
      <c r="D120" s="170" t="s">
        <v>143</v>
      </c>
      <c r="E120" s="171" t="s">
        <v>1</v>
      </c>
      <c r="F120" s="172" t="s">
        <v>271</v>
      </c>
      <c r="H120" s="171" t="s">
        <v>1</v>
      </c>
      <c r="I120" s="173"/>
      <c r="L120" s="169"/>
      <c r="M120" s="174"/>
      <c r="N120" s="175"/>
      <c r="O120" s="175"/>
      <c r="P120" s="175"/>
      <c r="Q120" s="175"/>
      <c r="R120" s="175"/>
      <c r="S120" s="175"/>
      <c r="T120" s="176"/>
      <c r="AT120" s="171" t="s">
        <v>143</v>
      </c>
      <c r="AU120" s="171" t="s">
        <v>93</v>
      </c>
      <c r="AV120" s="10" t="s">
        <v>23</v>
      </c>
      <c r="AW120" s="10" t="s">
        <v>46</v>
      </c>
      <c r="AX120" s="10" t="s">
        <v>84</v>
      </c>
      <c r="AY120" s="171" t="s">
        <v>135</v>
      </c>
    </row>
    <row r="121" s="11" customFormat="1">
      <c r="B121" s="177"/>
      <c r="D121" s="170" t="s">
        <v>143</v>
      </c>
      <c r="E121" s="178" t="s">
        <v>1</v>
      </c>
      <c r="F121" s="179" t="s">
        <v>1334</v>
      </c>
      <c r="H121" s="180">
        <v>1151.0999999999999</v>
      </c>
      <c r="I121" s="181"/>
      <c r="L121" s="177"/>
      <c r="M121" s="182"/>
      <c r="N121" s="183"/>
      <c r="O121" s="183"/>
      <c r="P121" s="183"/>
      <c r="Q121" s="183"/>
      <c r="R121" s="183"/>
      <c r="S121" s="183"/>
      <c r="T121" s="184"/>
      <c r="AT121" s="178" t="s">
        <v>143</v>
      </c>
      <c r="AU121" s="178" t="s">
        <v>93</v>
      </c>
      <c r="AV121" s="11" t="s">
        <v>93</v>
      </c>
      <c r="AW121" s="11" t="s">
        <v>46</v>
      </c>
      <c r="AX121" s="11" t="s">
        <v>23</v>
      </c>
      <c r="AY121" s="178" t="s">
        <v>135</v>
      </c>
    </row>
    <row r="122" s="1" customFormat="1" ht="16.5" customHeight="1">
      <c r="B122" s="156"/>
      <c r="C122" s="157" t="s">
        <v>251</v>
      </c>
      <c r="D122" s="157" t="s">
        <v>136</v>
      </c>
      <c r="E122" s="158" t="s">
        <v>1343</v>
      </c>
      <c r="F122" s="159" t="s">
        <v>1344</v>
      </c>
      <c r="G122" s="160" t="s">
        <v>262</v>
      </c>
      <c r="H122" s="161">
        <v>13.199999999999999</v>
      </c>
      <c r="I122" s="162"/>
      <c r="J122" s="163">
        <f>ROUND(I122*H122,2)</f>
        <v>0</v>
      </c>
      <c r="K122" s="159" t="s">
        <v>194</v>
      </c>
      <c r="L122" s="35"/>
      <c r="M122" s="164" t="s">
        <v>1</v>
      </c>
      <c r="N122" s="165" t="s">
        <v>55</v>
      </c>
      <c r="O122" s="65"/>
      <c r="P122" s="166">
        <f>O122*H122</f>
        <v>0</v>
      </c>
      <c r="Q122" s="166">
        <v>0</v>
      </c>
      <c r="R122" s="166">
        <f>Q122*H122</f>
        <v>0</v>
      </c>
      <c r="S122" s="166">
        <v>0</v>
      </c>
      <c r="T122" s="167">
        <f>S122*H122</f>
        <v>0</v>
      </c>
      <c r="AR122" s="16" t="s">
        <v>154</v>
      </c>
      <c r="AT122" s="16" t="s">
        <v>136</v>
      </c>
      <c r="AU122" s="16" t="s">
        <v>93</v>
      </c>
      <c r="AY122" s="16" t="s">
        <v>135</v>
      </c>
      <c r="BE122" s="168">
        <f>IF(N122="základní",J122,0)</f>
        <v>0</v>
      </c>
      <c r="BF122" s="168">
        <f>IF(N122="snížená",J122,0)</f>
        <v>0</v>
      </c>
      <c r="BG122" s="168">
        <f>IF(N122="zákl. přenesená",J122,0)</f>
        <v>0</v>
      </c>
      <c r="BH122" s="168">
        <f>IF(N122="sníž. přenesená",J122,0)</f>
        <v>0</v>
      </c>
      <c r="BI122" s="168">
        <f>IF(N122="nulová",J122,0)</f>
        <v>0</v>
      </c>
      <c r="BJ122" s="16" t="s">
        <v>23</v>
      </c>
      <c r="BK122" s="168">
        <f>ROUND(I122*H122,2)</f>
        <v>0</v>
      </c>
      <c r="BL122" s="16" t="s">
        <v>154</v>
      </c>
      <c r="BM122" s="16" t="s">
        <v>1345</v>
      </c>
    </row>
    <row r="123" s="10" customFormat="1">
      <c r="B123" s="169"/>
      <c r="D123" s="170" t="s">
        <v>143</v>
      </c>
      <c r="E123" s="171" t="s">
        <v>1</v>
      </c>
      <c r="F123" s="172" t="s">
        <v>271</v>
      </c>
      <c r="H123" s="171" t="s">
        <v>1</v>
      </c>
      <c r="I123" s="173"/>
      <c r="L123" s="169"/>
      <c r="M123" s="174"/>
      <c r="N123" s="175"/>
      <c r="O123" s="175"/>
      <c r="P123" s="175"/>
      <c r="Q123" s="175"/>
      <c r="R123" s="175"/>
      <c r="S123" s="175"/>
      <c r="T123" s="176"/>
      <c r="AT123" s="171" t="s">
        <v>143</v>
      </c>
      <c r="AU123" s="171" t="s">
        <v>93</v>
      </c>
      <c r="AV123" s="10" t="s">
        <v>23</v>
      </c>
      <c r="AW123" s="10" t="s">
        <v>46</v>
      </c>
      <c r="AX123" s="10" t="s">
        <v>84</v>
      </c>
      <c r="AY123" s="171" t="s">
        <v>135</v>
      </c>
    </row>
    <row r="124" s="11" customFormat="1">
      <c r="B124" s="177"/>
      <c r="D124" s="170" t="s">
        <v>143</v>
      </c>
      <c r="E124" s="178" t="s">
        <v>1</v>
      </c>
      <c r="F124" s="179" t="s">
        <v>1339</v>
      </c>
      <c r="H124" s="180">
        <v>13.199999999999999</v>
      </c>
      <c r="I124" s="181"/>
      <c r="L124" s="177"/>
      <c r="M124" s="182"/>
      <c r="N124" s="183"/>
      <c r="O124" s="183"/>
      <c r="P124" s="183"/>
      <c r="Q124" s="183"/>
      <c r="R124" s="183"/>
      <c r="S124" s="183"/>
      <c r="T124" s="184"/>
      <c r="AT124" s="178" t="s">
        <v>143</v>
      </c>
      <c r="AU124" s="178" t="s">
        <v>93</v>
      </c>
      <c r="AV124" s="11" t="s">
        <v>93</v>
      </c>
      <c r="AW124" s="11" t="s">
        <v>46</v>
      </c>
      <c r="AX124" s="11" t="s">
        <v>23</v>
      </c>
      <c r="AY124" s="178" t="s">
        <v>135</v>
      </c>
    </row>
    <row r="125" s="1" customFormat="1" ht="16.5" customHeight="1">
      <c r="B125" s="156"/>
      <c r="C125" s="204" t="s">
        <v>259</v>
      </c>
      <c r="D125" s="204" t="s">
        <v>245</v>
      </c>
      <c r="E125" s="205" t="s">
        <v>1346</v>
      </c>
      <c r="F125" s="206" t="s">
        <v>1347</v>
      </c>
      <c r="G125" s="207" t="s">
        <v>248</v>
      </c>
      <c r="H125" s="208">
        <v>325.57499999999999</v>
      </c>
      <c r="I125" s="209"/>
      <c r="J125" s="210">
        <f>ROUND(I125*H125,2)</f>
        <v>0</v>
      </c>
      <c r="K125" s="206" t="s">
        <v>1</v>
      </c>
      <c r="L125" s="211"/>
      <c r="M125" s="212" t="s">
        <v>1</v>
      </c>
      <c r="N125" s="213" t="s">
        <v>55</v>
      </c>
      <c r="O125" s="65"/>
      <c r="P125" s="166">
        <f>O125*H125</f>
        <v>0</v>
      </c>
      <c r="Q125" s="166">
        <v>0</v>
      </c>
      <c r="R125" s="166">
        <f>Q125*H125</f>
        <v>0</v>
      </c>
      <c r="S125" s="166">
        <v>0</v>
      </c>
      <c r="T125" s="167">
        <f>S125*H125</f>
        <v>0</v>
      </c>
      <c r="AR125" s="16" t="s">
        <v>229</v>
      </c>
      <c r="AT125" s="16" t="s">
        <v>245</v>
      </c>
      <c r="AU125" s="16" t="s">
        <v>93</v>
      </c>
      <c r="AY125" s="16" t="s">
        <v>135</v>
      </c>
      <c r="BE125" s="168">
        <f>IF(N125="základní",J125,0)</f>
        <v>0</v>
      </c>
      <c r="BF125" s="168">
        <f>IF(N125="snížená",J125,0)</f>
        <v>0</v>
      </c>
      <c r="BG125" s="168">
        <f>IF(N125="zákl. přenesená",J125,0)</f>
        <v>0</v>
      </c>
      <c r="BH125" s="168">
        <f>IF(N125="sníž. přenesená",J125,0)</f>
        <v>0</v>
      </c>
      <c r="BI125" s="168">
        <f>IF(N125="nulová",J125,0)</f>
        <v>0</v>
      </c>
      <c r="BJ125" s="16" t="s">
        <v>23</v>
      </c>
      <c r="BK125" s="168">
        <f>ROUND(I125*H125,2)</f>
        <v>0</v>
      </c>
      <c r="BL125" s="16" t="s">
        <v>154</v>
      </c>
      <c r="BM125" s="16" t="s">
        <v>1348</v>
      </c>
    </row>
    <row r="126" s="10" customFormat="1">
      <c r="B126" s="169"/>
      <c r="D126" s="170" t="s">
        <v>143</v>
      </c>
      <c r="E126" s="171" t="s">
        <v>1</v>
      </c>
      <c r="F126" s="172" t="s">
        <v>271</v>
      </c>
      <c r="H126" s="171" t="s">
        <v>1</v>
      </c>
      <c r="I126" s="173"/>
      <c r="L126" s="169"/>
      <c r="M126" s="174"/>
      <c r="N126" s="175"/>
      <c r="O126" s="175"/>
      <c r="P126" s="175"/>
      <c r="Q126" s="175"/>
      <c r="R126" s="175"/>
      <c r="S126" s="175"/>
      <c r="T126" s="176"/>
      <c r="AT126" s="171" t="s">
        <v>143</v>
      </c>
      <c r="AU126" s="171" t="s">
        <v>93</v>
      </c>
      <c r="AV126" s="10" t="s">
        <v>23</v>
      </c>
      <c r="AW126" s="10" t="s">
        <v>46</v>
      </c>
      <c r="AX126" s="10" t="s">
        <v>84</v>
      </c>
      <c r="AY126" s="171" t="s">
        <v>135</v>
      </c>
    </row>
    <row r="127" s="11" customFormat="1">
      <c r="B127" s="177"/>
      <c r="D127" s="170" t="s">
        <v>143</v>
      </c>
      <c r="E127" s="178" t="s">
        <v>1</v>
      </c>
      <c r="F127" s="179" t="s">
        <v>1349</v>
      </c>
      <c r="H127" s="180">
        <v>325.57499999999999</v>
      </c>
      <c r="I127" s="181"/>
      <c r="L127" s="177"/>
      <c r="M127" s="182"/>
      <c r="N127" s="183"/>
      <c r="O127" s="183"/>
      <c r="P127" s="183"/>
      <c r="Q127" s="183"/>
      <c r="R127" s="183"/>
      <c r="S127" s="183"/>
      <c r="T127" s="184"/>
      <c r="AT127" s="178" t="s">
        <v>143</v>
      </c>
      <c r="AU127" s="178" t="s">
        <v>93</v>
      </c>
      <c r="AV127" s="11" t="s">
        <v>93</v>
      </c>
      <c r="AW127" s="11" t="s">
        <v>46</v>
      </c>
      <c r="AX127" s="11" t="s">
        <v>23</v>
      </c>
      <c r="AY127" s="178" t="s">
        <v>135</v>
      </c>
    </row>
    <row r="128" s="9" customFormat="1" ht="20.88" customHeight="1">
      <c r="B128" s="145"/>
      <c r="D128" s="146" t="s">
        <v>83</v>
      </c>
      <c r="E128" s="194" t="s">
        <v>1350</v>
      </c>
      <c r="F128" s="194" t="s">
        <v>1351</v>
      </c>
      <c r="I128" s="148"/>
      <c r="J128" s="195">
        <f>BK128</f>
        <v>0</v>
      </c>
      <c r="L128" s="145"/>
      <c r="M128" s="150"/>
      <c r="N128" s="151"/>
      <c r="O128" s="151"/>
      <c r="P128" s="152">
        <f>SUM(P129:P143)</f>
        <v>0</v>
      </c>
      <c r="Q128" s="151"/>
      <c r="R128" s="152">
        <f>SUM(R129:R143)</f>
        <v>0.029108000000000002</v>
      </c>
      <c r="S128" s="151"/>
      <c r="T128" s="153">
        <f>SUM(T129:T143)</f>
        <v>0</v>
      </c>
      <c r="AR128" s="146" t="s">
        <v>23</v>
      </c>
      <c r="AT128" s="154" t="s">
        <v>83</v>
      </c>
      <c r="AU128" s="154" t="s">
        <v>93</v>
      </c>
      <c r="AY128" s="146" t="s">
        <v>135</v>
      </c>
      <c r="BK128" s="155">
        <f>SUM(BK129:BK143)</f>
        <v>0</v>
      </c>
    </row>
    <row r="129" s="1" customFormat="1" ht="16.5" customHeight="1">
      <c r="B129" s="156"/>
      <c r="C129" s="157" t="s">
        <v>267</v>
      </c>
      <c r="D129" s="157" t="s">
        <v>136</v>
      </c>
      <c r="E129" s="158" t="s">
        <v>1352</v>
      </c>
      <c r="F129" s="159" t="s">
        <v>1353</v>
      </c>
      <c r="G129" s="160" t="s">
        <v>262</v>
      </c>
      <c r="H129" s="161">
        <v>1151.0999999999999</v>
      </c>
      <c r="I129" s="162"/>
      <c r="J129" s="163">
        <f>ROUND(I129*H129,2)</f>
        <v>0</v>
      </c>
      <c r="K129" s="159" t="s">
        <v>194</v>
      </c>
      <c r="L129" s="35"/>
      <c r="M129" s="164" t="s">
        <v>1</v>
      </c>
      <c r="N129" s="165" t="s">
        <v>55</v>
      </c>
      <c r="O129" s="65"/>
      <c r="P129" s="166">
        <f>O129*H129</f>
        <v>0</v>
      </c>
      <c r="Q129" s="166">
        <v>0</v>
      </c>
      <c r="R129" s="166">
        <f>Q129*H129</f>
        <v>0</v>
      </c>
      <c r="S129" s="166">
        <v>0</v>
      </c>
      <c r="T129" s="167">
        <f>S129*H129</f>
        <v>0</v>
      </c>
      <c r="AR129" s="16" t="s">
        <v>154</v>
      </c>
      <c r="AT129" s="16" t="s">
        <v>136</v>
      </c>
      <c r="AU129" s="16" t="s">
        <v>150</v>
      </c>
      <c r="AY129" s="16" t="s">
        <v>135</v>
      </c>
      <c r="BE129" s="168">
        <f>IF(N129="základní",J129,0)</f>
        <v>0</v>
      </c>
      <c r="BF129" s="168">
        <f>IF(N129="snížená",J129,0)</f>
        <v>0</v>
      </c>
      <c r="BG129" s="168">
        <f>IF(N129="zákl. přenesená",J129,0)</f>
        <v>0</v>
      </c>
      <c r="BH129" s="168">
        <f>IF(N129="sníž. přenesená",J129,0)</f>
        <v>0</v>
      </c>
      <c r="BI129" s="168">
        <f>IF(N129="nulová",J129,0)</f>
        <v>0</v>
      </c>
      <c r="BJ129" s="16" t="s">
        <v>23</v>
      </c>
      <c r="BK129" s="168">
        <f>ROUND(I129*H129,2)</f>
        <v>0</v>
      </c>
      <c r="BL129" s="16" t="s">
        <v>154</v>
      </c>
      <c r="BM129" s="16" t="s">
        <v>1354</v>
      </c>
    </row>
    <row r="130" s="10" customFormat="1">
      <c r="B130" s="169"/>
      <c r="D130" s="170" t="s">
        <v>143</v>
      </c>
      <c r="E130" s="171" t="s">
        <v>1</v>
      </c>
      <c r="F130" s="172" t="s">
        <v>271</v>
      </c>
      <c r="H130" s="171" t="s">
        <v>1</v>
      </c>
      <c r="I130" s="173"/>
      <c r="L130" s="169"/>
      <c r="M130" s="174"/>
      <c r="N130" s="175"/>
      <c r="O130" s="175"/>
      <c r="P130" s="175"/>
      <c r="Q130" s="175"/>
      <c r="R130" s="175"/>
      <c r="S130" s="175"/>
      <c r="T130" s="176"/>
      <c r="AT130" s="171" t="s">
        <v>143</v>
      </c>
      <c r="AU130" s="171" t="s">
        <v>150</v>
      </c>
      <c r="AV130" s="10" t="s">
        <v>23</v>
      </c>
      <c r="AW130" s="10" t="s">
        <v>46</v>
      </c>
      <c r="AX130" s="10" t="s">
        <v>84</v>
      </c>
      <c r="AY130" s="171" t="s">
        <v>135</v>
      </c>
    </row>
    <row r="131" s="11" customFormat="1">
      <c r="B131" s="177"/>
      <c r="D131" s="170" t="s">
        <v>143</v>
      </c>
      <c r="E131" s="178" t="s">
        <v>1</v>
      </c>
      <c r="F131" s="179" t="s">
        <v>1334</v>
      </c>
      <c r="H131" s="180">
        <v>1151.0999999999999</v>
      </c>
      <c r="I131" s="181"/>
      <c r="L131" s="177"/>
      <c r="M131" s="182"/>
      <c r="N131" s="183"/>
      <c r="O131" s="183"/>
      <c r="P131" s="183"/>
      <c r="Q131" s="183"/>
      <c r="R131" s="183"/>
      <c r="S131" s="183"/>
      <c r="T131" s="184"/>
      <c r="AT131" s="178" t="s">
        <v>143</v>
      </c>
      <c r="AU131" s="178" t="s">
        <v>150</v>
      </c>
      <c r="AV131" s="11" t="s">
        <v>93</v>
      </c>
      <c r="AW131" s="11" t="s">
        <v>46</v>
      </c>
      <c r="AX131" s="11" t="s">
        <v>23</v>
      </c>
      <c r="AY131" s="178" t="s">
        <v>135</v>
      </c>
    </row>
    <row r="132" s="1" customFormat="1" ht="16.5" customHeight="1">
      <c r="B132" s="156"/>
      <c r="C132" s="157" t="s">
        <v>8</v>
      </c>
      <c r="D132" s="157" t="s">
        <v>136</v>
      </c>
      <c r="E132" s="158" t="s">
        <v>1355</v>
      </c>
      <c r="F132" s="159" t="s">
        <v>1356</v>
      </c>
      <c r="G132" s="160" t="s">
        <v>262</v>
      </c>
      <c r="H132" s="161">
        <v>13.199999999999999</v>
      </c>
      <c r="I132" s="162"/>
      <c r="J132" s="163">
        <f>ROUND(I132*H132,2)</f>
        <v>0</v>
      </c>
      <c r="K132" s="159" t="s">
        <v>194</v>
      </c>
      <c r="L132" s="35"/>
      <c r="M132" s="164" t="s">
        <v>1</v>
      </c>
      <c r="N132" s="165" t="s">
        <v>55</v>
      </c>
      <c r="O132" s="65"/>
      <c r="P132" s="166">
        <f>O132*H132</f>
        <v>0</v>
      </c>
      <c r="Q132" s="166">
        <v>0</v>
      </c>
      <c r="R132" s="166">
        <f>Q132*H132</f>
        <v>0</v>
      </c>
      <c r="S132" s="166">
        <v>0</v>
      </c>
      <c r="T132" s="167">
        <f>S132*H132</f>
        <v>0</v>
      </c>
      <c r="AR132" s="16" t="s">
        <v>154</v>
      </c>
      <c r="AT132" s="16" t="s">
        <v>136</v>
      </c>
      <c r="AU132" s="16" t="s">
        <v>150</v>
      </c>
      <c r="AY132" s="16" t="s">
        <v>135</v>
      </c>
      <c r="BE132" s="168">
        <f>IF(N132="základní",J132,0)</f>
        <v>0</v>
      </c>
      <c r="BF132" s="168">
        <f>IF(N132="snížená",J132,0)</f>
        <v>0</v>
      </c>
      <c r="BG132" s="168">
        <f>IF(N132="zákl. přenesená",J132,0)</f>
        <v>0</v>
      </c>
      <c r="BH132" s="168">
        <f>IF(N132="sníž. přenesená",J132,0)</f>
        <v>0</v>
      </c>
      <c r="BI132" s="168">
        <f>IF(N132="nulová",J132,0)</f>
        <v>0</v>
      </c>
      <c r="BJ132" s="16" t="s">
        <v>23</v>
      </c>
      <c r="BK132" s="168">
        <f>ROUND(I132*H132,2)</f>
        <v>0</v>
      </c>
      <c r="BL132" s="16" t="s">
        <v>154</v>
      </c>
      <c r="BM132" s="16" t="s">
        <v>1357</v>
      </c>
    </row>
    <row r="133" s="10" customFormat="1">
      <c r="B133" s="169"/>
      <c r="D133" s="170" t="s">
        <v>143</v>
      </c>
      <c r="E133" s="171" t="s">
        <v>1</v>
      </c>
      <c r="F133" s="172" t="s">
        <v>271</v>
      </c>
      <c r="H133" s="171" t="s">
        <v>1</v>
      </c>
      <c r="I133" s="173"/>
      <c r="L133" s="169"/>
      <c r="M133" s="174"/>
      <c r="N133" s="175"/>
      <c r="O133" s="175"/>
      <c r="P133" s="175"/>
      <c r="Q133" s="175"/>
      <c r="R133" s="175"/>
      <c r="S133" s="175"/>
      <c r="T133" s="176"/>
      <c r="AT133" s="171" t="s">
        <v>143</v>
      </c>
      <c r="AU133" s="171" t="s">
        <v>150</v>
      </c>
      <c r="AV133" s="10" t="s">
        <v>23</v>
      </c>
      <c r="AW133" s="10" t="s">
        <v>46</v>
      </c>
      <c r="AX133" s="10" t="s">
        <v>84</v>
      </c>
      <c r="AY133" s="171" t="s">
        <v>135</v>
      </c>
    </row>
    <row r="134" s="11" customFormat="1">
      <c r="B134" s="177"/>
      <c r="D134" s="170" t="s">
        <v>143</v>
      </c>
      <c r="E134" s="178" t="s">
        <v>1</v>
      </c>
      <c r="F134" s="179" t="s">
        <v>1339</v>
      </c>
      <c r="H134" s="180">
        <v>13.199999999999999</v>
      </c>
      <c r="I134" s="181"/>
      <c r="L134" s="177"/>
      <c r="M134" s="182"/>
      <c r="N134" s="183"/>
      <c r="O134" s="183"/>
      <c r="P134" s="183"/>
      <c r="Q134" s="183"/>
      <c r="R134" s="183"/>
      <c r="S134" s="183"/>
      <c r="T134" s="184"/>
      <c r="AT134" s="178" t="s">
        <v>143</v>
      </c>
      <c r="AU134" s="178" t="s">
        <v>150</v>
      </c>
      <c r="AV134" s="11" t="s">
        <v>93</v>
      </c>
      <c r="AW134" s="11" t="s">
        <v>46</v>
      </c>
      <c r="AX134" s="11" t="s">
        <v>23</v>
      </c>
      <c r="AY134" s="178" t="s">
        <v>135</v>
      </c>
    </row>
    <row r="135" s="1" customFormat="1" ht="16.5" customHeight="1">
      <c r="B135" s="156"/>
      <c r="C135" s="157" t="s">
        <v>277</v>
      </c>
      <c r="D135" s="157" t="s">
        <v>136</v>
      </c>
      <c r="E135" s="158" t="s">
        <v>1358</v>
      </c>
      <c r="F135" s="159" t="s">
        <v>1359</v>
      </c>
      <c r="G135" s="160" t="s">
        <v>262</v>
      </c>
      <c r="H135" s="161">
        <v>1151.0999999999999</v>
      </c>
      <c r="I135" s="162"/>
      <c r="J135" s="163">
        <f>ROUND(I135*H135,2)</f>
        <v>0</v>
      </c>
      <c r="K135" s="159" t="s">
        <v>194</v>
      </c>
      <c r="L135" s="35"/>
      <c r="M135" s="164" t="s">
        <v>1</v>
      </c>
      <c r="N135" s="165" t="s">
        <v>55</v>
      </c>
      <c r="O135" s="65"/>
      <c r="P135" s="166">
        <f>O135*H135</f>
        <v>0</v>
      </c>
      <c r="Q135" s="166">
        <v>0</v>
      </c>
      <c r="R135" s="166">
        <f>Q135*H135</f>
        <v>0</v>
      </c>
      <c r="S135" s="166">
        <v>0</v>
      </c>
      <c r="T135" s="167">
        <f>S135*H135</f>
        <v>0</v>
      </c>
      <c r="AR135" s="16" t="s">
        <v>154</v>
      </c>
      <c r="AT135" s="16" t="s">
        <v>136</v>
      </c>
      <c r="AU135" s="16" t="s">
        <v>150</v>
      </c>
      <c r="AY135" s="16" t="s">
        <v>135</v>
      </c>
      <c r="BE135" s="168">
        <f>IF(N135="základní",J135,0)</f>
        <v>0</v>
      </c>
      <c r="BF135" s="168">
        <f>IF(N135="snížená",J135,0)</f>
        <v>0</v>
      </c>
      <c r="BG135" s="168">
        <f>IF(N135="zákl. přenesená",J135,0)</f>
        <v>0</v>
      </c>
      <c r="BH135" s="168">
        <f>IF(N135="sníž. přenesená",J135,0)</f>
        <v>0</v>
      </c>
      <c r="BI135" s="168">
        <f>IF(N135="nulová",J135,0)</f>
        <v>0</v>
      </c>
      <c r="BJ135" s="16" t="s">
        <v>23</v>
      </c>
      <c r="BK135" s="168">
        <f>ROUND(I135*H135,2)</f>
        <v>0</v>
      </c>
      <c r="BL135" s="16" t="s">
        <v>154</v>
      </c>
      <c r="BM135" s="16" t="s">
        <v>1360</v>
      </c>
    </row>
    <row r="136" s="10" customFormat="1">
      <c r="B136" s="169"/>
      <c r="D136" s="170" t="s">
        <v>143</v>
      </c>
      <c r="E136" s="171" t="s">
        <v>1</v>
      </c>
      <c r="F136" s="172" t="s">
        <v>271</v>
      </c>
      <c r="H136" s="171" t="s">
        <v>1</v>
      </c>
      <c r="I136" s="173"/>
      <c r="L136" s="169"/>
      <c r="M136" s="174"/>
      <c r="N136" s="175"/>
      <c r="O136" s="175"/>
      <c r="P136" s="175"/>
      <c r="Q136" s="175"/>
      <c r="R136" s="175"/>
      <c r="S136" s="175"/>
      <c r="T136" s="176"/>
      <c r="AT136" s="171" t="s">
        <v>143</v>
      </c>
      <c r="AU136" s="171" t="s">
        <v>150</v>
      </c>
      <c r="AV136" s="10" t="s">
        <v>23</v>
      </c>
      <c r="AW136" s="10" t="s">
        <v>46</v>
      </c>
      <c r="AX136" s="10" t="s">
        <v>84</v>
      </c>
      <c r="AY136" s="171" t="s">
        <v>135</v>
      </c>
    </row>
    <row r="137" s="11" customFormat="1">
      <c r="B137" s="177"/>
      <c r="D137" s="170" t="s">
        <v>143</v>
      </c>
      <c r="E137" s="178" t="s">
        <v>1</v>
      </c>
      <c r="F137" s="179" t="s">
        <v>1334</v>
      </c>
      <c r="H137" s="180">
        <v>1151.0999999999999</v>
      </c>
      <c r="I137" s="181"/>
      <c r="L137" s="177"/>
      <c r="M137" s="182"/>
      <c r="N137" s="183"/>
      <c r="O137" s="183"/>
      <c r="P137" s="183"/>
      <c r="Q137" s="183"/>
      <c r="R137" s="183"/>
      <c r="S137" s="183"/>
      <c r="T137" s="184"/>
      <c r="AT137" s="178" t="s">
        <v>143</v>
      </c>
      <c r="AU137" s="178" t="s">
        <v>150</v>
      </c>
      <c r="AV137" s="11" t="s">
        <v>93</v>
      </c>
      <c r="AW137" s="11" t="s">
        <v>46</v>
      </c>
      <c r="AX137" s="11" t="s">
        <v>23</v>
      </c>
      <c r="AY137" s="178" t="s">
        <v>135</v>
      </c>
    </row>
    <row r="138" s="1" customFormat="1" ht="16.5" customHeight="1">
      <c r="B138" s="156"/>
      <c r="C138" s="157" t="s">
        <v>281</v>
      </c>
      <c r="D138" s="157" t="s">
        <v>136</v>
      </c>
      <c r="E138" s="158" t="s">
        <v>1361</v>
      </c>
      <c r="F138" s="159" t="s">
        <v>1362</v>
      </c>
      <c r="G138" s="160" t="s">
        <v>262</v>
      </c>
      <c r="H138" s="161">
        <v>13.199999999999999</v>
      </c>
      <c r="I138" s="162"/>
      <c r="J138" s="163">
        <f>ROUND(I138*H138,2)</f>
        <v>0</v>
      </c>
      <c r="K138" s="159" t="s">
        <v>194</v>
      </c>
      <c r="L138" s="35"/>
      <c r="M138" s="164" t="s">
        <v>1</v>
      </c>
      <c r="N138" s="165" t="s">
        <v>55</v>
      </c>
      <c r="O138" s="65"/>
      <c r="P138" s="166">
        <f>O138*H138</f>
        <v>0</v>
      </c>
      <c r="Q138" s="166">
        <v>0</v>
      </c>
      <c r="R138" s="166">
        <f>Q138*H138</f>
        <v>0</v>
      </c>
      <c r="S138" s="166">
        <v>0</v>
      </c>
      <c r="T138" s="167">
        <f>S138*H138</f>
        <v>0</v>
      </c>
      <c r="AR138" s="16" t="s">
        <v>154</v>
      </c>
      <c r="AT138" s="16" t="s">
        <v>136</v>
      </c>
      <c r="AU138" s="16" t="s">
        <v>150</v>
      </c>
      <c r="AY138" s="16" t="s">
        <v>135</v>
      </c>
      <c r="BE138" s="168">
        <f>IF(N138="základní",J138,0)</f>
        <v>0</v>
      </c>
      <c r="BF138" s="168">
        <f>IF(N138="snížená",J138,0)</f>
        <v>0</v>
      </c>
      <c r="BG138" s="168">
        <f>IF(N138="zákl. přenesená",J138,0)</f>
        <v>0</v>
      </c>
      <c r="BH138" s="168">
        <f>IF(N138="sníž. přenesená",J138,0)</f>
        <v>0</v>
      </c>
      <c r="BI138" s="168">
        <f>IF(N138="nulová",J138,0)</f>
        <v>0</v>
      </c>
      <c r="BJ138" s="16" t="s">
        <v>23</v>
      </c>
      <c r="BK138" s="168">
        <f>ROUND(I138*H138,2)</f>
        <v>0</v>
      </c>
      <c r="BL138" s="16" t="s">
        <v>154</v>
      </c>
      <c r="BM138" s="16" t="s">
        <v>1363</v>
      </c>
    </row>
    <row r="139" s="10" customFormat="1">
      <c r="B139" s="169"/>
      <c r="D139" s="170" t="s">
        <v>143</v>
      </c>
      <c r="E139" s="171" t="s">
        <v>1</v>
      </c>
      <c r="F139" s="172" t="s">
        <v>271</v>
      </c>
      <c r="H139" s="171" t="s">
        <v>1</v>
      </c>
      <c r="I139" s="173"/>
      <c r="L139" s="169"/>
      <c r="M139" s="174"/>
      <c r="N139" s="175"/>
      <c r="O139" s="175"/>
      <c r="P139" s="175"/>
      <c r="Q139" s="175"/>
      <c r="R139" s="175"/>
      <c r="S139" s="175"/>
      <c r="T139" s="176"/>
      <c r="AT139" s="171" t="s">
        <v>143</v>
      </c>
      <c r="AU139" s="171" t="s">
        <v>150</v>
      </c>
      <c r="AV139" s="10" t="s">
        <v>23</v>
      </c>
      <c r="AW139" s="10" t="s">
        <v>46</v>
      </c>
      <c r="AX139" s="10" t="s">
        <v>84</v>
      </c>
      <c r="AY139" s="171" t="s">
        <v>135</v>
      </c>
    </row>
    <row r="140" s="11" customFormat="1">
      <c r="B140" s="177"/>
      <c r="D140" s="170" t="s">
        <v>143</v>
      </c>
      <c r="E140" s="178" t="s">
        <v>1</v>
      </c>
      <c r="F140" s="179" t="s">
        <v>1339</v>
      </c>
      <c r="H140" s="180">
        <v>13.199999999999999</v>
      </c>
      <c r="I140" s="181"/>
      <c r="L140" s="177"/>
      <c r="M140" s="182"/>
      <c r="N140" s="183"/>
      <c r="O140" s="183"/>
      <c r="P140" s="183"/>
      <c r="Q140" s="183"/>
      <c r="R140" s="183"/>
      <c r="S140" s="183"/>
      <c r="T140" s="184"/>
      <c r="AT140" s="178" t="s">
        <v>143</v>
      </c>
      <c r="AU140" s="178" t="s">
        <v>150</v>
      </c>
      <c r="AV140" s="11" t="s">
        <v>93</v>
      </c>
      <c r="AW140" s="11" t="s">
        <v>46</v>
      </c>
      <c r="AX140" s="11" t="s">
        <v>23</v>
      </c>
      <c r="AY140" s="178" t="s">
        <v>135</v>
      </c>
    </row>
    <row r="141" s="1" customFormat="1" ht="16.5" customHeight="1">
      <c r="B141" s="156"/>
      <c r="C141" s="204" t="s">
        <v>286</v>
      </c>
      <c r="D141" s="204" t="s">
        <v>245</v>
      </c>
      <c r="E141" s="205" t="s">
        <v>1364</v>
      </c>
      <c r="F141" s="206" t="s">
        <v>1365</v>
      </c>
      <c r="G141" s="207" t="s">
        <v>1290</v>
      </c>
      <c r="H141" s="208">
        <v>29.108000000000001</v>
      </c>
      <c r="I141" s="209"/>
      <c r="J141" s="210">
        <f>ROUND(I141*H141,2)</f>
        <v>0</v>
      </c>
      <c r="K141" s="206" t="s">
        <v>194</v>
      </c>
      <c r="L141" s="211"/>
      <c r="M141" s="212" t="s">
        <v>1</v>
      </c>
      <c r="N141" s="213" t="s">
        <v>55</v>
      </c>
      <c r="O141" s="65"/>
      <c r="P141" s="166">
        <f>O141*H141</f>
        <v>0</v>
      </c>
      <c r="Q141" s="166">
        <v>0.001</v>
      </c>
      <c r="R141" s="166">
        <f>Q141*H141</f>
        <v>0.029108000000000002</v>
      </c>
      <c r="S141" s="166">
        <v>0</v>
      </c>
      <c r="T141" s="167">
        <f>S141*H141</f>
        <v>0</v>
      </c>
      <c r="AR141" s="16" t="s">
        <v>229</v>
      </c>
      <c r="AT141" s="16" t="s">
        <v>245</v>
      </c>
      <c r="AU141" s="16" t="s">
        <v>150</v>
      </c>
      <c r="AY141" s="16" t="s">
        <v>135</v>
      </c>
      <c r="BE141" s="168">
        <f>IF(N141="základní",J141,0)</f>
        <v>0</v>
      </c>
      <c r="BF141" s="168">
        <f>IF(N141="snížená",J141,0)</f>
        <v>0</v>
      </c>
      <c r="BG141" s="168">
        <f>IF(N141="zákl. přenesená",J141,0)</f>
        <v>0</v>
      </c>
      <c r="BH141" s="168">
        <f>IF(N141="sníž. přenesená",J141,0)</f>
        <v>0</v>
      </c>
      <c r="BI141" s="168">
        <f>IF(N141="nulová",J141,0)</f>
        <v>0</v>
      </c>
      <c r="BJ141" s="16" t="s">
        <v>23</v>
      </c>
      <c r="BK141" s="168">
        <f>ROUND(I141*H141,2)</f>
        <v>0</v>
      </c>
      <c r="BL141" s="16" t="s">
        <v>154</v>
      </c>
      <c r="BM141" s="16" t="s">
        <v>1366</v>
      </c>
    </row>
    <row r="142" s="10" customFormat="1">
      <c r="B142" s="169"/>
      <c r="D142" s="170" t="s">
        <v>143</v>
      </c>
      <c r="E142" s="171" t="s">
        <v>1</v>
      </c>
      <c r="F142" s="172" t="s">
        <v>271</v>
      </c>
      <c r="H142" s="171" t="s">
        <v>1</v>
      </c>
      <c r="I142" s="173"/>
      <c r="L142" s="169"/>
      <c r="M142" s="174"/>
      <c r="N142" s="175"/>
      <c r="O142" s="175"/>
      <c r="P142" s="175"/>
      <c r="Q142" s="175"/>
      <c r="R142" s="175"/>
      <c r="S142" s="175"/>
      <c r="T142" s="176"/>
      <c r="AT142" s="171" t="s">
        <v>143</v>
      </c>
      <c r="AU142" s="171" t="s">
        <v>150</v>
      </c>
      <c r="AV142" s="10" t="s">
        <v>23</v>
      </c>
      <c r="AW142" s="10" t="s">
        <v>46</v>
      </c>
      <c r="AX142" s="10" t="s">
        <v>84</v>
      </c>
      <c r="AY142" s="171" t="s">
        <v>135</v>
      </c>
    </row>
    <row r="143" s="11" customFormat="1">
      <c r="B143" s="177"/>
      <c r="D143" s="170" t="s">
        <v>143</v>
      </c>
      <c r="E143" s="178" t="s">
        <v>1</v>
      </c>
      <c r="F143" s="179" t="s">
        <v>1367</v>
      </c>
      <c r="H143" s="180">
        <v>29.108000000000001</v>
      </c>
      <c r="I143" s="181"/>
      <c r="L143" s="177"/>
      <c r="M143" s="182"/>
      <c r="N143" s="183"/>
      <c r="O143" s="183"/>
      <c r="P143" s="183"/>
      <c r="Q143" s="183"/>
      <c r="R143" s="183"/>
      <c r="S143" s="183"/>
      <c r="T143" s="184"/>
      <c r="AT143" s="178" t="s">
        <v>143</v>
      </c>
      <c r="AU143" s="178" t="s">
        <v>150</v>
      </c>
      <c r="AV143" s="11" t="s">
        <v>93</v>
      </c>
      <c r="AW143" s="11" t="s">
        <v>46</v>
      </c>
      <c r="AX143" s="11" t="s">
        <v>23</v>
      </c>
      <c r="AY143" s="178" t="s">
        <v>135</v>
      </c>
    </row>
    <row r="144" s="9" customFormat="1" ht="22.8" customHeight="1">
      <c r="B144" s="145"/>
      <c r="D144" s="146" t="s">
        <v>83</v>
      </c>
      <c r="E144" s="194" t="s">
        <v>1368</v>
      </c>
      <c r="F144" s="194" t="s">
        <v>1369</v>
      </c>
      <c r="I144" s="148"/>
      <c r="J144" s="195">
        <f>BK144</f>
        <v>0</v>
      </c>
      <c r="L144" s="145"/>
      <c r="M144" s="150"/>
      <c r="N144" s="151"/>
      <c r="O144" s="151"/>
      <c r="P144" s="152">
        <f>SUM(P145:P150)</f>
        <v>0</v>
      </c>
      <c r="Q144" s="151"/>
      <c r="R144" s="152">
        <f>SUM(R145:R150)</f>
        <v>0</v>
      </c>
      <c r="S144" s="151"/>
      <c r="T144" s="153">
        <f>SUM(T145:T150)</f>
        <v>0</v>
      </c>
      <c r="AR144" s="146" t="s">
        <v>23</v>
      </c>
      <c r="AT144" s="154" t="s">
        <v>83</v>
      </c>
      <c r="AU144" s="154" t="s">
        <v>23</v>
      </c>
      <c r="AY144" s="146" t="s">
        <v>135</v>
      </c>
      <c r="BK144" s="155">
        <f>SUM(BK145:BK150)</f>
        <v>0</v>
      </c>
    </row>
    <row r="145" s="1" customFormat="1" ht="16.5" customHeight="1">
      <c r="B145" s="156"/>
      <c r="C145" s="157" t="s">
        <v>292</v>
      </c>
      <c r="D145" s="157" t="s">
        <v>136</v>
      </c>
      <c r="E145" s="158" t="s">
        <v>980</v>
      </c>
      <c r="F145" s="159" t="s">
        <v>1370</v>
      </c>
      <c r="G145" s="160" t="s">
        <v>262</v>
      </c>
      <c r="H145" s="161">
        <v>9.4000000000000004</v>
      </c>
      <c r="I145" s="162"/>
      <c r="J145" s="163">
        <f>ROUND(I145*H145,2)</f>
        <v>0</v>
      </c>
      <c r="K145" s="159" t="s">
        <v>194</v>
      </c>
      <c r="L145" s="35"/>
      <c r="M145" s="164" t="s">
        <v>1</v>
      </c>
      <c r="N145" s="165" t="s">
        <v>55</v>
      </c>
      <c r="O145" s="65"/>
      <c r="P145" s="166">
        <f>O145*H145</f>
        <v>0</v>
      </c>
      <c r="Q145" s="166">
        <v>0</v>
      </c>
      <c r="R145" s="166">
        <f>Q145*H145</f>
        <v>0</v>
      </c>
      <c r="S145" s="166">
        <v>0</v>
      </c>
      <c r="T145" s="167">
        <f>S145*H145</f>
        <v>0</v>
      </c>
      <c r="AR145" s="16" t="s">
        <v>154</v>
      </c>
      <c r="AT145" s="16" t="s">
        <v>136</v>
      </c>
      <c r="AU145" s="16" t="s">
        <v>93</v>
      </c>
      <c r="AY145" s="16" t="s">
        <v>135</v>
      </c>
      <c r="BE145" s="168">
        <f>IF(N145="základní",J145,0)</f>
        <v>0</v>
      </c>
      <c r="BF145" s="168">
        <f>IF(N145="snížená",J145,0)</f>
        <v>0</v>
      </c>
      <c r="BG145" s="168">
        <f>IF(N145="zákl. přenesená",J145,0)</f>
        <v>0</v>
      </c>
      <c r="BH145" s="168">
        <f>IF(N145="sníž. přenesená",J145,0)</f>
        <v>0</v>
      </c>
      <c r="BI145" s="168">
        <f>IF(N145="nulová",J145,0)</f>
        <v>0</v>
      </c>
      <c r="BJ145" s="16" t="s">
        <v>23</v>
      </c>
      <c r="BK145" s="168">
        <f>ROUND(I145*H145,2)</f>
        <v>0</v>
      </c>
      <c r="BL145" s="16" t="s">
        <v>154</v>
      </c>
      <c r="BM145" s="16" t="s">
        <v>1371</v>
      </c>
    </row>
    <row r="146" s="10" customFormat="1">
      <c r="B146" s="169"/>
      <c r="D146" s="170" t="s">
        <v>143</v>
      </c>
      <c r="E146" s="171" t="s">
        <v>1</v>
      </c>
      <c r="F146" s="172" t="s">
        <v>1333</v>
      </c>
      <c r="H146" s="171" t="s">
        <v>1</v>
      </c>
      <c r="I146" s="173"/>
      <c r="L146" s="169"/>
      <c r="M146" s="174"/>
      <c r="N146" s="175"/>
      <c r="O146" s="175"/>
      <c r="P146" s="175"/>
      <c r="Q146" s="175"/>
      <c r="R146" s="175"/>
      <c r="S146" s="175"/>
      <c r="T146" s="176"/>
      <c r="AT146" s="171" t="s">
        <v>143</v>
      </c>
      <c r="AU146" s="171" t="s">
        <v>93</v>
      </c>
      <c r="AV146" s="10" t="s">
        <v>23</v>
      </c>
      <c r="AW146" s="10" t="s">
        <v>46</v>
      </c>
      <c r="AX146" s="10" t="s">
        <v>84</v>
      </c>
      <c r="AY146" s="171" t="s">
        <v>135</v>
      </c>
    </row>
    <row r="147" s="11" customFormat="1">
      <c r="B147" s="177"/>
      <c r="D147" s="170" t="s">
        <v>143</v>
      </c>
      <c r="E147" s="178" t="s">
        <v>1</v>
      </c>
      <c r="F147" s="179" t="s">
        <v>1372</v>
      </c>
      <c r="H147" s="180">
        <v>9.4000000000000004</v>
      </c>
      <c r="I147" s="181"/>
      <c r="L147" s="177"/>
      <c r="M147" s="182"/>
      <c r="N147" s="183"/>
      <c r="O147" s="183"/>
      <c r="P147" s="183"/>
      <c r="Q147" s="183"/>
      <c r="R147" s="183"/>
      <c r="S147" s="183"/>
      <c r="T147" s="184"/>
      <c r="AT147" s="178" t="s">
        <v>143</v>
      </c>
      <c r="AU147" s="178" t="s">
        <v>93</v>
      </c>
      <c r="AV147" s="11" t="s">
        <v>93</v>
      </c>
      <c r="AW147" s="11" t="s">
        <v>46</v>
      </c>
      <c r="AX147" s="11" t="s">
        <v>23</v>
      </c>
      <c r="AY147" s="178" t="s">
        <v>135</v>
      </c>
    </row>
    <row r="148" s="1" customFormat="1" ht="16.5" customHeight="1">
      <c r="B148" s="156"/>
      <c r="C148" s="157" t="s">
        <v>299</v>
      </c>
      <c r="D148" s="157" t="s">
        <v>136</v>
      </c>
      <c r="E148" s="158" t="s">
        <v>589</v>
      </c>
      <c r="F148" s="159" t="s">
        <v>1373</v>
      </c>
      <c r="G148" s="160" t="s">
        <v>262</v>
      </c>
      <c r="H148" s="161">
        <v>23.899999999999999</v>
      </c>
      <c r="I148" s="162"/>
      <c r="J148" s="163">
        <f>ROUND(I148*H148,2)</f>
        <v>0</v>
      </c>
      <c r="K148" s="159" t="s">
        <v>194</v>
      </c>
      <c r="L148" s="35"/>
      <c r="M148" s="164" t="s">
        <v>1</v>
      </c>
      <c r="N148" s="165" t="s">
        <v>55</v>
      </c>
      <c r="O148" s="65"/>
      <c r="P148" s="166">
        <f>O148*H148</f>
        <v>0</v>
      </c>
      <c r="Q148" s="166">
        <v>0</v>
      </c>
      <c r="R148" s="166">
        <f>Q148*H148</f>
        <v>0</v>
      </c>
      <c r="S148" s="166">
        <v>0</v>
      </c>
      <c r="T148" s="167">
        <f>S148*H148</f>
        <v>0</v>
      </c>
      <c r="AR148" s="16" t="s">
        <v>154</v>
      </c>
      <c r="AT148" s="16" t="s">
        <v>136</v>
      </c>
      <c r="AU148" s="16" t="s">
        <v>93</v>
      </c>
      <c r="AY148" s="16" t="s">
        <v>135</v>
      </c>
      <c r="BE148" s="168">
        <f>IF(N148="základní",J148,0)</f>
        <v>0</v>
      </c>
      <c r="BF148" s="168">
        <f>IF(N148="snížená",J148,0)</f>
        <v>0</v>
      </c>
      <c r="BG148" s="168">
        <f>IF(N148="zákl. přenesená",J148,0)</f>
        <v>0</v>
      </c>
      <c r="BH148" s="168">
        <f>IF(N148="sníž. přenesená",J148,0)</f>
        <v>0</v>
      </c>
      <c r="BI148" s="168">
        <f>IF(N148="nulová",J148,0)</f>
        <v>0</v>
      </c>
      <c r="BJ148" s="16" t="s">
        <v>23</v>
      </c>
      <c r="BK148" s="168">
        <f>ROUND(I148*H148,2)</f>
        <v>0</v>
      </c>
      <c r="BL148" s="16" t="s">
        <v>154</v>
      </c>
      <c r="BM148" s="16" t="s">
        <v>1374</v>
      </c>
    </row>
    <row r="149" s="10" customFormat="1">
      <c r="B149" s="169"/>
      <c r="D149" s="170" t="s">
        <v>143</v>
      </c>
      <c r="E149" s="171" t="s">
        <v>1</v>
      </c>
      <c r="F149" s="172" t="s">
        <v>1375</v>
      </c>
      <c r="H149" s="171" t="s">
        <v>1</v>
      </c>
      <c r="I149" s="173"/>
      <c r="L149" s="169"/>
      <c r="M149" s="174"/>
      <c r="N149" s="175"/>
      <c r="O149" s="175"/>
      <c r="P149" s="175"/>
      <c r="Q149" s="175"/>
      <c r="R149" s="175"/>
      <c r="S149" s="175"/>
      <c r="T149" s="176"/>
      <c r="AT149" s="171" t="s">
        <v>143</v>
      </c>
      <c r="AU149" s="171" t="s">
        <v>93</v>
      </c>
      <c r="AV149" s="10" t="s">
        <v>23</v>
      </c>
      <c r="AW149" s="10" t="s">
        <v>46</v>
      </c>
      <c r="AX149" s="10" t="s">
        <v>84</v>
      </c>
      <c r="AY149" s="171" t="s">
        <v>135</v>
      </c>
    </row>
    <row r="150" s="11" customFormat="1">
      <c r="B150" s="177"/>
      <c r="D150" s="170" t="s">
        <v>143</v>
      </c>
      <c r="E150" s="178" t="s">
        <v>1</v>
      </c>
      <c r="F150" s="179" t="s">
        <v>1376</v>
      </c>
      <c r="H150" s="180">
        <v>23.899999999999999</v>
      </c>
      <c r="I150" s="181"/>
      <c r="L150" s="177"/>
      <c r="M150" s="182"/>
      <c r="N150" s="183"/>
      <c r="O150" s="183"/>
      <c r="P150" s="183"/>
      <c r="Q150" s="183"/>
      <c r="R150" s="183"/>
      <c r="S150" s="183"/>
      <c r="T150" s="184"/>
      <c r="AT150" s="178" t="s">
        <v>143</v>
      </c>
      <c r="AU150" s="178" t="s">
        <v>93</v>
      </c>
      <c r="AV150" s="11" t="s">
        <v>93</v>
      </c>
      <c r="AW150" s="11" t="s">
        <v>46</v>
      </c>
      <c r="AX150" s="11" t="s">
        <v>23</v>
      </c>
      <c r="AY150" s="178" t="s">
        <v>135</v>
      </c>
    </row>
    <row r="151" s="9" customFormat="1" ht="22.8" customHeight="1">
      <c r="B151" s="145"/>
      <c r="D151" s="146" t="s">
        <v>83</v>
      </c>
      <c r="E151" s="194" t="s">
        <v>234</v>
      </c>
      <c r="F151" s="194" t="s">
        <v>674</v>
      </c>
      <c r="I151" s="148"/>
      <c r="J151" s="195">
        <f>BK151</f>
        <v>0</v>
      </c>
      <c r="L151" s="145"/>
      <c r="M151" s="150"/>
      <c r="N151" s="151"/>
      <c r="O151" s="151"/>
      <c r="P151" s="152">
        <f>P152</f>
        <v>0</v>
      </c>
      <c r="Q151" s="151"/>
      <c r="R151" s="152">
        <f>R152</f>
        <v>0</v>
      </c>
      <c r="S151" s="151"/>
      <c r="T151" s="153">
        <f>T152</f>
        <v>0</v>
      </c>
      <c r="AR151" s="146" t="s">
        <v>23</v>
      </c>
      <c r="AT151" s="154" t="s">
        <v>83</v>
      </c>
      <c r="AU151" s="154" t="s">
        <v>23</v>
      </c>
      <c r="AY151" s="146" t="s">
        <v>135</v>
      </c>
      <c r="BK151" s="155">
        <f>BK152</f>
        <v>0</v>
      </c>
    </row>
    <row r="152" s="9" customFormat="1" ht="20.88" customHeight="1">
      <c r="B152" s="145"/>
      <c r="D152" s="146" t="s">
        <v>83</v>
      </c>
      <c r="E152" s="194" t="s">
        <v>791</v>
      </c>
      <c r="F152" s="194" t="s">
        <v>792</v>
      </c>
      <c r="I152" s="148"/>
      <c r="J152" s="195">
        <f>BK152</f>
        <v>0</v>
      </c>
      <c r="L152" s="145"/>
      <c r="M152" s="150"/>
      <c r="N152" s="151"/>
      <c r="O152" s="151"/>
      <c r="P152" s="152">
        <f>P153</f>
        <v>0</v>
      </c>
      <c r="Q152" s="151"/>
      <c r="R152" s="152">
        <f>R153</f>
        <v>0</v>
      </c>
      <c r="S152" s="151"/>
      <c r="T152" s="153">
        <f>T153</f>
        <v>0</v>
      </c>
      <c r="AR152" s="146" t="s">
        <v>23</v>
      </c>
      <c r="AT152" s="154" t="s">
        <v>83</v>
      </c>
      <c r="AU152" s="154" t="s">
        <v>93</v>
      </c>
      <c r="AY152" s="146" t="s">
        <v>135</v>
      </c>
      <c r="BK152" s="155">
        <f>BK153</f>
        <v>0</v>
      </c>
    </row>
    <row r="153" s="1" customFormat="1" ht="16.5" customHeight="1">
      <c r="B153" s="156"/>
      <c r="C153" s="157" t="s">
        <v>7</v>
      </c>
      <c r="D153" s="157" t="s">
        <v>136</v>
      </c>
      <c r="E153" s="158" t="s">
        <v>1377</v>
      </c>
      <c r="F153" s="159" t="s">
        <v>1378</v>
      </c>
      <c r="G153" s="160" t="s">
        <v>248</v>
      </c>
      <c r="H153" s="161">
        <v>0.029999999999999999</v>
      </c>
      <c r="I153" s="162"/>
      <c r="J153" s="163">
        <f>ROUND(I153*H153,2)</f>
        <v>0</v>
      </c>
      <c r="K153" s="159" t="s">
        <v>194</v>
      </c>
      <c r="L153" s="35"/>
      <c r="M153" s="164" t="s">
        <v>1</v>
      </c>
      <c r="N153" s="165" t="s">
        <v>55</v>
      </c>
      <c r="O153" s="65"/>
      <c r="P153" s="166">
        <f>O153*H153</f>
        <v>0</v>
      </c>
      <c r="Q153" s="166">
        <v>0</v>
      </c>
      <c r="R153" s="166">
        <f>Q153*H153</f>
        <v>0</v>
      </c>
      <c r="S153" s="166">
        <v>0</v>
      </c>
      <c r="T153" s="167">
        <f>S153*H153</f>
        <v>0</v>
      </c>
      <c r="AR153" s="16" t="s">
        <v>154</v>
      </c>
      <c r="AT153" s="16" t="s">
        <v>136</v>
      </c>
      <c r="AU153" s="16" t="s">
        <v>150</v>
      </c>
      <c r="AY153" s="16" t="s">
        <v>135</v>
      </c>
      <c r="BE153" s="168">
        <f>IF(N153="základní",J153,0)</f>
        <v>0</v>
      </c>
      <c r="BF153" s="168">
        <f>IF(N153="snížená",J153,0)</f>
        <v>0</v>
      </c>
      <c r="BG153" s="168">
        <f>IF(N153="zákl. přenesená",J153,0)</f>
        <v>0</v>
      </c>
      <c r="BH153" s="168">
        <f>IF(N153="sníž. přenesená",J153,0)</f>
        <v>0</v>
      </c>
      <c r="BI153" s="168">
        <f>IF(N153="nulová",J153,0)</f>
        <v>0</v>
      </c>
      <c r="BJ153" s="16" t="s">
        <v>23</v>
      </c>
      <c r="BK153" s="168">
        <f>ROUND(I153*H153,2)</f>
        <v>0</v>
      </c>
      <c r="BL153" s="16" t="s">
        <v>154</v>
      </c>
      <c r="BM153" s="16" t="s">
        <v>1379</v>
      </c>
    </row>
    <row r="154" s="9" customFormat="1" ht="25.92" customHeight="1">
      <c r="B154" s="145"/>
      <c r="D154" s="146" t="s">
        <v>83</v>
      </c>
      <c r="E154" s="147" t="s">
        <v>1060</v>
      </c>
      <c r="F154" s="147" t="s">
        <v>1061</v>
      </c>
      <c r="I154" s="148"/>
      <c r="J154" s="149">
        <f>BK154</f>
        <v>0</v>
      </c>
      <c r="L154" s="145"/>
      <c r="M154" s="150"/>
      <c r="N154" s="151"/>
      <c r="O154" s="151"/>
      <c r="P154" s="152">
        <f>P155</f>
        <v>0</v>
      </c>
      <c r="Q154" s="151"/>
      <c r="R154" s="152">
        <f>R155</f>
        <v>0.01535625</v>
      </c>
      <c r="S154" s="151"/>
      <c r="T154" s="153">
        <f>T155</f>
        <v>0</v>
      </c>
      <c r="AR154" s="146" t="s">
        <v>93</v>
      </c>
      <c r="AT154" s="154" t="s">
        <v>83</v>
      </c>
      <c r="AU154" s="154" t="s">
        <v>84</v>
      </c>
      <c r="AY154" s="146" t="s">
        <v>135</v>
      </c>
      <c r="BK154" s="155">
        <f>BK155</f>
        <v>0</v>
      </c>
    </row>
    <row r="155" s="9" customFormat="1" ht="22.8" customHeight="1">
      <c r="B155" s="145"/>
      <c r="D155" s="146" t="s">
        <v>83</v>
      </c>
      <c r="E155" s="194" t="s">
        <v>1062</v>
      </c>
      <c r="F155" s="194" t="s">
        <v>1063</v>
      </c>
      <c r="I155" s="148"/>
      <c r="J155" s="195">
        <f>BK155</f>
        <v>0</v>
      </c>
      <c r="L155" s="145"/>
      <c r="M155" s="150"/>
      <c r="N155" s="151"/>
      <c r="O155" s="151"/>
      <c r="P155" s="152">
        <f>SUM(P156:P160)</f>
        <v>0</v>
      </c>
      <c r="Q155" s="151"/>
      <c r="R155" s="152">
        <f>SUM(R156:R160)</f>
        <v>0.01535625</v>
      </c>
      <c r="S155" s="151"/>
      <c r="T155" s="153">
        <f>SUM(T156:T160)</f>
        <v>0</v>
      </c>
      <c r="AR155" s="146" t="s">
        <v>93</v>
      </c>
      <c r="AT155" s="154" t="s">
        <v>83</v>
      </c>
      <c r="AU155" s="154" t="s">
        <v>23</v>
      </c>
      <c r="AY155" s="146" t="s">
        <v>135</v>
      </c>
      <c r="BK155" s="155">
        <f>SUM(BK156:BK160)</f>
        <v>0</v>
      </c>
    </row>
    <row r="156" s="1" customFormat="1" ht="16.5" customHeight="1">
      <c r="B156" s="156"/>
      <c r="C156" s="157" t="s">
        <v>311</v>
      </c>
      <c r="D156" s="157" t="s">
        <v>136</v>
      </c>
      <c r="E156" s="158" t="s">
        <v>1064</v>
      </c>
      <c r="F156" s="159" t="s">
        <v>1065</v>
      </c>
      <c r="G156" s="160" t="s">
        <v>262</v>
      </c>
      <c r="H156" s="161">
        <v>22.75</v>
      </c>
      <c r="I156" s="162"/>
      <c r="J156" s="163">
        <f>ROUND(I156*H156,2)</f>
        <v>0</v>
      </c>
      <c r="K156" s="159" t="s">
        <v>194</v>
      </c>
      <c r="L156" s="35"/>
      <c r="M156" s="164" t="s">
        <v>1</v>
      </c>
      <c r="N156" s="165" t="s">
        <v>55</v>
      </c>
      <c r="O156" s="65"/>
      <c r="P156" s="166">
        <f>O156*H156</f>
        <v>0</v>
      </c>
      <c r="Q156" s="166">
        <v>0.00067500000000000004</v>
      </c>
      <c r="R156" s="166">
        <f>Q156*H156</f>
        <v>0.01535625</v>
      </c>
      <c r="S156" s="166">
        <v>0</v>
      </c>
      <c r="T156" s="167">
        <f>S156*H156</f>
        <v>0</v>
      </c>
      <c r="AR156" s="16" t="s">
        <v>277</v>
      </c>
      <c r="AT156" s="16" t="s">
        <v>136</v>
      </c>
      <c r="AU156" s="16" t="s">
        <v>93</v>
      </c>
      <c r="AY156" s="16" t="s">
        <v>135</v>
      </c>
      <c r="BE156" s="168">
        <f>IF(N156="základní",J156,0)</f>
        <v>0</v>
      </c>
      <c r="BF156" s="168">
        <f>IF(N156="snížená",J156,0)</f>
        <v>0</v>
      </c>
      <c r="BG156" s="168">
        <f>IF(N156="zákl. přenesená",J156,0)</f>
        <v>0</v>
      </c>
      <c r="BH156" s="168">
        <f>IF(N156="sníž. přenesená",J156,0)</f>
        <v>0</v>
      </c>
      <c r="BI156" s="168">
        <f>IF(N156="nulová",J156,0)</f>
        <v>0</v>
      </c>
      <c r="BJ156" s="16" t="s">
        <v>23</v>
      </c>
      <c r="BK156" s="168">
        <f>ROUND(I156*H156,2)</f>
        <v>0</v>
      </c>
      <c r="BL156" s="16" t="s">
        <v>277</v>
      </c>
      <c r="BM156" s="16" t="s">
        <v>1380</v>
      </c>
    </row>
    <row r="157" s="10" customFormat="1">
      <c r="B157" s="169"/>
      <c r="D157" s="170" t="s">
        <v>143</v>
      </c>
      <c r="E157" s="171" t="s">
        <v>1</v>
      </c>
      <c r="F157" s="172" t="s">
        <v>1333</v>
      </c>
      <c r="H157" s="171" t="s">
        <v>1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1" t="s">
        <v>143</v>
      </c>
      <c r="AU157" s="171" t="s">
        <v>93</v>
      </c>
      <c r="AV157" s="10" t="s">
        <v>23</v>
      </c>
      <c r="AW157" s="10" t="s">
        <v>46</v>
      </c>
      <c r="AX157" s="10" t="s">
        <v>84</v>
      </c>
      <c r="AY157" s="171" t="s">
        <v>135</v>
      </c>
    </row>
    <row r="158" s="11" customFormat="1">
      <c r="B158" s="177"/>
      <c r="D158" s="170" t="s">
        <v>143</v>
      </c>
      <c r="E158" s="178" t="s">
        <v>1</v>
      </c>
      <c r="F158" s="179" t="s">
        <v>1381</v>
      </c>
      <c r="H158" s="180">
        <v>22.75</v>
      </c>
      <c r="I158" s="181"/>
      <c r="L158" s="177"/>
      <c r="M158" s="182"/>
      <c r="N158" s="183"/>
      <c r="O158" s="183"/>
      <c r="P158" s="183"/>
      <c r="Q158" s="183"/>
      <c r="R158" s="183"/>
      <c r="S158" s="183"/>
      <c r="T158" s="184"/>
      <c r="AT158" s="178" t="s">
        <v>143</v>
      </c>
      <c r="AU158" s="178" t="s">
        <v>93</v>
      </c>
      <c r="AV158" s="11" t="s">
        <v>93</v>
      </c>
      <c r="AW158" s="11" t="s">
        <v>46</v>
      </c>
      <c r="AX158" s="11" t="s">
        <v>84</v>
      </c>
      <c r="AY158" s="178" t="s">
        <v>135</v>
      </c>
    </row>
    <row r="159" s="13" customFormat="1">
      <c r="B159" s="196"/>
      <c r="D159" s="170" t="s">
        <v>143</v>
      </c>
      <c r="E159" s="197" t="s">
        <v>1</v>
      </c>
      <c r="F159" s="198" t="s">
        <v>219</v>
      </c>
      <c r="H159" s="199">
        <v>22.75</v>
      </c>
      <c r="I159" s="200"/>
      <c r="L159" s="196"/>
      <c r="M159" s="201"/>
      <c r="N159" s="202"/>
      <c r="O159" s="202"/>
      <c r="P159" s="202"/>
      <c r="Q159" s="202"/>
      <c r="R159" s="202"/>
      <c r="S159" s="202"/>
      <c r="T159" s="203"/>
      <c r="AT159" s="197" t="s">
        <v>143</v>
      </c>
      <c r="AU159" s="197" t="s">
        <v>93</v>
      </c>
      <c r="AV159" s="13" t="s">
        <v>154</v>
      </c>
      <c r="AW159" s="13" t="s">
        <v>46</v>
      </c>
      <c r="AX159" s="13" t="s">
        <v>23</v>
      </c>
      <c r="AY159" s="197" t="s">
        <v>135</v>
      </c>
    </row>
    <row r="160" s="1" customFormat="1" ht="16.5" customHeight="1">
      <c r="B160" s="156"/>
      <c r="C160" s="157" t="s">
        <v>319</v>
      </c>
      <c r="D160" s="157" t="s">
        <v>136</v>
      </c>
      <c r="E160" s="158" t="s">
        <v>1068</v>
      </c>
      <c r="F160" s="159" t="s">
        <v>1069</v>
      </c>
      <c r="G160" s="160" t="s">
        <v>248</v>
      </c>
      <c r="H160" s="161">
        <v>0.014999999999999999</v>
      </c>
      <c r="I160" s="162"/>
      <c r="J160" s="163">
        <f>ROUND(I160*H160,2)</f>
        <v>0</v>
      </c>
      <c r="K160" s="159" t="s">
        <v>194</v>
      </c>
      <c r="L160" s="35"/>
      <c r="M160" s="216" t="s">
        <v>1</v>
      </c>
      <c r="N160" s="217" t="s">
        <v>55</v>
      </c>
      <c r="O160" s="21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AR160" s="16" t="s">
        <v>277</v>
      </c>
      <c r="AT160" s="16" t="s">
        <v>136</v>
      </c>
      <c r="AU160" s="16" t="s">
        <v>93</v>
      </c>
      <c r="AY160" s="16" t="s">
        <v>135</v>
      </c>
      <c r="BE160" s="168">
        <f>IF(N160="základní",J160,0)</f>
        <v>0</v>
      </c>
      <c r="BF160" s="168">
        <f>IF(N160="snížená",J160,0)</f>
        <v>0</v>
      </c>
      <c r="BG160" s="168">
        <f>IF(N160="zákl. přenesená",J160,0)</f>
        <v>0</v>
      </c>
      <c r="BH160" s="168">
        <f>IF(N160="sníž. přenesená",J160,0)</f>
        <v>0</v>
      </c>
      <c r="BI160" s="168">
        <f>IF(N160="nulová",J160,0)</f>
        <v>0</v>
      </c>
      <c r="BJ160" s="16" t="s">
        <v>23</v>
      </c>
      <c r="BK160" s="168">
        <f>ROUND(I160*H160,2)</f>
        <v>0</v>
      </c>
      <c r="BL160" s="16" t="s">
        <v>277</v>
      </c>
      <c r="BM160" s="16" t="s">
        <v>1382</v>
      </c>
    </row>
    <row r="161" s="1" customFormat="1" ht="6.96" customHeight="1">
      <c r="B161" s="50"/>
      <c r="C161" s="51"/>
      <c r="D161" s="51"/>
      <c r="E161" s="51"/>
      <c r="F161" s="51"/>
      <c r="G161" s="51"/>
      <c r="H161" s="51"/>
      <c r="I161" s="125"/>
      <c r="J161" s="51"/>
      <c r="K161" s="51"/>
      <c r="L161" s="35"/>
    </row>
  </sheetData>
  <autoFilter ref="C86:K1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2019-02-19T12:25:29Z</dcterms:created>
  <dcterms:modified xsi:type="dcterms:W3CDTF">2019-02-19T12:25:33Z</dcterms:modified>
</cp:coreProperties>
</file>