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Přemek Landa\Desktop\Hřiště D_K - ing.Pavlíček\"/>
    </mc:Choice>
  </mc:AlternateContent>
  <bookViews>
    <workbookView xWindow="240" yWindow="45" windowWidth="14220" windowHeight="9345"/>
  </bookViews>
  <sheets>
    <sheet name="KRYCÍ LIST OBJEKTU 0002" sheetId="2" r:id="rId1"/>
    <sheet name="ROZPOČET OBJEKTU 0002" sheetId="3" r:id="rId2"/>
    <sheet name="VÝKAZ VÝMĚR" sheetId="4" r:id="rId3"/>
    <sheet name="OPLOCENÍ A VYBAVENÍ" sheetId="5" r:id="rId4"/>
    <sheet name="ELEKTRO KRYCÍ LIST" sheetId="6" r:id="rId5"/>
    <sheet name="ELEKTRO-VÝKAZ " sheetId="7" r:id="rId6"/>
  </sheets>
  <externalReferences>
    <externalReference r:id="rId7"/>
  </externalReferences>
  <definedNames>
    <definedName name="_xlnm.Database" localSheetId="1">'ROZPOČET OBJEKTU 0002'!$A$9:$I$9</definedName>
    <definedName name="_xlnm.Database">#REF!</definedName>
    <definedName name="_xlnm.Print_Titles" localSheetId="1">'ROZPOČET OBJEKTU 0002'!$7:$8</definedName>
    <definedName name="_xlnm.Print_Area" localSheetId="5">'ELEKTRO-VÝKAZ '!$A$1:$H$100</definedName>
    <definedName name="Rozpočet1" localSheetId="5">'ELEKTRO-VÝKAZ '!$B$2:$F$2</definedName>
    <definedName name="Rozpočet1_1" localSheetId="5">'ELEKTRO-VÝKAZ '!#REF!</definedName>
    <definedName name="Rozpočet1_10" localSheetId="5">'ELEKTRO-VÝKAZ '!#REF!</definedName>
    <definedName name="Rozpočet1_100" localSheetId="5">'ELEKTRO-VÝKAZ '!#REF!</definedName>
    <definedName name="Rozpočet1_101" localSheetId="5">'ELEKTRO-VÝKAZ '!#REF!</definedName>
    <definedName name="Rozpočet1_11" localSheetId="5">'ELEKTRO-VÝKAZ '!#REF!</definedName>
    <definedName name="Rozpočet1_12" localSheetId="5">'ELEKTRO-VÝKAZ '!#REF!</definedName>
    <definedName name="Rozpočet1_13" localSheetId="5">'ELEKTRO-VÝKAZ '!#REF!</definedName>
    <definedName name="Rozpočet1_14" localSheetId="5">'ELEKTRO-VÝKAZ '!#REF!</definedName>
    <definedName name="Rozpočet1_145" localSheetId="5">'ELEKTRO-VÝKAZ '!#REF!</definedName>
    <definedName name="Rozpočet1_146" localSheetId="5">'ELEKTRO-VÝKAZ '!#REF!</definedName>
    <definedName name="Rozpočet1_15" localSheetId="5">'ELEKTRO-VÝKAZ '!#REF!</definedName>
    <definedName name="Rozpočet1_16" localSheetId="5">'ELEKTRO-VÝKAZ '!#REF!</definedName>
    <definedName name="Rozpočet1_17" localSheetId="5">'ELEKTRO-VÝKAZ '!#REF!</definedName>
    <definedName name="Rozpočet1_18" localSheetId="5">'ELEKTRO-VÝKAZ '!#REF!</definedName>
    <definedName name="Rozpočet1_19" localSheetId="5">'ELEKTRO-VÝKAZ '!#REF!</definedName>
    <definedName name="Rozpočet1_2" localSheetId="5">'ELEKTRO-VÝKAZ '!#REF!</definedName>
    <definedName name="Rozpočet1_20" localSheetId="5">'ELEKTRO-VÝKAZ '!#REF!</definedName>
    <definedName name="Rozpočet1_21" localSheetId="5">'ELEKTRO-VÝKAZ '!#REF!</definedName>
    <definedName name="Rozpočet1_22" localSheetId="5">'ELEKTRO-VÝKAZ '!#REF!</definedName>
    <definedName name="Rozpočet1_23" localSheetId="5">'ELEKTRO-VÝKAZ '!#REF!</definedName>
    <definedName name="Rozpočet1_24" localSheetId="5">'ELEKTRO-VÝKAZ '!#REF!</definedName>
    <definedName name="Rozpočet1_25" localSheetId="5">'ELEKTRO-VÝKAZ '!#REF!</definedName>
    <definedName name="Rozpočet1_26" localSheetId="5">'ELEKTRO-VÝKAZ '!#REF!</definedName>
    <definedName name="Rozpočet1_27" localSheetId="5">'ELEKTRO-VÝKAZ '!#REF!</definedName>
    <definedName name="Rozpočet1_28" localSheetId="5">'ELEKTRO-VÝKAZ '!#REF!</definedName>
    <definedName name="Rozpočet1_29" localSheetId="5">'ELEKTRO-VÝKAZ '!#REF!</definedName>
    <definedName name="Rozpočet1_3" localSheetId="5">'ELEKTRO-VÝKAZ '!#REF!</definedName>
    <definedName name="Rozpočet1_30" localSheetId="5">'ELEKTRO-VÝKAZ '!#REF!</definedName>
    <definedName name="Rozpočet1_31" localSheetId="5">'ELEKTRO-VÝKAZ '!#REF!</definedName>
    <definedName name="Rozpočet1_32" localSheetId="5">'ELEKTRO-VÝKAZ '!#REF!</definedName>
    <definedName name="Rozpočet1_33" localSheetId="5">'ELEKTRO-VÝKAZ '!#REF!</definedName>
    <definedName name="Rozpočet1_34" localSheetId="5">'ELEKTRO-VÝKAZ '!#REF!</definedName>
    <definedName name="Rozpočet1_35" localSheetId="5">'ELEKTRO-VÝKAZ '!#REF!</definedName>
    <definedName name="Rozpočet1_36" localSheetId="5">'ELEKTRO-VÝKAZ '!#REF!</definedName>
    <definedName name="Rozpočet1_37" localSheetId="5">'ELEKTRO-VÝKAZ '!#REF!</definedName>
    <definedName name="Rozpočet1_38" localSheetId="5">'ELEKTRO-VÝKAZ '!#REF!</definedName>
    <definedName name="Rozpočet1_39" localSheetId="5">'ELEKTRO-VÝKAZ '!#REF!</definedName>
    <definedName name="Rozpočet1_4" localSheetId="5">'ELEKTRO-VÝKAZ '!#REF!</definedName>
    <definedName name="Rozpočet1_40" localSheetId="5">'ELEKTRO-VÝKAZ '!#REF!</definedName>
    <definedName name="Rozpočet1_41" localSheetId="5">'ELEKTRO-VÝKAZ '!#REF!</definedName>
    <definedName name="Rozpočet1_42" localSheetId="5">'ELEKTRO-VÝKAZ '!$B$81:$F$81</definedName>
    <definedName name="Rozpočet1_5" localSheetId="5">'ELEKTRO-VÝKAZ '!#REF!</definedName>
    <definedName name="Rozpočet1_6" localSheetId="5">'ELEKTRO-VÝKAZ '!#REF!</definedName>
    <definedName name="Rozpočet1_7" localSheetId="5">'ELEKTRO-VÝKAZ '!#REF!</definedName>
    <definedName name="Rozpočet1_76" localSheetId="5">'ELEKTRO-VÝKAZ '!#REF!</definedName>
    <definedName name="Rozpočet1_77" localSheetId="5">'ELEKTRO-VÝKAZ '!#REF!</definedName>
    <definedName name="Rozpočet1_78" localSheetId="5">'ELEKTRO-VÝKAZ '!$B$46:$F$46</definedName>
    <definedName name="Rozpočet1_8" localSheetId="5">'ELEKTRO-VÝKAZ '!#REF!</definedName>
    <definedName name="Rozpočet1_81" localSheetId="5">'ELEKTRO-VÝKAZ '!#REF!</definedName>
    <definedName name="Rozpočet1_86" localSheetId="5">'ELEKTRO-VÝKAZ '!#REF!</definedName>
    <definedName name="Rozpočet1_9" localSheetId="5">'ELEKTRO-VÝKAZ '!#REF!</definedName>
    <definedName name="Rozpočet1_90" localSheetId="5">'ELEKTRO-VÝKAZ '!#REF!</definedName>
    <definedName name="Rozpočet1_91" localSheetId="5">'ELEKTRO-VÝKAZ '!#REF!</definedName>
    <definedName name="Rozpočet1_92" localSheetId="5">'ELEKTRO-VÝKAZ '!$B$36:$F$36</definedName>
    <definedName name="Rozpočet1_93" localSheetId="5">'ELEKTRO-VÝKAZ '!$B$23:$F$23</definedName>
    <definedName name="Rozpočet1_94" localSheetId="5">'ELEKTRO-VÝKAZ '!#REF!</definedName>
    <definedName name="Rozpočet1_95" localSheetId="5">'ELEKTRO-VÝKAZ '!#REF!</definedName>
    <definedName name="Rozpočet1_99" localSheetId="5">'ELEKTRO-VÝKAZ '!#REF!</definedName>
    <definedName name="sestava" localSheetId="2">'VÝKAZ VÝMĚR'!$A$1:$I$866</definedName>
  </definedNames>
  <calcPr calcId="152511"/>
</workbook>
</file>

<file path=xl/calcChain.xml><?xml version="1.0" encoding="utf-8"?>
<calcChain xmlns="http://schemas.openxmlformats.org/spreadsheetml/2006/main">
  <c r="G51" i="7" l="1"/>
  <c r="H51" i="7" s="1"/>
  <c r="E51" i="7"/>
  <c r="F51" i="7" s="1"/>
  <c r="G50" i="7"/>
  <c r="H50" i="7" s="1"/>
  <c r="E50" i="7"/>
  <c r="F50" i="7" s="1"/>
  <c r="G49" i="7"/>
  <c r="H49" i="7" s="1"/>
  <c r="E49" i="7"/>
  <c r="F49" i="7" s="1"/>
  <c r="G48" i="7"/>
  <c r="H48" i="7" s="1"/>
  <c r="E48" i="7"/>
  <c r="F48" i="7" s="1"/>
  <c r="G47" i="7"/>
  <c r="H47" i="7" s="1"/>
  <c r="H52" i="7" s="1"/>
  <c r="H54" i="7" s="1"/>
  <c r="H55" i="7" s="1"/>
  <c r="G85" i="7" s="1"/>
  <c r="E47" i="7"/>
  <c r="F47" i="7" s="1"/>
  <c r="F52" i="7" s="1"/>
  <c r="G38" i="7"/>
  <c r="H38" i="7" s="1"/>
  <c r="H39" i="7" s="1"/>
  <c r="F38" i="7"/>
  <c r="E38" i="7"/>
  <c r="H37" i="7"/>
  <c r="G37" i="7"/>
  <c r="F37" i="7"/>
  <c r="E37" i="7"/>
  <c r="H28" i="7"/>
  <c r="G28" i="7"/>
  <c r="F28" i="7"/>
  <c r="E28" i="7"/>
  <c r="H27" i="7"/>
  <c r="G27" i="7"/>
  <c r="F27" i="7"/>
  <c r="E27" i="7"/>
  <c r="H26" i="7"/>
  <c r="G26" i="7"/>
  <c r="F26" i="7"/>
  <c r="E26" i="7"/>
  <c r="H25" i="7"/>
  <c r="G25" i="7"/>
  <c r="F25" i="7"/>
  <c r="E25" i="7"/>
  <c r="H24" i="7"/>
  <c r="H29" i="7" s="1"/>
  <c r="G24" i="7"/>
  <c r="F24" i="7"/>
  <c r="E24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16" i="7" s="1"/>
  <c r="H18" i="7" s="1"/>
  <c r="H19" i="7" s="1"/>
  <c r="G82" i="7" s="1"/>
  <c r="G15" i="7"/>
  <c r="G14" i="7"/>
  <c r="G13" i="7"/>
  <c r="G12" i="7"/>
  <c r="G11" i="7"/>
  <c r="G10" i="7"/>
  <c r="G9" i="7"/>
  <c r="G8" i="7"/>
  <c r="G7" i="7"/>
  <c r="G6" i="7"/>
  <c r="G5" i="7"/>
  <c r="G4" i="7"/>
  <c r="E15" i="7"/>
  <c r="E14" i="7"/>
  <c r="E13" i="7"/>
  <c r="E12" i="7"/>
  <c r="E11" i="7"/>
  <c r="E10" i="7"/>
  <c r="E9" i="7"/>
  <c r="E8" i="7"/>
  <c r="E7" i="7"/>
  <c r="E6" i="7"/>
  <c r="E5" i="7"/>
  <c r="E4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E94" i="7"/>
  <c r="G94" i="7" s="1"/>
  <c r="B85" i="7"/>
  <c r="B84" i="7"/>
  <c r="B83" i="7"/>
  <c r="B82" i="7"/>
  <c r="F39" i="7"/>
  <c r="F40" i="7" s="1"/>
  <c r="F42" i="7" s="1"/>
  <c r="E84" i="7" s="1"/>
  <c r="F29" i="7"/>
  <c r="F30" i="7" s="1"/>
  <c r="F32" i="7" s="1"/>
  <c r="E83" i="7" s="1"/>
  <c r="F16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4" i="7" s="1"/>
  <c r="A25" i="7" s="1"/>
  <c r="A26" i="7" s="1"/>
  <c r="A27" i="7" s="1"/>
  <c r="A28" i="7" s="1"/>
  <c r="A29" i="7" s="1"/>
  <c r="A30" i="7" s="1"/>
  <c r="A31" i="7" s="1"/>
  <c r="A32" i="7" s="1"/>
  <c r="A37" i="7" s="1"/>
  <c r="A38" i="7" s="1"/>
  <c r="A39" i="7" s="1"/>
  <c r="A40" i="7" s="1"/>
  <c r="A41" i="7" s="1"/>
  <c r="A42" i="7" s="1"/>
  <c r="A47" i="7" s="1"/>
  <c r="A48" i="7" s="1"/>
  <c r="A49" i="7" s="1"/>
  <c r="A50" i="7" s="1"/>
  <c r="A51" i="7" s="1"/>
  <c r="A52" i="7" s="1"/>
  <c r="A53" i="7" s="1"/>
  <c r="A54" i="7" s="1"/>
  <c r="A55" i="7" s="1"/>
  <c r="A82" i="7" s="1"/>
  <c r="A83" i="7" s="1"/>
  <c r="A84" i="7" s="1"/>
  <c r="A85" i="7" s="1"/>
  <c r="A88" i="7" s="1"/>
  <c r="A91" i="7" s="1"/>
  <c r="A98" i="7" s="1"/>
  <c r="A54" i="6"/>
  <c r="A33" i="6"/>
  <c r="A32" i="6"/>
  <c r="A31" i="6"/>
  <c r="A30" i="6"/>
  <c r="A29" i="6"/>
  <c r="A28" i="6"/>
  <c r="A27" i="6"/>
  <c r="A14" i="6"/>
  <c r="A11" i="6"/>
  <c r="A10" i="6"/>
  <c r="H31" i="7" l="1"/>
  <c r="H32" i="7" s="1"/>
  <c r="G83" i="7" s="1"/>
  <c r="H41" i="7"/>
  <c r="H42" i="7" s="1"/>
  <c r="G84" i="7" s="1"/>
  <c r="B94" i="7"/>
  <c r="F17" i="7"/>
  <c r="F19" i="7" s="1"/>
  <c r="E82" i="7" s="1"/>
  <c r="F53" i="7"/>
  <c r="F55" i="7" s="1"/>
  <c r="E85" i="7" s="1"/>
  <c r="E95" i="7" l="1"/>
  <c r="E88" i="7"/>
  <c r="G88" i="7"/>
  <c r="E91" i="7" l="1"/>
  <c r="H133" i="3" s="1"/>
  <c r="G95" i="7"/>
  <c r="B95" i="7" s="1"/>
  <c r="E98" i="7" s="1"/>
  <c r="G25" i="5"/>
  <c r="F25" i="5"/>
  <c r="H25" i="5" s="1"/>
  <c r="G24" i="5"/>
  <c r="F24" i="5"/>
  <c r="H24" i="5" s="1"/>
  <c r="G23" i="5"/>
  <c r="F23" i="5"/>
  <c r="H23" i="5" s="1"/>
  <c r="G22" i="5"/>
  <c r="F22" i="5"/>
  <c r="H22" i="5" s="1"/>
  <c r="G21" i="5"/>
  <c r="F21" i="5"/>
  <c r="H21" i="5" s="1"/>
  <c r="G20" i="5"/>
  <c r="F20" i="5"/>
  <c r="H20" i="5" s="1"/>
  <c r="H26" i="5" s="1"/>
  <c r="H28" i="5" s="1"/>
  <c r="G15" i="5"/>
  <c r="F15" i="5"/>
  <c r="H15" i="5" s="1"/>
  <c r="G14" i="5"/>
  <c r="F14" i="5"/>
  <c r="H14" i="5" s="1"/>
  <c r="G13" i="5"/>
  <c r="F13" i="5"/>
  <c r="H13" i="5" s="1"/>
  <c r="G12" i="5"/>
  <c r="F12" i="5"/>
  <c r="H12" i="5" s="1"/>
  <c r="G11" i="5"/>
  <c r="F11" i="5"/>
  <c r="H11" i="5" s="1"/>
  <c r="G10" i="5"/>
  <c r="F10" i="5"/>
  <c r="H10" i="5" s="1"/>
  <c r="G9" i="5"/>
  <c r="F9" i="5"/>
  <c r="H9" i="5" s="1"/>
  <c r="G8" i="5"/>
  <c r="F8" i="5"/>
  <c r="H8" i="5" s="1"/>
  <c r="G7" i="5"/>
  <c r="F7" i="5"/>
  <c r="H7" i="5" s="1"/>
  <c r="G6" i="5"/>
  <c r="F6" i="5"/>
  <c r="H6" i="5" s="1"/>
  <c r="G5" i="5"/>
  <c r="F5" i="5"/>
  <c r="H5" i="5" s="1"/>
  <c r="F4" i="5"/>
  <c r="H4" i="5" s="1"/>
  <c r="D4" i="5"/>
  <c r="G4" i="5" s="1"/>
  <c r="G16" i="5" s="1"/>
  <c r="D21" i="4"/>
  <c r="D72" i="4"/>
  <c r="G26" i="5" l="1"/>
  <c r="G28" i="5" s="1"/>
  <c r="H125" i="3" s="1"/>
  <c r="H16" i="5"/>
  <c r="I141" i="3"/>
  <c r="I140" i="3"/>
  <c r="I139" i="3"/>
  <c r="I138" i="3"/>
  <c r="I137" i="3"/>
  <c r="I142" i="3" s="1"/>
  <c r="I133" i="3"/>
  <c r="I134" i="3" s="1"/>
  <c r="I127" i="3"/>
  <c r="I126" i="3"/>
  <c r="I125" i="3"/>
  <c r="I128" i="3" s="1"/>
  <c r="I121" i="3"/>
  <c r="I120" i="3"/>
  <c r="I119" i="3"/>
  <c r="I118" i="3"/>
  <c r="I117" i="3"/>
  <c r="I116" i="3"/>
  <c r="I115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88" i="3"/>
  <c r="I87" i="3"/>
  <c r="I86" i="3"/>
  <c r="I85" i="3"/>
  <c r="I84" i="3"/>
  <c r="I83" i="3"/>
  <c r="I82" i="3"/>
  <c r="I81" i="3"/>
  <c r="I80" i="3"/>
  <c r="I79" i="3"/>
  <c r="I78" i="3"/>
  <c r="I77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74" i="3" s="1"/>
  <c r="I53" i="3"/>
  <c r="I52" i="3"/>
  <c r="I51" i="3"/>
  <c r="I50" i="3"/>
  <c r="I54" i="3" s="1"/>
  <c r="I46" i="3"/>
  <c r="I45" i="3"/>
  <c r="I44" i="3"/>
  <c r="I43" i="3"/>
  <c r="I42" i="3"/>
  <c r="I41" i="3"/>
  <c r="I47" i="3" s="1"/>
  <c r="I37" i="3"/>
  <c r="I36" i="3"/>
  <c r="I35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32" i="3" s="1"/>
  <c r="E2" i="3"/>
  <c r="H2" i="3"/>
  <c r="E3" i="3"/>
  <c r="E4" i="3"/>
  <c r="H4" i="3"/>
  <c r="E5" i="3"/>
  <c r="H5" i="3"/>
  <c r="I144" i="3" l="1"/>
  <c r="E24" i="2" s="1"/>
  <c r="I38" i="3"/>
  <c r="I89" i="3"/>
  <c r="I110" i="3"/>
  <c r="I122" i="3"/>
  <c r="I130" i="3" s="1"/>
  <c r="E22" i="2" l="1"/>
  <c r="I112" i="3"/>
  <c r="E20" i="2" s="1"/>
  <c r="E25" i="2" l="1"/>
  <c r="P20" i="2" s="1"/>
  <c r="I147" i="3"/>
  <c r="P29" i="2"/>
  <c r="P22" i="2" l="1"/>
  <c r="P21" i="2"/>
  <c r="P23" i="2"/>
  <c r="P19" i="2"/>
  <c r="P25" i="2" l="1"/>
  <c r="P28" i="2" s="1"/>
  <c r="N30" i="2" s="1"/>
  <c r="P30" i="2" s="1"/>
  <c r="P31" i="2" l="1"/>
</calcChain>
</file>

<file path=xl/connections.xml><?xml version="1.0" encoding="utf-8"?>
<connections xmlns="http://schemas.openxmlformats.org/spreadsheetml/2006/main">
  <connection id="1" name="Připojení" type="4" refreshedVersion="0" background="1" saveData="1">
    <webPr parsePre="1" consecutive="1" xl2000="1" url="C:\sestava.htm" htmlTables="1"/>
  </connection>
  <connection id="2" name="Rozpočet12122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id="3" name="Rozpočet12213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id="4" name="Rozpočet124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id="5" name="Rozpočet132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id="6" name="Rozpočet1652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</connections>
</file>

<file path=xl/sharedStrings.xml><?xml version="1.0" encoding="utf-8"?>
<sst xmlns="http://schemas.openxmlformats.org/spreadsheetml/2006/main" count="1794" uniqueCount="743">
  <si>
    <t>MJ</t>
  </si>
  <si>
    <t>Kč</t>
  </si>
  <si>
    <t>A</t>
  </si>
  <si>
    <t>KRYCÍ LIST ROZPOČTU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</si>
  <si>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</si>
  <si>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</si>
  <si>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</si>
  <si>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</si>
  <si>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</si>
  <si>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</si>
  <si>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</si>
  <si>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</si>
  <si>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 xml:space="preserve"> </t>
  </si>
  <si>
    <t>Objednavatel</t>
  </si>
  <si>
    <t>Projektant</t>
  </si>
  <si>
    <t>Zhotovitel</t>
  </si>
  <si>
    <t>Rozpočet číslo</t>
  </si>
  <si>
    <t>Zpracoval</t>
  </si>
  <si>
    <t>Dne</t>
  </si>
  <si>
    <t>Položek</t>
  </si>
  <si>
    <t>Landa</t>
  </si>
  <si>
    <t>Měrné a účelové jednotky</t>
  </si>
  <si>
    <t>Počet</t>
  </si>
  <si>
    <t>Náklady / 1 m.j.</t>
  </si>
  <si>
    <t xml:space="preserve">  Rozpočtové náklady v  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</si>
  <si>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</si>
  <si>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</si>
  <si>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</si>
  <si>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</si>
  <si>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</si>
  <si>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</si>
  <si>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</si>
  <si>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</si>
  <si>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</si>
  <si>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</si>
  <si>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</si>
  <si>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</si>
  <si>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</si>
  <si>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</si>
  <si>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</si>
  <si>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</si>
  <si>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</si>
  <si>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NUS z rozpočtu</t>
  </si>
  <si>
    <t>ZRN ( ř. 1-6 )</t>
  </si>
  <si>
    <t>DN ( ř. 8-11 )</t>
  </si>
  <si>
    <t>NUS ( ř. 13-18 )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</si>
  <si>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</si>
  <si>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</si>
  <si>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</si>
  <si>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</si>
  <si>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</si>
  <si>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</si>
  <si>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</si>
  <si>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</si>
  <si>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</si>
  <si>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(ř.23-25)</t>
  </si>
  <si>
    <t>E</t>
  </si>
  <si>
    <t>Přípočty a odpočty</t>
  </si>
  <si>
    <t>Dodávky objednavatele</t>
  </si>
  <si>
    <t>Klouzavá doložka</t>
  </si>
  <si>
    <t>Zvýhodnění + -</t>
  </si>
  <si>
    <t>ROZPOČET</t>
  </si>
  <si>
    <t>STAVBA:</t>
  </si>
  <si>
    <t xml:space="preserve">JKSO : </t>
  </si>
  <si>
    <t>Objekt :</t>
  </si>
  <si>
    <t xml:space="preserve">EČO : </t>
  </si>
  <si>
    <t xml:space="preserve">Objednavatel : </t>
  </si>
  <si>
    <t>Zpracoval :</t>
  </si>
  <si>
    <t xml:space="preserve">Zhotovitel : </t>
  </si>
  <si>
    <t xml:space="preserve">Datum : </t>
  </si>
  <si>
    <t>P.Č.</t>
  </si>
  <si>
    <t>KCN</t>
  </si>
  <si>
    <t>Kód položky</t>
  </si>
  <si>
    <t>Popis položky</t>
  </si>
  <si>
    <t>Množství celkem</t>
  </si>
  <si>
    <t>Cena jednotková</t>
  </si>
  <si>
    <t>Cena celkem</t>
  </si>
  <si>
    <t>Figura</t>
  </si>
  <si>
    <t>Výkaz výměr</t>
  </si>
  <si>
    <t>DIČ</t>
  </si>
  <si>
    <t>SDRUŽENÁ SAZBA VRN</t>
  </si>
  <si>
    <t>001-ZEMNÍ PRÁCE</t>
  </si>
  <si>
    <t>122201102</t>
  </si>
  <si>
    <t>ODKOP NEZAP HORNINY 3 -1000M3</t>
  </si>
  <si>
    <t>M3</t>
  </si>
  <si>
    <t>001</t>
  </si>
  <si>
    <t>121101101</t>
  </si>
  <si>
    <t>SEJMUTÍ ORNICE PŘEMÍSTĚNÍ -50M</t>
  </si>
  <si>
    <t>132201101</t>
  </si>
  <si>
    <t>HLOUBENÍ RÝH Š. DO 60CM TŘ.3 -100M3</t>
  </si>
  <si>
    <t>133201101</t>
  </si>
  <si>
    <t>HLOUBENÍ ŠACHET TŘ.3 DO 100M3</t>
  </si>
  <si>
    <t>132201202</t>
  </si>
  <si>
    <t>HLOUBENÍ RÝH Š. DO 2000MM TŘ.3 -1000M3</t>
  </si>
  <si>
    <t>130001101</t>
  </si>
  <si>
    <t>PŘÍPL ZTÍŽENÍ VÝKOP VEDENÍ PODZEMNÍ</t>
  </si>
  <si>
    <t>151101101</t>
  </si>
  <si>
    <t>PAŽENÍ PŘÍLOŽNÉ HL.DO 2M RÝHY</t>
  </si>
  <si>
    <t>M2</t>
  </si>
  <si>
    <t>151101111</t>
  </si>
  <si>
    <t>ODSTRANĚNÍ PAŽENÍ RÝH HL. 2M PŘÍL.</t>
  </si>
  <si>
    <t>162201102</t>
  </si>
  <si>
    <t>VODOROVNÉ PŘEM.VÝKOPKU DO 50M 1-4</t>
  </si>
  <si>
    <t>167101101</t>
  </si>
  <si>
    <t>NAKLÁDÁNÍ VÝKOPKU DO 100M3 TŘ. 4</t>
  </si>
  <si>
    <t>167101102</t>
  </si>
  <si>
    <t>NAKLÁDÁNÍ VÝKOPKU PŘES 100M3 TŘ.1-4</t>
  </si>
  <si>
    <t>162701105</t>
  </si>
  <si>
    <t>VODOROVNÉ PŘEM.VÝK/SYP DO 10000M H 1-4</t>
  </si>
  <si>
    <t>175101201</t>
  </si>
  <si>
    <t>OBSYP OBJEKTU BEZ PROHOZ SYPANINY</t>
  </si>
  <si>
    <t>583313470</t>
  </si>
  <si>
    <t>KAMENIVO TĚŽENÉ DROBNÉ FR.0/4</t>
  </si>
  <si>
    <t>T</t>
  </si>
  <si>
    <t>174101101</t>
  </si>
  <si>
    <t>ZÁSYP ZHUTNĚNÝ JAM</t>
  </si>
  <si>
    <t>171201201</t>
  </si>
  <si>
    <t>ULOŽENÍ SYPANINY NA SKLÁDKU</t>
  </si>
  <si>
    <t>171201212</t>
  </si>
  <si>
    <t>SKLÁDKOVNÉ ZEMINA</t>
  </si>
  <si>
    <t>175101101</t>
  </si>
  <si>
    <t>OBSYP POTR BEZ PROHOZ SYPANINY</t>
  </si>
  <si>
    <t>181101102</t>
  </si>
  <si>
    <t>ÚPRAVA PLÁNĚ ZÁŘEZ TŘ 1-4 +ZHUTNĚNÍ</t>
  </si>
  <si>
    <t>181301103</t>
  </si>
  <si>
    <t>ROZPR ORNICE -20CM -500M2 -1:5</t>
  </si>
  <si>
    <t>001-ZEMNÍ PRÁCE CELKEM</t>
  </si>
  <si>
    <t>002-ZAKLÁDÁNÍ A SANACE OBJEKTŮ</t>
  </si>
  <si>
    <t>212561111</t>
  </si>
  <si>
    <t>VÝPLŇ ODVOD TRATIV KAM HR DRC 4-16MM</t>
  </si>
  <si>
    <t>002</t>
  </si>
  <si>
    <t>289971221</t>
  </si>
  <si>
    <t>ZŘÍZ GEOTEX &gt;1:5 Š DO 3 M</t>
  </si>
  <si>
    <t>693110680</t>
  </si>
  <si>
    <t>GEOTEXTILIE NETKANÁ PP 300G/M2</t>
  </si>
  <si>
    <t>002-ZAKLÁDÁNÍ A SANACE OBJEKTŮ CELKEM</t>
  </si>
  <si>
    <t>011-BĚŽNÉ STAVEBNÍ PRÁCE</t>
  </si>
  <si>
    <t>275313711</t>
  </si>
  <si>
    <t>ZÁKLADOVÁ PATKA BETON C20/25</t>
  </si>
  <si>
    <t>011</t>
  </si>
  <si>
    <t>275351121</t>
  </si>
  <si>
    <t>ZŘÍZENÍ BEDNĚNÍ ZÁKLADOVÝCH PATEK</t>
  </si>
  <si>
    <t>275351122</t>
  </si>
  <si>
    <t>ODSTRANĚNÍ BEDNĚNÍ ZÁKLADOVÝCH PATEK</t>
  </si>
  <si>
    <t>271532213</t>
  </si>
  <si>
    <t>NÁSYP ZÁKLAD KAMENIVO HRUBÉ 8-16MM</t>
  </si>
  <si>
    <t>286111410</t>
  </si>
  <si>
    <t>TRUBKA KANALIZAČNÍ PVC DN 250X2000MM SN4</t>
  </si>
  <si>
    <t>M</t>
  </si>
  <si>
    <t>953943123</t>
  </si>
  <si>
    <t>OSAZENÍ VÝROBEK -15KG/KUS BETON</t>
  </si>
  <si>
    <t>KUS</t>
  </si>
  <si>
    <t>011-BĚŽNÉ STAVEBNÍ PRÁCE CELKEM</t>
  </si>
  <si>
    <t>013-BOURÁNÍ KONSTRUKCÍ</t>
  </si>
  <si>
    <t>971042361</t>
  </si>
  <si>
    <t>VYB OTV 0,09M2 ZDI PŘÍČKY BET TL -60CM</t>
  </si>
  <si>
    <t>013</t>
  </si>
  <si>
    <t>997013501</t>
  </si>
  <si>
    <t>ODVOZ SUTI NA SKLÁDKU -1KM</t>
  </si>
  <si>
    <t>997013509</t>
  </si>
  <si>
    <t>PŘÍPL ODVOZ SUTI NA SKLÁDKU ZKD 1KM</t>
  </si>
  <si>
    <t>997013801</t>
  </si>
  <si>
    <t>SKLÁDKOVNÉ BETON</t>
  </si>
  <si>
    <t>013-BOURÁNÍ KONSTRUKCÍ CELKEM</t>
  </si>
  <si>
    <t>221-POZEMNÍ KOMUNIKACE</t>
  </si>
  <si>
    <t>564751115</t>
  </si>
  <si>
    <t>PODKL KAM HRUB DRC 32-63MM TL 19CM</t>
  </si>
  <si>
    <t>221</t>
  </si>
  <si>
    <t>564710011</t>
  </si>
  <si>
    <t>PODKLAD Z KAMENIVA HRUBÉHO DRC 8-16 TL 50MM</t>
  </si>
  <si>
    <t>564801111</t>
  </si>
  <si>
    <t>PODKLAD ŠTĚRKODRŤ ŠD ZHUT TL 30MM</t>
  </si>
  <si>
    <t>564231111</t>
  </si>
  <si>
    <t>PODKLAD ŠTĚRKOPÍSEK ŠP TL 100MM</t>
  </si>
  <si>
    <t>569903321</t>
  </si>
  <si>
    <t>ZŘÍZ ZEM KRAJNIC BEZ ZHUTNĚNÍ</t>
  </si>
  <si>
    <t>564760111</t>
  </si>
  <si>
    <t>PODKLAD Z KAMENIVA HRUBÉHO DRC 16-32 TL.200MM</t>
  </si>
  <si>
    <t>564730011</t>
  </si>
  <si>
    <t>PODKLAD Z KAMENIVA HRUBÉHO DRC 8-16 TL 100MM</t>
  </si>
  <si>
    <t>596212211</t>
  </si>
  <si>
    <t>KLAD ZÁMK DL TL80 SKA -100M2 VOZOV</t>
  </si>
  <si>
    <t>592450200</t>
  </si>
  <si>
    <t>DLAŽBA SKLADEBNÁ BETONOVÁ 20X10X8 CM PŘÍRODNÍ</t>
  </si>
  <si>
    <t>596811220</t>
  </si>
  <si>
    <t>KLAD DLAŽ PĚŠÍ KAM VEL 0,25M2 -50M2</t>
  </si>
  <si>
    <t>592453420</t>
  </si>
  <si>
    <t>DLAŽDICE BETON 40X40X5 KOSTKA ŠEDÁ</t>
  </si>
  <si>
    <t>596811121</t>
  </si>
  <si>
    <t>KLAD DLAŽ PĚŠÍ KAM VEL 0,09M2-100M2</t>
  </si>
  <si>
    <t>592457000</t>
  </si>
  <si>
    <t>DLAŽBA BET PLOŠNÁ HLADKÁ 30X30X4,5CM PŘÍR</t>
  </si>
  <si>
    <t>916561111</t>
  </si>
  <si>
    <t>OSAZ ZÁHON OBRUB BET ZN2 S OPĚROU</t>
  </si>
  <si>
    <t>592172210</t>
  </si>
  <si>
    <t>OBRUBNÍK BETONOVÝ PARKOVÝ 100X8X25CM ŠEDÝ</t>
  </si>
  <si>
    <t>918101111</t>
  </si>
  <si>
    <t>LOŽE POD DLAŽ OBRUB KRAJ BETON</t>
  </si>
  <si>
    <t>919726122</t>
  </si>
  <si>
    <t>GEOTEXTILIE NETKANÁ -300G/M2 OCHRANNÁ</t>
  </si>
  <si>
    <t>221-POZEMNÍ KOMUNIKACE CELKEM</t>
  </si>
  <si>
    <t>231-POZEMKOVÉ ÚPRAVY</t>
  </si>
  <si>
    <t>184802111</t>
  </si>
  <si>
    <t>CHEM ODPLEVEL POSTŘIK PŘED ZAL ROV</t>
  </si>
  <si>
    <t>231</t>
  </si>
  <si>
    <t>252340010</t>
  </si>
  <si>
    <t>HERBICID TOTÁLNÍ SYSTÉMOVÝ NESELEKTIVNÍ</t>
  </si>
  <si>
    <t>LIT</t>
  </si>
  <si>
    <t>180402111</t>
  </si>
  <si>
    <t>ZALOŽENÍ PARKOVÝ TRÁVNÍK ROVINA</t>
  </si>
  <si>
    <t>005724200</t>
  </si>
  <si>
    <t>OSIVO SMĚS TRAVNÍ PARKOVÁ OKRASNÁ</t>
  </si>
  <si>
    <t>KG</t>
  </si>
  <si>
    <t>331311151</t>
  </si>
  <si>
    <t>ZABETON PALISÁD HROM HRANATÉ 400 MM</t>
  </si>
  <si>
    <t>592284070</t>
  </si>
  <si>
    <t>PALISÁDA HRANATÁ BETONOVÁ PŘÍRODNÍ 11X11X40CM</t>
  </si>
  <si>
    <t>593445000</t>
  </si>
  <si>
    <t>DOD+MTŽ UMĚLÝ TRÁVNÍK+VSYP VČETNĚ LAJNOVÁNÍ</t>
  </si>
  <si>
    <t>593445001</t>
  </si>
  <si>
    <t>TROJÚHELNÍKOVÝ KARTÁČ Š.200CM NA ÚDRŽBU TRÁVN</t>
  </si>
  <si>
    <t>998222012</t>
  </si>
  <si>
    <t>PŘESUN HMOT PLOCHY TĚLOVÝCHOVA</t>
  </si>
  <si>
    <t>966049831</t>
  </si>
  <si>
    <t>ROZEBR PREF PLOTOVÉ DESKY BET</t>
  </si>
  <si>
    <t>966071821</t>
  </si>
  <si>
    <t>ROZEBR DRÁT PLETIVO V -1,6M</t>
  </si>
  <si>
    <t>966071711</t>
  </si>
  <si>
    <t>BOUR SLOUPKŮ,VZPĚR PLOT OCEL DL -2,5M ZABETON</t>
  </si>
  <si>
    <t>231-POZEMKOVÉ ÚPRAVY CELKEM</t>
  </si>
  <si>
    <t>271-VODOVODY A KANALIZACE</t>
  </si>
  <si>
    <t>212752212</t>
  </si>
  <si>
    <t>TRATIVOD PLAST TRUBKA D 100 +LOŽE</t>
  </si>
  <si>
    <t>271</t>
  </si>
  <si>
    <t>212752213</t>
  </si>
  <si>
    <t>TRATIVOD PLAST TRUBKA D 160 +LOŽE</t>
  </si>
  <si>
    <t>212972112</t>
  </si>
  <si>
    <t>PLÁŠŤ DREN TRUB DN 100 FILTR TEXTIL</t>
  </si>
  <si>
    <t>212972113</t>
  </si>
  <si>
    <t>PLÁŠŤ DREN TRUB DN 160 FILTR TEXTIL</t>
  </si>
  <si>
    <t>286112241</t>
  </si>
  <si>
    <t>TVAROVKY PRO TRUBKY DRENÁŽNÍ PVC</t>
  </si>
  <si>
    <t>KPL</t>
  </si>
  <si>
    <t>451541111</t>
  </si>
  <si>
    <t>LOŽE VÝKOPU ZE ŠTĚRKODRTĚ</t>
  </si>
  <si>
    <t>452311131</t>
  </si>
  <si>
    <t>PODKL DESKA BETON C12/15 VÝKOP</t>
  </si>
  <si>
    <t>451572111</t>
  </si>
  <si>
    <t>LOŽE VÝKOPU KAM DROBNÉ TĚŽENÉ</t>
  </si>
  <si>
    <t>899721111</t>
  </si>
  <si>
    <t>SIGNALIZAČNÍ VODIČ DN DO 150 MM NA POTRUBÍ PV</t>
  </si>
  <si>
    <t>899722114</t>
  </si>
  <si>
    <t>KRYTÍ POTRUBÍ Z PLASTŮ VÝSTR FÓLIÍ Z PVC 40CM</t>
  </si>
  <si>
    <t>899623151</t>
  </si>
  <si>
    <t>OBET POTRUBÍ STOK C16/20 OTV VÝKOP</t>
  </si>
  <si>
    <t>871171121</t>
  </si>
  <si>
    <t>MTŽ POTR VÝKOP TR PE SV DN 40</t>
  </si>
  <si>
    <t>286158550</t>
  </si>
  <si>
    <t>TRUBKA VODOVODNÍ TLAK PE 100 RC 40X3,7 SDR11</t>
  </si>
  <si>
    <t>894811131</t>
  </si>
  <si>
    <t>ŠCHT PVC RV 400/160 P 12,5T -1230MM</t>
  </si>
  <si>
    <t>894812249</t>
  </si>
  <si>
    <t>PŘÍPL ŠACH PP ROURA DN 425 UŘÍZNUTÍ</t>
  </si>
  <si>
    <t>894812312</t>
  </si>
  <si>
    <t>ŠACHTA PP DNO DN 600/160 30°/60°/90°</t>
  </si>
  <si>
    <t>894812339</t>
  </si>
  <si>
    <t>PŘÍPL ŠACH PP ROURA DN 600 UŘÍZNUTÍ</t>
  </si>
  <si>
    <t>895972113</t>
  </si>
  <si>
    <t>BOX +REVIZE PRO VSAK 1ŘADA OBJ 20M3</t>
  </si>
  <si>
    <t>SOU</t>
  </si>
  <si>
    <t>271-VODOVODY A KANALIZACE CELKEM</t>
  </si>
  <si>
    <t>HSV  CELKEM</t>
  </si>
  <si>
    <t>S</t>
  </si>
  <si>
    <t>721-ZDRAVOTNĚ TECHNICKÉ INSTALACE</t>
  </si>
  <si>
    <t>722230105</t>
  </si>
  <si>
    <t>VENTIL PŘÍMÝ G 6/4 2 ZÁVITY</t>
  </si>
  <si>
    <t>721</t>
  </si>
  <si>
    <t>722220235</t>
  </si>
  <si>
    <t>PŘECHODKA PLAST PPR PN20 D 50XG6/4</t>
  </si>
  <si>
    <t>998722101</t>
  </si>
  <si>
    <t>PŘESUN HMOT VODOVOD OBJEKT V -6M</t>
  </si>
  <si>
    <t>722220863</t>
  </si>
  <si>
    <t>DMTŽ ARMATUR VODOV 2ZÁVIT G 6/4</t>
  </si>
  <si>
    <t>722171915</t>
  </si>
  <si>
    <t>PLAST POTR ODŘÍZNUTÍ TRUBKY D -40</t>
  </si>
  <si>
    <t>722170957</t>
  </si>
  <si>
    <t>POTRUBÍ PE SPOJKA G 2X6/4"</t>
  </si>
  <si>
    <t>722220995</t>
  </si>
  <si>
    <t>ZPĚTNÁ MTŽ ARMATURA 2ZÁVITY G 2</t>
  </si>
  <si>
    <t>721-ZDRAVOTNĚ TECHNICKÉ INSTALACE CELKEM</t>
  </si>
  <si>
    <t>767-KOVOVÉ DOPLŇKOVÉ KONSTRUKCE</t>
  </si>
  <si>
    <t>767911180</t>
  </si>
  <si>
    <t>DOD+MTŽ OPLOCENÍ,2KS STŘÍDAČEK,2 KS BRANEK</t>
  </si>
  <si>
    <t>KČ</t>
  </si>
  <si>
    <t>767</t>
  </si>
  <si>
    <t>998767101</t>
  </si>
  <si>
    <t>PŘESUN ZÁMEČNICKÉ KCE OBJEKT V -6M</t>
  </si>
  <si>
    <t>767920220</t>
  </si>
  <si>
    <t>PŘEMÍSTĚNÍ STÁVAJÍCÍ BRÁNY - ZAJISTÍ INVESTOR</t>
  </si>
  <si>
    <t>767-KOVOVÉ DOPLŇKOVÉ KONSTRUKCE CELKEM</t>
  </si>
  <si>
    <t>PSV  CELKEM</t>
  </si>
  <si>
    <t>M155-Elektromontáže</t>
  </si>
  <si>
    <t>210990000</t>
  </si>
  <si>
    <t>ELEKTROINSTALACE (OSVĚTLENÍ+PŘELOŽKA)-CELKEM</t>
  </si>
  <si>
    <t>155</t>
  </si>
  <si>
    <t>M155-Elektromontáže CELKEM</t>
  </si>
  <si>
    <t>M202-Zemní práce prováděné při ext.montážích</t>
  </si>
  <si>
    <t>460200163</t>
  </si>
  <si>
    <t>RÝHA Š 35CM HL 80CM RUČNĚ HOR TŘ 3</t>
  </si>
  <si>
    <t>202</t>
  </si>
  <si>
    <t>460421001</t>
  </si>
  <si>
    <t>LOŽE PÍSEK 5CM Š -65CM BEZ KRYTÍ</t>
  </si>
  <si>
    <t>460510201</t>
  </si>
  <si>
    <t>ŽLAB KABELOVÝ BETON -RÝHY</t>
  </si>
  <si>
    <t>592131000</t>
  </si>
  <si>
    <t>ŽLAB KABELOVÝ BETONOVÝ 100X18,5/10X10CM</t>
  </si>
  <si>
    <t>460560163</t>
  </si>
  <si>
    <t>ZÁSYP RÝH Š 35CM HL 80CM RUČNĚ TŘ 3</t>
  </si>
  <si>
    <t>M202-Zemní práce prováděné při ext.montážích CELKEM</t>
  </si>
  <si>
    <t>MONTÁŽE CELKEM</t>
  </si>
  <si>
    <t>OBJEKT Celkem bez DPH</t>
  </si>
  <si>
    <t>SPORTOVNÍ AREÁL, DVUR KRÁLOVÉ N.L.</t>
  </si>
  <si>
    <t>FOTBALOVÉ HŘIŠTĚ S UMĚLÝM POVRCHEM</t>
  </si>
  <si>
    <t>MĚSTO DVŮR KRÁLOVÉ NAD LABEM</t>
  </si>
  <si>
    <t>ATELIER PAVLÍČEK</t>
  </si>
  <si>
    <t>TYP</t>
  </si>
  <si>
    <t>P</t>
  </si>
  <si>
    <t xml:space="preserve">SOUČET OBJEKT : </t>
  </si>
  <si>
    <t xml:space="preserve">SOUČET KATALOG VČ. PŘIRÁŽEK : </t>
  </si>
  <si>
    <t>ZEM.PRÁCE PŘI EXTER.MONT.DLE M</t>
  </si>
  <si>
    <t>SOUČET 202</t>
  </si>
  <si>
    <t xml:space="preserve">. </t>
  </si>
  <si>
    <t xml:space="preserve">SOUČET ODDÍL : </t>
  </si>
  <si>
    <t>.</t>
  </si>
  <si>
    <t>97/P</t>
  </si>
  <si>
    <t xml:space="preserve">ZÁHOZY RÝH </t>
  </si>
  <si>
    <t>ODDÍL :</t>
  </si>
  <si>
    <t>96/M</t>
  </si>
  <si>
    <t>95/P</t>
  </si>
  <si>
    <t xml:space="preserve">KABELOVÉ PROSTUPY A KANÁLKY </t>
  </si>
  <si>
    <t>94/P</t>
  </si>
  <si>
    <t xml:space="preserve">KABELOVÉ LOŽE </t>
  </si>
  <si>
    <t xml:space="preserve">STÁVAJÍCÍ KABEL VO </t>
  </si>
  <si>
    <t xml:space="preserve">množství </t>
  </si>
  <si>
    <t xml:space="preserve">výpočet </t>
  </si>
  <si>
    <t xml:space="preserve">VÝKAZ VÝMĚR - figura </t>
  </si>
  <si>
    <t>93/P</t>
  </si>
  <si>
    <t xml:space="preserve">KABELOVÉ RÝHY </t>
  </si>
  <si>
    <t xml:space="preserve">ZEM.PRÁCE PŘI EXTER.MONT.DLE M </t>
  </si>
  <si>
    <t xml:space="preserve">KATALOG : </t>
  </si>
  <si>
    <t xml:space="preserve">ELEKTROMONTÁŽE M 21 </t>
  </si>
  <si>
    <t>SOUČET 155</t>
  </si>
  <si>
    <t xml:space="preserve">SAMOSTATNÁ PŘÍLOHA </t>
  </si>
  <si>
    <t xml:space="preserve">ROZPOČET VIZ </t>
  </si>
  <si>
    <t>92/S</t>
  </si>
  <si>
    <t xml:space="preserve">PRÁCE VYJÁDŘENÁ V Kč </t>
  </si>
  <si>
    <t xml:space="preserve">MONTÁŽE </t>
  </si>
  <si>
    <t>KOVOVÉ STAVEB.DOPLŇ.KONSTRUKCE</t>
  </si>
  <si>
    <t>SOUČET 767</t>
  </si>
  <si>
    <t>SOUČET ČÁST :</t>
  </si>
  <si>
    <t>91/A</t>
  </si>
  <si>
    <t xml:space="preserve">KOVOVÉ STAVEBNÍ DOPLŇKOVÉ KOSTRUKCE </t>
  </si>
  <si>
    <t xml:space="preserve">C01 </t>
  </si>
  <si>
    <t>ČÁST :</t>
  </si>
  <si>
    <t>90/P</t>
  </si>
  <si>
    <t xml:space="preserve">TECHNICKÁ ZPRÁVA </t>
  </si>
  <si>
    <t xml:space="preserve">VIZ SPECIFIKACE </t>
  </si>
  <si>
    <t>89/A</t>
  </si>
  <si>
    <t xml:space="preserve">TYPOVÉ KONSTRUKČNÍ PRVKY </t>
  </si>
  <si>
    <t xml:space="preserve">A01 </t>
  </si>
  <si>
    <t xml:space="preserve">KOVOVÉ STAVEB.DOPLŇ.KONSTRUKCE </t>
  </si>
  <si>
    <t>KATALOG :</t>
  </si>
  <si>
    <t xml:space="preserve">ZDRAVOTNÍ TECHNIKA </t>
  </si>
  <si>
    <t>SOUČET 721</t>
  </si>
  <si>
    <t>88/P</t>
  </si>
  <si>
    <t>87/P</t>
  </si>
  <si>
    <t xml:space="preserve">PŘELOŽKA VODY </t>
  </si>
  <si>
    <t>86/P</t>
  </si>
  <si>
    <t xml:space="preserve">VNITŘNÍ VODOVOD </t>
  </si>
  <si>
    <t xml:space="preserve">C02 </t>
  </si>
  <si>
    <t>85/P</t>
  </si>
  <si>
    <t xml:space="preserve">B02 </t>
  </si>
  <si>
    <t>84/P</t>
  </si>
  <si>
    <t>83/P</t>
  </si>
  <si>
    <t>82/P</t>
  </si>
  <si>
    <t xml:space="preserve">A02 </t>
  </si>
  <si>
    <t xml:space="preserve">P S V </t>
  </si>
  <si>
    <t xml:space="preserve">VEDENÍ TRUBNÍ DÁLK.A PŘÍPOJ. </t>
  </si>
  <si>
    <t>SOUČET 271</t>
  </si>
  <si>
    <t xml:space="preserve">OBJEM 16,2M3 </t>
  </si>
  <si>
    <t xml:space="preserve">VSAKOVACÍ TUNEL </t>
  </si>
  <si>
    <t>81/P</t>
  </si>
  <si>
    <t>80/P</t>
  </si>
  <si>
    <t>79/P</t>
  </si>
  <si>
    <t>78/P</t>
  </si>
  <si>
    <t xml:space="preserve">ŠACHTY DRENÁŽ </t>
  </si>
  <si>
    <t>77/P</t>
  </si>
  <si>
    <t xml:space="preserve">DROB.OBJ.A ZAŘ.OST.KON.NA TRUB </t>
  </si>
  <si>
    <t>76/M</t>
  </si>
  <si>
    <t>75/P</t>
  </si>
  <si>
    <t xml:space="preserve">POTRUBÍ Z PLASTICKÝCH HMOT </t>
  </si>
  <si>
    <t xml:space="preserve">PROSTUP DO KABINY 0.5*0.5*0.5 </t>
  </si>
  <si>
    <t>74/P</t>
  </si>
  <si>
    <t>73/P</t>
  </si>
  <si>
    <t>72/P</t>
  </si>
  <si>
    <t xml:space="preserve">50*(0.8*0.1) </t>
  </si>
  <si>
    <t>71/P</t>
  </si>
  <si>
    <t xml:space="preserve">2*(0.4*0.4)*0.1+2*(0.65*0.65)*0.1 </t>
  </si>
  <si>
    <t>70/P</t>
  </si>
  <si>
    <t xml:space="preserve">23.5*2*0.15 </t>
  </si>
  <si>
    <t>69/P</t>
  </si>
  <si>
    <t xml:space="preserve">PODKLADNÍ A VEDLEJŠÍ KONSTRUK. </t>
  </si>
  <si>
    <t>68/S</t>
  </si>
  <si>
    <t>67/P</t>
  </si>
  <si>
    <t>66/P</t>
  </si>
  <si>
    <t xml:space="preserve">(57*2+31+4.5*2) </t>
  </si>
  <si>
    <t xml:space="preserve">DRÉNY PR.150MM </t>
  </si>
  <si>
    <t>65/P</t>
  </si>
  <si>
    <t xml:space="preserve">(22*14+18*3+10+15*2+7*2) </t>
  </si>
  <si>
    <t xml:space="preserve">DRÉNY PR.100MM </t>
  </si>
  <si>
    <t>64/P</t>
  </si>
  <si>
    <t xml:space="preserve">ÚPRAVA PODLOŽÍ A ZÁKLAD.SPÁRY </t>
  </si>
  <si>
    <t xml:space="preserve">PLOCHY A ÚPRAVA ÚZEMÍ </t>
  </si>
  <si>
    <t>SOUČET 231</t>
  </si>
  <si>
    <t>63/P</t>
  </si>
  <si>
    <t xml:space="preserve">HŘIŠTĚ VOLEJBAL </t>
  </si>
  <si>
    <t>62/P</t>
  </si>
  <si>
    <t xml:space="preserve">PŘEDBĚŽNĚ </t>
  </si>
  <si>
    <t xml:space="preserve">TRIBUNY VOLEJBA </t>
  </si>
  <si>
    <t>61/P</t>
  </si>
  <si>
    <t xml:space="preserve">BOURÁNÍ KONSTRUKCÍ </t>
  </si>
  <si>
    <t>60/P</t>
  </si>
  <si>
    <t xml:space="preserve">PŘESUN HMOT </t>
  </si>
  <si>
    <t>59/A</t>
  </si>
  <si>
    <t xml:space="preserve">GRANULÁT EPDM 15KG/M2 </t>
  </si>
  <si>
    <t xml:space="preserve">KŘEMIČITÝ PÍSEK ST 0,5/10 24KG/M2 </t>
  </si>
  <si>
    <t xml:space="preserve">ZÁSYP TRÁVNÍKU </t>
  </si>
  <si>
    <t xml:space="preserve">POČET VPICHŮ NA M2 - 8661 </t>
  </si>
  <si>
    <t xml:space="preserve">TLOUŠŤKA VLASU 320 mikroM </t>
  </si>
  <si>
    <t xml:space="preserve">JEMNOST VLASU 18000/8 DTEX </t>
  </si>
  <si>
    <t xml:space="preserve">VÝŠKA VLASU 60MM </t>
  </si>
  <si>
    <t xml:space="preserve">SPECIFIKACE TRÁVNÍKU </t>
  </si>
  <si>
    <t xml:space="preserve">10.26*1 </t>
  </si>
  <si>
    <t xml:space="preserve">STŘÍDAČKY </t>
  </si>
  <si>
    <t xml:space="preserve">33*54 </t>
  </si>
  <si>
    <t xml:space="preserve">HŘIŠTĚ CELKEM </t>
  </si>
  <si>
    <t>58/A</t>
  </si>
  <si>
    <t xml:space="preserve">KRYTY POZEM.KOMUNIK.DLÁŽDĚNÝCH </t>
  </si>
  <si>
    <t>57/M</t>
  </si>
  <si>
    <t xml:space="preserve">VÝCHODNÍ STRANA </t>
  </si>
  <si>
    <t>56/P</t>
  </si>
  <si>
    <t xml:space="preserve">SLOUPY A PILÍŘE </t>
  </si>
  <si>
    <t>55/M</t>
  </si>
  <si>
    <t>54/P</t>
  </si>
  <si>
    <t xml:space="preserve">POVRCHOVÉ ÚPRAVY TERÉNU </t>
  </si>
  <si>
    <t>53/M</t>
  </si>
  <si>
    <t xml:space="preserve">445.5+(33+54)*2*0.3 </t>
  </si>
  <si>
    <t xml:space="preserve">ORNICE+KRAJNICE </t>
  </si>
  <si>
    <t>52/P</t>
  </si>
  <si>
    <t xml:space="preserve">KOMUNIKACE POZ.A LETIŠTĚ </t>
  </si>
  <si>
    <t>SOUČET 221</t>
  </si>
  <si>
    <t xml:space="preserve">(10.5*1) </t>
  </si>
  <si>
    <t xml:space="preserve">(33*54)+(33+54)*2*0.3 </t>
  </si>
  <si>
    <t xml:space="preserve">HŘIŠTĚ </t>
  </si>
  <si>
    <t>51/P</t>
  </si>
  <si>
    <t xml:space="preserve">55*(0.3*0.2) </t>
  </si>
  <si>
    <t xml:space="preserve">POD PALISÁDY </t>
  </si>
  <si>
    <t xml:space="preserve">193.02*(0.2*0.2) </t>
  </si>
  <si>
    <t xml:space="preserve">POD OBRUBY </t>
  </si>
  <si>
    <t>50/P</t>
  </si>
  <si>
    <t>49/M</t>
  </si>
  <si>
    <t xml:space="preserve">1.65+10.57+9 </t>
  </si>
  <si>
    <t xml:space="preserve">VJEZD </t>
  </si>
  <si>
    <t xml:space="preserve">33*2-5+54+1*2 </t>
  </si>
  <si>
    <t xml:space="preserve">HŘIŠTĚ-3 STRANY </t>
  </si>
  <si>
    <t xml:space="preserve">54+0.8 </t>
  </si>
  <si>
    <t xml:space="preserve">CHODNÍK </t>
  </si>
  <si>
    <t>48/P</t>
  </si>
  <si>
    <t xml:space="preserve">DOKON.KONSTR.A PRÁCE POZ.KOM. </t>
  </si>
  <si>
    <t>47/M</t>
  </si>
  <si>
    <t xml:space="preserve">(34.3*2-5+54-10.26)*0.3 </t>
  </si>
  <si>
    <t xml:space="preserve">DLAŽBA 30/30 </t>
  </si>
  <si>
    <t>46/P</t>
  </si>
  <si>
    <t>45/M</t>
  </si>
  <si>
    <t xml:space="preserve">54.6*0.8 </t>
  </si>
  <si>
    <t>44/P</t>
  </si>
  <si>
    <t>43/M</t>
  </si>
  <si>
    <t>42/P</t>
  </si>
  <si>
    <t xml:space="preserve">(54*0.8) </t>
  </si>
  <si>
    <t xml:space="preserve">DLAŽBA 40/40 </t>
  </si>
  <si>
    <t>41/P</t>
  </si>
  <si>
    <t>40/P</t>
  </si>
  <si>
    <t xml:space="preserve">(33+54)*2*(0.3*0.2) </t>
  </si>
  <si>
    <t xml:space="preserve">OKOLO OBRUB </t>
  </si>
  <si>
    <t>39/P</t>
  </si>
  <si>
    <t>38/P</t>
  </si>
  <si>
    <t xml:space="preserve">(33*54)+10.5*1 </t>
  </si>
  <si>
    <t xml:space="preserve">FRAKCE 0/4 </t>
  </si>
  <si>
    <t xml:space="preserve">FRAKCE 4/8 </t>
  </si>
  <si>
    <t>37/P</t>
  </si>
  <si>
    <t>36/P</t>
  </si>
  <si>
    <t xml:space="preserve">PODKLAD HŘIŠTĚ </t>
  </si>
  <si>
    <t>35/P</t>
  </si>
  <si>
    <t xml:space="preserve">PODKLAD.VRSTVY POZEM.KOMUNIK. </t>
  </si>
  <si>
    <t>BOURÁNÍ A PODCHYCOVÁNÍ KONSTR.</t>
  </si>
  <si>
    <t>SOUČET 013</t>
  </si>
  <si>
    <t>34/P</t>
  </si>
  <si>
    <t>33/P</t>
  </si>
  <si>
    <t>32/P</t>
  </si>
  <si>
    <t>31/P</t>
  </si>
  <si>
    <t xml:space="preserve">PRORÁŽ.OTVORŮ A OSTAT.BOUR.PR. </t>
  </si>
  <si>
    <t xml:space="preserve">BOURÁNÍ A PODCHYCOVÁNÍ KONSTR. </t>
  </si>
  <si>
    <t xml:space="preserve">BĚŽNÉ STAVEBNÍ PRÁCE </t>
  </si>
  <si>
    <t>SOUČET 011</t>
  </si>
  <si>
    <t xml:space="preserve">PATKY STŘÍDAČKA </t>
  </si>
  <si>
    <t xml:space="preserve">2*2 </t>
  </si>
  <si>
    <t xml:space="preserve">PATKY ROHOVÉ </t>
  </si>
  <si>
    <t xml:space="preserve">DODÁVKA ELEKTRO </t>
  </si>
  <si>
    <t xml:space="preserve">PATKY OZN.C </t>
  </si>
  <si>
    <t xml:space="preserve">PATKY OZN.B </t>
  </si>
  <si>
    <t xml:space="preserve">PATKY OZN.A </t>
  </si>
  <si>
    <t>30/P</t>
  </si>
  <si>
    <t xml:space="preserve">RŮZ.DOKONČOVACÍ KONSTR.A PRÁCE </t>
  </si>
  <si>
    <t xml:space="preserve">37*1.1 </t>
  </si>
  <si>
    <t xml:space="preserve">PATKY CELKEM </t>
  </si>
  <si>
    <t>29/M</t>
  </si>
  <si>
    <t xml:space="preserve">37*(3.14*0.125*0.125)*0.5 </t>
  </si>
  <si>
    <t xml:space="preserve">POUZDRA-VÝPLŇ </t>
  </si>
  <si>
    <t xml:space="preserve">(0.8*0.6+(0.8*0.3)*2)*0.1 </t>
  </si>
  <si>
    <t xml:space="preserve">(0.8*0.8+0.8*1.8)*0.1 </t>
  </si>
  <si>
    <t xml:space="preserve">(0.8*1.5)*0.1+(0.8*1.8)*0.1 </t>
  </si>
  <si>
    <t xml:space="preserve">19*(0.8*0.8)*0.1 </t>
  </si>
  <si>
    <t xml:space="preserve">11*(0.8*0.8)*0.1 </t>
  </si>
  <si>
    <t>28/P</t>
  </si>
  <si>
    <t>27/P</t>
  </si>
  <si>
    <t xml:space="preserve">((0.8+0.6)*2+(0.8+0.3)*2*2)*0.41 </t>
  </si>
  <si>
    <t xml:space="preserve">((0.8*4)+(0.8+1.8)*2)*0.4 </t>
  </si>
  <si>
    <t xml:space="preserve">(0.8+1.5)*2*0.3+(0.8+1.8)*2*0.4 </t>
  </si>
  <si>
    <t xml:space="preserve">19*(0.8*4)*0.4 </t>
  </si>
  <si>
    <t xml:space="preserve">11*(0.8*4)*0.3 </t>
  </si>
  <si>
    <t>26/P</t>
  </si>
  <si>
    <t xml:space="preserve">26.864*0.035 </t>
  </si>
  <si>
    <t xml:space="preserve">ZTRATNÉ </t>
  </si>
  <si>
    <t xml:space="preserve">(0.8*0.6+(0.8*0.3)*2)*0.41 </t>
  </si>
  <si>
    <t xml:space="preserve">(0.8*0.8+0.8*1.8)*1.18 </t>
  </si>
  <si>
    <t xml:space="preserve">(0.8*1.5)*1.2+(0.8*1.8)*1.18 </t>
  </si>
  <si>
    <t xml:space="preserve">19*(0.8*0.8)*1.08 </t>
  </si>
  <si>
    <t xml:space="preserve">11*(0.8*0.8)*1.1 </t>
  </si>
  <si>
    <t>25/P</t>
  </si>
  <si>
    <t xml:space="preserve">ZÁKLADY </t>
  </si>
  <si>
    <t xml:space="preserve">ZVLÁŠTNÍ ZAKLÁDÁNÍ OBJEKTU </t>
  </si>
  <si>
    <t>SOUČET 002</t>
  </si>
  <si>
    <t>24/M</t>
  </si>
  <si>
    <t xml:space="preserve">23.5*(3.14*0.81*2)/2 </t>
  </si>
  <si>
    <t>23/P</t>
  </si>
  <si>
    <t xml:space="preserve">ZPEVŇOVÁNÍ HORNIN A KONSTRUKCÍ </t>
  </si>
  <si>
    <t xml:space="preserve">(57*2+31+4.5*2)*0.4*(0.16+0.72)/2 </t>
  </si>
  <si>
    <t xml:space="preserve">(22*14+18*3+10+15*2+7*2)*0.25*0.3 </t>
  </si>
  <si>
    <t>22/P</t>
  </si>
  <si>
    <t xml:space="preserve">ZEMNÍ PRÁCE </t>
  </si>
  <si>
    <t>SOUČET 001</t>
  </si>
  <si>
    <t xml:space="preserve">89.1/0.2 </t>
  </si>
  <si>
    <t xml:space="preserve">ORNICE </t>
  </si>
  <si>
    <t>21/P</t>
  </si>
  <si>
    <t xml:space="preserve">34.3*54.6 </t>
  </si>
  <si>
    <t>20/P</t>
  </si>
  <si>
    <t>19/M</t>
  </si>
  <si>
    <t xml:space="preserve">50*(0.8*0.35) </t>
  </si>
  <si>
    <t>18/P</t>
  </si>
  <si>
    <t>17/P</t>
  </si>
  <si>
    <t>16/P</t>
  </si>
  <si>
    <t xml:space="preserve">50*(0.8*(1.5-0.45)) </t>
  </si>
  <si>
    <t xml:space="preserve">23.5*(2.5+2.8)/2*0.69 </t>
  </si>
  <si>
    <t xml:space="preserve">NAD TUNELEM </t>
  </si>
  <si>
    <t>15/P</t>
  </si>
  <si>
    <t>14/M</t>
  </si>
  <si>
    <t xml:space="preserve">ODPOČET TUNEL </t>
  </si>
  <si>
    <t xml:space="preserve">23.5*(2+2.5)/2*1.01 </t>
  </si>
  <si>
    <t>13/P</t>
  </si>
  <si>
    <t xml:space="preserve">KONSTRUKCE ZE ZEMIN </t>
  </si>
  <si>
    <t>12/P</t>
  </si>
  <si>
    <t xml:space="preserve">343.699+124.629+18.713+104.34-84.97 </t>
  </si>
  <si>
    <t xml:space="preserve">PŘEBYTEČNÁ ZEM </t>
  </si>
  <si>
    <t>11/P</t>
  </si>
  <si>
    <t xml:space="preserve">ORNICE ZPĚT </t>
  </si>
  <si>
    <t>10/P</t>
  </si>
  <si>
    <t>9/P</t>
  </si>
  <si>
    <t xml:space="preserve">PŘEMÍSTĚNÍ VÝKOPKU </t>
  </si>
  <si>
    <t>8/P</t>
  </si>
  <si>
    <t xml:space="preserve">50*(2*1.5) </t>
  </si>
  <si>
    <t>7/P</t>
  </si>
  <si>
    <t xml:space="preserve">ROUBENÍ </t>
  </si>
  <si>
    <t>6/P</t>
  </si>
  <si>
    <t xml:space="preserve">23.5*(2+2.8)/2*1.85 </t>
  </si>
  <si>
    <t>5/P</t>
  </si>
  <si>
    <t xml:space="preserve">(0.8*0.6+(0.8*0.3)*2)*0.3 </t>
  </si>
  <si>
    <t xml:space="preserve">(0.8*0.8+0.8*1.8)*0.7 </t>
  </si>
  <si>
    <t xml:space="preserve">(0.8*1.5)*0.8+(0.8*1.8)*0.7 </t>
  </si>
  <si>
    <t xml:space="preserve">19*(0.8*0.8)*0.7 </t>
  </si>
  <si>
    <t xml:space="preserve">11*(0.8*0.8)*0.8 </t>
  </si>
  <si>
    <t xml:space="preserve">2*(0.4*0.4)*0.3+2*(0.65*0.65)*0.9 </t>
  </si>
  <si>
    <t>4/P</t>
  </si>
  <si>
    <t xml:space="preserve">50*(0.8*1.5) </t>
  </si>
  <si>
    <t xml:space="preserve">55*(0.3*0.25) </t>
  </si>
  <si>
    <t xml:space="preserve">PALISÁDY </t>
  </si>
  <si>
    <t xml:space="preserve">55*(0.2*0.2) </t>
  </si>
  <si>
    <t xml:space="preserve">OBRUBY VÝCHODNÍ </t>
  </si>
  <si>
    <t>3/P</t>
  </si>
  <si>
    <t xml:space="preserve">HLOUBENÉ VYKOPÁVKY </t>
  </si>
  <si>
    <t xml:space="preserve">(33*54)*0.15*(1/3) </t>
  </si>
  <si>
    <t xml:space="preserve">Z TOHO ORNICE </t>
  </si>
  <si>
    <t>2/P</t>
  </si>
  <si>
    <t xml:space="preserve">(30*2+20)*4*0.8/2 </t>
  </si>
  <si>
    <t xml:space="preserve">(34.3*2-5+54-10.26)*0.3*0.1 </t>
  </si>
  <si>
    <t xml:space="preserve">(54*1)*(0.22+0.0)/2 </t>
  </si>
  <si>
    <t xml:space="preserve">52.86*0.35 </t>
  </si>
  <si>
    <t xml:space="preserve">VJEZD NA+284,34 </t>
  </si>
  <si>
    <t xml:space="preserve">(10.5*1)*0.2 </t>
  </si>
  <si>
    <t xml:space="preserve">(33.94*54.94)*(0.23+0.0+0.17+0.19)/4 </t>
  </si>
  <si>
    <t xml:space="preserve">NA KÓTU +284,51 </t>
  </si>
  <si>
    <t>1/P</t>
  </si>
  <si>
    <t xml:space="preserve">ODKOPÁVKY A PROKOPÁVKY </t>
  </si>
  <si>
    <t xml:space="preserve">H S V </t>
  </si>
  <si>
    <t>-----------------------------------------------------------------------------------------------------------------------------------------------------------</t>
  </si>
  <si>
    <t>| HMOTY CEL</t>
  </si>
  <si>
    <t>|HMOTY J.</t>
  </si>
  <si>
    <t>| NÁKLADY CEL.</t>
  </si>
  <si>
    <t>|CENA JEDNOTKA</t>
  </si>
  <si>
    <t>| MNOŽSTVÍ</t>
  </si>
  <si>
    <t>| M.J.</t>
  </si>
  <si>
    <t>| T E X T</t>
  </si>
  <si>
    <t>| POLOŽKA</t>
  </si>
  <si>
    <t>POŘADÍ</t>
  </si>
  <si>
    <t>REG.ČÍSLO: 02/19</t>
  </si>
  <si>
    <t>OBJEKT :</t>
  </si>
  <si>
    <t>ZAKÁZKA : 60/10-19</t>
  </si>
  <si>
    <t>SPORTOVNÍ AREÁL, DVŮR KRÁLOVÉ N.L.</t>
  </si>
  <si>
    <t>STAVBA :</t>
  </si>
  <si>
    <t>IČO :</t>
  </si>
  <si>
    <t>PRO ÚČELY VÝBĚROVÉHO ŘÍZENÍ</t>
  </si>
  <si>
    <t>DODAVATEL:</t>
  </si>
  <si>
    <t>IČO : 00277819</t>
  </si>
  <si>
    <t>DVŮR KRÁLOVÉ N.L.</t>
  </si>
  <si>
    <t>544 01</t>
  </si>
  <si>
    <t>ODBĚRATEL:</t>
  </si>
  <si>
    <t xml:space="preserve">Dodávka </t>
  </si>
  <si>
    <t>Č.p.</t>
  </si>
  <si>
    <t>Popis</t>
  </si>
  <si>
    <t>Mj</t>
  </si>
  <si>
    <t>Množství</t>
  </si>
  <si>
    <t>Jedn. cena bez DPH</t>
  </si>
  <si>
    <t>Jedn. cena s DPH</t>
  </si>
  <si>
    <t>Celk. cena bez DPH</t>
  </si>
  <si>
    <t>Celk. cena s DPH</t>
  </si>
  <si>
    <t>1.</t>
  </si>
  <si>
    <t>dodávka Al sloupů 5 m výška nad zemí, oválný profil, vč. ocelové vložky a montážního setu ( hlava sloupu a UH háčky pro upevnění sítě)</t>
  </si>
  <si>
    <t>ks</t>
  </si>
  <si>
    <t>dodávka Al sloupů 5,5 m výška nad zemí, oválný profil vč. ocelové vložky a montážního setu ( hlava sloupu a UH háčky pro upevnění sítě)</t>
  </si>
  <si>
    <t>2.</t>
  </si>
  <si>
    <t>doplatek rohového Al sloupu 5 m nad zemí</t>
  </si>
  <si>
    <t>doplatek rohového Al sloupu 5,5 m nad zemí</t>
  </si>
  <si>
    <t>3.</t>
  </si>
  <si>
    <t xml:space="preserve">vstupní Al dveře vč. rámu  - 2 x 1 m </t>
  </si>
  <si>
    <t>4.</t>
  </si>
  <si>
    <r>
      <t>síť na záchytný systém, celkem 164 x 5 m (320 m</t>
    </r>
    <r>
      <rPr>
        <sz val="11"/>
        <rFont val="Calibri"/>
        <family val="2"/>
        <charset val="238"/>
      </rPr>
      <t>²)</t>
    </r>
    <r>
      <rPr>
        <sz val="11"/>
        <rFont val="Times New Roman"/>
        <family val="1"/>
        <charset val="238"/>
      </rPr>
      <t>, materiál PP,                       oko 120 x 120 mm, síla 3 mm</t>
    </r>
  </si>
  <si>
    <t>5.</t>
  </si>
  <si>
    <t>AL příčníky č výr. šestiboký profil s drážkou, vč. UH háčku pro uchycení sítě</t>
  </si>
  <si>
    <t>6.</t>
  </si>
  <si>
    <t>napínací lanko, karabiny na spodek (sada)</t>
  </si>
  <si>
    <t>soub</t>
  </si>
  <si>
    <t>7.</t>
  </si>
  <si>
    <t>Střídačka , šíře 5,0 m, dřevěné opěradlo + sedák, - konstrukce z hliníkových profilů, záda matný a boky průhledný polykarbonát</t>
  </si>
  <si>
    <t>8.</t>
  </si>
  <si>
    <t>Plně svařená Al branka typ 4 dle EN ČSN 748  s protizávažím, 5 x 2 m, včetně příslušné sítě a náplně závaží, s kolečky pro snadnou manipulaci</t>
  </si>
  <si>
    <t>10.</t>
  </si>
  <si>
    <t>Posuvný systém sítí, který umožní vjezd servisní techniky na plochu hřiště</t>
  </si>
  <si>
    <t>11.</t>
  </si>
  <si>
    <t>Doprava materiálu dodavatel - stavba</t>
  </si>
  <si>
    <t>km</t>
  </si>
  <si>
    <t xml:space="preserve">                                    Celkem</t>
  </si>
  <si>
    <t>Instalace sloupů do připravených patek -  včetně betonu</t>
  </si>
  <si>
    <t>Montáž příčníků</t>
  </si>
  <si>
    <t>Montáž sítí</t>
  </si>
  <si>
    <t>Doprava montážní  skupiny</t>
  </si>
  <si>
    <t>Úprava sloupů</t>
  </si>
  <si>
    <t>Montáž střídaček</t>
  </si>
  <si>
    <t>Celkem</t>
  </si>
  <si>
    <t>Výkaz výměr - Specifikace</t>
  </si>
  <si>
    <t>Elektroinstalace</t>
  </si>
  <si>
    <t>Akce:</t>
  </si>
  <si>
    <t>Investor:</t>
  </si>
  <si>
    <t>Výkaz výměr - Specifikace neobsahuje :</t>
  </si>
  <si>
    <t>Poznámka :</t>
  </si>
  <si>
    <t>Je-li v rozpočtu (nebo ve výkazu) uveden výrobek nebo konstrukce či její prvek ukazující na konkrétního výrobce je tuto skutečnost třeba jednoznačně chápat jako příklad z možných variant z důvodu jasné specifikace technické a uživatelské parametrizace prvku, výrobku, systému nebo konstrukce s tím, že konečné použití konkrétního výrobku, prvku, systému nebo konstrukce (z možné variace výrobců nebo dodavatelů) při průkazném splnění deklarovaných nebo popisem stanovených technických specifikací a technických a  uživatelských standardů je na zhotoviteli stavby.</t>
  </si>
  <si>
    <t>Cena položek je uvedena vč. recyklačních poplatků</t>
  </si>
  <si>
    <t>Vypracoval : Roman Hladík</t>
  </si>
  <si>
    <t>Elektroinstalace - Osvětlení</t>
  </si>
  <si>
    <t>materiál</t>
  </si>
  <si>
    <t>montáž</t>
  </si>
  <si>
    <t>č.</t>
  </si>
  <si>
    <t>Název položky</t>
  </si>
  <si>
    <t>jm</t>
  </si>
  <si>
    <t>množství</t>
  </si>
  <si>
    <t>kč/jm</t>
  </si>
  <si>
    <t>celkem</t>
  </si>
  <si>
    <t>Trubka Kopoflex KF09063 63/51 mm</t>
  </si>
  <si>
    <t>m</t>
  </si>
  <si>
    <t>Kabel AYKY-J 4x16</t>
  </si>
  <si>
    <t>Kabel CYKY-J 5x2,5</t>
  </si>
  <si>
    <t>Odbočná svorkovnice VO 9-ti pólová 16mm</t>
  </si>
  <si>
    <t>Zemnící drát FeZn d10</t>
  </si>
  <si>
    <t>Úprava stávajícího rozváděče RS pro nový vývod pro osvětlení a přepěťovou ochranu (B+C)</t>
  </si>
  <si>
    <t>Stožár 10m bezpaticový žz. UZNA10 (133/108/89 vč. konzole pro 3 svítidla URB3/89</t>
  </si>
  <si>
    <t>Svorka SS spojovací</t>
  </si>
  <si>
    <t>Výkop ve volném terénu vč. vytyčení, pískového lože, fólie a záhozu 35/80</t>
  </si>
  <si>
    <t>bm</t>
  </si>
  <si>
    <t>Jáma pro stožár VO</t>
  </si>
  <si>
    <t>Betonový základ a pouzdro pro stožár VO</t>
  </si>
  <si>
    <t>Ukončení kabelů do 4x10</t>
  </si>
  <si>
    <t>Ukončení kabelů do 4x25</t>
  </si>
  <si>
    <t>Drobný materiál (% z materálu)</t>
  </si>
  <si>
    <t>%</t>
  </si>
  <si>
    <t>Sekání prostupy a stavební přípomoce (% z montáží)</t>
  </si>
  <si>
    <t>Elektroinstalace - přeložka přívodu NN</t>
  </si>
  <si>
    <t>Kabelová spojka AL16 4p kompletní</t>
  </si>
  <si>
    <t>Svítidla vč. zdrojů a předřadníků</t>
  </si>
  <si>
    <t>"A" typ: Svítidlo LED hlubokozářič, čirý, PC kryt, IP65, IK10, 26000 lm / 179W, 4000K (610x315x170mm), vč. uchycení</t>
  </si>
  <si>
    <t>"B" typ: Svítidlo LED širokozářič, čirý,PC kryt, IP65, IK10, 27000 lm / 179W, 4000K (610x315x170mm), vč. uchycení</t>
  </si>
  <si>
    <t>Sekání, prostupy a stavební přípomoce (% z montáží)</t>
  </si>
  <si>
    <t>HZS, PD, revize</t>
  </si>
  <si>
    <t>Doklady, předávací protokoly, atesty</t>
  </si>
  <si>
    <t>set</t>
  </si>
  <si>
    <t>Úpravy stávající instalace</t>
  </si>
  <si>
    <t>hod</t>
  </si>
  <si>
    <t>Zjišťovací práce</t>
  </si>
  <si>
    <t>PD skutečného provedení</t>
  </si>
  <si>
    <t>Revize</t>
  </si>
  <si>
    <t>Rekapitulace</t>
  </si>
  <si>
    <t>Celkem materiál a montáž</t>
  </si>
  <si>
    <t>bez DPH</t>
  </si>
  <si>
    <t>Celková cena</t>
  </si>
  <si>
    <t>vč. DPH</t>
  </si>
  <si>
    <t>DODÁVKA A MONTÁŽ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</si>
</sst>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"/>
    <numFmt numFmtId="166" formatCode="#,##0.0"/>
    <numFmt numFmtId="167" formatCode="#,##0.00\ &quot;Kč&quot;"/>
    <numFmt numFmtId="168" formatCode="_-* #,##0.0\ _K_č_-;\-* #,##0.0\ _K_č_-;_-* &quot;-&quot;?\ _K_č_-;_-@_-"/>
    <numFmt numFmtId="169" formatCode="##&quot;% DPH&quot;"/>
    <numFmt numFmtId="170" formatCode="&quot;Celková cena     &quot;???,???.?0\ &quot;Kč&quot;\ &quot;vč. DPH 5%&quot;"/>
    <numFmt numFmtId="171" formatCode="???,???.?0\ &quot;Kč&quot;\ &quot;vč. DPH 15%&quot;"/>
    <numFmt numFmtId="172" formatCode="&quot;Základ    &quot;???,???.?0\ &quot;Kč&quot;"/>
    <numFmt numFmtId="173" formatCode="&quot;DPH &quot;???,???.?0\ &quot;Kč&quot;"/>
    <numFmt numFmtId="174" formatCode="???,???.?0\ &quot;Kč&quot;\ &quot;vč. DPH 21%&quot;"/>
  </numFmts>
  <fonts count="4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20"/>
      <name val="Arial CE"/>
      <family val="2"/>
      <charset val="238"/>
    </font>
    <font>
      <b/>
      <sz val="20"/>
      <color indexed="1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i/>
      <sz val="10"/>
      <color indexed="57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b/>
      <sz val="11"/>
      <color theme="1"/>
      <name val="Courier New"/>
      <family val="3"/>
      <charset val="238"/>
    </font>
    <font>
      <sz val="11"/>
      <color theme="1"/>
      <name val="Courier New"/>
      <family val="3"/>
      <charset val="238"/>
    </font>
    <font>
      <i/>
      <sz val="11"/>
      <color theme="1"/>
      <name val="Courier New"/>
      <family val="3"/>
      <charset val="238"/>
    </font>
    <font>
      <sz val="11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name val="Times New Roman"/>
      <family val="1"/>
    </font>
    <font>
      <b/>
      <sz val="14"/>
      <name val="Arial CE"/>
      <family val="2"/>
      <charset val="238"/>
    </font>
    <font>
      <b/>
      <u/>
      <sz val="9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345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6" fillId="0" borderId="1" xfId="1" applyNumberFormat="1" applyFont="1" applyFill="1" applyBorder="1" applyAlignment="1" applyProtection="1">
      <alignment horizontal="left" vertical="center"/>
    </xf>
    <xf numFmtId="0" fontId="6" fillId="0" borderId="2" xfId="1" applyNumberFormat="1" applyFont="1" applyFill="1" applyBorder="1" applyAlignment="1" applyProtection="1">
      <alignment horizontal="left" vertical="center"/>
    </xf>
    <xf numFmtId="0" fontId="7" fillId="0" borderId="2" xfId="1" applyNumberFormat="1" applyFont="1" applyFill="1" applyBorder="1" applyAlignment="1" applyProtection="1">
      <alignment horizontal="left" vertical="center"/>
    </xf>
    <xf numFmtId="0" fontId="6" fillId="0" borderId="3" xfId="1" applyNumberFormat="1" applyFont="1" applyFill="1" applyBorder="1" applyAlignment="1" applyProtection="1">
      <alignment horizontal="left" vertical="center"/>
    </xf>
    <xf numFmtId="0" fontId="4" fillId="0" borderId="0" xfId="1"/>
    <xf numFmtId="0" fontId="8" fillId="0" borderId="4" xfId="1" applyNumberFormat="1" applyFont="1" applyFill="1" applyBorder="1" applyAlignment="1" applyProtection="1">
      <alignment vertical="center"/>
    </xf>
    <xf numFmtId="0" fontId="8" fillId="0" borderId="5" xfId="1" applyNumberFormat="1" applyFont="1" applyFill="1" applyBorder="1" applyAlignment="1" applyProtection="1">
      <alignment vertical="center"/>
    </xf>
    <xf numFmtId="0" fontId="8" fillId="0" borderId="6" xfId="1" applyNumberFormat="1" applyFont="1" applyFill="1" applyBorder="1" applyAlignment="1" applyProtection="1">
      <alignment vertical="center"/>
    </xf>
    <xf numFmtId="0" fontId="8" fillId="0" borderId="7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Alignment="1" applyProtection="1">
      <alignment vertical="center"/>
    </xf>
    <xf numFmtId="0" fontId="8" fillId="4" borderId="9" xfId="1" applyNumberFormat="1" applyFont="1" applyFill="1" applyBorder="1" applyAlignment="1" applyProtection="1">
      <alignment vertical="center"/>
    </xf>
    <xf numFmtId="0" fontId="8" fillId="4" borderId="10" xfId="1" applyNumberFormat="1" applyFont="1" applyFill="1" applyBorder="1" applyAlignment="1" applyProtection="1">
      <alignment horizontal="right" vertical="center"/>
    </xf>
    <xf numFmtId="165" fontId="8" fillId="0" borderId="0" xfId="1" applyNumberFormat="1" applyFont="1" applyFill="1" applyAlignment="1" applyProtection="1">
      <alignment vertical="center"/>
    </xf>
    <xf numFmtId="165" fontId="8" fillId="3" borderId="8" xfId="1" applyNumberFormat="1" applyFont="1" applyFill="1" applyBorder="1" applyAlignment="1" applyProtection="1">
      <alignment vertical="center"/>
    </xf>
    <xf numFmtId="0" fontId="8" fillId="3" borderId="10" xfId="1" applyNumberFormat="1" applyFont="1" applyFill="1" applyBorder="1" applyAlignment="1" applyProtection="1">
      <alignment vertical="center"/>
    </xf>
    <xf numFmtId="0" fontId="8" fillId="0" borderId="11" xfId="1" applyNumberFormat="1" applyFont="1" applyFill="1" applyBorder="1" applyAlignment="1" applyProtection="1">
      <alignment vertical="center"/>
    </xf>
    <xf numFmtId="0" fontId="8" fillId="4" borderId="0" xfId="1" applyNumberFormat="1" applyFont="1" applyFill="1" applyBorder="1" applyAlignment="1" applyProtection="1">
      <alignment vertical="center"/>
    </xf>
    <xf numFmtId="0" fontId="8" fillId="4" borderId="13" xfId="1" applyNumberFormat="1" applyFont="1" applyFill="1" applyBorder="1" applyAlignment="1" applyProtection="1">
      <alignment horizontal="right" vertical="center"/>
    </xf>
    <xf numFmtId="165" fontId="8" fillId="3" borderId="12" xfId="1" applyNumberFormat="1" applyFont="1" applyFill="1" applyBorder="1" applyAlignment="1" applyProtection="1">
      <alignment vertical="center"/>
    </xf>
    <xf numFmtId="0" fontId="8" fillId="3" borderId="13" xfId="1" applyNumberFormat="1" applyFont="1" applyFill="1" applyBorder="1" applyAlignment="1" applyProtection="1">
      <alignment vertical="center"/>
    </xf>
    <xf numFmtId="165" fontId="9" fillId="4" borderId="14" xfId="1" applyNumberFormat="1" applyFont="1" applyFill="1" applyBorder="1" applyAlignment="1" applyProtection="1">
      <alignment vertical="center"/>
    </xf>
    <xf numFmtId="0" fontId="8" fillId="4" borderId="15" xfId="1" applyNumberFormat="1" applyFont="1" applyFill="1" applyBorder="1" applyAlignment="1" applyProtection="1">
      <alignment vertical="center"/>
    </xf>
    <xf numFmtId="0" fontId="8" fillId="4" borderId="16" xfId="1" applyNumberFormat="1" applyFont="1" applyFill="1" applyBorder="1" applyAlignment="1" applyProtection="1">
      <alignment horizontal="right" vertical="center"/>
    </xf>
    <xf numFmtId="165" fontId="8" fillId="3" borderId="14" xfId="1" applyNumberFormat="1" applyFont="1" applyFill="1" applyBorder="1" applyAlignment="1" applyProtection="1">
      <alignment vertical="center"/>
    </xf>
    <xf numFmtId="0" fontId="8" fillId="3" borderId="16" xfId="1" applyNumberFormat="1" applyFont="1" applyFill="1" applyBorder="1" applyAlignment="1" applyProtection="1">
      <alignment vertical="center"/>
    </xf>
    <xf numFmtId="0" fontId="8" fillId="0" borderId="7" xfId="1" applyNumberFormat="1" applyFont="1" applyFill="1" applyBorder="1" applyAlignment="1" applyProtection="1"/>
    <xf numFmtId="0" fontId="8" fillId="0" borderId="0" xfId="1" applyNumberFormat="1" applyFont="1" applyFill="1" applyAlignment="1" applyProtection="1"/>
    <xf numFmtId="0" fontId="8" fillId="0" borderId="0" xfId="1" applyNumberFormat="1" applyFont="1" applyFill="1" applyAlignment="1" applyProtection="1">
      <alignment horizontal="right"/>
    </xf>
    <xf numFmtId="0" fontId="8" fillId="0" borderId="11" xfId="1" applyNumberFormat="1" applyFont="1" applyFill="1" applyBorder="1" applyAlignment="1" applyProtection="1"/>
    <xf numFmtId="0" fontId="10" fillId="3" borderId="8" xfId="1" applyNumberFormat="1" applyFont="1" applyFill="1" applyBorder="1" applyAlignment="1" applyProtection="1">
      <alignment vertical="center"/>
    </xf>
    <xf numFmtId="0" fontId="8" fillId="3" borderId="9" xfId="1" applyNumberFormat="1" applyFont="1" applyFill="1" applyBorder="1" applyAlignment="1" applyProtection="1">
      <alignment vertical="center"/>
    </xf>
    <xf numFmtId="0" fontId="8" fillId="3" borderId="10" xfId="1" applyNumberFormat="1" applyFont="1" applyFill="1" applyBorder="1" applyAlignment="1" applyProtection="1">
      <alignment horizontal="right" vertical="center"/>
    </xf>
    <xf numFmtId="165" fontId="10" fillId="0" borderId="0" xfId="1" applyNumberFormat="1" applyFont="1" applyFill="1" applyAlignment="1" applyProtection="1">
      <alignment vertical="center"/>
    </xf>
    <xf numFmtId="0" fontId="10" fillId="0" borderId="0" xfId="1" applyNumberFormat="1" applyFont="1" applyFill="1" applyAlignment="1" applyProtection="1">
      <alignment vertical="center"/>
    </xf>
    <xf numFmtId="165" fontId="8" fillId="0" borderId="17" xfId="1" applyNumberFormat="1" applyFont="1" applyFill="1" applyBorder="1" applyAlignment="1" applyProtection="1">
      <alignment horizontal="left" vertical="center"/>
    </xf>
    <xf numFmtId="165" fontId="8" fillId="0" borderId="18" xfId="1" applyNumberFormat="1" applyFont="1" applyFill="1" applyBorder="1" applyAlignment="1" applyProtection="1">
      <alignment horizontal="left" vertical="center"/>
    </xf>
    <xf numFmtId="0" fontId="8" fillId="0" borderId="19" xfId="1" applyNumberFormat="1" applyFont="1" applyFill="1" applyBorder="1" applyAlignment="1" applyProtection="1">
      <alignment vertical="center"/>
    </xf>
    <xf numFmtId="0" fontId="8" fillId="3" borderId="0" xfId="1" applyNumberFormat="1" applyFont="1" applyFill="1" applyBorder="1" applyAlignment="1" applyProtection="1">
      <alignment vertical="center"/>
    </xf>
    <xf numFmtId="0" fontId="8" fillId="3" borderId="13" xfId="1" applyNumberFormat="1" applyFont="1" applyFill="1" applyBorder="1" applyAlignment="1" applyProtection="1">
      <alignment horizontal="right" vertical="center"/>
    </xf>
    <xf numFmtId="165" fontId="8" fillId="0" borderId="18" xfId="1" applyNumberFormat="1" applyFont="1" applyFill="1" applyBorder="1" applyAlignment="1" applyProtection="1">
      <alignment vertical="center"/>
    </xf>
    <xf numFmtId="0" fontId="8" fillId="3" borderId="15" xfId="1" applyNumberFormat="1" applyFont="1" applyFill="1" applyBorder="1" applyAlignment="1" applyProtection="1">
      <alignment vertical="center"/>
    </xf>
    <xf numFmtId="0" fontId="8" fillId="3" borderId="16" xfId="1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Alignment="1" applyProtection="1"/>
    <xf numFmtId="0" fontId="10" fillId="0" borderId="0" xfId="1" applyNumberFormat="1" applyFont="1" applyFill="1" applyAlignment="1" applyProtection="1"/>
    <xf numFmtId="165" fontId="8" fillId="0" borderId="17" xfId="1" applyNumberFormat="1" applyFont="1" applyFill="1" applyBorder="1" applyAlignment="1" applyProtection="1">
      <alignment vertical="center"/>
    </xf>
    <xf numFmtId="0" fontId="8" fillId="0" borderId="20" xfId="1" applyNumberFormat="1" applyFont="1" applyFill="1" applyBorder="1" applyAlignment="1" applyProtection="1">
      <alignment vertical="center"/>
    </xf>
    <xf numFmtId="14" fontId="8" fillId="0" borderId="17" xfId="1" applyNumberFormat="1" applyFont="1" applyFill="1" applyBorder="1" applyAlignment="1" applyProtection="1">
      <alignment horizontal="center" vertical="center"/>
    </xf>
    <xf numFmtId="3" fontId="8" fillId="0" borderId="17" xfId="1" applyNumberFormat="1" applyFont="1" applyFill="1" applyBorder="1" applyAlignment="1" applyProtection="1">
      <alignment horizontal="right" vertical="center"/>
    </xf>
    <xf numFmtId="0" fontId="8" fillId="0" borderId="21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0" fontId="8" fillId="0" borderId="23" xfId="1" applyNumberFormat="1" applyFont="1" applyFill="1" applyBorder="1" applyAlignment="1" applyProtection="1">
      <alignment vertical="center"/>
    </xf>
    <xf numFmtId="0" fontId="11" fillId="0" borderId="4" xfId="1" applyNumberFormat="1" applyFont="1" applyFill="1" applyBorder="1" applyAlignment="1" applyProtection="1">
      <alignment vertical="center"/>
    </xf>
    <xf numFmtId="0" fontId="11" fillId="0" borderId="5" xfId="1" applyNumberFormat="1" applyFont="1" applyFill="1" applyBorder="1" applyAlignment="1" applyProtection="1">
      <alignment vertical="center"/>
    </xf>
    <xf numFmtId="0" fontId="11" fillId="0" borderId="6" xfId="1" applyNumberFormat="1" applyFont="1" applyFill="1" applyBorder="1" applyAlignment="1" applyProtection="1">
      <alignment vertical="center"/>
    </xf>
    <xf numFmtId="0" fontId="2" fillId="0" borderId="24" xfId="1" applyNumberFormat="1" applyFont="1" applyFill="1" applyBorder="1" applyAlignment="1" applyProtection="1">
      <alignment vertical="center"/>
    </xf>
    <xf numFmtId="0" fontId="2" fillId="0" borderId="20" xfId="1" applyNumberFormat="1" applyFont="1" applyFill="1" applyBorder="1" applyAlignment="1" applyProtection="1">
      <alignment vertical="center"/>
    </xf>
    <xf numFmtId="165" fontId="2" fillId="0" borderId="20" xfId="1" applyNumberFormat="1" applyFont="1" applyFill="1" applyBorder="1" applyAlignment="1" applyProtection="1">
      <alignment vertical="center"/>
    </xf>
    <xf numFmtId="0" fontId="2" fillId="0" borderId="18" xfId="1" applyNumberFormat="1" applyFont="1" applyFill="1" applyBorder="1" applyAlignment="1" applyProtection="1">
      <alignment vertical="center"/>
    </xf>
    <xf numFmtId="0" fontId="2" fillId="0" borderId="19" xfId="1" applyNumberFormat="1" applyFont="1" applyFill="1" applyBorder="1" applyAlignment="1" applyProtection="1">
      <alignment vertical="center"/>
    </xf>
    <xf numFmtId="0" fontId="2" fillId="0" borderId="25" xfId="1" applyNumberFormat="1" applyFont="1" applyFill="1" applyBorder="1" applyAlignment="1" applyProtection="1">
      <alignment vertical="center"/>
    </xf>
    <xf numFmtId="0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NumberFormat="1" applyFont="1" applyFill="1" applyBorder="1" applyAlignment="1" applyProtection="1">
      <alignment horizontal="left" vertical="center"/>
    </xf>
    <xf numFmtId="0" fontId="2" fillId="0" borderId="19" xfId="1" applyNumberFormat="1" applyFont="1" applyFill="1" applyBorder="1" applyAlignment="1" applyProtection="1">
      <alignment horizontal="left" vertical="center"/>
    </xf>
    <xf numFmtId="0" fontId="2" fillId="0" borderId="26" xfId="1" applyNumberFormat="1" applyFont="1" applyFill="1" applyBorder="1" applyAlignment="1" applyProtection="1">
      <alignment vertical="center"/>
    </xf>
    <xf numFmtId="0" fontId="2" fillId="0" borderId="27" xfId="1" applyNumberFormat="1" applyFont="1" applyFill="1" applyBorder="1" applyAlignment="1" applyProtection="1">
      <alignment vertical="center"/>
    </xf>
    <xf numFmtId="166" fontId="2" fillId="0" borderId="28" xfId="1" applyNumberFormat="1" applyFont="1" applyFill="1" applyBorder="1" applyAlignment="1" applyProtection="1">
      <alignment vertical="center"/>
    </xf>
    <xf numFmtId="3" fontId="2" fillId="0" borderId="29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0" fontId="2" fillId="0" borderId="29" xfId="1" applyNumberFormat="1" applyFont="1" applyFill="1" applyBorder="1" applyAlignment="1" applyProtection="1">
      <alignment vertical="center"/>
    </xf>
    <xf numFmtId="166" fontId="2" fillId="0" borderId="27" xfId="1" applyNumberFormat="1" applyFont="1" applyFill="1" applyBorder="1" applyAlignment="1" applyProtection="1">
      <alignment vertical="center"/>
    </xf>
    <xf numFmtId="3" fontId="2" fillId="0" borderId="27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0" fontId="11" fillId="0" borderId="1" xfId="1" applyNumberFormat="1" applyFont="1" applyFill="1" applyBorder="1" applyAlignment="1" applyProtection="1">
      <alignment vertical="center"/>
    </xf>
    <xf numFmtId="0" fontId="11" fillId="0" borderId="2" xfId="1" applyNumberFormat="1" applyFont="1" applyFill="1" applyBorder="1" applyAlignment="1" applyProtection="1">
      <alignment vertical="center"/>
    </xf>
    <xf numFmtId="165" fontId="12" fillId="0" borderId="2" xfId="1" applyNumberFormat="1" applyFont="1" applyFill="1" applyBorder="1" applyAlignment="1" applyProtection="1">
      <alignment vertical="center"/>
    </xf>
    <xf numFmtId="165" fontId="11" fillId="0" borderId="2" xfId="1" applyNumberFormat="1" applyFont="1" applyFill="1" applyBorder="1" applyAlignment="1" applyProtection="1">
      <alignment horizontal="left" vertical="center"/>
    </xf>
    <xf numFmtId="0" fontId="11" fillId="0" borderId="3" xfId="1" applyNumberFormat="1" applyFont="1" applyFill="1" applyBorder="1" applyAlignment="1" applyProtection="1">
      <alignment vertical="center"/>
    </xf>
    <xf numFmtId="0" fontId="13" fillId="2" borderId="31" xfId="1" applyNumberFormat="1" applyFont="1" applyFill="1" applyBorder="1" applyAlignment="1" applyProtection="1">
      <alignment horizontal="center" vertical="center"/>
    </xf>
    <xf numFmtId="0" fontId="11" fillId="2" borderId="32" xfId="1" applyNumberFormat="1" applyFont="1" applyFill="1" applyBorder="1" applyAlignment="1" applyProtection="1">
      <alignment horizontal="center" vertical="center"/>
    </xf>
    <xf numFmtId="0" fontId="14" fillId="0" borderId="33" xfId="1" applyNumberFormat="1" applyFont="1" applyFill="1" applyBorder="1" applyAlignment="1" applyProtection="1">
      <alignment horizontal="left" vertical="center"/>
    </xf>
    <xf numFmtId="0" fontId="11" fillId="0" borderId="33" xfId="1" applyNumberFormat="1" applyFont="1" applyFill="1" applyBorder="1" applyAlignment="1" applyProtection="1">
      <alignment horizontal="left" vertical="center"/>
    </xf>
    <xf numFmtId="0" fontId="11" fillId="0" borderId="34" xfId="1" applyNumberFormat="1" applyFont="1" applyFill="1" applyBorder="1" applyAlignment="1" applyProtection="1">
      <alignment horizontal="left" vertical="center"/>
    </xf>
    <xf numFmtId="0" fontId="2" fillId="2" borderId="32" xfId="1" applyNumberFormat="1" applyFont="1" applyFill="1" applyBorder="1" applyAlignment="1" applyProtection="1">
      <alignment horizontal="center" vertical="center"/>
    </xf>
    <xf numFmtId="0" fontId="12" fillId="2" borderId="32" xfId="1" applyNumberFormat="1" applyFont="1" applyFill="1" applyBorder="1" applyAlignment="1" applyProtection="1">
      <alignment vertical="center"/>
    </xf>
    <xf numFmtId="0" fontId="5" fillId="0" borderId="35" xfId="1" applyNumberFormat="1" applyFont="1" applyFill="1" applyBorder="1" applyAlignment="1" applyProtection="1">
      <alignment horizontal="center" vertical="center"/>
    </xf>
    <xf numFmtId="0" fontId="11" fillId="0" borderId="8" xfId="1" applyNumberFormat="1" applyFont="1" applyFill="1" applyBorder="1" applyAlignment="1" applyProtection="1">
      <alignment vertical="center"/>
    </xf>
    <xf numFmtId="0" fontId="11" fillId="0" borderId="10" xfId="1" applyNumberFormat="1" applyFont="1" applyFill="1" applyBorder="1" applyAlignment="1" applyProtection="1">
      <alignment vertical="center"/>
    </xf>
    <xf numFmtId="0" fontId="5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/>
    </xf>
    <xf numFmtId="0" fontId="5" fillId="0" borderId="18" xfId="1" applyNumberFormat="1" applyFont="1" applyFill="1" applyBorder="1" applyAlignment="1" applyProtection="1">
      <alignment vertical="center"/>
    </xf>
    <xf numFmtId="0" fontId="5" fillId="0" borderId="19" xfId="1" applyNumberFormat="1" applyFont="1" applyFill="1" applyBorder="1" applyAlignment="1" applyProtection="1">
      <alignment vertical="center"/>
    </xf>
    <xf numFmtId="165" fontId="5" fillId="0" borderId="18" xfId="1" applyNumberFormat="1" applyFont="1" applyFill="1" applyBorder="1" applyAlignment="1" applyProtection="1">
      <alignment vertical="center"/>
    </xf>
    <xf numFmtId="10" fontId="10" fillId="0" borderId="18" xfId="1" applyNumberFormat="1" applyFont="1" applyFill="1" applyBorder="1" applyAlignment="1" applyProtection="1">
      <alignment vertical="center"/>
    </xf>
    <xf numFmtId="0" fontId="11" fillId="0" borderId="14" xfId="1" applyNumberFormat="1" applyFont="1" applyFill="1" applyBorder="1" applyAlignment="1" applyProtection="1">
      <alignment vertical="center"/>
    </xf>
    <xf numFmtId="0" fontId="11" fillId="0" borderId="16" xfId="1" applyNumberFormat="1" applyFont="1" applyFill="1" applyBorder="1" applyAlignment="1" applyProtection="1">
      <alignment vertical="center"/>
    </xf>
    <xf numFmtId="4" fontId="5" fillId="0" borderId="19" xfId="1" applyNumberFormat="1" applyFont="1" applyFill="1" applyBorder="1" applyAlignment="1" applyProtection="1">
      <alignment vertical="center"/>
    </xf>
    <xf numFmtId="0" fontId="5" fillId="0" borderId="24" xfId="1" applyNumberFormat="1" applyFont="1" applyFill="1" applyBorder="1" applyAlignment="1" applyProtection="1">
      <alignment vertical="center"/>
    </xf>
    <xf numFmtId="0" fontId="5" fillId="0" borderId="20" xfId="1" applyNumberFormat="1" applyFont="1" applyFill="1" applyBorder="1" applyAlignment="1" applyProtection="1">
      <alignment vertical="center"/>
    </xf>
    <xf numFmtId="0" fontId="15" fillId="0" borderId="18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1" xfId="1" applyNumberFormat="1" applyFont="1" applyFill="1" applyBorder="1" applyAlignment="1" applyProtection="1">
      <alignment vertical="center"/>
    </xf>
    <xf numFmtId="0" fontId="5" fillId="0" borderId="36" xfId="1" applyNumberFormat="1" applyFont="1" applyFill="1" applyBorder="1" applyAlignment="1" applyProtection="1">
      <alignment horizontal="center" vertical="center"/>
    </xf>
    <xf numFmtId="0" fontId="5" fillId="0" borderId="29" xfId="1" applyNumberFormat="1" applyFont="1" applyFill="1" applyBorder="1" applyAlignment="1" applyProtection="1">
      <alignment vertical="center"/>
    </xf>
    <xf numFmtId="0" fontId="5" fillId="0" borderId="27" xfId="1" applyNumberFormat="1" applyFont="1" applyFill="1" applyBorder="1" applyAlignment="1" applyProtection="1">
      <alignment vertical="center"/>
    </xf>
    <xf numFmtId="0" fontId="5" fillId="0" borderId="28" xfId="1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vertical="center"/>
    </xf>
    <xf numFmtId="0" fontId="10" fillId="0" borderId="5" xfId="1" applyNumberFormat="1" applyFont="1" applyFill="1" applyBorder="1" applyAlignment="1" applyProtection="1">
      <alignment vertical="center"/>
    </xf>
    <xf numFmtId="0" fontId="2" fillId="0" borderId="37" xfId="1" applyNumberFormat="1" applyFont="1" applyFill="1" applyBorder="1" applyAlignment="1" applyProtection="1">
      <alignment vertical="center"/>
    </xf>
    <xf numFmtId="0" fontId="10" fillId="0" borderId="38" xfId="1" applyNumberFormat="1" applyFont="1" applyFill="1" applyBorder="1" applyAlignment="1" applyProtection="1">
      <alignment vertical="center"/>
    </xf>
    <xf numFmtId="0" fontId="2" fillId="0" borderId="6" xfId="1" applyNumberFormat="1" applyFont="1" applyFill="1" applyBorder="1" applyAlignment="1" applyProtection="1">
      <alignment vertical="center"/>
    </xf>
    <xf numFmtId="0" fontId="12" fillId="2" borderId="32" xfId="1" applyNumberFormat="1" applyFont="1" applyFill="1" applyBorder="1" applyAlignment="1" applyProtection="1">
      <alignment horizontal="left" vertical="center"/>
    </xf>
    <xf numFmtId="0" fontId="2" fillId="0" borderId="7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13" xfId="1" applyNumberFormat="1" applyFont="1" applyFill="1" applyBorder="1" applyAlignment="1" applyProtection="1">
      <alignment vertical="center"/>
    </xf>
    <xf numFmtId="0" fontId="2" fillId="0" borderId="12" xfId="1" applyNumberFormat="1" applyFont="1" applyFill="1" applyBorder="1" applyAlignment="1" applyProtection="1">
      <alignment vertical="center"/>
    </xf>
    <xf numFmtId="166" fontId="10" fillId="0" borderId="0" xfId="1" applyNumberFormat="1" applyFont="1" applyFill="1" applyAlignment="1" applyProtection="1">
      <alignment vertical="center"/>
    </xf>
    <xf numFmtId="166" fontId="2" fillId="0" borderId="11" xfId="1" applyNumberFormat="1" applyFont="1" applyFill="1" applyBorder="1" applyAlignment="1" applyProtection="1">
      <alignment vertical="center"/>
    </xf>
    <xf numFmtId="3" fontId="2" fillId="3" borderId="3" xfId="1" applyNumberFormat="1" applyFont="1" applyFill="1" applyBorder="1" applyAlignment="1" applyProtection="1">
      <alignment vertical="center"/>
    </xf>
    <xf numFmtId="0" fontId="5" fillId="0" borderId="39" xfId="1" applyNumberFormat="1" applyFont="1" applyFill="1" applyBorder="1" applyAlignment="1" applyProtection="1">
      <alignment horizontal="left"/>
    </xf>
    <xf numFmtId="0" fontId="2" fillId="0" borderId="15" xfId="1" applyNumberFormat="1" applyFont="1" applyFill="1" applyBorder="1" applyAlignment="1" applyProtection="1">
      <alignment vertical="center"/>
    </xf>
    <xf numFmtId="0" fontId="10" fillId="0" borderId="15" xfId="1" applyNumberFormat="1" applyFont="1" applyFill="1" applyBorder="1" applyAlignment="1" applyProtection="1">
      <alignment vertical="center"/>
    </xf>
    <xf numFmtId="0" fontId="2" fillId="0" borderId="16" xfId="1" applyNumberFormat="1" applyFont="1" applyFill="1" applyBorder="1" applyAlignment="1" applyProtection="1">
      <alignment vertical="center"/>
    </xf>
    <xf numFmtId="0" fontId="5" fillId="0" borderId="15" xfId="1" applyNumberFormat="1" applyFont="1" applyFill="1" applyBorder="1" applyAlignment="1" applyProtection="1">
      <alignment horizontal="left"/>
    </xf>
    <xf numFmtId="0" fontId="2" fillId="0" borderId="40" xfId="1" applyNumberFormat="1" applyFont="1" applyFill="1" applyBorder="1" applyAlignment="1" applyProtection="1">
      <alignment vertical="center"/>
    </xf>
    <xf numFmtId="9" fontId="5" fillId="0" borderId="17" xfId="1" applyNumberFormat="1" applyFont="1" applyFill="1" applyBorder="1" applyAlignment="1" applyProtection="1">
      <alignment vertical="center"/>
    </xf>
    <xf numFmtId="4" fontId="2" fillId="0" borderId="18" xfId="1" applyNumberFormat="1" applyFont="1" applyFill="1" applyBorder="1" applyAlignment="1" applyProtection="1">
      <alignment vertical="center"/>
    </xf>
    <xf numFmtId="4" fontId="2" fillId="0" borderId="25" xfId="1" applyNumberFormat="1" applyFont="1" applyFill="1" applyBorder="1" applyAlignment="1" applyProtection="1">
      <alignment vertical="center"/>
    </xf>
    <xf numFmtId="0" fontId="11" fillId="0" borderId="7" xfId="1" applyNumberFormat="1" applyFont="1" applyFill="1" applyBorder="1" applyAlignment="1" applyProtection="1">
      <alignment vertical="center"/>
    </xf>
    <xf numFmtId="0" fontId="10" fillId="0" borderId="12" xfId="1" applyNumberFormat="1" applyFont="1" applyFill="1" applyBorder="1" applyAlignment="1" applyProtection="1">
      <alignment vertical="center"/>
    </xf>
    <xf numFmtId="0" fontId="2" fillId="0" borderId="11" xfId="1" applyNumberFormat="1" applyFont="1" applyFill="1" applyBorder="1" applyAlignment="1" applyProtection="1">
      <alignment vertical="center"/>
    </xf>
    <xf numFmtId="0" fontId="10" fillId="0" borderId="7" xfId="1" applyNumberFormat="1" applyFont="1" applyFill="1" applyBorder="1" applyAlignment="1" applyProtection="1">
      <alignment vertical="center"/>
    </xf>
    <xf numFmtId="0" fontId="11" fillId="0" borderId="29" xfId="1" applyNumberFormat="1" applyFont="1" applyFill="1" applyBorder="1" applyAlignment="1" applyProtection="1">
      <alignment vertical="center"/>
    </xf>
    <xf numFmtId="4" fontId="2" fillId="3" borderId="41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Alignment="1" applyProtection="1">
      <alignment horizontal="left"/>
    </xf>
    <xf numFmtId="0" fontId="11" fillId="0" borderId="42" xfId="1" applyNumberFormat="1" applyFont="1" applyFill="1" applyBorder="1" applyAlignment="1" applyProtection="1">
      <alignment vertical="center"/>
    </xf>
    <xf numFmtId="0" fontId="2" fillId="0" borderId="9" xfId="1" applyNumberFormat="1" applyFont="1" applyFill="1" applyBorder="1" applyAlignment="1" applyProtection="1">
      <alignment vertical="center"/>
    </xf>
    <xf numFmtId="0" fontId="2" fillId="0" borderId="10" xfId="1" applyNumberFormat="1" applyFont="1" applyFill="1" applyBorder="1" applyAlignment="1" applyProtection="1">
      <alignment vertical="center"/>
    </xf>
    <xf numFmtId="0" fontId="10" fillId="0" borderId="9" xfId="1" applyNumberFormat="1" applyFont="1" applyFill="1" applyBorder="1" applyAlignment="1" applyProtection="1">
      <alignment vertical="center"/>
    </xf>
    <xf numFmtId="0" fontId="5" fillId="0" borderId="43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5" fillId="0" borderId="21" xfId="1" applyNumberFormat="1" applyFont="1" applyFill="1" applyBorder="1" applyAlignment="1" applyProtection="1">
      <alignment horizontal="left"/>
    </xf>
    <xf numFmtId="0" fontId="2" fillId="0" borderId="22" xfId="1" applyNumberFormat="1" applyFont="1" applyFill="1" applyBorder="1" applyAlignment="1" applyProtection="1">
      <alignment vertical="center"/>
    </xf>
    <xf numFmtId="0" fontId="2" fillId="0" borderId="44" xfId="1" applyNumberFormat="1" applyFont="1" applyFill="1" applyBorder="1" applyAlignment="1" applyProtection="1">
      <alignment vertical="center"/>
    </xf>
    <xf numFmtId="0" fontId="5" fillId="0" borderId="45" xfId="1" applyNumberFormat="1" applyFont="1" applyFill="1" applyBorder="1" applyAlignment="1" applyProtection="1"/>
    <xf numFmtId="0" fontId="5" fillId="0" borderId="23" xfId="1" applyNumberFormat="1" applyFont="1" applyFill="1" applyBorder="1" applyAlignment="1" applyProtection="1">
      <alignment horizontal="center" vertical="center"/>
    </xf>
    <xf numFmtId="1" fontId="17" fillId="5" borderId="0" xfId="1" applyNumberFormat="1" applyFont="1" applyFill="1" applyAlignment="1" applyProtection="1">
      <alignment vertical="center"/>
    </xf>
    <xf numFmtId="0" fontId="10" fillId="5" borderId="0" xfId="1" applyNumberFormat="1" applyFont="1" applyFill="1" applyAlignment="1" applyProtection="1">
      <alignment vertical="center"/>
    </xf>
    <xf numFmtId="1" fontId="18" fillId="5" borderId="0" xfId="0" applyNumberFormat="1" applyFont="1" applyFill="1"/>
    <xf numFmtId="1" fontId="0" fillId="5" borderId="0" xfId="0" applyNumberFormat="1" applyFill="1" applyBorder="1"/>
    <xf numFmtId="1" fontId="9" fillId="5" borderId="0" xfId="1" applyNumberFormat="1" applyFont="1" applyFill="1" applyAlignment="1" applyProtection="1">
      <alignment vertical="center"/>
    </xf>
    <xf numFmtId="1" fontId="10" fillId="5" borderId="0" xfId="1" applyNumberFormat="1" applyFont="1" applyFill="1" applyAlignment="1" applyProtection="1">
      <alignment vertical="center"/>
    </xf>
    <xf numFmtId="1" fontId="10" fillId="6" borderId="46" xfId="1" applyNumberFormat="1" applyFont="1" applyFill="1" applyBorder="1" applyAlignment="1" applyProtection="1">
      <alignment horizontal="center" vertical="center" wrapText="1"/>
    </xf>
    <xf numFmtId="0" fontId="10" fillId="6" borderId="47" xfId="1" applyNumberFormat="1" applyFont="1" applyFill="1" applyBorder="1" applyAlignment="1" applyProtection="1">
      <alignment horizontal="center" vertical="center" wrapText="1"/>
    </xf>
    <xf numFmtId="0" fontId="10" fillId="6" borderId="48" xfId="1" applyNumberFormat="1" applyFont="1" applyFill="1" applyBorder="1" applyAlignment="1" applyProtection="1">
      <alignment horizontal="center" vertical="center" wrapText="1"/>
    </xf>
    <xf numFmtId="1" fontId="10" fillId="6" borderId="49" xfId="1" applyNumberFormat="1" applyFont="1" applyFill="1" applyBorder="1" applyAlignment="1" applyProtection="1">
      <alignment horizontal="center" vertical="center" wrapText="1"/>
    </xf>
    <xf numFmtId="0" fontId="10" fillId="6" borderId="50" xfId="1" applyNumberFormat="1" applyFont="1" applyFill="1" applyBorder="1" applyAlignment="1" applyProtection="1">
      <alignment horizontal="center" vertical="center" wrapText="1"/>
    </xf>
    <xf numFmtId="0" fontId="10" fillId="6" borderId="51" xfId="1" applyNumberFormat="1" applyFont="1" applyFill="1" applyBorder="1" applyAlignment="1" applyProtection="1">
      <alignment horizontal="center" vertical="center" wrapText="1"/>
    </xf>
    <xf numFmtId="1" fontId="0" fillId="0" borderId="17" xfId="0" applyNumberFormat="1" applyBorder="1"/>
    <xf numFmtId="164" fontId="0" fillId="0" borderId="17" xfId="0" applyNumberFormat="1" applyBorder="1"/>
    <xf numFmtId="2" fontId="0" fillId="0" borderId="17" xfId="0" applyNumberFormat="1" applyBorder="1"/>
    <xf numFmtId="3" fontId="21" fillId="0" borderId="1" xfId="1" applyNumberFormat="1" applyFont="1" applyFill="1" applyBorder="1" applyAlignment="1" applyProtection="1">
      <alignment vertical="center"/>
    </xf>
    <xf numFmtId="4" fontId="22" fillId="3" borderId="1" xfId="1" applyNumberFormat="1" applyFont="1" applyFill="1" applyBorder="1" applyAlignment="1" applyProtection="1">
      <alignment vertical="center"/>
    </xf>
    <xf numFmtId="9" fontId="5" fillId="0" borderId="18" xfId="1" applyNumberFormat="1" applyFont="1" applyFill="1" applyBorder="1" applyAlignment="1" applyProtection="1">
      <alignment horizontal="right" vertical="center"/>
    </xf>
    <xf numFmtId="0" fontId="5" fillId="0" borderId="9" xfId="1" applyNumberFormat="1" applyFont="1" applyFill="1" applyBorder="1" applyAlignment="1" applyProtection="1">
      <alignment vertical="center"/>
    </xf>
    <xf numFmtId="0" fontId="5" fillId="0" borderId="22" xfId="1" applyNumberFormat="1" applyFont="1" applyFill="1" applyBorder="1" applyAlignment="1" applyProtection="1">
      <alignment vertical="center"/>
    </xf>
    <xf numFmtId="4" fontId="16" fillId="0" borderId="17" xfId="1" applyNumberFormat="1" applyFont="1" applyFill="1" applyBorder="1" applyAlignment="1" applyProtection="1">
      <alignment vertical="center"/>
    </xf>
    <xf numFmtId="14" fontId="10" fillId="5" borderId="0" xfId="1" applyNumberFormat="1" applyFont="1" applyFill="1" applyAlignment="1" applyProtection="1">
      <alignment horizontal="left" vertical="center"/>
    </xf>
    <xf numFmtId="3" fontId="19" fillId="0" borderId="8" xfId="1" applyNumberFormat="1" applyFont="1" applyFill="1" applyBorder="1" applyAlignment="1" applyProtection="1">
      <alignment vertical="center"/>
    </xf>
    <xf numFmtId="3" fontId="20" fillId="0" borderId="14" xfId="1" applyNumberFormat="1" applyFont="1" applyBorder="1"/>
    <xf numFmtId="3" fontId="19" fillId="0" borderId="14" xfId="1" applyNumberFormat="1" applyFont="1" applyFill="1" applyBorder="1" applyAlignment="1" applyProtection="1">
      <alignment vertical="center"/>
    </xf>
    <xf numFmtId="3" fontId="19" fillId="0" borderId="45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</xf>
    <xf numFmtId="1" fontId="23" fillId="0" borderId="17" xfId="0" applyNumberFormat="1" applyFont="1" applyBorder="1"/>
    <xf numFmtId="2" fontId="23" fillId="0" borderId="17" xfId="0" applyNumberFormat="1" applyFont="1" applyBorder="1"/>
    <xf numFmtId="1" fontId="24" fillId="0" borderId="17" xfId="0" applyNumberFormat="1" applyFont="1" applyBorder="1"/>
    <xf numFmtId="2" fontId="24" fillId="0" borderId="17" xfId="0" applyNumberFormat="1" applyFont="1" applyBorder="1"/>
    <xf numFmtId="1" fontId="25" fillId="0" borderId="17" xfId="0" applyNumberFormat="1" applyFont="1" applyBorder="1"/>
    <xf numFmtId="2" fontId="25" fillId="0" borderId="17" xfId="0" applyNumberFormat="1" applyFont="1" applyBorder="1"/>
    <xf numFmtId="1" fontId="3" fillId="4" borderId="8" xfId="0" applyNumberFormat="1" applyFont="1" applyFill="1" applyBorder="1"/>
    <xf numFmtId="1" fontId="3" fillId="4" borderId="12" xfId="0" applyNumberFormat="1" applyFont="1" applyFill="1" applyBorder="1"/>
    <xf numFmtId="1" fontId="10" fillId="6" borderId="52" xfId="1" applyNumberFormat="1" applyFont="1" applyFill="1" applyBorder="1" applyAlignment="1" applyProtection="1">
      <alignment horizontal="center" vertical="center" wrapText="1"/>
    </xf>
    <xf numFmtId="1" fontId="10" fillId="6" borderId="53" xfId="1" applyNumberFormat="1" applyFont="1" applyFill="1" applyBorder="1" applyAlignment="1" applyProtection="1">
      <alignment horizontal="center" vertical="center" wrapText="1"/>
    </xf>
    <xf numFmtId="0" fontId="3" fillId="0" borderId="0" xfId="2"/>
    <xf numFmtId="0" fontId="11" fillId="0" borderId="0" xfId="2" applyFont="1"/>
    <xf numFmtId="0" fontId="26" fillId="0" borderId="0" xfId="2" applyFont="1"/>
    <xf numFmtId="16" fontId="26" fillId="0" borderId="0" xfId="2" applyNumberFormat="1" applyFont="1"/>
    <xf numFmtId="0" fontId="28" fillId="0" borderId="0" xfId="2" applyFont="1" applyBorder="1" applyAlignment="1"/>
    <xf numFmtId="0" fontId="3" fillId="0" borderId="0" xfId="2" applyBorder="1"/>
    <xf numFmtId="0" fontId="27" fillId="0" borderId="0" xfId="2" applyFont="1" applyBorder="1" applyAlignment="1"/>
    <xf numFmtId="0" fontId="29" fillId="0" borderId="0" xfId="2" applyFont="1" applyBorder="1" applyAlignment="1"/>
    <xf numFmtId="0" fontId="3" fillId="0" borderId="0" xfId="2" applyBorder="1" applyAlignment="1"/>
    <xf numFmtId="0" fontId="30" fillId="0" borderId="17" xfId="3" applyFont="1" applyFill="1" applyBorder="1" applyAlignment="1">
      <alignment horizontal="center"/>
    </xf>
    <xf numFmtId="0" fontId="30" fillId="0" borderId="0" xfId="3" applyFont="1" applyFill="1"/>
    <xf numFmtId="0" fontId="31" fillId="0" borderId="17" xfId="3" applyFont="1" applyFill="1" applyBorder="1" applyAlignment="1">
      <alignment horizontal="center" vertical="center"/>
    </xf>
    <xf numFmtId="0" fontId="30" fillId="0" borderId="17" xfId="3" applyFont="1" applyFill="1" applyBorder="1" applyAlignment="1">
      <alignment horizontal="center" wrapText="1"/>
    </xf>
    <xf numFmtId="0" fontId="30" fillId="0" borderId="0" xfId="3" applyFont="1" applyFill="1" applyAlignment="1">
      <alignment wrapText="1"/>
    </xf>
    <xf numFmtId="0" fontId="30" fillId="0" borderId="17" xfId="3" applyFont="1" applyFill="1" applyBorder="1" applyAlignment="1">
      <alignment horizontal="center"/>
    </xf>
    <xf numFmtId="0" fontId="30" fillId="0" borderId="17" xfId="3" applyFont="1" applyFill="1" applyBorder="1" applyAlignment="1">
      <alignment wrapText="1"/>
    </xf>
    <xf numFmtId="167" fontId="30" fillId="0" borderId="17" xfId="3" applyNumberFormat="1" applyFont="1" applyFill="1" applyBorder="1" applyAlignment="1">
      <alignment horizontal="center"/>
    </xf>
    <xf numFmtId="0" fontId="30" fillId="0" borderId="17" xfId="3" applyFont="1" applyFill="1" applyBorder="1" applyAlignment="1">
      <alignment horizontal="center" vertical="center" wrapText="1"/>
    </xf>
    <xf numFmtId="0" fontId="30" fillId="0" borderId="17" xfId="3" applyFont="1" applyFill="1" applyBorder="1" applyAlignment="1">
      <alignment vertical="center" wrapText="1"/>
    </xf>
    <xf numFmtId="167" fontId="30" fillId="0" borderId="17" xfId="3" applyNumberFormat="1" applyFont="1" applyFill="1" applyBorder="1" applyAlignment="1">
      <alignment horizontal="center" vertical="center" wrapText="1"/>
    </xf>
    <xf numFmtId="0" fontId="30" fillId="0" borderId="0" xfId="3" applyFont="1" applyFill="1" applyAlignment="1">
      <alignment vertical="center" wrapText="1"/>
    </xf>
    <xf numFmtId="0" fontId="33" fillId="0" borderId="17" xfId="3" applyFont="1" applyFill="1" applyBorder="1" applyAlignment="1">
      <alignment vertical="center" wrapText="1"/>
    </xf>
    <xf numFmtId="0" fontId="34" fillId="0" borderId="17" xfId="3" applyFont="1" applyFill="1" applyBorder="1" applyAlignment="1">
      <alignment horizontal="center" vertical="center"/>
    </xf>
    <xf numFmtId="6" fontId="34" fillId="0" borderId="17" xfId="3" applyNumberFormat="1" applyFont="1" applyFill="1" applyBorder="1" applyAlignment="1">
      <alignment horizontal="center" vertical="center"/>
    </xf>
    <xf numFmtId="6" fontId="35" fillId="0" borderId="0" xfId="3" applyNumberFormat="1" applyFont="1" applyFill="1"/>
    <xf numFmtId="0" fontId="35" fillId="0" borderId="0" xfId="3" applyFont="1" applyFill="1"/>
    <xf numFmtId="0" fontId="36" fillId="0" borderId="17" xfId="3" applyFont="1" applyFill="1" applyBorder="1" applyAlignment="1">
      <alignment horizontal="center" vertical="center"/>
    </xf>
    <xf numFmtId="0" fontId="33" fillId="0" borderId="17" xfId="3" applyFont="1" applyFill="1" applyBorder="1" applyAlignment="1">
      <alignment horizontal="center" vertical="center" wrapText="1"/>
    </xf>
    <xf numFmtId="0" fontId="33" fillId="0" borderId="17" xfId="3" applyFont="1" applyFill="1" applyBorder="1" applyAlignment="1">
      <alignment horizontal="center" vertical="center"/>
    </xf>
    <xf numFmtId="0" fontId="37" fillId="0" borderId="17" xfId="3" applyFont="1" applyBorder="1" applyAlignment="1">
      <alignment horizontal="left"/>
    </xf>
    <xf numFmtId="8" fontId="33" fillId="0" borderId="17" xfId="3" applyNumberFormat="1" applyFont="1" applyFill="1" applyBorder="1" applyAlignment="1">
      <alignment horizontal="center" vertical="center"/>
    </xf>
    <xf numFmtId="0" fontId="37" fillId="0" borderId="17" xfId="3" applyFont="1" applyBorder="1"/>
    <xf numFmtId="167" fontId="37" fillId="0" borderId="17" xfId="3" applyNumberFormat="1" applyFont="1" applyBorder="1" applyAlignment="1">
      <alignment horizontal="center"/>
    </xf>
    <xf numFmtId="6" fontId="30" fillId="0" borderId="0" xfId="3" applyNumberFormat="1" applyFont="1" applyFill="1"/>
    <xf numFmtId="0" fontId="6" fillId="0" borderId="0" xfId="2" applyFont="1" applyAlignment="1">
      <alignment horizontal="centerContinuous"/>
    </xf>
    <xf numFmtId="0" fontId="3" fillId="0" borderId="0" xfId="2" applyAlignment="1">
      <alignment horizontal="centerContinuous"/>
    </xf>
    <xf numFmtId="0" fontId="3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49" fontId="39" fillId="0" borderId="0" xfId="2" applyNumberFormat="1" applyFont="1"/>
    <xf numFmtId="0" fontId="10" fillId="0" borderId="0" xfId="2" applyFont="1"/>
    <xf numFmtId="49" fontId="10" fillId="0" borderId="0" xfId="2" applyNumberFormat="1" applyFont="1"/>
    <xf numFmtId="0" fontId="10" fillId="0" borderId="0" xfId="2" applyNumberFormat="1" applyFont="1" applyAlignment="1">
      <alignment wrapText="1"/>
    </xf>
    <xf numFmtId="49" fontId="10" fillId="0" borderId="0" xfId="2" applyNumberFormat="1" applyFont="1" applyAlignment="1"/>
    <xf numFmtId="49" fontId="3" fillId="0" borderId="0" xfId="2" applyNumberFormat="1"/>
    <xf numFmtId="14" fontId="10" fillId="0" borderId="0" xfId="2" applyNumberFormat="1" applyFont="1"/>
    <xf numFmtId="0" fontId="15" fillId="0" borderId="0" xfId="2" applyFont="1" applyFill="1" applyAlignment="1">
      <alignment vertical="center"/>
    </xf>
    <xf numFmtId="0" fontId="15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15" fillId="0" borderId="15" xfId="2" applyFont="1" applyBorder="1" applyAlignment="1">
      <alignment horizontal="center" vertical="center"/>
    </xf>
    <xf numFmtId="0" fontId="40" fillId="0" borderId="0" xfId="2" applyFont="1" applyAlignment="1">
      <alignment horizontal="center"/>
    </xf>
    <xf numFmtId="0" fontId="41" fillId="0" borderId="17" xfId="2" applyFont="1" applyFill="1" applyBorder="1" applyAlignment="1">
      <alignment horizontal="center" vertical="center"/>
    </xf>
    <xf numFmtId="0" fontId="41" fillId="0" borderId="17" xfId="2" applyFont="1" applyBorder="1" applyAlignment="1">
      <alignment vertical="center"/>
    </xf>
    <xf numFmtId="0" fontId="41" fillId="0" borderId="20" xfId="2" applyFont="1" applyBorder="1" applyAlignment="1">
      <alignment horizontal="center" vertical="center"/>
    </xf>
    <xf numFmtId="0" fontId="41" fillId="0" borderId="19" xfId="2" applyFont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0" fillId="0" borderId="54" xfId="2" applyNumberFormat="1" applyFont="1" applyFill="1" applyBorder="1" applyAlignment="1">
      <alignment horizontal="center" vertical="center"/>
    </xf>
    <xf numFmtId="49" fontId="40" fillId="0" borderId="54" xfId="2" applyNumberFormat="1" applyFont="1" applyBorder="1" applyAlignment="1">
      <alignment vertical="center"/>
    </xf>
    <xf numFmtId="49" fontId="40" fillId="0" borderId="55" xfId="2" applyNumberFormat="1" applyFont="1" applyBorder="1" applyAlignment="1">
      <alignment horizontal="center" vertical="center"/>
    </xf>
    <xf numFmtId="168" fontId="40" fillId="0" borderId="56" xfId="2" applyNumberFormat="1" applyFont="1" applyBorder="1" applyAlignment="1">
      <alignment vertical="center"/>
    </xf>
    <xf numFmtId="43" fontId="40" fillId="0" borderId="0" xfId="2" applyNumberFormat="1" applyFont="1" applyBorder="1" applyAlignment="1">
      <alignment vertical="center"/>
    </xf>
    <xf numFmtId="49" fontId="40" fillId="0" borderId="54" xfId="2" applyNumberFormat="1" applyFont="1" applyBorder="1" applyAlignment="1">
      <alignment horizontal="justify" vertical="center"/>
    </xf>
    <xf numFmtId="49" fontId="40" fillId="0" borderId="57" xfId="2" applyNumberFormat="1" applyFont="1" applyBorder="1" applyAlignment="1">
      <alignment horizontal="center" vertical="center"/>
    </xf>
    <xf numFmtId="168" fontId="40" fillId="0" borderId="58" xfId="2" applyNumberFormat="1" applyFont="1" applyBorder="1" applyAlignment="1">
      <alignment vertical="center"/>
    </xf>
    <xf numFmtId="49" fontId="40" fillId="0" borderId="59" xfId="2" applyNumberFormat="1" applyFont="1" applyBorder="1" applyAlignment="1">
      <alignment vertical="center"/>
    </xf>
    <xf numFmtId="49" fontId="40" fillId="0" borderId="60" xfId="2" applyNumberFormat="1" applyFont="1" applyBorder="1" applyAlignment="1">
      <alignment horizontal="center" vertical="center"/>
    </xf>
    <xf numFmtId="168" fontId="40" fillId="0" borderId="61" xfId="2" applyNumberFormat="1" applyFont="1" applyBorder="1" applyAlignment="1">
      <alignment vertical="center"/>
    </xf>
    <xf numFmtId="49" fontId="40" fillId="0" borderId="62" xfId="2" applyNumberFormat="1" applyFont="1" applyFill="1" applyBorder="1" applyAlignment="1">
      <alignment horizontal="justify" vertical="center"/>
    </xf>
    <xf numFmtId="168" fontId="40" fillId="0" borderId="58" xfId="2" applyNumberFormat="1" applyFont="1" applyFill="1" applyBorder="1" applyAlignment="1">
      <alignment vertical="center"/>
    </xf>
    <xf numFmtId="43" fontId="40" fillId="0" borderId="12" xfId="2" applyNumberFormat="1" applyFont="1" applyBorder="1" applyAlignment="1">
      <alignment vertical="center"/>
    </xf>
    <xf numFmtId="0" fontId="40" fillId="0" borderId="8" xfId="2" applyFont="1" applyFill="1" applyBorder="1" applyAlignment="1">
      <alignment horizontal="center" vertical="center"/>
    </xf>
    <xf numFmtId="0" fontId="40" fillId="0" borderId="8" xfId="2" applyFont="1" applyBorder="1" applyAlignment="1">
      <alignment vertical="center"/>
    </xf>
    <xf numFmtId="0" fontId="40" fillId="0" borderId="9" xfId="2" applyFont="1" applyBorder="1" applyAlignment="1">
      <alignment vertical="center"/>
    </xf>
    <xf numFmtId="44" fontId="40" fillId="0" borderId="10" xfId="2" applyNumberFormat="1" applyFont="1" applyBorder="1" applyAlignment="1">
      <alignment vertical="center"/>
    </xf>
    <xf numFmtId="0" fontId="40" fillId="0" borderId="12" xfId="2" applyFont="1" applyFill="1" applyBorder="1" applyAlignment="1">
      <alignment horizontal="center" vertical="center"/>
    </xf>
    <xf numFmtId="0" fontId="40" fillId="0" borderId="12" xfId="2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1" fontId="40" fillId="0" borderId="0" xfId="2" applyNumberFormat="1" applyFont="1" applyBorder="1" applyAlignment="1">
      <alignment vertical="center"/>
    </xf>
    <xf numFmtId="44" fontId="40" fillId="0" borderId="13" xfId="2" applyNumberFormat="1" applyFont="1" applyBorder="1" applyAlignment="1">
      <alignment vertical="center"/>
    </xf>
    <xf numFmtId="0" fontId="40" fillId="0" borderId="0" xfId="2" applyFont="1" applyAlignment="1">
      <alignment vertical="center"/>
    </xf>
    <xf numFmtId="0" fontId="40" fillId="0" borderId="13" xfId="2" applyFont="1" applyBorder="1" applyAlignment="1">
      <alignment vertical="center"/>
    </xf>
    <xf numFmtId="43" fontId="40" fillId="0" borderId="13" xfId="2" applyNumberFormat="1" applyFont="1" applyBorder="1" applyAlignment="1">
      <alignment vertical="center"/>
    </xf>
    <xf numFmtId="0" fontId="41" fillId="0" borderId="14" xfId="2" applyFont="1" applyFill="1" applyBorder="1" applyAlignment="1">
      <alignment horizontal="center" vertical="center"/>
    </xf>
    <xf numFmtId="0" fontId="41" fillId="0" borderId="14" xfId="2" applyFont="1" applyBorder="1" applyAlignment="1">
      <alignment vertical="center"/>
    </xf>
    <xf numFmtId="0" fontId="40" fillId="0" borderId="15" xfId="2" applyFont="1" applyBorder="1" applyAlignment="1">
      <alignment vertical="center"/>
    </xf>
    <xf numFmtId="44" fontId="41" fillId="0" borderId="16" xfId="2" applyNumberFormat="1" applyFont="1" applyBorder="1" applyAlignment="1">
      <alignment vertical="center"/>
    </xf>
    <xf numFmtId="0" fontId="40" fillId="0" borderId="14" xfId="2" applyFont="1" applyBorder="1" applyAlignment="1">
      <alignment vertical="center"/>
    </xf>
    <xf numFmtId="0" fontId="41" fillId="0" borderId="0" xfId="2" applyFont="1" applyBorder="1" applyAlignment="1">
      <alignment vertical="center"/>
    </xf>
    <xf numFmtId="44" fontId="41" fillId="0" borderId="0" xfId="2" applyNumberFormat="1" applyFont="1" applyBorder="1" applyAlignment="1">
      <alignment vertical="center"/>
    </xf>
    <xf numFmtId="49" fontId="40" fillId="0" borderId="54" xfId="2" applyNumberFormat="1" applyFont="1" applyFill="1" applyBorder="1" applyAlignment="1">
      <alignment vertical="top" wrapText="1"/>
    </xf>
    <xf numFmtId="49" fontId="40" fillId="0" borderId="55" xfId="2" applyNumberFormat="1" applyFont="1" applyFill="1" applyBorder="1" applyAlignment="1">
      <alignment horizontal="center" vertical="center"/>
    </xf>
    <xf numFmtId="168" fontId="40" fillId="0" borderId="56" xfId="2" applyNumberFormat="1" applyFont="1" applyFill="1" applyBorder="1" applyAlignment="1">
      <alignment vertical="center"/>
    </xf>
    <xf numFmtId="43" fontId="40" fillId="0" borderId="12" xfId="2" applyNumberFormat="1" applyFont="1" applyFill="1" applyBorder="1" applyAlignment="1">
      <alignment vertical="center"/>
    </xf>
    <xf numFmtId="43" fontId="40" fillId="0" borderId="0" xfId="2" applyNumberFormat="1" applyFont="1" applyFill="1" applyBorder="1" applyAlignment="1">
      <alignment vertical="center"/>
    </xf>
    <xf numFmtId="0" fontId="3" fillId="0" borderId="0" xfId="2" applyFill="1"/>
    <xf numFmtId="0" fontId="3" fillId="0" borderId="0" xfId="2" applyFont="1"/>
    <xf numFmtId="0" fontId="5" fillId="0" borderId="0" xfId="2" applyFont="1" applyFill="1" applyAlignment="1">
      <alignment vertical="center"/>
    </xf>
    <xf numFmtId="0" fontId="15" fillId="0" borderId="15" xfId="2" applyFont="1" applyFill="1" applyBorder="1" applyAlignment="1">
      <alignment horizontal="center" vertical="center"/>
    </xf>
    <xf numFmtId="0" fontId="41" fillId="0" borderId="17" xfId="2" applyFont="1" applyFill="1" applyBorder="1" applyAlignment="1">
      <alignment vertical="center"/>
    </xf>
    <xf numFmtId="0" fontId="41" fillId="0" borderId="20" xfId="2" applyFont="1" applyFill="1" applyBorder="1" applyAlignment="1">
      <alignment horizontal="center" vertical="center"/>
    </xf>
    <xf numFmtId="0" fontId="41" fillId="0" borderId="19" xfId="2" applyFont="1" applyFill="1" applyBorder="1" applyAlignment="1">
      <alignment horizontal="center" vertical="center"/>
    </xf>
    <xf numFmtId="0" fontId="40" fillId="0" borderId="0" xfId="2" applyFont="1" applyFill="1" applyAlignment="1">
      <alignment horizontal="center"/>
    </xf>
    <xf numFmtId="49" fontId="40" fillId="0" borderId="57" xfId="2" applyNumberFormat="1" applyFont="1" applyFill="1" applyBorder="1" applyAlignment="1">
      <alignment horizontal="center" vertical="center"/>
    </xf>
    <xf numFmtId="49" fontId="40" fillId="0" borderId="54" xfId="2" applyNumberFormat="1" applyFont="1" applyFill="1" applyBorder="1" applyAlignment="1">
      <alignment vertical="center"/>
    </xf>
    <xf numFmtId="49" fontId="40" fillId="0" borderId="62" xfId="2" applyNumberFormat="1" applyFont="1" applyFill="1" applyBorder="1" applyAlignment="1">
      <alignment vertical="center"/>
    </xf>
    <xf numFmtId="0" fontId="40" fillId="0" borderId="8" xfId="2" applyFont="1" applyFill="1" applyBorder="1" applyAlignment="1">
      <alignment vertical="center"/>
    </xf>
    <xf numFmtId="0" fontId="40" fillId="0" borderId="9" xfId="2" applyFont="1" applyFill="1" applyBorder="1" applyAlignment="1">
      <alignment vertical="center"/>
    </xf>
    <xf numFmtId="44" fontId="40" fillId="0" borderId="10" xfId="2" applyNumberFormat="1" applyFont="1" applyFill="1" applyBorder="1" applyAlignment="1">
      <alignment vertical="center"/>
    </xf>
    <xf numFmtId="0" fontId="3" fillId="0" borderId="0" xfId="2" applyFill="1" applyBorder="1"/>
    <xf numFmtId="0" fontId="40" fillId="0" borderId="12" xfId="2" applyFont="1" applyFill="1" applyBorder="1" applyAlignment="1">
      <alignment vertical="center"/>
    </xf>
    <xf numFmtId="0" fontId="40" fillId="0" borderId="0" xfId="2" applyFont="1" applyFill="1" applyBorder="1" applyAlignment="1">
      <alignment vertical="center"/>
    </xf>
    <xf numFmtId="1" fontId="40" fillId="0" borderId="0" xfId="2" applyNumberFormat="1" applyFont="1" applyFill="1" applyBorder="1" applyAlignment="1">
      <alignment vertical="center"/>
    </xf>
    <xf numFmtId="44" fontId="40" fillId="0" borderId="13" xfId="2" applyNumberFormat="1" applyFont="1" applyFill="1" applyBorder="1" applyAlignment="1">
      <alignment vertical="center"/>
    </xf>
    <xf numFmtId="0" fontId="40" fillId="0" borderId="0" xfId="2" applyFont="1" applyFill="1" applyAlignment="1">
      <alignment vertical="center"/>
    </xf>
    <xf numFmtId="0" fontId="40" fillId="0" borderId="13" xfId="2" applyFont="1" applyFill="1" applyBorder="1" applyAlignment="1">
      <alignment vertical="center"/>
    </xf>
    <xf numFmtId="43" fontId="40" fillId="0" borderId="13" xfId="2" applyNumberFormat="1" applyFont="1" applyFill="1" applyBorder="1" applyAlignment="1">
      <alignment vertical="center"/>
    </xf>
    <xf numFmtId="0" fontId="41" fillId="0" borderId="14" xfId="2" applyFont="1" applyFill="1" applyBorder="1" applyAlignment="1">
      <alignment vertical="center"/>
    </xf>
    <xf numFmtId="0" fontId="40" fillId="0" borderId="15" xfId="2" applyFont="1" applyFill="1" applyBorder="1" applyAlignment="1">
      <alignment vertical="center"/>
    </xf>
    <xf numFmtId="44" fontId="41" fillId="0" borderId="16" xfId="2" applyNumberFormat="1" applyFont="1" applyFill="1" applyBorder="1" applyAlignment="1">
      <alignment vertical="center"/>
    </xf>
    <xf numFmtId="0" fontId="40" fillId="0" borderId="14" xfId="2" applyFont="1" applyFill="1" applyBorder="1" applyAlignment="1">
      <alignment vertical="center"/>
    </xf>
    <xf numFmtId="0" fontId="3" fillId="0" borderId="63" xfId="2" applyFill="1" applyBorder="1"/>
    <xf numFmtId="0" fontId="3" fillId="0" borderId="63" xfId="2" applyBorder="1"/>
    <xf numFmtId="0" fontId="41" fillId="0" borderId="18" xfId="2" applyFont="1" applyBorder="1" applyAlignment="1">
      <alignment vertical="center"/>
    </xf>
    <xf numFmtId="0" fontId="3" fillId="0" borderId="20" xfId="2" applyBorder="1" applyAlignment="1">
      <alignment vertical="center"/>
    </xf>
    <xf numFmtId="0" fontId="3" fillId="0" borderId="19" xfId="2" applyBorder="1" applyAlignment="1">
      <alignment vertical="center"/>
    </xf>
    <xf numFmtId="0" fontId="41" fillId="0" borderId="18" xfId="2" applyFont="1" applyBorder="1" applyAlignment="1">
      <alignment horizontal="center" vertical="center"/>
    </xf>
    <xf numFmtId="0" fontId="40" fillId="0" borderId="64" xfId="2" applyNumberFormat="1" applyFont="1" applyBorder="1" applyAlignment="1">
      <alignment horizontal="justify" vertical="center"/>
    </xf>
    <xf numFmtId="0" fontId="40" fillId="0" borderId="65" xfId="2" applyNumberFormat="1" applyFont="1" applyBorder="1" applyAlignment="1">
      <alignment horizontal="justify" vertical="center"/>
    </xf>
    <xf numFmtId="169" fontId="40" fillId="0" borderId="66" xfId="2" applyNumberFormat="1" applyFont="1" applyBorder="1" applyAlignment="1">
      <alignment horizontal="right" vertical="center"/>
    </xf>
    <xf numFmtId="44" fontId="40" fillId="0" borderId="64" xfId="2" applyNumberFormat="1" applyFont="1" applyBorder="1" applyAlignment="1">
      <alignment vertical="center"/>
    </xf>
    <xf numFmtId="44" fontId="40" fillId="0" borderId="66" xfId="2" applyNumberFormat="1" applyFont="1" applyBorder="1" applyAlignment="1">
      <alignment vertical="center"/>
    </xf>
    <xf numFmtId="0" fontId="40" fillId="0" borderId="10" xfId="2" applyFont="1" applyBorder="1" applyAlignment="1">
      <alignment vertical="center"/>
    </xf>
    <xf numFmtId="44" fontId="41" fillId="0" borderId="15" xfId="2" applyNumberFormat="1" applyFont="1" applyBorder="1" applyAlignment="1">
      <alignment vertical="center"/>
    </xf>
    <xf numFmtId="44" fontId="41" fillId="0" borderId="16" xfId="2" applyNumberFormat="1" applyFont="1" applyBorder="1" applyAlignment="1">
      <alignment vertical="center"/>
    </xf>
    <xf numFmtId="44" fontId="41" fillId="0" borderId="14" xfId="2" applyNumberFormat="1" applyFont="1" applyBorder="1" applyAlignment="1">
      <alignment vertical="center"/>
    </xf>
    <xf numFmtId="0" fontId="41" fillId="0" borderId="0" xfId="2" applyFont="1" applyFill="1" applyAlignment="1">
      <alignment horizontal="center" vertical="center"/>
    </xf>
    <xf numFmtId="0" fontId="15" fillId="0" borderId="0" xfId="2" applyFont="1" applyFill="1"/>
    <xf numFmtId="44" fontId="15" fillId="0" borderId="0" xfId="2" applyNumberFormat="1" applyFont="1" applyFill="1" applyAlignment="1"/>
    <xf numFmtId="0" fontId="41" fillId="0" borderId="0" xfId="2" applyFont="1" applyFill="1"/>
    <xf numFmtId="0" fontId="40" fillId="0" borderId="0" xfId="2" applyFont="1" applyFill="1"/>
    <xf numFmtId="170" fontId="3" fillId="0" borderId="0" xfId="2" applyNumberFormat="1" applyFill="1"/>
    <xf numFmtId="171" fontId="41" fillId="0" borderId="0" xfId="2" applyNumberFormat="1" applyFont="1" applyFill="1" applyAlignment="1">
      <alignment horizontal="right" vertical="center"/>
    </xf>
    <xf numFmtId="169" fontId="40" fillId="0" borderId="0" xfId="2" applyNumberFormat="1" applyFont="1" applyFill="1" applyBorder="1" applyAlignment="1">
      <alignment horizontal="right" vertical="center"/>
    </xf>
    <xf numFmtId="172" fontId="40" fillId="0" borderId="0" xfId="2" applyNumberFormat="1" applyFont="1" applyFill="1" applyAlignment="1"/>
    <xf numFmtId="173" fontId="40" fillId="0" borderId="0" xfId="2" applyNumberFormat="1" applyFont="1" applyFill="1" applyAlignment="1">
      <alignment horizontal="right"/>
    </xf>
    <xf numFmtId="173" fontId="40" fillId="0" borderId="0" xfId="2" applyNumberFormat="1" applyFont="1" applyFill="1" applyAlignment="1"/>
    <xf numFmtId="174" fontId="41" fillId="0" borderId="0" xfId="2" applyNumberFormat="1" applyFont="1" applyFill="1" applyAlignment="1">
      <alignment horizontal="right" vertical="center"/>
    </xf>
    <xf numFmtId="0" fontId="11" fillId="0" borderId="0" xfId="2" applyFont="1" applyFill="1"/>
    <xf numFmtId="44" fontId="11" fillId="0" borderId="0" xfId="2" applyNumberFormat="1" applyFont="1" applyFill="1" applyAlignment="1"/>
    <xf numFmtId="0" fontId="40" fillId="0" borderId="63" xfId="2" applyFont="1" applyBorder="1"/>
    <xf numFmtId="43" fontId="40" fillId="0" borderId="56" xfId="0" applyNumberFormat="1" applyFont="1" applyBorder="1" applyAlignment="1">
      <alignment vertical="center"/>
    </xf>
    <xf numFmtId="43" fontId="40" fillId="0" borderId="55" xfId="0" applyNumberFormat="1" applyFont="1" applyBorder="1" applyAlignment="1">
      <alignment vertical="center"/>
    </xf>
    <xf numFmtId="43" fontId="40" fillId="0" borderId="55" xfId="0" applyNumberFormat="1" applyFont="1" applyFill="1" applyBorder="1" applyAlignment="1">
      <alignment vertical="center"/>
    </xf>
    <xf numFmtId="43" fontId="40" fillId="0" borderId="56" xfId="0" applyNumberFormat="1" applyFont="1" applyFill="1" applyBorder="1" applyAlignment="1">
      <alignment vertical="center"/>
    </xf>
    <xf numFmtId="6" fontId="35" fillId="0" borderId="0" xfId="3" applyNumberFormat="1" applyFont="1" applyFill="1" applyAlignment="1">
      <alignment horizontal="center" vertical="center"/>
    </xf>
  </cellXfs>
  <cellStyles count="4">
    <cellStyle name="Normální" xfId="0" builtinId="0"/>
    <cellStyle name="Normální 2" xfId="2"/>
    <cellStyle name="Normální 3" xfId="3"/>
    <cellStyle name="normální_Svážnice - staf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36</xdr:row>
      <xdr:rowOff>229843</xdr:rowOff>
    </xdr:from>
    <xdr:to>
      <xdr:col>1</xdr:col>
      <xdr:colOff>882650</xdr:colOff>
      <xdr:row>36</xdr:row>
      <xdr:rowOff>919735</xdr:rowOff>
    </xdr:to>
    <xdr:pic>
      <xdr:nvPicPr>
        <xdr:cNvPr id="2" name="Picture 1" descr="https://www.modus.cz/content-img/thumbs/product-main-thumbnail/modus-os100-pc-n---hlubokozaric_modus__129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779" b="9243"/>
        <a:stretch>
          <a:fillRect/>
        </a:stretch>
      </xdr:blipFill>
      <xdr:spPr bwMode="auto">
        <a:xfrm>
          <a:off x="225425" y="3744568"/>
          <a:ext cx="819150" cy="68989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63500</xdr:colOff>
      <xdr:row>37</xdr:row>
      <xdr:rowOff>229843</xdr:rowOff>
    </xdr:from>
    <xdr:to>
      <xdr:col>1</xdr:col>
      <xdr:colOff>882650</xdr:colOff>
      <xdr:row>37</xdr:row>
      <xdr:rowOff>919735</xdr:rowOff>
    </xdr:to>
    <xdr:pic>
      <xdr:nvPicPr>
        <xdr:cNvPr id="3" name="Picture 1" descr="https://www.modus.cz/content-img/thumbs/product-main-thumbnail/modus-os100-pc-n---hlubokozaric_modus__129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779" b="9243"/>
        <a:stretch>
          <a:fillRect/>
        </a:stretch>
      </xdr:blipFill>
      <xdr:spPr bwMode="auto">
        <a:xfrm>
          <a:off x="225425" y="4687543"/>
          <a:ext cx="819150" cy="68989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BDOD&#193;VKY/Rozpo&#269;et%20-%20Osv&#283;tlen&#237;%20h&#345;i&#353;t&#283;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-R"/>
      <sheetName val="R"/>
      <sheetName val="Ú-V"/>
      <sheetName val="VV"/>
    </sheetNames>
    <sheetDataSet>
      <sheetData sheetId="0">
        <row r="10">
          <cell r="A10" t="str">
            <v>FOTBALOVÉ HŘIŠTĚ S UMĚLÝM POVRCHEM, D.K.n/L</v>
          </cell>
        </row>
        <row r="14">
          <cell r="A14" t="str">
            <v>MĚSTO DVŮR KRÁLOVÉ N/L, NÁMĚSTÍ T.G.MASARYKA 38, 544 17 DVŮR KRÁLOVÉ N/L</v>
          </cell>
        </row>
        <row r="27">
          <cell r="A27" t="str">
            <v>- odstranění vrchních krytů před výkopem a konečné úpravy terénu ve stavbou zasažené části</v>
          </cell>
        </row>
        <row r="28">
          <cell r="A28" t="str">
            <v xml:space="preserve">- </v>
          </cell>
        </row>
        <row r="29">
          <cell r="A29" t="str">
            <v xml:space="preserve">- </v>
          </cell>
        </row>
        <row r="30">
          <cell r="A30" t="str">
            <v xml:space="preserve">- </v>
          </cell>
        </row>
        <row r="31">
          <cell r="A31" t="str">
            <v xml:space="preserve">- </v>
          </cell>
        </row>
        <row r="32">
          <cell r="A32" t="str">
            <v xml:space="preserve">- </v>
          </cell>
        </row>
        <row r="33">
          <cell r="A33" t="str">
            <v xml:space="preserve">- </v>
          </cell>
        </row>
        <row r="54">
          <cell r="A54">
            <v>43584</v>
          </cell>
        </row>
      </sheetData>
      <sheetData sheetId="1"/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name="sestava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ozpočet1_93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ozpočet1_92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ozpočet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ozpočet1_42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ozpočet1_78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35"/>
  <sheetViews>
    <sheetView tabSelected="1" topLeftCell="A7" workbookViewId="0">
      <selection activeCell="E20" sqref="E20"/>
    </sheetView>
  </sheetViews>
  <sheetFormatPr defaultRowHeight="12.75" x14ac:dyDescent="0.2"/>
  <cols>
    <col min="1" max="1" width="2.28515625" style="8" customWidth="1"/>
    <col min="2" max="2" width="2.7109375" style="8" customWidth="1"/>
    <col min="3" max="3" width="2.5703125" style="8" customWidth="1"/>
    <col min="4" max="4" width="7.5703125" style="8" customWidth="1"/>
    <col min="5" max="5" width="15.85546875" style="8" customWidth="1"/>
    <col min="6" max="6" width="0.85546875" style="8" customWidth="1"/>
    <col min="7" max="7" width="2.140625" style="8" customWidth="1"/>
    <col min="8" max="8" width="2.85546875" style="8" customWidth="1"/>
    <col min="9" max="9" width="11" style="8" customWidth="1"/>
    <col min="10" max="10" width="14.140625" style="8" customWidth="1"/>
    <col min="11" max="11" width="0.7109375" style="8" customWidth="1"/>
    <col min="12" max="12" width="2.42578125" style="8" customWidth="1"/>
    <col min="13" max="13" width="4.7109375" style="8" customWidth="1"/>
    <col min="14" max="14" width="12.85546875" style="8" customWidth="1"/>
    <col min="15" max="15" width="6" style="8" customWidth="1"/>
    <col min="16" max="16" width="16.28515625" style="8" customWidth="1"/>
    <col min="17" max="17" width="1.5703125" style="8" customWidth="1"/>
    <col min="18" max="16384" width="9.140625" style="8"/>
  </cols>
  <sheetData>
    <row r="1" spans="1:17" ht="53.25" customHeight="1" thickBot="1" x14ac:dyDescent="0.25">
      <c r="A1" s="4"/>
      <c r="B1" s="5"/>
      <c r="C1" s="5"/>
      <c r="D1" s="5"/>
      <c r="E1" s="5"/>
      <c r="F1" s="6" t="s">
        <v>3</v>
      </c>
      <c r="G1" s="5"/>
      <c r="H1" s="5"/>
      <c r="I1" s="5"/>
      <c r="J1" s="5"/>
      <c r="K1" s="5"/>
      <c r="L1" s="5"/>
      <c r="M1" s="5"/>
      <c r="N1" s="5"/>
      <c r="O1" s="5"/>
      <c r="P1" s="5"/>
      <c r="Q1" s="7"/>
    </row>
    <row r="2" spans="1:17" ht="16.5" customHeigh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16.5" customHeight="1" x14ac:dyDescent="0.2">
      <c r="A3" s="12"/>
      <c r="B3" s="13" t="s">
        <v>4</v>
      </c>
      <c r="C3" s="13"/>
      <c r="D3" s="13"/>
      <c r="E3" s="186" t="s">
        <v>321</v>
      </c>
      <c r="F3" s="14"/>
      <c r="G3" s="14"/>
      <c r="H3" s="14"/>
      <c r="I3" s="14"/>
      <c r="J3" s="15"/>
      <c r="K3" s="13"/>
      <c r="L3" s="16"/>
      <c r="M3" s="16"/>
      <c r="N3" s="13" t="s">
        <v>5</v>
      </c>
      <c r="O3" s="17" t="s">
        <v>6</v>
      </c>
      <c r="P3" s="18"/>
      <c r="Q3" s="19"/>
    </row>
    <row r="4" spans="1:17" ht="16.5" customHeight="1" x14ac:dyDescent="0.2">
      <c r="A4" s="12"/>
      <c r="B4" s="13" t="s">
        <v>7</v>
      </c>
      <c r="C4" s="13"/>
      <c r="D4" s="13"/>
      <c r="E4" s="187" t="s">
        <v>322</v>
      </c>
      <c r="F4" s="20"/>
      <c r="G4" s="20"/>
      <c r="H4" s="20"/>
      <c r="I4" s="20"/>
      <c r="J4" s="21"/>
      <c r="K4" s="13"/>
      <c r="L4" s="16"/>
      <c r="M4" s="16"/>
      <c r="N4" s="13" t="s">
        <v>8</v>
      </c>
      <c r="O4" s="22" t="s">
        <v>6</v>
      </c>
      <c r="P4" s="23"/>
      <c r="Q4" s="19"/>
    </row>
    <row r="5" spans="1:17" ht="16.5" customHeight="1" x14ac:dyDescent="0.2">
      <c r="A5" s="12"/>
      <c r="B5" s="13" t="s">
        <v>9</v>
      </c>
      <c r="C5" s="13"/>
      <c r="D5" s="13"/>
      <c r="E5" s="24" t="s">
        <v>6</v>
      </c>
      <c r="F5" s="25"/>
      <c r="G5" s="25"/>
      <c r="H5" s="25"/>
      <c r="I5" s="25"/>
      <c r="J5" s="26"/>
      <c r="K5" s="13"/>
      <c r="L5" s="16"/>
      <c r="M5" s="16"/>
      <c r="N5" s="13" t="s">
        <v>10</v>
      </c>
      <c r="O5" s="27"/>
      <c r="P5" s="28"/>
      <c r="Q5" s="19"/>
    </row>
    <row r="6" spans="1:17" ht="16.5" customHeight="1" x14ac:dyDescent="0.2">
      <c r="A6" s="29"/>
      <c r="B6" s="30"/>
      <c r="C6" s="30"/>
      <c r="D6" s="30"/>
      <c r="E6" s="30"/>
      <c r="F6" s="30"/>
      <c r="G6" s="30"/>
      <c r="H6" s="30"/>
      <c r="I6" s="30"/>
      <c r="J6" s="31"/>
      <c r="K6" s="30"/>
      <c r="L6" s="30"/>
      <c r="M6" s="30"/>
      <c r="N6" s="30" t="s">
        <v>11</v>
      </c>
      <c r="O6" s="30" t="s">
        <v>79</v>
      </c>
      <c r="P6" s="30"/>
      <c r="Q6" s="32"/>
    </row>
    <row r="7" spans="1:17" ht="16.5" customHeight="1" x14ac:dyDescent="0.2">
      <c r="A7" s="12" t="s">
        <v>12</v>
      </c>
      <c r="B7" s="13" t="s">
        <v>13</v>
      </c>
      <c r="C7" s="13"/>
      <c r="D7" s="13"/>
      <c r="E7" s="33" t="s">
        <v>323</v>
      </c>
      <c r="F7" s="34"/>
      <c r="G7" s="34"/>
      <c r="H7" s="34"/>
      <c r="I7" s="34"/>
      <c r="J7" s="35"/>
      <c r="K7" s="13"/>
      <c r="L7" s="36"/>
      <c r="M7" s="37"/>
      <c r="N7" s="38" t="s">
        <v>6</v>
      </c>
      <c r="O7" s="39" t="s">
        <v>6</v>
      </c>
      <c r="P7" s="40"/>
      <c r="Q7" s="19"/>
    </row>
    <row r="8" spans="1:17" ht="16.5" customHeight="1" x14ac:dyDescent="0.2">
      <c r="A8" s="12"/>
      <c r="B8" s="13" t="s">
        <v>14</v>
      </c>
      <c r="C8" s="13"/>
      <c r="D8" s="13"/>
      <c r="E8" s="22" t="s">
        <v>324</v>
      </c>
      <c r="F8" s="41"/>
      <c r="G8" s="41"/>
      <c r="H8" s="41"/>
      <c r="I8" s="41"/>
      <c r="J8" s="42"/>
      <c r="K8" s="13"/>
      <c r="L8" s="36"/>
      <c r="M8" s="37"/>
      <c r="N8" s="38"/>
      <c r="O8" s="43" t="s">
        <v>6</v>
      </c>
      <c r="P8" s="40"/>
      <c r="Q8" s="19"/>
    </row>
    <row r="9" spans="1:17" ht="16.5" customHeight="1" x14ac:dyDescent="0.2">
      <c r="A9" s="12"/>
      <c r="B9" s="13" t="s">
        <v>15</v>
      </c>
      <c r="C9" s="13"/>
      <c r="D9" s="13"/>
      <c r="E9" s="27"/>
      <c r="F9" s="44"/>
      <c r="G9" s="44"/>
      <c r="H9" s="44"/>
      <c r="I9" s="44"/>
      <c r="J9" s="45"/>
      <c r="K9" s="13"/>
      <c r="L9" s="36"/>
      <c r="M9" s="37"/>
      <c r="N9" s="38"/>
      <c r="O9" s="43"/>
      <c r="P9" s="40"/>
      <c r="Q9" s="19"/>
    </row>
    <row r="10" spans="1:17" ht="16.5" customHeight="1" x14ac:dyDescent="0.2">
      <c r="A10" s="29"/>
      <c r="B10" s="30"/>
      <c r="C10" s="30"/>
      <c r="D10" s="30"/>
      <c r="E10" s="30" t="s">
        <v>16</v>
      </c>
      <c r="F10" s="30"/>
      <c r="G10" s="46" t="s">
        <v>17</v>
      </c>
      <c r="H10" s="46"/>
      <c r="I10" s="46"/>
      <c r="J10" s="30"/>
      <c r="K10" s="30"/>
      <c r="L10" s="47"/>
      <c r="M10" s="30"/>
      <c r="N10" s="30" t="s">
        <v>18</v>
      </c>
      <c r="O10" s="30"/>
      <c r="P10" s="30" t="s">
        <v>19</v>
      </c>
      <c r="Q10" s="32"/>
    </row>
    <row r="11" spans="1:17" ht="16.5" customHeight="1" x14ac:dyDescent="0.2">
      <c r="A11" s="12"/>
      <c r="B11" s="13"/>
      <c r="C11" s="13"/>
      <c r="D11" s="13"/>
      <c r="E11" s="48"/>
      <c r="F11" s="13"/>
      <c r="G11" s="43"/>
      <c r="H11" s="49"/>
      <c r="I11" s="40" t="s">
        <v>20</v>
      </c>
      <c r="J11" s="13"/>
      <c r="K11" s="13"/>
      <c r="L11" s="16"/>
      <c r="M11" s="36"/>
      <c r="N11" s="50">
        <v>43588</v>
      </c>
      <c r="O11" s="13"/>
      <c r="P11" s="51"/>
      <c r="Q11" s="19"/>
    </row>
    <row r="12" spans="1:17" ht="18" customHeight="1" thickBot="1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23.1" customHeight="1" x14ac:dyDescent="0.2">
      <c r="A13" s="55"/>
      <c r="B13" s="56"/>
      <c r="C13" s="56"/>
      <c r="D13" s="56"/>
      <c r="E13" s="56" t="s">
        <v>21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</row>
    <row r="14" spans="1:17" ht="23.1" customHeight="1" x14ac:dyDescent="0.2">
      <c r="A14" s="58"/>
      <c r="B14" s="59"/>
      <c r="C14" s="59"/>
      <c r="D14" s="59"/>
      <c r="E14" s="60" t="s">
        <v>6</v>
      </c>
      <c r="F14" s="59"/>
      <c r="G14" s="61"/>
      <c r="H14" s="59"/>
      <c r="I14" s="59"/>
      <c r="J14" s="60" t="s">
        <v>6</v>
      </c>
      <c r="K14" s="62"/>
      <c r="L14" s="61"/>
      <c r="M14" s="59"/>
      <c r="N14" s="59"/>
      <c r="O14" s="60" t="s">
        <v>6</v>
      </c>
      <c r="P14" s="60"/>
      <c r="Q14" s="63"/>
    </row>
    <row r="15" spans="1:17" ht="23.1" customHeight="1" x14ac:dyDescent="0.2">
      <c r="A15" s="64"/>
      <c r="B15" s="65" t="s">
        <v>22</v>
      </c>
      <c r="C15" s="65"/>
      <c r="D15" s="66"/>
      <c r="E15" s="61" t="s">
        <v>23</v>
      </c>
      <c r="F15" s="62"/>
      <c r="G15" s="61"/>
      <c r="H15" s="59" t="s">
        <v>22</v>
      </c>
      <c r="I15" s="62"/>
      <c r="J15" s="61" t="s">
        <v>23</v>
      </c>
      <c r="K15" s="62"/>
      <c r="L15" s="61"/>
      <c r="M15" s="59" t="s">
        <v>22</v>
      </c>
      <c r="N15" s="59"/>
      <c r="O15" s="61" t="s">
        <v>23</v>
      </c>
      <c r="P15" s="59"/>
      <c r="Q15" s="63"/>
    </row>
    <row r="16" spans="1:17" ht="23.1" customHeight="1" thickBot="1" x14ac:dyDescent="0.25">
      <c r="A16" s="67"/>
      <c r="B16" s="68"/>
      <c r="C16" s="68"/>
      <c r="D16" s="69">
        <v>0</v>
      </c>
      <c r="E16" s="70">
        <v>0</v>
      </c>
      <c r="F16" s="71"/>
      <c r="G16" s="72"/>
      <c r="H16" s="68"/>
      <c r="I16" s="69">
        <v>0</v>
      </c>
      <c r="J16" s="70">
        <v>0</v>
      </c>
      <c r="K16" s="71"/>
      <c r="L16" s="72"/>
      <c r="M16" s="68"/>
      <c r="N16" s="73">
        <v>0</v>
      </c>
      <c r="O16" s="72"/>
      <c r="P16" s="74">
        <v>0</v>
      </c>
      <c r="Q16" s="75"/>
    </row>
    <row r="17" spans="1:17" ht="25.5" customHeight="1" thickBot="1" x14ac:dyDescent="0.25">
      <c r="A17" s="76"/>
      <c r="B17" s="77"/>
      <c r="C17" s="77"/>
      <c r="D17" s="77"/>
      <c r="E17" s="77" t="s">
        <v>24</v>
      </c>
      <c r="F17" s="77"/>
      <c r="G17" s="77"/>
      <c r="H17" s="78"/>
      <c r="I17" s="79" t="s">
        <v>1</v>
      </c>
      <c r="J17" s="77"/>
      <c r="K17" s="77"/>
      <c r="L17" s="77"/>
      <c r="M17" s="77"/>
      <c r="N17" s="77"/>
      <c r="O17" s="77"/>
      <c r="P17" s="77"/>
      <c r="Q17" s="80"/>
    </row>
    <row r="18" spans="1:17" ht="25.5" customHeight="1" x14ac:dyDescent="0.2">
      <c r="A18" s="81" t="s">
        <v>2</v>
      </c>
      <c r="B18" s="82"/>
      <c r="C18" s="83" t="s">
        <v>25</v>
      </c>
      <c r="D18" s="84"/>
      <c r="E18" s="84"/>
      <c r="F18" s="85"/>
      <c r="G18" s="81" t="s">
        <v>26</v>
      </c>
      <c r="H18" s="86"/>
      <c r="I18" s="83" t="s">
        <v>27</v>
      </c>
      <c r="J18" s="84"/>
      <c r="K18" s="85"/>
      <c r="L18" s="81" t="s">
        <v>28</v>
      </c>
      <c r="M18" s="87"/>
      <c r="N18" s="83" t="s">
        <v>29</v>
      </c>
      <c r="O18" s="84"/>
      <c r="P18" s="84"/>
      <c r="Q18" s="85"/>
    </row>
    <row r="19" spans="1:17" ht="23.1" customHeight="1" x14ac:dyDescent="0.2">
      <c r="A19" s="88">
        <v>1</v>
      </c>
      <c r="B19" s="89" t="s">
        <v>30</v>
      </c>
      <c r="C19" s="90"/>
      <c r="D19" s="91" t="s">
        <v>31</v>
      </c>
      <c r="E19" s="173">
        <v>0</v>
      </c>
      <c r="F19" s="177"/>
      <c r="G19" s="88">
        <v>8</v>
      </c>
      <c r="H19" s="94" t="s">
        <v>32</v>
      </c>
      <c r="I19" s="95"/>
      <c r="J19" s="92">
        <v>0</v>
      </c>
      <c r="K19" s="93"/>
      <c r="L19" s="88">
        <v>13</v>
      </c>
      <c r="M19" s="96" t="s">
        <v>33</v>
      </c>
      <c r="N19" s="95"/>
      <c r="O19" s="97">
        <v>0</v>
      </c>
      <c r="P19" s="92">
        <f>PRODUCT(E25,O19)</f>
        <v>0</v>
      </c>
      <c r="Q19" s="93"/>
    </row>
    <row r="20" spans="1:17" ht="23.1" customHeight="1" x14ac:dyDescent="0.2">
      <c r="A20" s="88">
        <v>2</v>
      </c>
      <c r="B20" s="98"/>
      <c r="C20" s="99"/>
      <c r="D20" s="91" t="s">
        <v>34</v>
      </c>
      <c r="E20" s="174">
        <f>'ROZPOČET OBJEKTU 0002'!$I$112</f>
        <v>0</v>
      </c>
      <c r="F20" s="178"/>
      <c r="G20" s="88">
        <v>9</v>
      </c>
      <c r="H20" s="94" t="s">
        <v>35</v>
      </c>
      <c r="I20" s="95"/>
      <c r="J20" s="92">
        <v>0</v>
      </c>
      <c r="K20" s="93"/>
      <c r="L20" s="88">
        <v>14</v>
      </c>
      <c r="M20" s="96" t="s">
        <v>36</v>
      </c>
      <c r="N20" s="95"/>
      <c r="O20" s="97">
        <v>0</v>
      </c>
      <c r="P20" s="92">
        <f>PRODUCT(E25,O20)</f>
        <v>0</v>
      </c>
      <c r="Q20" s="93"/>
    </row>
    <row r="21" spans="1:17" ht="23.1" customHeight="1" x14ac:dyDescent="0.2">
      <c r="A21" s="88">
        <v>3</v>
      </c>
      <c r="B21" s="89" t="s">
        <v>37</v>
      </c>
      <c r="C21" s="90"/>
      <c r="D21" s="91" t="s">
        <v>31</v>
      </c>
      <c r="E21" s="173">
        <v>0</v>
      </c>
      <c r="F21" s="177"/>
      <c r="G21" s="88">
        <v>10</v>
      </c>
      <c r="H21" s="94" t="s">
        <v>38</v>
      </c>
      <c r="I21" s="95"/>
      <c r="J21" s="92">
        <v>0</v>
      </c>
      <c r="K21" s="93"/>
      <c r="L21" s="88">
        <v>15</v>
      </c>
      <c r="M21" s="96" t="s">
        <v>39</v>
      </c>
      <c r="N21" s="95"/>
      <c r="O21" s="97">
        <v>0</v>
      </c>
      <c r="P21" s="92">
        <f>PRODUCT(E25,O21)</f>
        <v>0</v>
      </c>
      <c r="Q21" s="93"/>
    </row>
    <row r="22" spans="1:17" ht="23.1" customHeight="1" x14ac:dyDescent="0.2">
      <c r="A22" s="88">
        <v>4</v>
      </c>
      <c r="B22" s="98"/>
      <c r="C22" s="99"/>
      <c r="D22" s="91" t="s">
        <v>34</v>
      </c>
      <c r="E22" s="175">
        <f>'ROZPOČET OBJEKTU 0002'!$I$130</f>
        <v>0</v>
      </c>
      <c r="F22" s="178"/>
      <c r="G22" s="88">
        <v>11</v>
      </c>
      <c r="H22" s="96" t="s">
        <v>6</v>
      </c>
      <c r="I22" s="100"/>
      <c r="J22" s="92">
        <v>0</v>
      </c>
      <c r="K22" s="93"/>
      <c r="L22" s="88">
        <v>16</v>
      </c>
      <c r="M22" s="96" t="s">
        <v>40</v>
      </c>
      <c r="N22" s="95"/>
      <c r="O22" s="97">
        <v>0</v>
      </c>
      <c r="P22" s="92">
        <f>PRODUCT(E25,O22)</f>
        <v>0</v>
      </c>
      <c r="Q22" s="93"/>
    </row>
    <row r="23" spans="1:17" ht="23.1" customHeight="1" x14ac:dyDescent="0.2">
      <c r="A23" s="88">
        <v>5</v>
      </c>
      <c r="B23" s="89" t="s">
        <v>41</v>
      </c>
      <c r="C23" s="90"/>
      <c r="D23" s="91" t="s">
        <v>31</v>
      </c>
      <c r="E23" s="173">
        <v>0</v>
      </c>
      <c r="F23" s="177"/>
      <c r="G23" s="101"/>
      <c r="H23" s="102"/>
      <c r="I23" s="95"/>
      <c r="J23" s="92"/>
      <c r="K23" s="93"/>
      <c r="L23" s="88">
        <v>17</v>
      </c>
      <c r="M23" s="96" t="s">
        <v>80</v>
      </c>
      <c r="N23" s="102"/>
      <c r="O23" s="97">
        <v>0</v>
      </c>
      <c r="P23" s="92">
        <f>PRODUCT(E25,O23)</f>
        <v>0</v>
      </c>
      <c r="Q23" s="93"/>
    </row>
    <row r="24" spans="1:17" ht="23.1" customHeight="1" thickBot="1" x14ac:dyDescent="0.25">
      <c r="A24" s="88">
        <v>6</v>
      </c>
      <c r="B24" s="98"/>
      <c r="C24" s="99"/>
      <c r="D24" s="91" t="s">
        <v>34</v>
      </c>
      <c r="E24" s="176">
        <f>'ROZPOČET OBJEKTU 0002'!$I$144</f>
        <v>0</v>
      </c>
      <c r="F24" s="179"/>
      <c r="G24" s="101"/>
      <c r="H24" s="102"/>
      <c r="I24" s="95"/>
      <c r="J24" s="92"/>
      <c r="K24" s="93"/>
      <c r="L24" s="88">
        <v>18</v>
      </c>
      <c r="M24" s="94" t="s">
        <v>42</v>
      </c>
      <c r="N24" s="102"/>
      <c r="O24" s="102"/>
      <c r="P24" s="92">
        <v>0</v>
      </c>
      <c r="Q24" s="93"/>
    </row>
    <row r="25" spans="1:17" ht="23.1" customHeight="1" thickBot="1" x14ac:dyDescent="0.25">
      <c r="A25" s="88">
        <v>7</v>
      </c>
      <c r="B25" s="103" t="s">
        <v>43</v>
      </c>
      <c r="C25" s="102"/>
      <c r="D25" s="95"/>
      <c r="E25" s="166">
        <f>SUM(E19:E24)</f>
        <v>0</v>
      </c>
      <c r="F25" s="104"/>
      <c r="G25" s="88">
        <v>12</v>
      </c>
      <c r="H25" s="103" t="s">
        <v>44</v>
      </c>
      <c r="I25" s="95"/>
      <c r="J25" s="105">
        <v>0</v>
      </c>
      <c r="K25" s="104"/>
      <c r="L25" s="88">
        <v>19</v>
      </c>
      <c r="M25" s="103" t="s">
        <v>45</v>
      </c>
      <c r="N25" s="102"/>
      <c r="O25" s="102"/>
      <c r="P25" s="166">
        <f>SUM(P19:P24)</f>
        <v>0</v>
      </c>
      <c r="Q25" s="104"/>
    </row>
    <row r="26" spans="1:17" ht="23.1" customHeight="1" thickBot="1" x14ac:dyDescent="0.25">
      <c r="A26" s="106">
        <v>20</v>
      </c>
      <c r="B26" s="107" t="s">
        <v>46</v>
      </c>
      <c r="C26" s="108"/>
      <c r="D26" s="109"/>
      <c r="E26" s="70">
        <v>0</v>
      </c>
      <c r="F26" s="75"/>
      <c r="G26" s="106">
        <v>21</v>
      </c>
      <c r="H26" s="107" t="s">
        <v>47</v>
      </c>
      <c r="I26" s="109"/>
      <c r="J26" s="70">
        <v>0</v>
      </c>
      <c r="K26" s="75"/>
      <c r="L26" s="106">
        <v>22</v>
      </c>
      <c r="M26" s="107" t="s">
        <v>48</v>
      </c>
      <c r="N26" s="108"/>
      <c r="O26" s="108"/>
      <c r="P26" s="70">
        <v>0</v>
      </c>
      <c r="Q26" s="75"/>
    </row>
    <row r="27" spans="1:17" ht="24.75" customHeight="1" thickBot="1" x14ac:dyDescent="0.25">
      <c r="A27" s="55" t="s">
        <v>14</v>
      </c>
      <c r="B27" s="110"/>
      <c r="C27" s="110"/>
      <c r="D27" s="110"/>
      <c r="E27" s="111"/>
      <c r="F27" s="112"/>
      <c r="G27" s="113"/>
      <c r="H27" s="111"/>
      <c r="I27" s="110"/>
      <c r="J27" s="111"/>
      <c r="K27" s="114"/>
      <c r="L27" s="81" t="s">
        <v>49</v>
      </c>
      <c r="M27" s="115"/>
      <c r="N27" s="83" t="s">
        <v>50</v>
      </c>
      <c r="O27" s="84"/>
      <c r="P27" s="84"/>
      <c r="Q27" s="85"/>
    </row>
    <row r="28" spans="1:17" ht="23.1" customHeight="1" thickBot="1" x14ac:dyDescent="0.25">
      <c r="A28" s="116"/>
      <c r="B28" s="117"/>
      <c r="C28" s="117"/>
      <c r="D28" s="117"/>
      <c r="E28" s="117"/>
      <c r="F28" s="118"/>
      <c r="G28" s="119"/>
      <c r="H28" s="117"/>
      <c r="I28" s="117"/>
      <c r="J28" s="120"/>
      <c r="K28" s="121"/>
      <c r="L28" s="88">
        <v>23</v>
      </c>
      <c r="M28" s="94" t="s">
        <v>51</v>
      </c>
      <c r="N28" s="169"/>
      <c r="O28" s="102"/>
      <c r="P28" s="167">
        <f>SUM(P26,P25,J26,J25,E26,E25)</f>
        <v>0</v>
      </c>
      <c r="Q28" s="122"/>
    </row>
    <row r="29" spans="1:17" ht="23.1" customHeight="1" x14ac:dyDescent="0.2">
      <c r="A29" s="123" t="s">
        <v>52</v>
      </c>
      <c r="B29" s="124"/>
      <c r="C29" s="124"/>
      <c r="D29" s="124"/>
      <c r="E29" s="125"/>
      <c r="F29" s="126"/>
      <c r="G29" s="127" t="s">
        <v>53</v>
      </c>
      <c r="H29" s="124"/>
      <c r="I29" s="124"/>
      <c r="J29" s="125"/>
      <c r="K29" s="128"/>
      <c r="L29" s="88">
        <v>24</v>
      </c>
      <c r="M29" s="168">
        <v>0.15</v>
      </c>
      <c r="N29" s="171">
        <v>0</v>
      </c>
      <c r="O29" s="129" t="s">
        <v>54</v>
      </c>
      <c r="P29" s="130">
        <f>PRODUCT(N29*0.15)</f>
        <v>0</v>
      </c>
      <c r="Q29" s="131"/>
    </row>
    <row r="30" spans="1:17" ht="23.1" customHeight="1" thickBot="1" x14ac:dyDescent="0.25">
      <c r="A30" s="132" t="s">
        <v>13</v>
      </c>
      <c r="B30" s="117"/>
      <c r="C30" s="117"/>
      <c r="D30" s="117"/>
      <c r="E30" s="117"/>
      <c r="F30" s="118"/>
      <c r="G30" s="133"/>
      <c r="H30" s="117"/>
      <c r="I30" s="117"/>
      <c r="J30" s="117"/>
      <c r="K30" s="134"/>
      <c r="L30" s="88">
        <v>25</v>
      </c>
      <c r="M30" s="168">
        <v>0.21</v>
      </c>
      <c r="N30" s="171">
        <f>$P$28</f>
        <v>0</v>
      </c>
      <c r="O30" s="129" t="s">
        <v>54</v>
      </c>
      <c r="P30" s="130">
        <f>PRODUCT(N30*0.21)</f>
        <v>0</v>
      </c>
      <c r="Q30" s="131"/>
    </row>
    <row r="31" spans="1:17" ht="23.1" customHeight="1" thickTop="1" thickBot="1" x14ac:dyDescent="0.25">
      <c r="A31" s="135"/>
      <c r="B31" s="117"/>
      <c r="C31" s="117"/>
      <c r="D31" s="117"/>
      <c r="E31" s="37"/>
      <c r="F31" s="118"/>
      <c r="G31" s="37"/>
      <c r="H31" s="117"/>
      <c r="I31" s="117"/>
      <c r="J31" s="120"/>
      <c r="K31" s="134"/>
      <c r="L31" s="106">
        <v>26</v>
      </c>
      <c r="M31" s="136" t="s">
        <v>55</v>
      </c>
      <c r="N31" s="170"/>
      <c r="O31" s="109"/>
      <c r="P31" s="167">
        <f>SUM(P28:P30)</f>
        <v>0</v>
      </c>
      <c r="Q31" s="137"/>
    </row>
    <row r="32" spans="1:17" ht="26.25" customHeight="1" x14ac:dyDescent="0.2">
      <c r="A32" s="138" t="s">
        <v>52</v>
      </c>
      <c r="B32" s="117"/>
      <c r="C32" s="117"/>
      <c r="D32" s="117"/>
      <c r="E32" s="117"/>
      <c r="F32" s="118"/>
      <c r="G32" s="139" t="s">
        <v>53</v>
      </c>
      <c r="H32" s="117"/>
      <c r="I32" s="117"/>
      <c r="J32" s="117"/>
      <c r="K32" s="134"/>
      <c r="L32" s="81" t="s">
        <v>56</v>
      </c>
      <c r="M32" s="115"/>
      <c r="N32" s="83" t="s">
        <v>57</v>
      </c>
      <c r="O32" s="84"/>
      <c r="P32" s="84"/>
      <c r="Q32" s="85"/>
    </row>
    <row r="33" spans="1:17" ht="23.1" customHeight="1" x14ac:dyDescent="0.2">
      <c r="A33" s="140" t="s">
        <v>15</v>
      </c>
      <c r="B33" s="141"/>
      <c r="C33" s="141"/>
      <c r="D33" s="141"/>
      <c r="E33" s="141"/>
      <c r="F33" s="142"/>
      <c r="G33" s="143"/>
      <c r="H33" s="141"/>
      <c r="I33" s="141"/>
      <c r="J33" s="141"/>
      <c r="K33" s="144"/>
      <c r="L33" s="88">
        <v>27</v>
      </c>
      <c r="M33" s="94" t="s">
        <v>58</v>
      </c>
      <c r="N33" s="102"/>
      <c r="O33" s="102"/>
      <c r="P33" s="92">
        <v>0</v>
      </c>
      <c r="Q33" s="93"/>
    </row>
    <row r="34" spans="1:17" ht="23.1" customHeight="1" x14ac:dyDescent="0.2">
      <c r="A34" s="116"/>
      <c r="B34" s="117"/>
      <c r="C34" s="117"/>
      <c r="D34" s="117"/>
      <c r="E34" s="117"/>
      <c r="F34" s="118"/>
      <c r="G34" s="119"/>
      <c r="H34" s="117"/>
      <c r="I34" s="117"/>
      <c r="J34" s="117"/>
      <c r="K34" s="145"/>
      <c r="L34" s="88">
        <v>28</v>
      </c>
      <c r="M34" s="94" t="s">
        <v>59</v>
      </c>
      <c r="N34" s="102"/>
      <c r="O34" s="102"/>
      <c r="P34" s="92">
        <v>0</v>
      </c>
      <c r="Q34" s="93"/>
    </row>
    <row r="35" spans="1:17" ht="23.1" customHeight="1" thickBot="1" x14ac:dyDescent="0.25">
      <c r="A35" s="146" t="s">
        <v>52</v>
      </c>
      <c r="B35" s="147"/>
      <c r="C35" s="147"/>
      <c r="D35" s="147"/>
      <c r="E35" s="147"/>
      <c r="F35" s="148"/>
      <c r="G35" s="149" t="s">
        <v>53</v>
      </c>
      <c r="H35" s="147"/>
      <c r="I35" s="147"/>
      <c r="J35" s="147"/>
      <c r="K35" s="150"/>
      <c r="L35" s="106">
        <v>29</v>
      </c>
      <c r="M35" s="107" t="s">
        <v>60</v>
      </c>
      <c r="N35" s="108"/>
      <c r="O35" s="108"/>
      <c r="P35" s="70">
        <v>0</v>
      </c>
      <c r="Q35" s="75"/>
    </row>
  </sheetData>
  <phoneticPr fontId="5" type="noConversion"/>
  <pageMargins left="0.78740157499999996" right="0.78740157499999996" top="0.984251969" bottom="0.984251969" header="0.4921259845" footer="0.4921259845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147"/>
  <sheetViews>
    <sheetView workbookViewId="0">
      <pane ySplit="8" topLeftCell="A114" activePane="bottomLeft" state="frozen"/>
      <selection pane="bottomLeft" activeCell="H125" sqref="H125"/>
    </sheetView>
  </sheetViews>
  <sheetFormatPr defaultRowHeight="12.75" x14ac:dyDescent="0.2"/>
  <cols>
    <col min="1" max="3" width="3.7109375" style="1" customWidth="1"/>
    <col min="4" max="4" width="9.7109375" style="1" customWidth="1"/>
    <col min="5" max="5" width="50.7109375" style="1" customWidth="1"/>
    <col min="6" max="6" width="5" style="1" customWidth="1"/>
    <col min="7" max="7" width="11.7109375" style="2" customWidth="1"/>
    <col min="8" max="8" width="10.7109375" style="3" customWidth="1"/>
    <col min="9" max="9" width="11.7109375" style="3" customWidth="1"/>
  </cols>
  <sheetData>
    <row r="1" spans="1:9" ht="18" x14ac:dyDescent="0.2">
      <c r="A1" s="151" t="s">
        <v>61</v>
      </c>
      <c r="B1" s="151"/>
      <c r="C1" s="152"/>
      <c r="D1" s="152"/>
      <c r="E1" s="152"/>
      <c r="F1" s="152"/>
      <c r="G1" s="152"/>
      <c r="H1" s="152"/>
      <c r="I1" s="152"/>
    </row>
    <row r="2" spans="1:9" ht="15" x14ac:dyDescent="0.2">
      <c r="A2" s="153" t="s">
        <v>62</v>
      </c>
      <c r="B2" s="153"/>
      <c r="C2" s="152"/>
      <c r="D2" s="152"/>
      <c r="E2" s="154" t="str">
        <f>'KRYCÍ LIST OBJEKTU 0002'!E3</f>
        <v>SPORTOVNÍ AREÁL, DVUR KRÁLOVÉ N.L.</v>
      </c>
      <c r="F2" s="152"/>
      <c r="G2" s="152" t="s">
        <v>63</v>
      </c>
      <c r="H2" s="152" t="str">
        <f>'KRYCÍ LIST OBJEKTU 0002'!$O$3</f>
        <v/>
      </c>
      <c r="I2" s="152"/>
    </row>
    <row r="3" spans="1:9" x14ac:dyDescent="0.2">
      <c r="A3" s="155" t="s">
        <v>64</v>
      </c>
      <c r="B3" s="155"/>
      <c r="C3" s="152"/>
      <c r="D3" s="152"/>
      <c r="E3" s="154" t="str">
        <f>'KRYCÍ LIST OBJEKTU 0002'!E4</f>
        <v>FOTBALOVÉ HŘIŠTĚ S UMĚLÝM POVRCHEM</v>
      </c>
      <c r="F3" s="152"/>
      <c r="G3" s="152" t="s">
        <v>65</v>
      </c>
      <c r="H3" s="152"/>
      <c r="I3" s="152"/>
    </row>
    <row r="4" spans="1:9" x14ac:dyDescent="0.2">
      <c r="A4" s="156" t="s">
        <v>66</v>
      </c>
      <c r="B4" s="156"/>
      <c r="C4" s="152"/>
      <c r="D4" s="152"/>
      <c r="E4" s="152" t="str">
        <f>'KRYCÍ LIST OBJEKTU 0002'!$E$7</f>
        <v>MĚSTO DVŮR KRÁLOVÉ NAD LABEM</v>
      </c>
      <c r="F4" s="152"/>
      <c r="G4" s="152" t="s">
        <v>67</v>
      </c>
      <c r="H4" s="152" t="str">
        <f>'KRYCÍ LIST OBJEKTU 0002'!$I$11</f>
        <v>Landa</v>
      </c>
      <c r="I4" s="152"/>
    </row>
    <row r="5" spans="1:9" x14ac:dyDescent="0.2">
      <c r="A5" s="156" t="s">
        <v>68</v>
      </c>
      <c r="B5" s="156"/>
      <c r="C5" s="152"/>
      <c r="D5" s="152"/>
      <c r="E5" s="152">
        <f>'KRYCÍ LIST OBJEKTU 0002'!$E$9</f>
        <v>0</v>
      </c>
      <c r="F5" s="152"/>
      <c r="G5" s="152" t="s">
        <v>69</v>
      </c>
      <c r="H5" s="172">
        <f>'KRYCÍ LIST OBJEKTU 0002'!$N$11</f>
        <v>43588</v>
      </c>
      <c r="I5" s="152"/>
    </row>
    <row r="6" spans="1:9" x14ac:dyDescent="0.2">
      <c r="A6" s="156"/>
      <c r="B6" s="156"/>
      <c r="C6" s="152"/>
      <c r="D6" s="152"/>
      <c r="E6" s="152"/>
      <c r="F6" s="152"/>
      <c r="G6" s="152"/>
      <c r="H6" s="152"/>
      <c r="I6" s="152"/>
    </row>
    <row r="7" spans="1:9" ht="19.5" x14ac:dyDescent="0.2">
      <c r="A7" s="157" t="s">
        <v>70</v>
      </c>
      <c r="B7" s="188" t="s">
        <v>325</v>
      </c>
      <c r="C7" s="158" t="s">
        <v>71</v>
      </c>
      <c r="D7" s="158" t="s">
        <v>72</v>
      </c>
      <c r="E7" s="158" t="s">
        <v>73</v>
      </c>
      <c r="F7" s="158" t="s">
        <v>0</v>
      </c>
      <c r="G7" s="158" t="s">
        <v>74</v>
      </c>
      <c r="H7" s="158" t="s">
        <v>75</v>
      </c>
      <c r="I7" s="159" t="s">
        <v>76</v>
      </c>
    </row>
    <row r="8" spans="1:9" x14ac:dyDescent="0.2">
      <c r="A8" s="160" t="s">
        <v>12</v>
      </c>
      <c r="B8" s="189"/>
      <c r="C8" s="161" t="s">
        <v>12</v>
      </c>
      <c r="D8" s="161" t="s">
        <v>77</v>
      </c>
      <c r="E8" s="161" t="s">
        <v>78</v>
      </c>
      <c r="F8" s="161" t="s">
        <v>12</v>
      </c>
      <c r="G8" s="161" t="s">
        <v>12</v>
      </c>
      <c r="H8" s="161" t="s">
        <v>12</v>
      </c>
      <c r="I8" s="162" t="s">
        <v>12</v>
      </c>
    </row>
    <row r="10" spans="1:9" x14ac:dyDescent="0.2">
      <c r="A10" s="163"/>
      <c r="B10" s="163"/>
      <c r="C10" s="163"/>
      <c r="D10" s="163"/>
      <c r="E10" s="180" t="s">
        <v>81</v>
      </c>
      <c r="F10" s="163"/>
      <c r="G10" s="164"/>
      <c r="H10" s="165"/>
      <c r="I10" s="181"/>
    </row>
    <row r="11" spans="1:9" x14ac:dyDescent="0.2">
      <c r="A11" s="163">
        <v>1</v>
      </c>
      <c r="B11" s="163" t="s">
        <v>326</v>
      </c>
      <c r="C11" s="163" t="s">
        <v>85</v>
      </c>
      <c r="D11" s="163" t="s">
        <v>82</v>
      </c>
      <c r="E11" s="163" t="s">
        <v>83</v>
      </c>
      <c r="F11" s="163" t="s">
        <v>84</v>
      </c>
      <c r="G11" s="164">
        <v>343.69900000000001</v>
      </c>
      <c r="H11" s="165">
        <v>0</v>
      </c>
      <c r="I11" s="165">
        <f>PRODUCT(G11:H11)</f>
        <v>0</v>
      </c>
    </row>
    <row r="12" spans="1:9" x14ac:dyDescent="0.2">
      <c r="A12" s="163">
        <v>16</v>
      </c>
      <c r="B12" s="163" t="s">
        <v>326</v>
      </c>
      <c r="C12" s="163" t="s">
        <v>85</v>
      </c>
      <c r="D12" s="163" t="s">
        <v>86</v>
      </c>
      <c r="E12" s="163" t="s">
        <v>87</v>
      </c>
      <c r="F12" s="163" t="s">
        <v>84</v>
      </c>
      <c r="G12" s="164">
        <v>89.1</v>
      </c>
      <c r="H12" s="165">
        <v>0</v>
      </c>
      <c r="I12" s="165">
        <f t="shared" ref="I12:I31" si="0">PRODUCT(G12:H12)</f>
        <v>0</v>
      </c>
    </row>
    <row r="13" spans="1:9" x14ac:dyDescent="0.2">
      <c r="A13" s="163">
        <v>2</v>
      </c>
      <c r="B13" s="163" t="s">
        <v>326</v>
      </c>
      <c r="C13" s="163" t="s">
        <v>85</v>
      </c>
      <c r="D13" s="163" t="s">
        <v>88</v>
      </c>
      <c r="E13" s="163" t="s">
        <v>89</v>
      </c>
      <c r="F13" s="163" t="s">
        <v>84</v>
      </c>
      <c r="G13" s="164">
        <v>124.629</v>
      </c>
      <c r="H13" s="165">
        <v>0</v>
      </c>
      <c r="I13" s="165">
        <f t="shared" si="0"/>
        <v>0</v>
      </c>
    </row>
    <row r="14" spans="1:9" x14ac:dyDescent="0.2">
      <c r="A14" s="163">
        <v>3</v>
      </c>
      <c r="B14" s="163" t="s">
        <v>326</v>
      </c>
      <c r="C14" s="163" t="s">
        <v>85</v>
      </c>
      <c r="D14" s="163" t="s">
        <v>90</v>
      </c>
      <c r="E14" s="163" t="s">
        <v>91</v>
      </c>
      <c r="F14" s="163" t="s">
        <v>84</v>
      </c>
      <c r="G14" s="164">
        <v>18.713000000000001</v>
      </c>
      <c r="H14" s="165">
        <v>0</v>
      </c>
      <c r="I14" s="165">
        <f t="shared" si="0"/>
        <v>0</v>
      </c>
    </row>
    <row r="15" spans="1:9" x14ac:dyDescent="0.2">
      <c r="A15" s="163">
        <v>4</v>
      </c>
      <c r="B15" s="163" t="s">
        <v>326</v>
      </c>
      <c r="C15" s="163" t="s">
        <v>85</v>
      </c>
      <c r="D15" s="163" t="s">
        <v>92</v>
      </c>
      <c r="E15" s="163" t="s">
        <v>93</v>
      </c>
      <c r="F15" s="163" t="s">
        <v>84</v>
      </c>
      <c r="G15" s="164">
        <v>104.34</v>
      </c>
      <c r="H15" s="165">
        <v>0</v>
      </c>
      <c r="I15" s="165">
        <f t="shared" si="0"/>
        <v>0</v>
      </c>
    </row>
    <row r="16" spans="1:9" x14ac:dyDescent="0.2">
      <c r="A16" s="163">
        <v>21</v>
      </c>
      <c r="B16" s="163" t="s">
        <v>326</v>
      </c>
      <c r="C16" s="163" t="s">
        <v>85</v>
      </c>
      <c r="D16" s="163" t="s">
        <v>94</v>
      </c>
      <c r="E16" s="163" t="s">
        <v>95</v>
      </c>
      <c r="F16" s="163" t="s">
        <v>84</v>
      </c>
      <c r="G16" s="164">
        <v>1.5</v>
      </c>
      <c r="H16" s="165">
        <v>0</v>
      </c>
      <c r="I16" s="165">
        <f t="shared" si="0"/>
        <v>0</v>
      </c>
    </row>
    <row r="17" spans="1:9" x14ac:dyDescent="0.2">
      <c r="A17" s="163">
        <v>19</v>
      </c>
      <c r="B17" s="163" t="s">
        <v>326</v>
      </c>
      <c r="C17" s="163" t="s">
        <v>85</v>
      </c>
      <c r="D17" s="163" t="s">
        <v>96</v>
      </c>
      <c r="E17" s="163" t="s">
        <v>97</v>
      </c>
      <c r="F17" s="163" t="s">
        <v>98</v>
      </c>
      <c r="G17" s="164">
        <v>150</v>
      </c>
      <c r="H17" s="165">
        <v>0</v>
      </c>
      <c r="I17" s="165">
        <f t="shared" si="0"/>
        <v>0</v>
      </c>
    </row>
    <row r="18" spans="1:9" x14ac:dyDescent="0.2">
      <c r="A18" s="163">
        <v>20</v>
      </c>
      <c r="B18" s="163" t="s">
        <v>326</v>
      </c>
      <c r="C18" s="163" t="s">
        <v>85</v>
      </c>
      <c r="D18" s="163" t="s">
        <v>99</v>
      </c>
      <c r="E18" s="163" t="s">
        <v>100</v>
      </c>
      <c r="F18" s="163" t="s">
        <v>98</v>
      </c>
      <c r="G18" s="164">
        <v>150</v>
      </c>
      <c r="H18" s="165">
        <v>0</v>
      </c>
      <c r="I18" s="165">
        <f t="shared" si="0"/>
        <v>0</v>
      </c>
    </row>
    <row r="19" spans="1:9" x14ac:dyDescent="0.2">
      <c r="A19" s="163">
        <v>9</v>
      </c>
      <c r="B19" s="163" t="s">
        <v>326</v>
      </c>
      <c r="C19" s="163" t="s">
        <v>85</v>
      </c>
      <c r="D19" s="163" t="s">
        <v>101</v>
      </c>
      <c r="E19" s="163" t="s">
        <v>102</v>
      </c>
      <c r="F19" s="163" t="s">
        <v>84</v>
      </c>
      <c r="G19" s="164">
        <v>89.1</v>
      </c>
      <c r="H19" s="165">
        <v>0</v>
      </c>
      <c r="I19" s="165">
        <f t="shared" si="0"/>
        <v>0</v>
      </c>
    </row>
    <row r="20" spans="1:9" x14ac:dyDescent="0.2">
      <c r="A20" s="163">
        <v>10</v>
      </c>
      <c r="B20" s="163" t="s">
        <v>326</v>
      </c>
      <c r="C20" s="163" t="s">
        <v>85</v>
      </c>
      <c r="D20" s="163" t="s">
        <v>103</v>
      </c>
      <c r="E20" s="163" t="s">
        <v>104</v>
      </c>
      <c r="F20" s="163" t="s">
        <v>84</v>
      </c>
      <c r="G20" s="164">
        <v>89.1</v>
      </c>
      <c r="H20" s="165">
        <v>0</v>
      </c>
      <c r="I20" s="165">
        <f t="shared" si="0"/>
        <v>0</v>
      </c>
    </row>
    <row r="21" spans="1:9" x14ac:dyDescent="0.2">
      <c r="A21" s="163">
        <v>12</v>
      </c>
      <c r="B21" s="163" t="s">
        <v>326</v>
      </c>
      <c r="C21" s="163" t="s">
        <v>85</v>
      </c>
      <c r="D21" s="163" t="s">
        <v>105</v>
      </c>
      <c r="E21" s="163" t="s">
        <v>106</v>
      </c>
      <c r="F21" s="163" t="s">
        <v>84</v>
      </c>
      <c r="G21" s="164">
        <v>506.411</v>
      </c>
      <c r="H21" s="165">
        <v>0</v>
      </c>
      <c r="I21" s="165">
        <f t="shared" si="0"/>
        <v>0</v>
      </c>
    </row>
    <row r="22" spans="1:9" x14ac:dyDescent="0.2">
      <c r="A22" s="163">
        <v>13</v>
      </c>
      <c r="B22" s="163" t="s">
        <v>326</v>
      </c>
      <c r="C22" s="163" t="s">
        <v>85</v>
      </c>
      <c r="D22" s="163" t="s">
        <v>107</v>
      </c>
      <c r="E22" s="163" t="s">
        <v>108</v>
      </c>
      <c r="F22" s="163" t="s">
        <v>84</v>
      </c>
      <c r="G22" s="164">
        <v>506.411</v>
      </c>
      <c r="H22" s="165">
        <v>0</v>
      </c>
      <c r="I22" s="165">
        <f t="shared" si="0"/>
        <v>0</v>
      </c>
    </row>
    <row r="23" spans="1:9" x14ac:dyDescent="0.2">
      <c r="A23" s="163">
        <v>5</v>
      </c>
      <c r="B23" s="163" t="s">
        <v>326</v>
      </c>
      <c r="C23" s="163" t="s">
        <v>85</v>
      </c>
      <c r="D23" s="163" t="s">
        <v>109</v>
      </c>
      <c r="E23" s="163" t="s">
        <v>110</v>
      </c>
      <c r="F23" s="163" t="s">
        <v>84</v>
      </c>
      <c r="G23" s="164">
        <v>30.227</v>
      </c>
      <c r="H23" s="165">
        <v>0</v>
      </c>
      <c r="I23" s="165">
        <f t="shared" si="0"/>
        <v>0</v>
      </c>
    </row>
    <row r="24" spans="1:9" x14ac:dyDescent="0.2">
      <c r="A24" s="163">
        <v>6</v>
      </c>
      <c r="B24" s="163" t="s">
        <v>148</v>
      </c>
      <c r="C24" s="163" t="s">
        <v>85</v>
      </c>
      <c r="D24" s="163" t="s">
        <v>111</v>
      </c>
      <c r="E24" s="163" t="s">
        <v>112</v>
      </c>
      <c r="F24" s="163" t="s">
        <v>113</v>
      </c>
      <c r="G24" s="164">
        <v>52.896999999999998</v>
      </c>
      <c r="H24" s="165">
        <v>0</v>
      </c>
      <c r="I24" s="165">
        <f t="shared" si="0"/>
        <v>0</v>
      </c>
    </row>
    <row r="25" spans="1:9" x14ac:dyDescent="0.2">
      <c r="A25" s="163">
        <v>8</v>
      </c>
      <c r="B25" s="163" t="s">
        <v>326</v>
      </c>
      <c r="C25" s="163" t="s">
        <v>85</v>
      </c>
      <c r="D25" s="163" t="s">
        <v>114</v>
      </c>
      <c r="E25" s="163" t="s">
        <v>115</v>
      </c>
      <c r="F25" s="163" t="s">
        <v>84</v>
      </c>
      <c r="G25" s="164">
        <v>84.97</v>
      </c>
      <c r="H25" s="165">
        <v>0</v>
      </c>
      <c r="I25" s="165">
        <f t="shared" si="0"/>
        <v>0</v>
      </c>
    </row>
    <row r="26" spans="1:9" x14ac:dyDescent="0.2">
      <c r="A26" s="163">
        <v>14</v>
      </c>
      <c r="B26" s="163" t="s">
        <v>326</v>
      </c>
      <c r="C26" s="163" t="s">
        <v>85</v>
      </c>
      <c r="D26" s="163" t="s">
        <v>116</v>
      </c>
      <c r="E26" s="163" t="s">
        <v>117</v>
      </c>
      <c r="F26" s="163" t="s">
        <v>84</v>
      </c>
      <c r="G26" s="164">
        <v>506.411</v>
      </c>
      <c r="H26" s="165">
        <v>0</v>
      </c>
      <c r="I26" s="165">
        <f t="shared" si="0"/>
        <v>0</v>
      </c>
    </row>
    <row r="27" spans="1:9" x14ac:dyDescent="0.2">
      <c r="A27" s="163">
        <v>15</v>
      </c>
      <c r="B27" s="163" t="s">
        <v>326</v>
      </c>
      <c r="C27" s="163" t="s">
        <v>85</v>
      </c>
      <c r="D27" s="163" t="s">
        <v>118</v>
      </c>
      <c r="E27" s="163" t="s">
        <v>119</v>
      </c>
      <c r="F27" s="163" t="s">
        <v>84</v>
      </c>
      <c r="G27" s="164">
        <v>506.411</v>
      </c>
      <c r="H27" s="165">
        <v>0</v>
      </c>
      <c r="I27" s="165">
        <f t="shared" si="0"/>
        <v>0</v>
      </c>
    </row>
    <row r="28" spans="1:9" x14ac:dyDescent="0.2">
      <c r="A28" s="163">
        <v>17</v>
      </c>
      <c r="B28" s="163" t="s">
        <v>326</v>
      </c>
      <c r="C28" s="163" t="s">
        <v>85</v>
      </c>
      <c r="D28" s="163" t="s">
        <v>120</v>
      </c>
      <c r="E28" s="163" t="s">
        <v>121</v>
      </c>
      <c r="F28" s="163" t="s">
        <v>84</v>
      </c>
      <c r="G28" s="164">
        <v>14</v>
      </c>
      <c r="H28" s="165">
        <v>0</v>
      </c>
      <c r="I28" s="165">
        <f t="shared" si="0"/>
        <v>0</v>
      </c>
    </row>
    <row r="29" spans="1:9" x14ac:dyDescent="0.2">
      <c r="A29" s="163">
        <v>18</v>
      </c>
      <c r="B29" s="163" t="s">
        <v>148</v>
      </c>
      <c r="C29" s="163" t="s">
        <v>85</v>
      </c>
      <c r="D29" s="163" t="s">
        <v>111</v>
      </c>
      <c r="E29" s="163" t="s">
        <v>112</v>
      </c>
      <c r="F29" s="163" t="s">
        <v>113</v>
      </c>
      <c r="G29" s="164">
        <v>24.5</v>
      </c>
      <c r="H29" s="165">
        <v>0</v>
      </c>
      <c r="I29" s="165">
        <f t="shared" si="0"/>
        <v>0</v>
      </c>
    </row>
    <row r="30" spans="1:9" x14ac:dyDescent="0.2">
      <c r="A30" s="163">
        <v>7</v>
      </c>
      <c r="B30" s="163" t="s">
        <v>326</v>
      </c>
      <c r="C30" s="163" t="s">
        <v>85</v>
      </c>
      <c r="D30" s="163" t="s">
        <v>122</v>
      </c>
      <c r="E30" s="163" t="s">
        <v>123</v>
      </c>
      <c r="F30" s="163" t="s">
        <v>98</v>
      </c>
      <c r="G30" s="164">
        <v>1936.14</v>
      </c>
      <c r="H30" s="165">
        <v>0</v>
      </c>
      <c r="I30" s="165">
        <f t="shared" si="0"/>
        <v>0</v>
      </c>
    </row>
    <row r="31" spans="1:9" x14ac:dyDescent="0.2">
      <c r="A31" s="163">
        <v>11</v>
      </c>
      <c r="B31" s="163" t="s">
        <v>326</v>
      </c>
      <c r="C31" s="163" t="s">
        <v>85</v>
      </c>
      <c r="D31" s="163" t="s">
        <v>124</v>
      </c>
      <c r="E31" s="163" t="s">
        <v>125</v>
      </c>
      <c r="F31" s="163" t="s">
        <v>98</v>
      </c>
      <c r="G31" s="164">
        <v>445.5</v>
      </c>
      <c r="H31" s="165">
        <v>0</v>
      </c>
      <c r="I31" s="165">
        <f t="shared" si="0"/>
        <v>0</v>
      </c>
    </row>
    <row r="32" spans="1:9" x14ac:dyDescent="0.2">
      <c r="A32" s="163"/>
      <c r="B32" s="163"/>
      <c r="C32" s="163"/>
      <c r="D32" s="163"/>
      <c r="E32" s="180" t="s">
        <v>126</v>
      </c>
      <c r="F32" s="163"/>
      <c r="G32" s="164"/>
      <c r="H32" s="165"/>
      <c r="I32" s="181">
        <f>SUM(I11:I31)</f>
        <v>0</v>
      </c>
    </row>
    <row r="33" spans="1:9" x14ac:dyDescent="0.2">
      <c r="A33" s="163"/>
      <c r="B33" s="163"/>
      <c r="C33" s="163"/>
      <c r="D33" s="163"/>
      <c r="E33" s="163"/>
      <c r="F33" s="163"/>
      <c r="G33" s="164"/>
      <c r="H33" s="165"/>
      <c r="I33" s="165"/>
    </row>
    <row r="34" spans="1:9" x14ac:dyDescent="0.2">
      <c r="A34" s="163"/>
      <c r="B34" s="163"/>
      <c r="C34" s="163"/>
      <c r="D34" s="163"/>
      <c r="E34" s="180" t="s">
        <v>127</v>
      </c>
      <c r="F34" s="163"/>
      <c r="G34" s="164"/>
      <c r="H34" s="165"/>
      <c r="I34" s="181"/>
    </row>
    <row r="35" spans="1:9" x14ac:dyDescent="0.2">
      <c r="A35" s="163">
        <v>24</v>
      </c>
      <c r="B35" s="163" t="s">
        <v>326</v>
      </c>
      <c r="C35" s="163" t="s">
        <v>130</v>
      </c>
      <c r="D35" s="163" t="s">
        <v>128</v>
      </c>
      <c r="E35" s="163" t="s">
        <v>129</v>
      </c>
      <c r="F35" s="163" t="s">
        <v>84</v>
      </c>
      <c r="G35" s="164">
        <v>58.304000000000002</v>
      </c>
      <c r="H35" s="165">
        <v>0</v>
      </c>
      <c r="I35" s="165">
        <f t="shared" ref="I35:I37" si="1">PRODUCT(G35:H35)</f>
        <v>0</v>
      </c>
    </row>
    <row r="36" spans="1:9" x14ac:dyDescent="0.2">
      <c r="A36" s="163">
        <v>22</v>
      </c>
      <c r="B36" s="163" t="s">
        <v>326</v>
      </c>
      <c r="C36" s="163" t="s">
        <v>130</v>
      </c>
      <c r="D36" s="163" t="s">
        <v>131</v>
      </c>
      <c r="E36" s="163" t="s">
        <v>132</v>
      </c>
      <c r="F36" s="163" t="s">
        <v>98</v>
      </c>
      <c r="G36" s="164">
        <v>59.77</v>
      </c>
      <c r="H36" s="165">
        <v>0</v>
      </c>
      <c r="I36" s="165">
        <f t="shared" si="1"/>
        <v>0</v>
      </c>
    </row>
    <row r="37" spans="1:9" x14ac:dyDescent="0.2">
      <c r="A37" s="163">
        <v>23</v>
      </c>
      <c r="B37" s="163" t="s">
        <v>148</v>
      </c>
      <c r="C37" s="163" t="s">
        <v>130</v>
      </c>
      <c r="D37" s="163" t="s">
        <v>133</v>
      </c>
      <c r="E37" s="163" t="s">
        <v>134</v>
      </c>
      <c r="F37" s="163" t="s">
        <v>98</v>
      </c>
      <c r="G37" s="164">
        <v>65.747</v>
      </c>
      <c r="H37" s="165">
        <v>0</v>
      </c>
      <c r="I37" s="165">
        <f t="shared" si="1"/>
        <v>0</v>
      </c>
    </row>
    <row r="38" spans="1:9" x14ac:dyDescent="0.2">
      <c r="A38" s="163"/>
      <c r="B38" s="163"/>
      <c r="C38" s="163"/>
      <c r="D38" s="163"/>
      <c r="E38" s="180" t="s">
        <v>135</v>
      </c>
      <c r="F38" s="163"/>
      <c r="G38" s="164"/>
      <c r="H38" s="165"/>
      <c r="I38" s="181">
        <f>SUM(I35:I37)</f>
        <v>0</v>
      </c>
    </row>
    <row r="39" spans="1:9" x14ac:dyDescent="0.2">
      <c r="A39" s="163"/>
      <c r="B39" s="163"/>
      <c r="C39" s="163"/>
      <c r="D39" s="163"/>
      <c r="E39" s="163"/>
      <c r="F39" s="163"/>
      <c r="G39" s="164"/>
      <c r="H39" s="165"/>
      <c r="I39" s="165"/>
    </row>
    <row r="40" spans="1:9" x14ac:dyDescent="0.2">
      <c r="A40" s="163"/>
      <c r="B40" s="163"/>
      <c r="C40" s="163"/>
      <c r="D40" s="163"/>
      <c r="E40" s="180" t="s">
        <v>136</v>
      </c>
      <c r="F40" s="163"/>
      <c r="G40" s="164"/>
      <c r="H40" s="165"/>
      <c r="I40" s="181"/>
    </row>
    <row r="41" spans="1:9" x14ac:dyDescent="0.2">
      <c r="A41" s="163">
        <v>25</v>
      </c>
      <c r="B41" s="163" t="s">
        <v>326</v>
      </c>
      <c r="C41" s="163" t="s">
        <v>139</v>
      </c>
      <c r="D41" s="163" t="s">
        <v>137</v>
      </c>
      <c r="E41" s="163" t="s">
        <v>138</v>
      </c>
      <c r="F41" s="163" t="s">
        <v>84</v>
      </c>
      <c r="G41" s="164">
        <v>27.803999999999998</v>
      </c>
      <c r="H41" s="165">
        <v>0</v>
      </c>
      <c r="I41" s="165">
        <f t="shared" ref="I41:I46" si="2">PRODUCT(G41:H41)</f>
        <v>0</v>
      </c>
    </row>
    <row r="42" spans="1:9" x14ac:dyDescent="0.2">
      <c r="A42" s="163">
        <v>26</v>
      </c>
      <c r="B42" s="163" t="s">
        <v>326</v>
      </c>
      <c r="C42" s="163" t="s">
        <v>139</v>
      </c>
      <c r="D42" s="163" t="s">
        <v>140</v>
      </c>
      <c r="E42" s="163" t="s">
        <v>141</v>
      </c>
      <c r="F42" s="163" t="s">
        <v>98</v>
      </c>
      <c r="G42" s="164">
        <v>44.652000000000001</v>
      </c>
      <c r="H42" s="165">
        <v>0</v>
      </c>
      <c r="I42" s="165">
        <f t="shared" si="2"/>
        <v>0</v>
      </c>
    </row>
    <row r="43" spans="1:9" x14ac:dyDescent="0.2">
      <c r="A43" s="163">
        <v>27</v>
      </c>
      <c r="B43" s="163" t="s">
        <v>326</v>
      </c>
      <c r="C43" s="163" t="s">
        <v>139</v>
      </c>
      <c r="D43" s="163" t="s">
        <v>142</v>
      </c>
      <c r="E43" s="163" t="s">
        <v>143</v>
      </c>
      <c r="F43" s="163" t="s">
        <v>98</v>
      </c>
      <c r="G43" s="164">
        <v>44.652000000000001</v>
      </c>
      <c r="H43" s="165">
        <v>0</v>
      </c>
      <c r="I43" s="165">
        <f t="shared" si="2"/>
        <v>0</v>
      </c>
    </row>
    <row r="44" spans="1:9" x14ac:dyDescent="0.2">
      <c r="A44" s="163">
        <v>30</v>
      </c>
      <c r="B44" s="163" t="s">
        <v>326</v>
      </c>
      <c r="C44" s="163" t="s">
        <v>139</v>
      </c>
      <c r="D44" s="163" t="s">
        <v>144</v>
      </c>
      <c r="E44" s="163" t="s">
        <v>145</v>
      </c>
      <c r="F44" s="163" t="s">
        <v>84</v>
      </c>
      <c r="G44" s="164">
        <v>3.3959999999999999</v>
      </c>
      <c r="H44" s="165">
        <v>0</v>
      </c>
      <c r="I44" s="165">
        <f t="shared" si="2"/>
        <v>0</v>
      </c>
    </row>
    <row r="45" spans="1:9" x14ac:dyDescent="0.2">
      <c r="A45" s="163">
        <v>29</v>
      </c>
      <c r="B45" s="163" t="s">
        <v>148</v>
      </c>
      <c r="C45" s="163" t="s">
        <v>139</v>
      </c>
      <c r="D45" s="163" t="s">
        <v>146</v>
      </c>
      <c r="E45" s="163" t="s">
        <v>147</v>
      </c>
      <c r="F45" s="163" t="s">
        <v>148</v>
      </c>
      <c r="G45" s="164">
        <v>44.77</v>
      </c>
      <c r="H45" s="165">
        <v>0</v>
      </c>
      <c r="I45" s="165">
        <f t="shared" si="2"/>
        <v>0</v>
      </c>
    </row>
    <row r="46" spans="1:9" x14ac:dyDescent="0.2">
      <c r="A46" s="163">
        <v>28</v>
      </c>
      <c r="B46" s="163" t="s">
        <v>326</v>
      </c>
      <c r="C46" s="163" t="s">
        <v>139</v>
      </c>
      <c r="D46" s="163" t="s">
        <v>149</v>
      </c>
      <c r="E46" s="163" t="s">
        <v>150</v>
      </c>
      <c r="F46" s="163" t="s">
        <v>151</v>
      </c>
      <c r="G46" s="164">
        <v>37</v>
      </c>
      <c r="H46" s="165">
        <v>0</v>
      </c>
      <c r="I46" s="165">
        <f t="shared" si="2"/>
        <v>0</v>
      </c>
    </row>
    <row r="47" spans="1:9" x14ac:dyDescent="0.2">
      <c r="A47" s="163"/>
      <c r="B47" s="163"/>
      <c r="C47" s="163"/>
      <c r="D47" s="163"/>
      <c r="E47" s="180" t="s">
        <v>152</v>
      </c>
      <c r="F47" s="163"/>
      <c r="G47" s="164"/>
      <c r="H47" s="165"/>
      <c r="I47" s="181">
        <f>SUM(I41:I46)</f>
        <v>0</v>
      </c>
    </row>
    <row r="48" spans="1:9" x14ac:dyDescent="0.2">
      <c r="A48" s="163"/>
      <c r="B48" s="163"/>
      <c r="C48" s="163"/>
      <c r="D48" s="163"/>
      <c r="E48" s="163"/>
      <c r="F48" s="163"/>
      <c r="G48" s="164"/>
      <c r="H48" s="165"/>
      <c r="I48" s="165"/>
    </row>
    <row r="49" spans="1:9" x14ac:dyDescent="0.2">
      <c r="A49" s="163"/>
      <c r="B49" s="163"/>
      <c r="C49" s="163"/>
      <c r="D49" s="163"/>
      <c r="E49" s="180" t="s">
        <v>153</v>
      </c>
      <c r="F49" s="163"/>
      <c r="G49" s="164"/>
      <c r="H49" s="165"/>
      <c r="I49" s="181"/>
    </row>
    <row r="50" spans="1:9" x14ac:dyDescent="0.2">
      <c r="A50" s="163">
        <v>34</v>
      </c>
      <c r="B50" s="163" t="s">
        <v>326</v>
      </c>
      <c r="C50" s="163" t="s">
        <v>156</v>
      </c>
      <c r="D50" s="163" t="s">
        <v>154</v>
      </c>
      <c r="E50" s="163" t="s">
        <v>155</v>
      </c>
      <c r="F50" s="163" t="s">
        <v>151</v>
      </c>
      <c r="G50" s="164">
        <v>1</v>
      </c>
      <c r="H50" s="165">
        <v>0</v>
      </c>
      <c r="I50" s="165">
        <f t="shared" ref="I50:I53" si="3">PRODUCT(G50:H50)</f>
        <v>0</v>
      </c>
    </row>
    <row r="51" spans="1:9" x14ac:dyDescent="0.2">
      <c r="A51" s="163">
        <v>31</v>
      </c>
      <c r="B51" s="163" t="s">
        <v>326</v>
      </c>
      <c r="C51" s="163" t="s">
        <v>156</v>
      </c>
      <c r="D51" s="163" t="s">
        <v>157</v>
      </c>
      <c r="E51" s="163" t="s">
        <v>158</v>
      </c>
      <c r="F51" s="163" t="s">
        <v>113</v>
      </c>
      <c r="G51" s="164">
        <v>16.574999999999999</v>
      </c>
      <c r="H51" s="165">
        <v>0</v>
      </c>
      <c r="I51" s="165">
        <f t="shared" si="3"/>
        <v>0</v>
      </c>
    </row>
    <row r="52" spans="1:9" x14ac:dyDescent="0.2">
      <c r="A52" s="163">
        <v>32</v>
      </c>
      <c r="B52" s="163" t="s">
        <v>326</v>
      </c>
      <c r="C52" s="163" t="s">
        <v>156</v>
      </c>
      <c r="D52" s="163" t="s">
        <v>159</v>
      </c>
      <c r="E52" s="163" t="s">
        <v>160</v>
      </c>
      <c r="F52" s="163" t="s">
        <v>113</v>
      </c>
      <c r="G52" s="164">
        <v>165.75</v>
      </c>
      <c r="H52" s="165">
        <v>0</v>
      </c>
      <c r="I52" s="165">
        <f t="shared" si="3"/>
        <v>0</v>
      </c>
    </row>
    <row r="53" spans="1:9" x14ac:dyDescent="0.2">
      <c r="A53" s="163">
        <v>33</v>
      </c>
      <c r="B53" s="163" t="s">
        <v>326</v>
      </c>
      <c r="C53" s="163" t="s">
        <v>156</v>
      </c>
      <c r="D53" s="163" t="s">
        <v>161</v>
      </c>
      <c r="E53" s="163" t="s">
        <v>162</v>
      </c>
      <c r="F53" s="163" t="s">
        <v>113</v>
      </c>
      <c r="G53" s="164">
        <v>16.574999999999999</v>
      </c>
      <c r="H53" s="165">
        <v>0</v>
      </c>
      <c r="I53" s="165">
        <f t="shared" si="3"/>
        <v>0</v>
      </c>
    </row>
    <row r="54" spans="1:9" x14ac:dyDescent="0.2">
      <c r="A54" s="163"/>
      <c r="B54" s="163"/>
      <c r="C54" s="163"/>
      <c r="D54" s="163"/>
      <c r="E54" s="180" t="s">
        <v>163</v>
      </c>
      <c r="F54" s="163"/>
      <c r="G54" s="164"/>
      <c r="H54" s="165"/>
      <c r="I54" s="181">
        <f>SUM(I50:I53)</f>
        <v>0</v>
      </c>
    </row>
    <row r="55" spans="1:9" x14ac:dyDescent="0.2">
      <c r="A55" s="163"/>
      <c r="B55" s="163"/>
      <c r="C55" s="163"/>
      <c r="D55" s="163"/>
      <c r="E55" s="163"/>
      <c r="F55" s="163"/>
      <c r="G55" s="164"/>
      <c r="H55" s="165"/>
      <c r="I55" s="165"/>
    </row>
    <row r="56" spans="1:9" x14ac:dyDescent="0.2">
      <c r="A56" s="163"/>
      <c r="B56" s="163"/>
      <c r="C56" s="163"/>
      <c r="D56" s="163"/>
      <c r="E56" s="180" t="s">
        <v>164</v>
      </c>
      <c r="F56" s="163"/>
      <c r="G56" s="164"/>
      <c r="H56" s="165"/>
      <c r="I56" s="181"/>
    </row>
    <row r="57" spans="1:9" x14ac:dyDescent="0.2">
      <c r="A57" s="163">
        <v>41</v>
      </c>
      <c r="B57" s="163" t="s">
        <v>326</v>
      </c>
      <c r="C57" s="163" t="s">
        <v>167</v>
      </c>
      <c r="D57" s="163" t="s">
        <v>165</v>
      </c>
      <c r="E57" s="163" t="s">
        <v>166</v>
      </c>
      <c r="F57" s="163" t="s">
        <v>98</v>
      </c>
      <c r="G57" s="164">
        <v>1792.5</v>
      </c>
      <c r="H57" s="165">
        <v>0</v>
      </c>
      <c r="I57" s="165">
        <f t="shared" ref="I57:I73" si="4">PRODUCT(G57:H57)</f>
        <v>0</v>
      </c>
    </row>
    <row r="58" spans="1:9" x14ac:dyDescent="0.2">
      <c r="A58" s="163">
        <v>42</v>
      </c>
      <c r="B58" s="163" t="s">
        <v>326</v>
      </c>
      <c r="C58" s="163" t="s">
        <v>167</v>
      </c>
      <c r="D58" s="163" t="s">
        <v>168</v>
      </c>
      <c r="E58" s="163" t="s">
        <v>169</v>
      </c>
      <c r="F58" s="163" t="s">
        <v>98</v>
      </c>
      <c r="G58" s="164">
        <v>1792.5</v>
      </c>
      <c r="H58" s="165">
        <v>0</v>
      </c>
      <c r="I58" s="165">
        <f t="shared" si="4"/>
        <v>0</v>
      </c>
    </row>
    <row r="59" spans="1:9" x14ac:dyDescent="0.2">
      <c r="A59" s="163">
        <v>43</v>
      </c>
      <c r="B59" s="163" t="s">
        <v>326</v>
      </c>
      <c r="C59" s="163" t="s">
        <v>167</v>
      </c>
      <c r="D59" s="163" t="s">
        <v>170</v>
      </c>
      <c r="E59" s="163" t="s">
        <v>171</v>
      </c>
      <c r="F59" s="163" t="s">
        <v>98</v>
      </c>
      <c r="G59" s="164">
        <v>3585</v>
      </c>
      <c r="H59" s="165">
        <v>0</v>
      </c>
      <c r="I59" s="165">
        <f t="shared" si="4"/>
        <v>0</v>
      </c>
    </row>
    <row r="60" spans="1:9" x14ac:dyDescent="0.2">
      <c r="A60" s="163">
        <v>44</v>
      </c>
      <c r="B60" s="163" t="s">
        <v>326</v>
      </c>
      <c r="C60" s="163" t="s">
        <v>167</v>
      </c>
      <c r="D60" s="163" t="s">
        <v>172</v>
      </c>
      <c r="E60" s="163" t="s">
        <v>173</v>
      </c>
      <c r="F60" s="163" t="s">
        <v>98</v>
      </c>
      <c r="G60" s="164">
        <v>52.86</v>
      </c>
      <c r="H60" s="165">
        <v>0</v>
      </c>
      <c r="I60" s="165">
        <f t="shared" si="4"/>
        <v>0</v>
      </c>
    </row>
    <row r="61" spans="1:9" x14ac:dyDescent="0.2">
      <c r="A61" s="163">
        <v>48</v>
      </c>
      <c r="B61" s="163" t="s">
        <v>326</v>
      </c>
      <c r="C61" s="163" t="s">
        <v>167</v>
      </c>
      <c r="D61" s="163" t="s">
        <v>174</v>
      </c>
      <c r="E61" s="163" t="s">
        <v>175</v>
      </c>
      <c r="F61" s="163" t="s">
        <v>84</v>
      </c>
      <c r="G61" s="164">
        <v>10.44</v>
      </c>
      <c r="H61" s="165">
        <v>0</v>
      </c>
      <c r="I61" s="165">
        <f t="shared" si="4"/>
        <v>0</v>
      </c>
    </row>
    <row r="62" spans="1:9" x14ac:dyDescent="0.2">
      <c r="A62" s="163">
        <v>53</v>
      </c>
      <c r="B62" s="163" t="s">
        <v>326</v>
      </c>
      <c r="C62" s="163" t="s">
        <v>167</v>
      </c>
      <c r="D62" s="163" t="s">
        <v>176</v>
      </c>
      <c r="E62" s="163" t="s">
        <v>177</v>
      </c>
      <c r="F62" s="163" t="s">
        <v>98</v>
      </c>
      <c r="G62" s="164">
        <v>52.86</v>
      </c>
      <c r="H62" s="165">
        <v>0</v>
      </c>
      <c r="I62" s="165">
        <f t="shared" si="4"/>
        <v>0</v>
      </c>
    </row>
    <row r="63" spans="1:9" x14ac:dyDescent="0.2">
      <c r="A63" s="163">
        <v>54</v>
      </c>
      <c r="B63" s="163" t="s">
        <v>326</v>
      </c>
      <c r="C63" s="163" t="s">
        <v>167</v>
      </c>
      <c r="D63" s="163" t="s">
        <v>178</v>
      </c>
      <c r="E63" s="163" t="s">
        <v>179</v>
      </c>
      <c r="F63" s="163" t="s">
        <v>98</v>
      </c>
      <c r="G63" s="164">
        <v>128.262</v>
      </c>
      <c r="H63" s="165">
        <v>0</v>
      </c>
      <c r="I63" s="165">
        <f t="shared" si="4"/>
        <v>0</v>
      </c>
    </row>
    <row r="64" spans="1:9" x14ac:dyDescent="0.2">
      <c r="A64" s="163">
        <v>49</v>
      </c>
      <c r="B64" s="163" t="s">
        <v>326</v>
      </c>
      <c r="C64" s="163" t="s">
        <v>167</v>
      </c>
      <c r="D64" s="163" t="s">
        <v>180</v>
      </c>
      <c r="E64" s="163" t="s">
        <v>181</v>
      </c>
      <c r="F64" s="163" t="s">
        <v>98</v>
      </c>
      <c r="G64" s="164">
        <v>52.86</v>
      </c>
      <c r="H64" s="165">
        <v>0</v>
      </c>
      <c r="I64" s="165">
        <f t="shared" si="4"/>
        <v>0</v>
      </c>
    </row>
    <row r="65" spans="1:9" x14ac:dyDescent="0.2">
      <c r="A65" s="163">
        <v>50</v>
      </c>
      <c r="B65" s="163" t="s">
        <v>148</v>
      </c>
      <c r="C65" s="163" t="s">
        <v>167</v>
      </c>
      <c r="D65" s="163" t="s">
        <v>182</v>
      </c>
      <c r="E65" s="163" t="s">
        <v>183</v>
      </c>
      <c r="F65" s="163" t="s">
        <v>98</v>
      </c>
      <c r="G65" s="164">
        <v>53.917000000000002</v>
      </c>
      <c r="H65" s="165">
        <v>0</v>
      </c>
      <c r="I65" s="165">
        <f t="shared" si="4"/>
        <v>0</v>
      </c>
    </row>
    <row r="66" spans="1:9" x14ac:dyDescent="0.2">
      <c r="A66" s="163">
        <v>51</v>
      </c>
      <c r="B66" s="163" t="s">
        <v>326</v>
      </c>
      <c r="C66" s="163" t="s">
        <v>167</v>
      </c>
      <c r="D66" s="163" t="s">
        <v>184</v>
      </c>
      <c r="E66" s="163" t="s">
        <v>185</v>
      </c>
      <c r="F66" s="163" t="s">
        <v>98</v>
      </c>
      <c r="G66" s="164">
        <v>43.68</v>
      </c>
      <c r="H66" s="165">
        <v>0</v>
      </c>
      <c r="I66" s="165">
        <f t="shared" si="4"/>
        <v>0</v>
      </c>
    </row>
    <row r="67" spans="1:9" x14ac:dyDescent="0.2">
      <c r="A67" s="163">
        <v>52</v>
      </c>
      <c r="B67" s="163" t="s">
        <v>148</v>
      </c>
      <c r="C67" s="163" t="s">
        <v>167</v>
      </c>
      <c r="D67" s="163" t="s">
        <v>186</v>
      </c>
      <c r="E67" s="163" t="s">
        <v>187</v>
      </c>
      <c r="F67" s="163" t="s">
        <v>98</v>
      </c>
      <c r="G67" s="164">
        <v>44.116999999999997</v>
      </c>
      <c r="H67" s="165">
        <v>0</v>
      </c>
      <c r="I67" s="165">
        <f t="shared" si="4"/>
        <v>0</v>
      </c>
    </row>
    <row r="68" spans="1:9" x14ac:dyDescent="0.2">
      <c r="A68" s="163">
        <v>56</v>
      </c>
      <c r="B68" s="163" t="s">
        <v>326</v>
      </c>
      <c r="C68" s="163" t="s">
        <v>167</v>
      </c>
      <c r="D68" s="163" t="s">
        <v>188</v>
      </c>
      <c r="E68" s="163" t="s">
        <v>189</v>
      </c>
      <c r="F68" s="163" t="s">
        <v>98</v>
      </c>
      <c r="G68" s="164">
        <v>32.201999999999998</v>
      </c>
      <c r="H68" s="165">
        <v>0</v>
      </c>
      <c r="I68" s="165">
        <f t="shared" si="4"/>
        <v>0</v>
      </c>
    </row>
    <row r="69" spans="1:9" x14ac:dyDescent="0.2">
      <c r="A69" s="163">
        <v>57</v>
      </c>
      <c r="B69" s="163" t="s">
        <v>148</v>
      </c>
      <c r="C69" s="163" t="s">
        <v>167</v>
      </c>
      <c r="D69" s="163" t="s">
        <v>190</v>
      </c>
      <c r="E69" s="163" t="s">
        <v>191</v>
      </c>
      <c r="F69" s="163" t="s">
        <v>98</v>
      </c>
      <c r="G69" s="164">
        <v>32.524000000000001</v>
      </c>
      <c r="H69" s="165">
        <v>0</v>
      </c>
      <c r="I69" s="165">
        <f t="shared" si="4"/>
        <v>0</v>
      </c>
    </row>
    <row r="70" spans="1:9" x14ac:dyDescent="0.2">
      <c r="A70" s="163">
        <v>45</v>
      </c>
      <c r="B70" s="163" t="s">
        <v>326</v>
      </c>
      <c r="C70" s="163" t="s">
        <v>167</v>
      </c>
      <c r="D70" s="163" t="s">
        <v>192</v>
      </c>
      <c r="E70" s="163" t="s">
        <v>193</v>
      </c>
      <c r="F70" s="163" t="s">
        <v>148</v>
      </c>
      <c r="G70" s="164">
        <v>193.02</v>
      </c>
      <c r="H70" s="165">
        <v>0</v>
      </c>
      <c r="I70" s="165">
        <f t="shared" si="4"/>
        <v>0</v>
      </c>
    </row>
    <row r="71" spans="1:9" x14ac:dyDescent="0.2">
      <c r="A71" s="163">
        <v>46</v>
      </c>
      <c r="B71" s="163" t="s">
        <v>148</v>
      </c>
      <c r="C71" s="163" t="s">
        <v>167</v>
      </c>
      <c r="D71" s="163" t="s">
        <v>194</v>
      </c>
      <c r="E71" s="163" t="s">
        <v>195</v>
      </c>
      <c r="F71" s="163" t="s">
        <v>151</v>
      </c>
      <c r="G71" s="164">
        <v>195.94</v>
      </c>
      <c r="H71" s="165">
        <v>0</v>
      </c>
      <c r="I71" s="165">
        <f t="shared" si="4"/>
        <v>0</v>
      </c>
    </row>
    <row r="72" spans="1:9" x14ac:dyDescent="0.2">
      <c r="A72" s="163">
        <v>47</v>
      </c>
      <c r="B72" s="163" t="s">
        <v>326</v>
      </c>
      <c r="C72" s="163" t="s">
        <v>167</v>
      </c>
      <c r="D72" s="163" t="s">
        <v>196</v>
      </c>
      <c r="E72" s="163" t="s">
        <v>197</v>
      </c>
      <c r="F72" s="163" t="s">
        <v>84</v>
      </c>
      <c r="G72" s="164">
        <v>11.021000000000001</v>
      </c>
      <c r="H72" s="165">
        <v>0</v>
      </c>
      <c r="I72" s="165">
        <f t="shared" si="4"/>
        <v>0</v>
      </c>
    </row>
    <row r="73" spans="1:9" x14ac:dyDescent="0.2">
      <c r="A73" s="163">
        <v>55</v>
      </c>
      <c r="B73" s="163" t="s">
        <v>326</v>
      </c>
      <c r="C73" s="163" t="s">
        <v>167</v>
      </c>
      <c r="D73" s="163" t="s">
        <v>198</v>
      </c>
      <c r="E73" s="163" t="s">
        <v>199</v>
      </c>
      <c r="F73" s="163" t="s">
        <v>98</v>
      </c>
      <c r="G73" s="164">
        <v>1844.7</v>
      </c>
      <c r="H73" s="165">
        <v>0</v>
      </c>
      <c r="I73" s="165">
        <f t="shared" si="4"/>
        <v>0</v>
      </c>
    </row>
    <row r="74" spans="1:9" x14ac:dyDescent="0.2">
      <c r="A74" s="163"/>
      <c r="B74" s="163"/>
      <c r="C74" s="163"/>
      <c r="D74" s="163"/>
      <c r="E74" s="180" t="s">
        <v>200</v>
      </c>
      <c r="F74" s="163"/>
      <c r="G74" s="164"/>
      <c r="H74" s="165"/>
      <c r="I74" s="181">
        <f>SUM(I57:I73)</f>
        <v>0</v>
      </c>
    </row>
    <row r="75" spans="1:9" x14ac:dyDescent="0.2">
      <c r="A75" s="163"/>
      <c r="B75" s="163"/>
      <c r="C75" s="163"/>
      <c r="D75" s="163"/>
      <c r="E75" s="163"/>
      <c r="F75" s="163"/>
      <c r="G75" s="164"/>
      <c r="H75" s="165"/>
      <c r="I75" s="165"/>
    </row>
    <row r="76" spans="1:9" x14ac:dyDescent="0.2">
      <c r="A76" s="163"/>
      <c r="B76" s="163"/>
      <c r="C76" s="163"/>
      <c r="D76" s="163"/>
      <c r="E76" s="180" t="s">
        <v>201</v>
      </c>
      <c r="F76" s="163"/>
      <c r="G76" s="164"/>
      <c r="H76" s="165"/>
      <c r="I76" s="181"/>
    </row>
    <row r="77" spans="1:9" x14ac:dyDescent="0.2">
      <c r="A77" s="163">
        <v>66</v>
      </c>
      <c r="B77" s="163" t="s">
        <v>326</v>
      </c>
      <c r="C77" s="163" t="s">
        <v>204</v>
      </c>
      <c r="D77" s="163" t="s">
        <v>202</v>
      </c>
      <c r="E77" s="163" t="s">
        <v>203</v>
      </c>
      <c r="F77" s="163" t="s">
        <v>98</v>
      </c>
      <c r="G77" s="164">
        <v>497.7</v>
      </c>
      <c r="H77" s="165">
        <v>0</v>
      </c>
      <c r="I77" s="165">
        <f t="shared" ref="I77:I88" si="5">PRODUCT(G77:H77)</f>
        <v>0</v>
      </c>
    </row>
    <row r="78" spans="1:9" x14ac:dyDescent="0.2">
      <c r="A78" s="163">
        <v>67</v>
      </c>
      <c r="B78" s="163" t="s">
        <v>148</v>
      </c>
      <c r="C78" s="163" t="s">
        <v>204</v>
      </c>
      <c r="D78" s="163" t="s">
        <v>205</v>
      </c>
      <c r="E78" s="163" t="s">
        <v>206</v>
      </c>
      <c r="F78" s="163" t="s">
        <v>207</v>
      </c>
      <c r="G78" s="164">
        <v>0.498</v>
      </c>
      <c r="H78" s="165">
        <v>0</v>
      </c>
      <c r="I78" s="165">
        <f t="shared" si="5"/>
        <v>0</v>
      </c>
    </row>
    <row r="79" spans="1:9" x14ac:dyDescent="0.2">
      <c r="A79" s="163">
        <v>68</v>
      </c>
      <c r="B79" s="163" t="s">
        <v>326</v>
      </c>
      <c r="C79" s="163" t="s">
        <v>204</v>
      </c>
      <c r="D79" s="163" t="s">
        <v>208</v>
      </c>
      <c r="E79" s="163" t="s">
        <v>209</v>
      </c>
      <c r="F79" s="163" t="s">
        <v>98</v>
      </c>
      <c r="G79" s="164">
        <v>497.7</v>
      </c>
      <c r="H79" s="165">
        <v>0</v>
      </c>
      <c r="I79" s="165">
        <f t="shared" si="5"/>
        <v>0</v>
      </c>
    </row>
    <row r="80" spans="1:9" x14ac:dyDescent="0.2">
      <c r="A80" s="163">
        <v>69</v>
      </c>
      <c r="B80" s="163" t="s">
        <v>148</v>
      </c>
      <c r="C80" s="163" t="s">
        <v>204</v>
      </c>
      <c r="D80" s="163" t="s">
        <v>210</v>
      </c>
      <c r="E80" s="163" t="s">
        <v>211</v>
      </c>
      <c r="F80" s="163" t="s">
        <v>212</v>
      </c>
      <c r="G80" s="164">
        <v>24.885000000000002</v>
      </c>
      <c r="H80" s="165">
        <v>0</v>
      </c>
      <c r="I80" s="165">
        <f t="shared" si="5"/>
        <v>0</v>
      </c>
    </row>
    <row r="81" spans="1:9" x14ac:dyDescent="0.2">
      <c r="A81" s="163">
        <v>64</v>
      </c>
      <c r="B81" s="163" t="s">
        <v>326</v>
      </c>
      <c r="C81" s="163" t="s">
        <v>204</v>
      </c>
      <c r="D81" s="163" t="s">
        <v>213</v>
      </c>
      <c r="E81" s="163" t="s">
        <v>214</v>
      </c>
      <c r="F81" s="163" t="s">
        <v>148</v>
      </c>
      <c r="G81" s="164">
        <v>55</v>
      </c>
      <c r="H81" s="165">
        <v>0</v>
      </c>
      <c r="I81" s="165">
        <f t="shared" si="5"/>
        <v>0</v>
      </c>
    </row>
    <row r="82" spans="1:9" x14ac:dyDescent="0.2">
      <c r="A82" s="163">
        <v>65</v>
      </c>
      <c r="B82" s="163" t="s">
        <v>148</v>
      </c>
      <c r="C82" s="163" t="s">
        <v>204</v>
      </c>
      <c r="D82" s="163" t="s">
        <v>215</v>
      </c>
      <c r="E82" s="163" t="s">
        <v>216</v>
      </c>
      <c r="F82" s="163" t="s">
        <v>151</v>
      </c>
      <c r="G82" s="164">
        <v>505</v>
      </c>
      <c r="H82" s="165">
        <v>0</v>
      </c>
      <c r="I82" s="165">
        <f t="shared" si="5"/>
        <v>0</v>
      </c>
    </row>
    <row r="83" spans="1:9" x14ac:dyDescent="0.2">
      <c r="A83" s="163">
        <v>59</v>
      </c>
      <c r="B83" s="163" t="s">
        <v>2</v>
      </c>
      <c r="C83" s="163" t="s">
        <v>204</v>
      </c>
      <c r="D83" s="163" t="s">
        <v>217</v>
      </c>
      <c r="E83" s="163" t="s">
        <v>218</v>
      </c>
      <c r="F83" s="163" t="s">
        <v>98</v>
      </c>
      <c r="G83" s="164">
        <v>1792.26</v>
      </c>
      <c r="H83" s="165">
        <v>0</v>
      </c>
      <c r="I83" s="165">
        <f t="shared" si="5"/>
        <v>0</v>
      </c>
    </row>
    <row r="84" spans="1:9" x14ac:dyDescent="0.2">
      <c r="A84" s="163">
        <v>60</v>
      </c>
      <c r="B84" s="163" t="s">
        <v>2</v>
      </c>
      <c r="C84" s="163" t="s">
        <v>204</v>
      </c>
      <c r="D84" s="163" t="s">
        <v>219</v>
      </c>
      <c r="E84" s="163" t="s">
        <v>220</v>
      </c>
      <c r="F84" s="163" t="s">
        <v>151</v>
      </c>
      <c r="G84" s="164">
        <v>1</v>
      </c>
      <c r="H84" s="165">
        <v>0</v>
      </c>
      <c r="I84" s="165">
        <f t="shared" si="5"/>
        <v>0</v>
      </c>
    </row>
    <row r="85" spans="1:9" x14ac:dyDescent="0.2">
      <c r="A85" s="163">
        <v>58</v>
      </c>
      <c r="B85" s="163" t="s">
        <v>326</v>
      </c>
      <c r="C85" s="163" t="s">
        <v>204</v>
      </c>
      <c r="D85" s="163" t="s">
        <v>221</v>
      </c>
      <c r="E85" s="163" t="s">
        <v>222</v>
      </c>
      <c r="F85" s="163" t="s">
        <v>113</v>
      </c>
      <c r="G85" s="164">
        <v>1013.231</v>
      </c>
      <c r="H85" s="165">
        <v>0</v>
      </c>
      <c r="I85" s="165">
        <f t="shared" si="5"/>
        <v>0</v>
      </c>
    </row>
    <row r="86" spans="1:9" x14ac:dyDescent="0.2">
      <c r="A86" s="163">
        <v>61</v>
      </c>
      <c r="B86" s="163" t="s">
        <v>326</v>
      </c>
      <c r="C86" s="163" t="s">
        <v>204</v>
      </c>
      <c r="D86" s="163" t="s">
        <v>223</v>
      </c>
      <c r="E86" s="163" t="s">
        <v>224</v>
      </c>
      <c r="F86" s="163" t="s">
        <v>151</v>
      </c>
      <c r="G86" s="164">
        <v>300</v>
      </c>
      <c r="H86" s="165">
        <v>0</v>
      </c>
      <c r="I86" s="165">
        <f t="shared" si="5"/>
        <v>0</v>
      </c>
    </row>
    <row r="87" spans="1:9" x14ac:dyDescent="0.2">
      <c r="A87" s="163">
        <v>62</v>
      </c>
      <c r="B87" s="163" t="s">
        <v>326</v>
      </c>
      <c r="C87" s="163" t="s">
        <v>204</v>
      </c>
      <c r="D87" s="163" t="s">
        <v>225</v>
      </c>
      <c r="E87" s="163" t="s">
        <v>226</v>
      </c>
      <c r="F87" s="163" t="s">
        <v>148</v>
      </c>
      <c r="G87" s="164">
        <v>65</v>
      </c>
      <c r="H87" s="165">
        <v>0</v>
      </c>
      <c r="I87" s="165">
        <f t="shared" si="5"/>
        <v>0</v>
      </c>
    </row>
    <row r="88" spans="1:9" x14ac:dyDescent="0.2">
      <c r="A88" s="163">
        <v>63</v>
      </c>
      <c r="B88" s="163" t="s">
        <v>326</v>
      </c>
      <c r="C88" s="163" t="s">
        <v>204</v>
      </c>
      <c r="D88" s="163" t="s">
        <v>227</v>
      </c>
      <c r="E88" s="163" t="s">
        <v>228</v>
      </c>
      <c r="F88" s="163" t="s">
        <v>151</v>
      </c>
      <c r="G88" s="164">
        <v>22</v>
      </c>
      <c r="H88" s="165">
        <v>0</v>
      </c>
      <c r="I88" s="165">
        <f t="shared" si="5"/>
        <v>0</v>
      </c>
    </row>
    <row r="89" spans="1:9" x14ac:dyDescent="0.2">
      <c r="A89" s="163"/>
      <c r="B89" s="163"/>
      <c r="C89" s="163"/>
      <c r="D89" s="163"/>
      <c r="E89" s="180" t="s">
        <v>229</v>
      </c>
      <c r="F89" s="163"/>
      <c r="G89" s="164"/>
      <c r="H89" s="165"/>
      <c r="I89" s="181">
        <f>SUM(I77:I88)</f>
        <v>0</v>
      </c>
    </row>
    <row r="90" spans="1:9" x14ac:dyDescent="0.2">
      <c r="A90" s="163"/>
      <c r="B90" s="163"/>
      <c r="C90" s="163"/>
      <c r="D90" s="163"/>
      <c r="E90" s="163"/>
      <c r="F90" s="163"/>
      <c r="G90" s="164"/>
      <c r="H90" s="165"/>
      <c r="I90" s="165"/>
    </row>
    <row r="91" spans="1:9" x14ac:dyDescent="0.2">
      <c r="A91" s="163"/>
      <c r="B91" s="163"/>
      <c r="C91" s="163"/>
      <c r="D91" s="163"/>
      <c r="E91" s="180" t="s">
        <v>230</v>
      </c>
      <c r="F91" s="163"/>
      <c r="G91" s="164"/>
      <c r="H91" s="165"/>
      <c r="I91" s="181"/>
    </row>
    <row r="92" spans="1:9" x14ac:dyDescent="0.2">
      <c r="A92" s="163">
        <v>76</v>
      </c>
      <c r="B92" s="163" t="s">
        <v>326</v>
      </c>
      <c r="C92" s="163" t="s">
        <v>233</v>
      </c>
      <c r="D92" s="163" t="s">
        <v>231</v>
      </c>
      <c r="E92" s="163" t="s">
        <v>232</v>
      </c>
      <c r="F92" s="163" t="s">
        <v>148</v>
      </c>
      <c r="G92" s="164">
        <v>416</v>
      </c>
      <c r="H92" s="165">
        <v>0</v>
      </c>
      <c r="I92" s="165">
        <f t="shared" ref="I92:I109" si="6">PRODUCT(G92:H92)</f>
        <v>0</v>
      </c>
    </row>
    <row r="93" spans="1:9" x14ac:dyDescent="0.2">
      <c r="A93" s="163">
        <v>77</v>
      </c>
      <c r="B93" s="163" t="s">
        <v>326</v>
      </c>
      <c r="C93" s="163" t="s">
        <v>233</v>
      </c>
      <c r="D93" s="163" t="s">
        <v>234</v>
      </c>
      <c r="E93" s="163" t="s">
        <v>235</v>
      </c>
      <c r="F93" s="163" t="s">
        <v>148</v>
      </c>
      <c r="G93" s="164">
        <v>154</v>
      </c>
      <c r="H93" s="165">
        <v>0</v>
      </c>
      <c r="I93" s="165">
        <f t="shared" si="6"/>
        <v>0</v>
      </c>
    </row>
    <row r="94" spans="1:9" x14ac:dyDescent="0.2">
      <c r="A94" s="163">
        <v>78</v>
      </c>
      <c r="B94" s="163" t="s">
        <v>326</v>
      </c>
      <c r="C94" s="163" t="s">
        <v>233</v>
      </c>
      <c r="D94" s="163" t="s">
        <v>236</v>
      </c>
      <c r="E94" s="163" t="s">
        <v>237</v>
      </c>
      <c r="F94" s="163" t="s">
        <v>148</v>
      </c>
      <c r="G94" s="164">
        <v>416</v>
      </c>
      <c r="H94" s="165">
        <v>0</v>
      </c>
      <c r="I94" s="165">
        <f t="shared" si="6"/>
        <v>0</v>
      </c>
    </row>
    <row r="95" spans="1:9" x14ac:dyDescent="0.2">
      <c r="A95" s="163">
        <v>79</v>
      </c>
      <c r="B95" s="163" t="s">
        <v>326</v>
      </c>
      <c r="C95" s="163" t="s">
        <v>233</v>
      </c>
      <c r="D95" s="163" t="s">
        <v>238</v>
      </c>
      <c r="E95" s="163" t="s">
        <v>239</v>
      </c>
      <c r="F95" s="163" t="s">
        <v>148</v>
      </c>
      <c r="G95" s="164">
        <v>154</v>
      </c>
      <c r="H95" s="165">
        <v>0</v>
      </c>
      <c r="I95" s="165">
        <f t="shared" si="6"/>
        <v>0</v>
      </c>
    </row>
    <row r="96" spans="1:9" x14ac:dyDescent="0.2">
      <c r="A96" s="163">
        <v>80</v>
      </c>
      <c r="B96" s="163" t="s">
        <v>272</v>
      </c>
      <c r="C96" s="163" t="s">
        <v>233</v>
      </c>
      <c r="D96" s="163" t="s">
        <v>240</v>
      </c>
      <c r="E96" s="163" t="s">
        <v>241</v>
      </c>
      <c r="F96" s="163" t="s">
        <v>242</v>
      </c>
      <c r="G96" s="164">
        <v>1</v>
      </c>
      <c r="H96" s="165">
        <v>0</v>
      </c>
      <c r="I96" s="165">
        <f t="shared" si="6"/>
        <v>0</v>
      </c>
    </row>
    <row r="97" spans="1:9" x14ac:dyDescent="0.2">
      <c r="A97" s="163">
        <v>70</v>
      </c>
      <c r="B97" s="163" t="s">
        <v>326</v>
      </c>
      <c r="C97" s="163" t="s">
        <v>233</v>
      </c>
      <c r="D97" s="163" t="s">
        <v>243</v>
      </c>
      <c r="E97" s="163" t="s">
        <v>244</v>
      </c>
      <c r="F97" s="163" t="s">
        <v>84</v>
      </c>
      <c r="G97" s="164">
        <v>7.05</v>
      </c>
      <c r="H97" s="165">
        <v>0</v>
      </c>
      <c r="I97" s="165">
        <f t="shared" si="6"/>
        <v>0</v>
      </c>
    </row>
    <row r="98" spans="1:9" x14ac:dyDescent="0.2">
      <c r="A98" s="163">
        <v>75</v>
      </c>
      <c r="B98" s="163" t="s">
        <v>326</v>
      </c>
      <c r="C98" s="163" t="s">
        <v>233</v>
      </c>
      <c r="D98" s="163" t="s">
        <v>245</v>
      </c>
      <c r="E98" s="163" t="s">
        <v>246</v>
      </c>
      <c r="F98" s="163" t="s">
        <v>84</v>
      </c>
      <c r="G98" s="164">
        <v>0.11700000000000001</v>
      </c>
      <c r="H98" s="165">
        <v>0</v>
      </c>
      <c r="I98" s="165">
        <f t="shared" si="6"/>
        <v>0</v>
      </c>
    </row>
    <row r="99" spans="1:9" x14ac:dyDescent="0.2">
      <c r="A99" s="163">
        <v>82</v>
      </c>
      <c r="B99" s="163" t="s">
        <v>326</v>
      </c>
      <c r="C99" s="163" t="s">
        <v>233</v>
      </c>
      <c r="D99" s="163" t="s">
        <v>247</v>
      </c>
      <c r="E99" s="163" t="s">
        <v>248</v>
      </c>
      <c r="F99" s="163" t="s">
        <v>84</v>
      </c>
      <c r="G99" s="164">
        <v>4</v>
      </c>
      <c r="H99" s="165">
        <v>0</v>
      </c>
      <c r="I99" s="165">
        <f t="shared" si="6"/>
        <v>0</v>
      </c>
    </row>
    <row r="100" spans="1:9" x14ac:dyDescent="0.2">
      <c r="A100" s="163">
        <v>85</v>
      </c>
      <c r="B100" s="163" t="s">
        <v>326</v>
      </c>
      <c r="C100" s="163" t="s">
        <v>233</v>
      </c>
      <c r="D100" s="163" t="s">
        <v>249</v>
      </c>
      <c r="E100" s="163" t="s">
        <v>250</v>
      </c>
      <c r="F100" s="163" t="s">
        <v>148</v>
      </c>
      <c r="G100" s="164">
        <v>50</v>
      </c>
      <c r="H100" s="165">
        <v>0</v>
      </c>
      <c r="I100" s="165">
        <f t="shared" si="6"/>
        <v>0</v>
      </c>
    </row>
    <row r="101" spans="1:9" x14ac:dyDescent="0.2">
      <c r="A101" s="163">
        <v>86</v>
      </c>
      <c r="B101" s="163" t="s">
        <v>326</v>
      </c>
      <c r="C101" s="163" t="s">
        <v>233</v>
      </c>
      <c r="D101" s="163" t="s">
        <v>251</v>
      </c>
      <c r="E101" s="163" t="s">
        <v>252</v>
      </c>
      <c r="F101" s="163" t="s">
        <v>148</v>
      </c>
      <c r="G101" s="164">
        <v>50</v>
      </c>
      <c r="H101" s="165">
        <v>0</v>
      </c>
      <c r="I101" s="165">
        <f t="shared" si="6"/>
        <v>0</v>
      </c>
    </row>
    <row r="102" spans="1:9" x14ac:dyDescent="0.2">
      <c r="A102" s="163">
        <v>87</v>
      </c>
      <c r="B102" s="163" t="s">
        <v>326</v>
      </c>
      <c r="C102" s="163" t="s">
        <v>233</v>
      </c>
      <c r="D102" s="163" t="s">
        <v>253</v>
      </c>
      <c r="E102" s="163" t="s">
        <v>254</v>
      </c>
      <c r="F102" s="163" t="s">
        <v>84</v>
      </c>
      <c r="G102" s="164">
        <v>0.125</v>
      </c>
      <c r="H102" s="165">
        <v>0</v>
      </c>
      <c r="I102" s="165">
        <f t="shared" si="6"/>
        <v>0</v>
      </c>
    </row>
    <row r="103" spans="1:9" x14ac:dyDescent="0.2">
      <c r="A103" s="163">
        <v>83</v>
      </c>
      <c r="B103" s="163" t="s">
        <v>326</v>
      </c>
      <c r="C103" s="163" t="s">
        <v>233</v>
      </c>
      <c r="D103" s="163" t="s">
        <v>255</v>
      </c>
      <c r="E103" s="163" t="s">
        <v>256</v>
      </c>
      <c r="F103" s="163" t="s">
        <v>148</v>
      </c>
      <c r="G103" s="164">
        <v>50</v>
      </c>
      <c r="H103" s="165">
        <v>0</v>
      </c>
      <c r="I103" s="165">
        <f t="shared" si="6"/>
        <v>0</v>
      </c>
    </row>
    <row r="104" spans="1:9" x14ac:dyDescent="0.2">
      <c r="A104" s="163">
        <v>84</v>
      </c>
      <c r="B104" s="163" t="s">
        <v>148</v>
      </c>
      <c r="C104" s="163" t="s">
        <v>233</v>
      </c>
      <c r="D104" s="163" t="s">
        <v>257</v>
      </c>
      <c r="E104" s="163" t="s">
        <v>258</v>
      </c>
      <c r="F104" s="163" t="s">
        <v>148</v>
      </c>
      <c r="G104" s="164">
        <v>50</v>
      </c>
      <c r="H104" s="165">
        <v>0</v>
      </c>
      <c r="I104" s="165">
        <f t="shared" si="6"/>
        <v>0</v>
      </c>
    </row>
    <row r="105" spans="1:9" x14ac:dyDescent="0.2">
      <c r="A105" s="163">
        <v>71</v>
      </c>
      <c r="B105" s="163" t="s">
        <v>326</v>
      </c>
      <c r="C105" s="163" t="s">
        <v>233</v>
      </c>
      <c r="D105" s="163" t="s">
        <v>259</v>
      </c>
      <c r="E105" s="163" t="s">
        <v>260</v>
      </c>
      <c r="F105" s="163" t="s">
        <v>151</v>
      </c>
      <c r="G105" s="164">
        <v>2</v>
      </c>
      <c r="H105" s="165">
        <v>0</v>
      </c>
      <c r="I105" s="165">
        <f t="shared" si="6"/>
        <v>0</v>
      </c>
    </row>
    <row r="106" spans="1:9" x14ac:dyDescent="0.2">
      <c r="A106" s="163">
        <v>72</v>
      </c>
      <c r="B106" s="163" t="s">
        <v>326</v>
      </c>
      <c r="C106" s="163" t="s">
        <v>233</v>
      </c>
      <c r="D106" s="163" t="s">
        <v>261</v>
      </c>
      <c r="E106" s="163" t="s">
        <v>262</v>
      </c>
      <c r="F106" s="163" t="s">
        <v>151</v>
      </c>
      <c r="G106" s="164">
        <v>2</v>
      </c>
      <c r="H106" s="165">
        <v>0</v>
      </c>
      <c r="I106" s="165">
        <f t="shared" si="6"/>
        <v>0</v>
      </c>
    </row>
    <row r="107" spans="1:9" x14ac:dyDescent="0.2">
      <c r="A107" s="163">
        <v>73</v>
      </c>
      <c r="B107" s="163" t="s">
        <v>326</v>
      </c>
      <c r="C107" s="163" t="s">
        <v>233</v>
      </c>
      <c r="D107" s="163" t="s">
        <v>263</v>
      </c>
      <c r="E107" s="163" t="s">
        <v>264</v>
      </c>
      <c r="F107" s="163" t="s">
        <v>151</v>
      </c>
      <c r="G107" s="164">
        <v>2</v>
      </c>
      <c r="H107" s="165">
        <v>0</v>
      </c>
      <c r="I107" s="165">
        <f t="shared" si="6"/>
        <v>0</v>
      </c>
    </row>
    <row r="108" spans="1:9" x14ac:dyDescent="0.2">
      <c r="A108" s="163">
        <v>74</v>
      </c>
      <c r="B108" s="163" t="s">
        <v>326</v>
      </c>
      <c r="C108" s="163" t="s">
        <v>233</v>
      </c>
      <c r="D108" s="163" t="s">
        <v>265</v>
      </c>
      <c r="E108" s="163" t="s">
        <v>266</v>
      </c>
      <c r="F108" s="163" t="s">
        <v>151</v>
      </c>
      <c r="G108" s="164">
        <v>2</v>
      </c>
      <c r="H108" s="165">
        <v>0</v>
      </c>
      <c r="I108" s="165">
        <f t="shared" si="6"/>
        <v>0</v>
      </c>
    </row>
    <row r="109" spans="1:9" x14ac:dyDescent="0.2">
      <c r="A109" s="163">
        <v>81</v>
      </c>
      <c r="B109" s="163" t="s">
        <v>326</v>
      </c>
      <c r="C109" s="163" t="s">
        <v>233</v>
      </c>
      <c r="D109" s="163" t="s">
        <v>267</v>
      </c>
      <c r="E109" s="163" t="s">
        <v>268</v>
      </c>
      <c r="F109" s="163" t="s">
        <v>269</v>
      </c>
      <c r="G109" s="164">
        <v>1</v>
      </c>
      <c r="H109" s="165">
        <v>0</v>
      </c>
      <c r="I109" s="165">
        <f t="shared" si="6"/>
        <v>0</v>
      </c>
    </row>
    <row r="110" spans="1:9" x14ac:dyDescent="0.2">
      <c r="A110" s="163"/>
      <c r="B110" s="163"/>
      <c r="C110" s="163"/>
      <c r="D110" s="163"/>
      <c r="E110" s="180" t="s">
        <v>270</v>
      </c>
      <c r="F110" s="163"/>
      <c r="G110" s="164"/>
      <c r="H110" s="165"/>
      <c r="I110" s="181">
        <f>SUM(I92:I109)</f>
        <v>0</v>
      </c>
    </row>
    <row r="111" spans="1:9" x14ac:dyDescent="0.2">
      <c r="A111" s="163"/>
      <c r="B111" s="163"/>
      <c r="C111" s="163"/>
      <c r="D111" s="163"/>
      <c r="E111" s="163"/>
      <c r="F111" s="163"/>
      <c r="G111" s="164"/>
      <c r="H111" s="165"/>
      <c r="I111" s="165"/>
    </row>
    <row r="112" spans="1:9" x14ac:dyDescent="0.2">
      <c r="A112" s="163"/>
      <c r="B112" s="163"/>
      <c r="C112" s="163"/>
      <c r="D112" s="163"/>
      <c r="E112" s="182" t="s">
        <v>271</v>
      </c>
      <c r="F112" s="163"/>
      <c r="G112" s="164"/>
      <c r="H112" s="165"/>
      <c r="I112" s="183">
        <f>SUM(I110,I89,I74,I54,I47,I38,I32)</f>
        <v>0</v>
      </c>
    </row>
    <row r="113" spans="1:9" x14ac:dyDescent="0.2">
      <c r="A113" s="163"/>
      <c r="B113" s="163"/>
      <c r="C113" s="163"/>
      <c r="D113" s="163"/>
      <c r="E113" s="163"/>
      <c r="F113" s="163"/>
      <c r="G113" s="164"/>
      <c r="H113" s="165"/>
      <c r="I113" s="165"/>
    </row>
    <row r="114" spans="1:9" x14ac:dyDescent="0.2">
      <c r="A114" s="163"/>
      <c r="B114" s="163"/>
      <c r="C114" s="163"/>
      <c r="D114" s="163"/>
      <c r="E114" s="180" t="s">
        <v>273</v>
      </c>
      <c r="F114" s="163"/>
      <c r="G114" s="164"/>
      <c r="H114" s="165"/>
      <c r="I114" s="181"/>
    </row>
    <row r="115" spans="1:9" x14ac:dyDescent="0.2">
      <c r="A115" s="163">
        <v>90</v>
      </c>
      <c r="B115" s="163" t="s">
        <v>326</v>
      </c>
      <c r="C115" s="163" t="s">
        <v>276</v>
      </c>
      <c r="D115" s="163" t="s">
        <v>274</v>
      </c>
      <c r="E115" s="163" t="s">
        <v>275</v>
      </c>
      <c r="F115" s="163" t="s">
        <v>151</v>
      </c>
      <c r="G115" s="164">
        <v>1</v>
      </c>
      <c r="H115" s="165">
        <v>0</v>
      </c>
      <c r="I115" s="165">
        <f t="shared" ref="I115:I121" si="7">PRODUCT(G115:H115)</f>
        <v>0</v>
      </c>
    </row>
    <row r="116" spans="1:9" x14ac:dyDescent="0.2">
      <c r="A116" s="163">
        <v>91</v>
      </c>
      <c r="B116" s="163" t="s">
        <v>326</v>
      </c>
      <c r="C116" s="163" t="s">
        <v>276</v>
      </c>
      <c r="D116" s="163" t="s">
        <v>277</v>
      </c>
      <c r="E116" s="163" t="s">
        <v>278</v>
      </c>
      <c r="F116" s="163" t="s">
        <v>151</v>
      </c>
      <c r="G116" s="164">
        <v>1</v>
      </c>
      <c r="H116" s="165">
        <v>0</v>
      </c>
      <c r="I116" s="165">
        <f t="shared" si="7"/>
        <v>0</v>
      </c>
    </row>
    <row r="117" spans="1:9" x14ac:dyDescent="0.2">
      <c r="A117" s="163">
        <v>94</v>
      </c>
      <c r="B117" s="163" t="s">
        <v>326</v>
      </c>
      <c r="C117" s="163" t="s">
        <v>276</v>
      </c>
      <c r="D117" s="163" t="s">
        <v>279</v>
      </c>
      <c r="E117" s="163" t="s">
        <v>280</v>
      </c>
      <c r="F117" s="163" t="s">
        <v>113</v>
      </c>
      <c r="G117" s="164">
        <v>3.0000000000000001E-3</v>
      </c>
      <c r="H117" s="165">
        <v>0</v>
      </c>
      <c r="I117" s="165">
        <f t="shared" si="7"/>
        <v>0</v>
      </c>
    </row>
    <row r="118" spans="1:9" x14ac:dyDescent="0.2">
      <c r="A118" s="163">
        <v>92</v>
      </c>
      <c r="B118" s="163" t="s">
        <v>326</v>
      </c>
      <c r="C118" s="163" t="s">
        <v>276</v>
      </c>
      <c r="D118" s="163" t="s">
        <v>281</v>
      </c>
      <c r="E118" s="163" t="s">
        <v>282</v>
      </c>
      <c r="F118" s="163" t="s">
        <v>151</v>
      </c>
      <c r="G118" s="164">
        <v>1</v>
      </c>
      <c r="H118" s="165">
        <v>0</v>
      </c>
      <c r="I118" s="165">
        <f t="shared" si="7"/>
        <v>0</v>
      </c>
    </row>
    <row r="119" spans="1:9" x14ac:dyDescent="0.2">
      <c r="A119" s="163">
        <v>88</v>
      </c>
      <c r="B119" s="163" t="s">
        <v>326</v>
      </c>
      <c r="C119" s="163" t="s">
        <v>276</v>
      </c>
      <c r="D119" s="163" t="s">
        <v>283</v>
      </c>
      <c r="E119" s="163" t="s">
        <v>284</v>
      </c>
      <c r="F119" s="163" t="s">
        <v>151</v>
      </c>
      <c r="G119" s="164">
        <v>1</v>
      </c>
      <c r="H119" s="165">
        <v>0</v>
      </c>
      <c r="I119" s="165">
        <f t="shared" si="7"/>
        <v>0</v>
      </c>
    </row>
    <row r="120" spans="1:9" x14ac:dyDescent="0.2">
      <c r="A120" s="163">
        <v>89</v>
      </c>
      <c r="B120" s="163" t="s">
        <v>326</v>
      </c>
      <c r="C120" s="163" t="s">
        <v>276</v>
      </c>
      <c r="D120" s="163" t="s">
        <v>285</v>
      </c>
      <c r="E120" s="163" t="s">
        <v>286</v>
      </c>
      <c r="F120" s="163" t="s">
        <v>151</v>
      </c>
      <c r="G120" s="164">
        <v>1</v>
      </c>
      <c r="H120" s="165">
        <v>0</v>
      </c>
      <c r="I120" s="165">
        <f t="shared" si="7"/>
        <v>0</v>
      </c>
    </row>
    <row r="121" spans="1:9" x14ac:dyDescent="0.2">
      <c r="A121" s="163">
        <v>93</v>
      </c>
      <c r="B121" s="163" t="s">
        <v>326</v>
      </c>
      <c r="C121" s="163" t="s">
        <v>276</v>
      </c>
      <c r="D121" s="163" t="s">
        <v>287</v>
      </c>
      <c r="E121" s="163" t="s">
        <v>288</v>
      </c>
      <c r="F121" s="163" t="s">
        <v>151</v>
      </c>
      <c r="G121" s="164">
        <v>1</v>
      </c>
      <c r="H121" s="165">
        <v>0</v>
      </c>
      <c r="I121" s="165">
        <f t="shared" si="7"/>
        <v>0</v>
      </c>
    </row>
    <row r="122" spans="1:9" x14ac:dyDescent="0.2">
      <c r="A122" s="163"/>
      <c r="B122" s="163"/>
      <c r="C122" s="163"/>
      <c r="D122" s="163"/>
      <c r="E122" s="180" t="s">
        <v>289</v>
      </c>
      <c r="F122" s="163"/>
      <c r="G122" s="164"/>
      <c r="H122" s="165"/>
      <c r="I122" s="181">
        <f>SUM(I115:I121)</f>
        <v>0</v>
      </c>
    </row>
    <row r="123" spans="1:9" x14ac:dyDescent="0.2">
      <c r="A123" s="163"/>
      <c r="B123" s="163"/>
      <c r="C123" s="163"/>
      <c r="D123" s="163"/>
      <c r="E123" s="163"/>
      <c r="F123" s="163"/>
      <c r="G123" s="164"/>
      <c r="H123" s="165"/>
      <c r="I123" s="165"/>
    </row>
    <row r="124" spans="1:9" x14ac:dyDescent="0.2">
      <c r="A124" s="163"/>
      <c r="B124" s="163"/>
      <c r="C124" s="163"/>
      <c r="D124" s="163"/>
      <c r="E124" s="180" t="s">
        <v>290</v>
      </c>
      <c r="F124" s="163"/>
      <c r="G124" s="164"/>
      <c r="H124" s="165"/>
      <c r="I124" s="181"/>
    </row>
    <row r="125" spans="1:9" x14ac:dyDescent="0.2">
      <c r="A125" s="163">
        <v>95</v>
      </c>
      <c r="B125" s="163" t="s">
        <v>2</v>
      </c>
      <c r="C125" s="163" t="s">
        <v>294</v>
      </c>
      <c r="D125" s="163" t="s">
        <v>291</v>
      </c>
      <c r="E125" s="163" t="s">
        <v>292</v>
      </c>
      <c r="F125" s="163" t="s">
        <v>293</v>
      </c>
      <c r="G125" s="164">
        <v>1</v>
      </c>
      <c r="H125" s="165">
        <f>'OPLOCENÍ A VYBAVENÍ'!$G$28</f>
        <v>0</v>
      </c>
      <c r="I125" s="165">
        <f t="shared" ref="I125:I127" si="8">PRODUCT(G125:H125)</f>
        <v>0</v>
      </c>
    </row>
    <row r="126" spans="1:9" x14ac:dyDescent="0.2">
      <c r="A126" s="163">
        <v>97</v>
      </c>
      <c r="B126" s="163" t="s">
        <v>326</v>
      </c>
      <c r="C126" s="163" t="s">
        <v>294</v>
      </c>
      <c r="D126" s="163" t="s">
        <v>295</v>
      </c>
      <c r="E126" s="163" t="s">
        <v>296</v>
      </c>
      <c r="F126" s="163" t="s">
        <v>113</v>
      </c>
      <c r="G126" s="164">
        <v>0</v>
      </c>
      <c r="H126" s="165">
        <v>0</v>
      </c>
      <c r="I126" s="165">
        <f t="shared" si="8"/>
        <v>0</v>
      </c>
    </row>
    <row r="127" spans="1:9" x14ac:dyDescent="0.2">
      <c r="A127" s="163">
        <v>96</v>
      </c>
      <c r="B127" s="163" t="s">
        <v>2</v>
      </c>
      <c r="C127" s="163" t="s">
        <v>294</v>
      </c>
      <c r="D127" s="163" t="s">
        <v>297</v>
      </c>
      <c r="E127" s="163" t="s">
        <v>298</v>
      </c>
      <c r="F127" s="163" t="s">
        <v>151</v>
      </c>
      <c r="G127" s="164">
        <v>1</v>
      </c>
      <c r="H127" s="165">
        <v>0</v>
      </c>
      <c r="I127" s="165">
        <f t="shared" si="8"/>
        <v>0</v>
      </c>
    </row>
    <row r="128" spans="1:9" x14ac:dyDescent="0.2">
      <c r="A128" s="163"/>
      <c r="B128" s="163"/>
      <c r="C128" s="163"/>
      <c r="D128" s="163"/>
      <c r="E128" s="180" t="s">
        <v>299</v>
      </c>
      <c r="F128" s="163"/>
      <c r="G128" s="164"/>
      <c r="H128" s="165"/>
      <c r="I128" s="181">
        <f>SUM(I125:I127)</f>
        <v>0</v>
      </c>
    </row>
    <row r="129" spans="1:9" x14ac:dyDescent="0.2">
      <c r="A129" s="163"/>
      <c r="B129" s="163"/>
      <c r="C129" s="163"/>
      <c r="D129" s="163"/>
      <c r="E129" s="163"/>
      <c r="F129" s="163"/>
      <c r="G129" s="164"/>
      <c r="H129" s="165"/>
      <c r="I129" s="165"/>
    </row>
    <row r="130" spans="1:9" x14ac:dyDescent="0.2">
      <c r="A130" s="163"/>
      <c r="B130" s="163"/>
      <c r="C130" s="163"/>
      <c r="D130" s="163"/>
      <c r="E130" s="182" t="s">
        <v>300</v>
      </c>
      <c r="F130" s="163"/>
      <c r="G130" s="164"/>
      <c r="H130" s="165"/>
      <c r="I130" s="183">
        <f>SUM(I128,I122)</f>
        <v>0</v>
      </c>
    </row>
    <row r="131" spans="1:9" x14ac:dyDescent="0.2">
      <c r="A131" s="163"/>
      <c r="B131" s="163"/>
      <c r="C131" s="163"/>
      <c r="D131" s="163"/>
      <c r="E131" s="163"/>
      <c r="F131" s="163"/>
      <c r="G131" s="164"/>
      <c r="H131" s="165"/>
      <c r="I131" s="165"/>
    </row>
    <row r="132" spans="1:9" x14ac:dyDescent="0.2">
      <c r="A132" s="163"/>
      <c r="B132" s="163"/>
      <c r="C132" s="163"/>
      <c r="D132" s="163"/>
      <c r="E132" s="180" t="s">
        <v>301</v>
      </c>
      <c r="F132" s="163"/>
      <c r="G132" s="164"/>
      <c r="H132" s="165"/>
      <c r="I132" s="181"/>
    </row>
    <row r="133" spans="1:9" x14ac:dyDescent="0.2">
      <c r="A133" s="163">
        <v>35</v>
      </c>
      <c r="B133" s="163" t="s">
        <v>272</v>
      </c>
      <c r="C133" s="163" t="s">
        <v>304</v>
      </c>
      <c r="D133" s="163" t="s">
        <v>302</v>
      </c>
      <c r="E133" s="163" t="s">
        <v>303</v>
      </c>
      <c r="F133" s="163" t="s">
        <v>293</v>
      </c>
      <c r="G133" s="164">
        <v>1</v>
      </c>
      <c r="H133" s="165">
        <f>'ELEKTRO-VÝKAZ '!$E$91</f>
        <v>0</v>
      </c>
      <c r="I133" s="165">
        <f t="shared" ref="I133" si="9">PRODUCT(G133:H133)</f>
        <v>0</v>
      </c>
    </row>
    <row r="134" spans="1:9" x14ac:dyDescent="0.2">
      <c r="A134" s="163"/>
      <c r="B134" s="163"/>
      <c r="C134" s="163"/>
      <c r="D134" s="163"/>
      <c r="E134" s="180" t="s">
        <v>305</v>
      </c>
      <c r="F134" s="163"/>
      <c r="G134" s="164"/>
      <c r="H134" s="165"/>
      <c r="I134" s="181">
        <f>SUM(I133)</f>
        <v>0</v>
      </c>
    </row>
    <row r="135" spans="1:9" x14ac:dyDescent="0.2">
      <c r="A135" s="163"/>
      <c r="B135" s="163"/>
      <c r="C135" s="163"/>
      <c r="D135" s="163"/>
      <c r="E135" s="163"/>
      <c r="F135" s="163"/>
      <c r="G135" s="164"/>
      <c r="H135" s="165"/>
      <c r="I135" s="165"/>
    </row>
    <row r="136" spans="1:9" x14ac:dyDescent="0.2">
      <c r="A136" s="163"/>
      <c r="B136" s="163"/>
      <c r="C136" s="163"/>
      <c r="D136" s="163"/>
      <c r="E136" s="180" t="s">
        <v>306</v>
      </c>
      <c r="F136" s="163"/>
      <c r="G136" s="164"/>
      <c r="H136" s="165"/>
      <c r="I136" s="181"/>
    </row>
    <row r="137" spans="1:9" x14ac:dyDescent="0.2">
      <c r="A137" s="163">
        <v>36</v>
      </c>
      <c r="B137" s="163" t="s">
        <v>326</v>
      </c>
      <c r="C137" s="163" t="s">
        <v>309</v>
      </c>
      <c r="D137" s="163" t="s">
        <v>307</v>
      </c>
      <c r="E137" s="163" t="s">
        <v>308</v>
      </c>
      <c r="F137" s="163" t="s">
        <v>148</v>
      </c>
      <c r="G137" s="164">
        <v>7</v>
      </c>
      <c r="H137" s="165">
        <v>0</v>
      </c>
      <c r="I137" s="165">
        <f t="shared" ref="I137:I141" si="10">PRODUCT(G137:H137)</f>
        <v>0</v>
      </c>
    </row>
    <row r="138" spans="1:9" x14ac:dyDescent="0.2">
      <c r="A138" s="163">
        <v>37</v>
      </c>
      <c r="B138" s="163" t="s">
        <v>326</v>
      </c>
      <c r="C138" s="163" t="s">
        <v>309</v>
      </c>
      <c r="D138" s="163" t="s">
        <v>310</v>
      </c>
      <c r="E138" s="163" t="s">
        <v>311</v>
      </c>
      <c r="F138" s="163" t="s">
        <v>148</v>
      </c>
      <c r="G138" s="164">
        <v>7</v>
      </c>
      <c r="H138" s="165">
        <v>0</v>
      </c>
      <c r="I138" s="165">
        <f t="shared" si="10"/>
        <v>0</v>
      </c>
    </row>
    <row r="139" spans="1:9" x14ac:dyDescent="0.2">
      <c r="A139" s="163">
        <v>38</v>
      </c>
      <c r="B139" s="163" t="s">
        <v>326</v>
      </c>
      <c r="C139" s="163" t="s">
        <v>309</v>
      </c>
      <c r="D139" s="163" t="s">
        <v>312</v>
      </c>
      <c r="E139" s="163" t="s">
        <v>313</v>
      </c>
      <c r="F139" s="163" t="s">
        <v>148</v>
      </c>
      <c r="G139" s="164">
        <v>6</v>
      </c>
      <c r="H139" s="165">
        <v>0</v>
      </c>
      <c r="I139" s="165">
        <f t="shared" si="10"/>
        <v>0</v>
      </c>
    </row>
    <row r="140" spans="1:9" x14ac:dyDescent="0.2">
      <c r="A140" s="163">
        <v>39</v>
      </c>
      <c r="B140" s="163" t="s">
        <v>148</v>
      </c>
      <c r="C140" s="163" t="s">
        <v>309</v>
      </c>
      <c r="D140" s="163" t="s">
        <v>314</v>
      </c>
      <c r="E140" s="163" t="s">
        <v>315</v>
      </c>
      <c r="F140" s="163" t="s">
        <v>151</v>
      </c>
      <c r="G140" s="164">
        <v>6</v>
      </c>
      <c r="H140" s="165">
        <v>0</v>
      </c>
      <c r="I140" s="165">
        <f t="shared" si="10"/>
        <v>0</v>
      </c>
    </row>
    <row r="141" spans="1:9" x14ac:dyDescent="0.2">
      <c r="A141" s="163">
        <v>40</v>
      </c>
      <c r="B141" s="163" t="s">
        <v>326</v>
      </c>
      <c r="C141" s="163" t="s">
        <v>309</v>
      </c>
      <c r="D141" s="163" t="s">
        <v>316</v>
      </c>
      <c r="E141" s="163" t="s">
        <v>317</v>
      </c>
      <c r="F141" s="163" t="s">
        <v>148</v>
      </c>
      <c r="G141" s="164">
        <v>7</v>
      </c>
      <c r="H141" s="165">
        <v>0</v>
      </c>
      <c r="I141" s="165">
        <f t="shared" si="10"/>
        <v>0</v>
      </c>
    </row>
    <row r="142" spans="1:9" x14ac:dyDescent="0.2">
      <c r="A142" s="163"/>
      <c r="B142" s="163"/>
      <c r="C142" s="163"/>
      <c r="D142" s="163"/>
      <c r="E142" s="180" t="s">
        <v>318</v>
      </c>
      <c r="F142" s="163"/>
      <c r="G142" s="164"/>
      <c r="H142" s="165"/>
      <c r="I142" s="181">
        <f>SUM(I137:I141)</f>
        <v>0</v>
      </c>
    </row>
    <row r="143" spans="1:9" x14ac:dyDescent="0.2">
      <c r="A143" s="163"/>
      <c r="B143" s="163"/>
      <c r="C143" s="163"/>
      <c r="D143" s="163"/>
      <c r="E143" s="163"/>
      <c r="F143" s="163"/>
      <c r="G143" s="164"/>
      <c r="H143" s="165"/>
      <c r="I143" s="165"/>
    </row>
    <row r="144" spans="1:9" x14ac:dyDescent="0.2">
      <c r="A144" s="163"/>
      <c r="B144" s="163"/>
      <c r="C144" s="163"/>
      <c r="D144" s="163"/>
      <c r="E144" s="182" t="s">
        <v>319</v>
      </c>
      <c r="F144" s="163"/>
      <c r="G144" s="164"/>
      <c r="H144" s="165"/>
      <c r="I144" s="183">
        <f>SUM(I142,I134)</f>
        <v>0</v>
      </c>
    </row>
    <row r="145" spans="1:9" x14ac:dyDescent="0.2">
      <c r="A145" s="163"/>
      <c r="B145" s="163"/>
      <c r="C145" s="163"/>
      <c r="D145" s="163"/>
      <c r="E145" s="163"/>
      <c r="F145" s="163"/>
      <c r="G145" s="164"/>
      <c r="H145" s="165"/>
      <c r="I145" s="165"/>
    </row>
    <row r="146" spans="1:9" x14ac:dyDescent="0.2">
      <c r="A146" s="163"/>
      <c r="B146" s="163"/>
      <c r="C146" s="163"/>
      <c r="D146" s="163"/>
      <c r="E146" s="180"/>
      <c r="F146" s="163"/>
      <c r="G146" s="164"/>
      <c r="H146" s="165"/>
      <c r="I146" s="181"/>
    </row>
    <row r="147" spans="1:9" x14ac:dyDescent="0.2">
      <c r="A147" s="163"/>
      <c r="B147" s="163"/>
      <c r="C147" s="163"/>
      <c r="D147" s="163"/>
      <c r="E147" s="184" t="s">
        <v>320</v>
      </c>
      <c r="F147" s="163"/>
      <c r="G147" s="164"/>
      <c r="H147" s="165"/>
      <c r="I147" s="185">
        <f>SUM(I144,I130,I112)</f>
        <v>0</v>
      </c>
    </row>
  </sheetData>
  <phoneticPr fontId="5" type="noConversion"/>
  <pageMargins left="0.59055118110236227" right="0.59055118110236227" top="0.78740157480314965" bottom="0.78740157480314965" header="0.51181102362204722" footer="0.51181102362204722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2"/>
  <sheetViews>
    <sheetView workbookViewId="0">
      <selection activeCell="C25" sqref="C25"/>
    </sheetView>
  </sheetViews>
  <sheetFormatPr defaultRowHeight="12.75" x14ac:dyDescent="0.2"/>
  <cols>
    <col min="1" max="2" width="12.7109375" style="190" customWidth="1"/>
    <col min="3" max="3" width="45.7109375" style="190" customWidth="1"/>
    <col min="4" max="4" width="36.7109375" style="190" customWidth="1"/>
    <col min="5" max="5" width="12.7109375" style="190" customWidth="1"/>
    <col min="6" max="6" width="15.7109375" style="190" customWidth="1"/>
    <col min="7" max="7" width="15.5703125" style="190" bestFit="1" customWidth="1"/>
    <col min="8" max="8" width="10" style="190" bestFit="1" customWidth="1"/>
    <col min="9" max="9" width="12.7109375" style="190" bestFit="1" customWidth="1"/>
    <col min="10" max="16384" width="9.140625" style="190"/>
  </cols>
  <sheetData>
    <row r="2" spans="1:9" ht="15" x14ac:dyDescent="0.25">
      <c r="A2" s="194" t="s">
        <v>644</v>
      </c>
      <c r="B2" s="194" t="s">
        <v>323</v>
      </c>
      <c r="C2" s="194" t="s">
        <v>643</v>
      </c>
      <c r="D2" s="194" t="s">
        <v>642</v>
      </c>
      <c r="E2" s="194" t="s">
        <v>641</v>
      </c>
      <c r="F2" s="194"/>
      <c r="G2" s="194"/>
      <c r="H2" s="194"/>
      <c r="I2" s="194"/>
    </row>
    <row r="3" spans="1:9" ht="15" x14ac:dyDescent="0.25">
      <c r="A3" s="194" t="s">
        <v>640</v>
      </c>
      <c r="B3" s="194" t="s">
        <v>639</v>
      </c>
      <c r="C3" s="194"/>
      <c r="D3" s="194"/>
      <c r="E3" s="194" t="s">
        <v>638</v>
      </c>
      <c r="F3" s="194"/>
      <c r="G3" s="194"/>
      <c r="H3" s="194"/>
      <c r="I3" s="194"/>
    </row>
    <row r="4" spans="1:9" ht="15" x14ac:dyDescent="0.25">
      <c r="A4" s="194" t="s">
        <v>637</v>
      </c>
      <c r="B4" s="194">
        <v>2760</v>
      </c>
      <c r="C4" s="194" t="s">
        <v>636</v>
      </c>
      <c r="D4" s="194" t="s">
        <v>635</v>
      </c>
      <c r="E4" s="194"/>
      <c r="F4" s="194"/>
      <c r="G4" s="194"/>
      <c r="H4" s="194"/>
      <c r="I4" s="194"/>
    </row>
    <row r="5" spans="1:9" ht="15" x14ac:dyDescent="0.25">
      <c r="A5" s="194" t="s">
        <v>634</v>
      </c>
      <c r="B5" s="194">
        <v>2</v>
      </c>
      <c r="C5" s="194" t="s">
        <v>322</v>
      </c>
      <c r="D5" s="194" t="s">
        <v>633</v>
      </c>
      <c r="E5" s="194"/>
      <c r="F5" s="194"/>
      <c r="G5" s="194"/>
      <c r="H5" s="194"/>
      <c r="I5" s="194"/>
    </row>
    <row r="6" spans="1:9" ht="15" x14ac:dyDescent="0.25">
      <c r="A6" s="195" t="s">
        <v>623</v>
      </c>
      <c r="B6" s="194"/>
      <c r="C6" s="194"/>
      <c r="D6" s="194"/>
      <c r="E6" s="194"/>
      <c r="F6" s="194"/>
      <c r="G6" s="194"/>
      <c r="H6" s="194"/>
      <c r="I6" s="194"/>
    </row>
    <row r="7" spans="1:9" ht="15" x14ac:dyDescent="0.25">
      <c r="A7" s="194"/>
      <c r="B7" s="194"/>
      <c r="C7" s="194"/>
      <c r="D7" s="194"/>
      <c r="E7" s="194"/>
      <c r="F7" s="194"/>
      <c r="G7" s="194"/>
      <c r="H7" s="194"/>
      <c r="I7" s="194"/>
    </row>
    <row r="8" spans="1:9" ht="15" x14ac:dyDescent="0.25">
      <c r="A8" s="194" t="s">
        <v>632</v>
      </c>
      <c r="B8" s="194" t="s">
        <v>631</v>
      </c>
      <c r="C8" s="194" t="s">
        <v>630</v>
      </c>
      <c r="D8" s="194" t="s">
        <v>629</v>
      </c>
      <c r="E8" s="194" t="s">
        <v>628</v>
      </c>
      <c r="F8" s="194" t="s">
        <v>627</v>
      </c>
      <c r="G8" s="194" t="s">
        <v>626</v>
      </c>
      <c r="H8" s="194" t="s">
        <v>625</v>
      </c>
      <c r="I8" s="194" t="s">
        <v>624</v>
      </c>
    </row>
    <row r="9" spans="1:9" ht="15" x14ac:dyDescent="0.25">
      <c r="A9" s="195" t="s">
        <v>623</v>
      </c>
      <c r="B9" s="194"/>
      <c r="C9" s="194"/>
      <c r="D9" s="194"/>
      <c r="E9" s="194"/>
      <c r="F9" s="194"/>
      <c r="G9" s="194"/>
      <c r="H9" s="194"/>
      <c r="I9" s="194"/>
    </row>
    <row r="10" spans="1:9" ht="15.75" x14ac:dyDescent="0.3">
      <c r="A10" s="196" t="s">
        <v>622</v>
      </c>
      <c r="B10" s="194"/>
      <c r="C10" s="194"/>
      <c r="D10" s="194"/>
      <c r="E10" s="194"/>
      <c r="F10" s="194"/>
      <c r="G10" s="194"/>
      <c r="H10" s="194"/>
      <c r="I10" s="194"/>
    </row>
    <row r="11" spans="1:9" ht="15.75" x14ac:dyDescent="0.3">
      <c r="A11" s="196" t="s">
        <v>371</v>
      </c>
      <c r="B11" s="196">
        <v>1</v>
      </c>
      <c r="C11" s="196" t="s">
        <v>559</v>
      </c>
      <c r="D11" s="194"/>
      <c r="E11" s="194"/>
      <c r="F11" s="194"/>
      <c r="G11" s="194"/>
      <c r="H11" s="194"/>
      <c r="I11" s="194"/>
    </row>
    <row r="12" spans="1:9" ht="15.75" x14ac:dyDescent="0.3">
      <c r="A12" s="196" t="s">
        <v>336</v>
      </c>
      <c r="B12" s="196">
        <v>12000</v>
      </c>
      <c r="C12" s="196" t="s">
        <v>621</v>
      </c>
      <c r="D12" s="194"/>
      <c r="E12" s="194"/>
      <c r="F12" s="194"/>
      <c r="G12" s="194"/>
      <c r="H12" s="194"/>
      <c r="I12" s="194"/>
    </row>
    <row r="13" spans="1:9" ht="15" x14ac:dyDescent="0.25">
      <c r="A13" s="194" t="s">
        <v>620</v>
      </c>
      <c r="B13" s="194">
        <v>122201102</v>
      </c>
      <c r="C13" s="194" t="s">
        <v>83</v>
      </c>
      <c r="D13" s="194" t="s">
        <v>84</v>
      </c>
      <c r="E13" s="194">
        <v>343.69900000000001</v>
      </c>
      <c r="F13" s="194"/>
      <c r="G13" s="194"/>
      <c r="H13" s="194" t="s">
        <v>333</v>
      </c>
      <c r="I13" s="194" t="s">
        <v>333</v>
      </c>
    </row>
    <row r="14" spans="1:9" ht="15.75" x14ac:dyDescent="0.3">
      <c r="A14" s="194"/>
      <c r="B14" s="194"/>
      <c r="C14" s="197" t="s">
        <v>345</v>
      </c>
      <c r="D14" s="197" t="s">
        <v>344</v>
      </c>
      <c r="E14" s="197" t="s">
        <v>343</v>
      </c>
      <c r="F14" s="194"/>
      <c r="G14" s="194"/>
      <c r="H14" s="194"/>
      <c r="I14" s="194"/>
    </row>
    <row r="15" spans="1:9" ht="15.75" x14ac:dyDescent="0.3">
      <c r="A15" s="194"/>
      <c r="B15" s="194"/>
      <c r="C15" s="197" t="s">
        <v>619</v>
      </c>
      <c r="D15" s="197" t="s">
        <v>618</v>
      </c>
      <c r="E15" s="197">
        <v>275.03800000000001</v>
      </c>
      <c r="F15" s="194"/>
      <c r="G15" s="194"/>
      <c r="H15" s="194"/>
      <c r="I15" s="194"/>
    </row>
    <row r="16" spans="1:9" ht="15.75" x14ac:dyDescent="0.3">
      <c r="A16" s="194"/>
      <c r="B16" s="194"/>
      <c r="C16" s="197" t="s">
        <v>443</v>
      </c>
      <c r="D16" s="197" t="s">
        <v>617</v>
      </c>
      <c r="E16" s="197">
        <v>2.1</v>
      </c>
      <c r="F16" s="194"/>
      <c r="G16" s="194"/>
      <c r="H16" s="194"/>
      <c r="I16" s="194"/>
    </row>
    <row r="17" spans="1:9" ht="15.75" x14ac:dyDescent="0.3">
      <c r="A17" s="194"/>
      <c r="B17" s="194"/>
      <c r="C17" s="197" t="s">
        <v>616</v>
      </c>
      <c r="D17" s="197" t="s">
        <v>615</v>
      </c>
      <c r="E17" s="197">
        <v>18.501000000000001</v>
      </c>
      <c r="F17" s="194"/>
      <c r="G17" s="194"/>
      <c r="H17" s="194"/>
      <c r="I17" s="194"/>
    </row>
    <row r="18" spans="1:9" ht="15.75" x14ac:dyDescent="0.3">
      <c r="A18" s="194"/>
      <c r="B18" s="194"/>
      <c r="C18" s="197" t="s">
        <v>489</v>
      </c>
      <c r="D18" s="197" t="s">
        <v>614</v>
      </c>
      <c r="E18" s="197">
        <v>5.94</v>
      </c>
      <c r="F18" s="194"/>
      <c r="G18" s="194"/>
      <c r="H18" s="194"/>
      <c r="I18" s="194"/>
    </row>
    <row r="19" spans="1:9" ht="15.75" x14ac:dyDescent="0.3">
      <c r="A19" s="194"/>
      <c r="B19" s="194"/>
      <c r="C19" s="197" t="s">
        <v>481</v>
      </c>
      <c r="D19" s="197" t="s">
        <v>613</v>
      </c>
      <c r="E19" s="197">
        <v>3.22</v>
      </c>
      <c r="F19" s="194"/>
      <c r="G19" s="194"/>
      <c r="H19" s="194"/>
      <c r="I19" s="194"/>
    </row>
    <row r="20" spans="1:9" ht="15.75" x14ac:dyDescent="0.3">
      <c r="A20" s="194"/>
      <c r="B20" s="194"/>
      <c r="C20" s="197" t="s">
        <v>428</v>
      </c>
      <c r="D20" s="197" t="s">
        <v>612</v>
      </c>
      <c r="E20" s="197">
        <v>128</v>
      </c>
      <c r="F20" s="194"/>
      <c r="G20" s="194"/>
      <c r="H20" s="194"/>
      <c r="I20" s="194"/>
    </row>
    <row r="21" spans="1:9" ht="15.75" x14ac:dyDescent="0.3">
      <c r="A21" s="194"/>
      <c r="B21" s="194"/>
      <c r="C21" s="197" t="s">
        <v>610</v>
      </c>
      <c r="D21" s="197">
        <f>-(33*54)*0.15*(1/3)</f>
        <v>-89.1</v>
      </c>
      <c r="E21" s="197">
        <v>-89.1</v>
      </c>
      <c r="F21" s="194"/>
      <c r="G21" s="194"/>
      <c r="H21" s="194"/>
      <c r="I21" s="194"/>
    </row>
    <row r="22" spans="1:9" ht="15" x14ac:dyDescent="0.25">
      <c r="A22" s="194" t="s">
        <v>611</v>
      </c>
      <c r="B22" s="194">
        <v>121101101</v>
      </c>
      <c r="C22" s="194" t="s">
        <v>87</v>
      </c>
      <c r="D22" s="194" t="s">
        <v>84</v>
      </c>
      <c r="E22" s="194">
        <v>89.1</v>
      </c>
      <c r="F22" s="194"/>
      <c r="G22" s="194"/>
      <c r="H22" s="194" t="s">
        <v>333</v>
      </c>
      <c r="I22" s="194" t="s">
        <v>333</v>
      </c>
    </row>
    <row r="23" spans="1:9" ht="15.75" x14ac:dyDescent="0.3">
      <c r="A23" s="194"/>
      <c r="B23" s="194"/>
      <c r="C23" s="197" t="s">
        <v>345</v>
      </c>
      <c r="D23" s="197" t="s">
        <v>344</v>
      </c>
      <c r="E23" s="197" t="s">
        <v>343</v>
      </c>
      <c r="F23" s="194"/>
      <c r="G23" s="194"/>
      <c r="H23" s="194"/>
      <c r="I23" s="194"/>
    </row>
    <row r="24" spans="1:9" ht="15.75" x14ac:dyDescent="0.3">
      <c r="A24" s="194"/>
      <c r="B24" s="194"/>
      <c r="C24" s="197" t="s">
        <v>610</v>
      </c>
      <c r="D24" s="197" t="s">
        <v>609</v>
      </c>
      <c r="E24" s="197">
        <v>89.1</v>
      </c>
      <c r="F24" s="194"/>
      <c r="G24" s="194"/>
      <c r="H24" s="194"/>
      <c r="I24" s="194"/>
    </row>
    <row r="25" spans="1:9" ht="15.75" x14ac:dyDescent="0.3">
      <c r="A25" s="194"/>
      <c r="B25" s="194"/>
      <c r="C25" s="194"/>
      <c r="D25" s="194"/>
      <c r="E25" s="194"/>
      <c r="F25" s="196" t="s">
        <v>332</v>
      </c>
      <c r="G25" s="196"/>
      <c r="H25" s="194"/>
      <c r="I25" s="196" t="s">
        <v>331</v>
      </c>
    </row>
    <row r="26" spans="1:9" ht="15.75" x14ac:dyDescent="0.3">
      <c r="A26" s="196" t="s">
        <v>336</v>
      </c>
      <c r="B26" s="196">
        <v>13000</v>
      </c>
      <c r="C26" s="196" t="s">
        <v>608</v>
      </c>
      <c r="D26" s="194"/>
      <c r="E26" s="194"/>
      <c r="F26" s="194"/>
      <c r="G26" s="194"/>
      <c r="H26" s="194"/>
      <c r="I26" s="194"/>
    </row>
    <row r="27" spans="1:9" ht="15" x14ac:dyDescent="0.25">
      <c r="A27" s="194" t="s">
        <v>607</v>
      </c>
      <c r="B27" s="194">
        <v>132201101</v>
      </c>
      <c r="C27" s="194" t="s">
        <v>89</v>
      </c>
      <c r="D27" s="194" t="s">
        <v>84</v>
      </c>
      <c r="E27" s="194">
        <v>124.629</v>
      </c>
      <c r="F27" s="194"/>
      <c r="G27" s="194"/>
      <c r="H27" s="194" t="s">
        <v>333</v>
      </c>
      <c r="I27" s="194" t="s">
        <v>333</v>
      </c>
    </row>
    <row r="28" spans="1:9" ht="15.75" x14ac:dyDescent="0.3">
      <c r="A28" s="194"/>
      <c r="B28" s="194"/>
      <c r="C28" s="197" t="s">
        <v>345</v>
      </c>
      <c r="D28" s="197" t="s">
        <v>344</v>
      </c>
      <c r="E28" s="197" t="s">
        <v>343</v>
      </c>
      <c r="F28" s="194"/>
      <c r="G28" s="194"/>
      <c r="H28" s="194"/>
      <c r="I28" s="194"/>
    </row>
    <row r="29" spans="1:9" ht="15.75" x14ac:dyDescent="0.3">
      <c r="A29" s="194"/>
      <c r="B29" s="194"/>
      <c r="C29" s="197" t="s">
        <v>419</v>
      </c>
      <c r="D29" s="197" t="s">
        <v>557</v>
      </c>
      <c r="E29" s="197">
        <v>31.2</v>
      </c>
      <c r="F29" s="194"/>
      <c r="G29" s="194"/>
      <c r="H29" s="194"/>
      <c r="I29" s="194"/>
    </row>
    <row r="30" spans="1:9" ht="15.75" x14ac:dyDescent="0.3">
      <c r="A30" s="194"/>
      <c r="B30" s="194"/>
      <c r="C30" s="197" t="s">
        <v>416</v>
      </c>
      <c r="D30" s="197" t="s">
        <v>556</v>
      </c>
      <c r="E30" s="197">
        <v>27.103999999999999</v>
      </c>
      <c r="F30" s="194"/>
      <c r="G30" s="194"/>
      <c r="H30" s="194"/>
      <c r="I30" s="194"/>
    </row>
    <row r="31" spans="1:9" ht="15.75" x14ac:dyDescent="0.3">
      <c r="A31" s="194"/>
      <c r="B31" s="194"/>
      <c r="C31" s="197" t="s">
        <v>606</v>
      </c>
      <c r="D31" s="197" t="s">
        <v>605</v>
      </c>
      <c r="E31" s="197">
        <v>2.2000000000000002</v>
      </c>
      <c r="F31" s="194"/>
      <c r="G31" s="194"/>
      <c r="H31" s="194"/>
      <c r="I31" s="194"/>
    </row>
    <row r="32" spans="1:9" ht="15.75" x14ac:dyDescent="0.3">
      <c r="A32" s="194"/>
      <c r="B32" s="194"/>
      <c r="C32" s="197" t="s">
        <v>604</v>
      </c>
      <c r="D32" s="197" t="s">
        <v>603</v>
      </c>
      <c r="E32" s="197">
        <v>4.125</v>
      </c>
      <c r="F32" s="194"/>
      <c r="G32" s="194"/>
      <c r="H32" s="194"/>
      <c r="I32" s="194"/>
    </row>
    <row r="33" spans="1:9" ht="15.75" x14ac:dyDescent="0.3">
      <c r="A33" s="194"/>
      <c r="B33" s="194"/>
      <c r="C33" s="197" t="s">
        <v>376</v>
      </c>
      <c r="D33" s="197" t="s">
        <v>602</v>
      </c>
      <c r="E33" s="197">
        <v>60</v>
      </c>
      <c r="F33" s="194"/>
      <c r="G33" s="194"/>
      <c r="H33" s="194"/>
      <c r="I33" s="194"/>
    </row>
    <row r="34" spans="1:9" ht="15" x14ac:dyDescent="0.25">
      <c r="A34" s="194" t="s">
        <v>601</v>
      </c>
      <c r="B34" s="194">
        <v>133201101</v>
      </c>
      <c r="C34" s="194" t="s">
        <v>91</v>
      </c>
      <c r="D34" s="194" t="s">
        <v>84</v>
      </c>
      <c r="E34" s="194">
        <v>18.713000000000001</v>
      </c>
      <c r="F34" s="194"/>
      <c r="G34" s="194"/>
      <c r="H34" s="194" t="s">
        <v>333</v>
      </c>
      <c r="I34" s="194" t="s">
        <v>333</v>
      </c>
    </row>
    <row r="35" spans="1:9" ht="15.75" x14ac:dyDescent="0.3">
      <c r="A35" s="194"/>
      <c r="B35" s="194"/>
      <c r="C35" s="197" t="s">
        <v>345</v>
      </c>
      <c r="D35" s="197" t="s">
        <v>344</v>
      </c>
      <c r="E35" s="197" t="s">
        <v>343</v>
      </c>
      <c r="F35" s="194"/>
      <c r="G35" s="194"/>
      <c r="H35" s="194"/>
      <c r="I35" s="194"/>
    </row>
    <row r="36" spans="1:9" ht="15.75" x14ac:dyDescent="0.3">
      <c r="A36" s="194"/>
      <c r="B36" s="194"/>
      <c r="C36" s="197" t="s">
        <v>395</v>
      </c>
      <c r="D36" s="197" t="s">
        <v>600</v>
      </c>
      <c r="E36" s="197">
        <v>0.85699999999999998</v>
      </c>
      <c r="F36" s="194"/>
      <c r="G36" s="194"/>
      <c r="H36" s="194"/>
      <c r="I36" s="194"/>
    </row>
    <row r="37" spans="1:9" ht="15.75" x14ac:dyDescent="0.3">
      <c r="A37" s="194"/>
      <c r="B37" s="194"/>
      <c r="C37" s="197" t="s">
        <v>520</v>
      </c>
      <c r="D37" s="197" t="s">
        <v>599</v>
      </c>
      <c r="E37" s="197">
        <v>5.6319999999999997</v>
      </c>
      <c r="F37" s="194"/>
      <c r="G37" s="194"/>
      <c r="H37" s="194"/>
      <c r="I37" s="194"/>
    </row>
    <row r="38" spans="1:9" ht="15.75" x14ac:dyDescent="0.3">
      <c r="A38" s="194"/>
      <c r="B38" s="194"/>
      <c r="C38" s="197" t="s">
        <v>519</v>
      </c>
      <c r="D38" s="197" t="s">
        <v>598</v>
      </c>
      <c r="E38" s="197">
        <v>8.5120000000000005</v>
      </c>
      <c r="F38" s="194"/>
      <c r="G38" s="194"/>
      <c r="H38" s="194"/>
      <c r="I38" s="194"/>
    </row>
    <row r="39" spans="1:9" ht="15.75" x14ac:dyDescent="0.3">
      <c r="A39" s="194"/>
      <c r="B39" s="194"/>
      <c r="C39" s="197" t="s">
        <v>518</v>
      </c>
      <c r="D39" s="197" t="s">
        <v>517</v>
      </c>
      <c r="E39" s="197">
        <v>0</v>
      </c>
      <c r="F39" s="194"/>
      <c r="G39" s="194"/>
      <c r="H39" s="194"/>
      <c r="I39" s="194"/>
    </row>
    <row r="40" spans="1:9" ht="15.75" x14ac:dyDescent="0.3">
      <c r="A40" s="194"/>
      <c r="B40" s="194"/>
      <c r="C40" s="197" t="s">
        <v>516</v>
      </c>
      <c r="D40" s="197" t="s">
        <v>597</v>
      </c>
      <c r="E40" s="197">
        <v>1.968</v>
      </c>
      <c r="F40" s="194"/>
      <c r="G40" s="194"/>
      <c r="H40" s="194"/>
      <c r="I40" s="194"/>
    </row>
    <row r="41" spans="1:9" ht="15.75" x14ac:dyDescent="0.3">
      <c r="A41" s="194"/>
      <c r="B41" s="194"/>
      <c r="C41" s="197" t="s">
        <v>514</v>
      </c>
      <c r="D41" s="197" t="s">
        <v>596</v>
      </c>
      <c r="E41" s="197">
        <v>1.456</v>
      </c>
      <c r="F41" s="194"/>
      <c r="G41" s="194"/>
      <c r="H41" s="194"/>
      <c r="I41" s="194"/>
    </row>
    <row r="42" spans="1:9" ht="15.75" x14ac:dyDescent="0.3">
      <c r="A42" s="194"/>
      <c r="B42" s="194"/>
      <c r="C42" s="197"/>
      <c r="D42" s="197" t="s">
        <v>595</v>
      </c>
      <c r="E42" s="197">
        <v>0.28799999999999998</v>
      </c>
      <c r="F42" s="194"/>
      <c r="G42" s="194"/>
      <c r="H42" s="194"/>
      <c r="I42" s="194"/>
    </row>
    <row r="43" spans="1:9" ht="15" x14ac:dyDescent="0.25">
      <c r="A43" s="194" t="s">
        <v>594</v>
      </c>
      <c r="B43" s="194">
        <v>132201202</v>
      </c>
      <c r="C43" s="194" t="s">
        <v>93</v>
      </c>
      <c r="D43" s="194" t="s">
        <v>84</v>
      </c>
      <c r="E43" s="194">
        <v>104.34</v>
      </c>
      <c r="F43" s="194"/>
      <c r="G43" s="194"/>
      <c r="H43" s="194" t="s">
        <v>333</v>
      </c>
      <c r="I43" s="194" t="s">
        <v>333</v>
      </c>
    </row>
    <row r="44" spans="1:9" ht="15.75" x14ac:dyDescent="0.3">
      <c r="A44" s="194"/>
      <c r="B44" s="194"/>
      <c r="C44" s="197" t="s">
        <v>345</v>
      </c>
      <c r="D44" s="197" t="s">
        <v>344</v>
      </c>
      <c r="E44" s="197" t="s">
        <v>343</v>
      </c>
      <c r="F44" s="194"/>
      <c r="G44" s="194"/>
      <c r="H44" s="194"/>
      <c r="I44" s="194"/>
    </row>
    <row r="45" spans="1:9" ht="15.75" x14ac:dyDescent="0.3">
      <c r="A45" s="194"/>
      <c r="B45" s="194"/>
      <c r="C45" s="197" t="s">
        <v>390</v>
      </c>
      <c r="D45" s="197" t="s">
        <v>593</v>
      </c>
      <c r="E45" s="197">
        <v>104.34</v>
      </c>
      <c r="F45" s="194"/>
      <c r="G45" s="194"/>
      <c r="H45" s="194"/>
      <c r="I45" s="194"/>
    </row>
    <row r="46" spans="1:9" ht="15" x14ac:dyDescent="0.25">
      <c r="A46" s="194" t="s">
        <v>592</v>
      </c>
      <c r="B46" s="194">
        <v>130001101</v>
      </c>
      <c r="C46" s="194" t="s">
        <v>95</v>
      </c>
      <c r="D46" s="194" t="s">
        <v>84</v>
      </c>
      <c r="E46" s="194">
        <v>1.5</v>
      </c>
      <c r="F46" s="194"/>
      <c r="G46" s="194"/>
      <c r="H46" s="194" t="s">
        <v>333</v>
      </c>
      <c r="I46" s="194" t="s">
        <v>333</v>
      </c>
    </row>
    <row r="47" spans="1:9" ht="15.75" x14ac:dyDescent="0.3">
      <c r="A47" s="194"/>
      <c r="B47" s="194"/>
      <c r="C47" s="197" t="s">
        <v>345</v>
      </c>
      <c r="D47" s="197" t="s">
        <v>344</v>
      </c>
      <c r="E47" s="197" t="s">
        <v>343</v>
      </c>
      <c r="F47" s="194"/>
      <c r="G47" s="194"/>
      <c r="H47" s="194"/>
      <c r="I47" s="194"/>
    </row>
    <row r="48" spans="1:9" ht="15.75" x14ac:dyDescent="0.3">
      <c r="A48" s="194"/>
      <c r="B48" s="194"/>
      <c r="C48" s="197" t="s">
        <v>376</v>
      </c>
      <c r="D48" s="197">
        <v>1.5</v>
      </c>
      <c r="E48" s="197">
        <v>1.5</v>
      </c>
      <c r="F48" s="194"/>
      <c r="G48" s="194"/>
      <c r="H48" s="194"/>
      <c r="I48" s="194"/>
    </row>
    <row r="49" spans="1:9" ht="15.75" x14ac:dyDescent="0.3">
      <c r="A49" s="194"/>
      <c r="B49" s="194"/>
      <c r="C49" s="194"/>
      <c r="D49" s="194"/>
      <c r="E49" s="194"/>
      <c r="F49" s="196" t="s">
        <v>332</v>
      </c>
      <c r="G49" s="196"/>
      <c r="H49" s="194"/>
      <c r="I49" s="196" t="s">
        <v>331</v>
      </c>
    </row>
    <row r="50" spans="1:9" ht="15.75" x14ac:dyDescent="0.3">
      <c r="A50" s="196" t="s">
        <v>336</v>
      </c>
      <c r="B50" s="196">
        <v>15000</v>
      </c>
      <c r="C50" s="196" t="s">
        <v>591</v>
      </c>
      <c r="D50" s="194"/>
      <c r="E50" s="194"/>
      <c r="F50" s="194"/>
      <c r="G50" s="194"/>
      <c r="H50" s="194"/>
      <c r="I50" s="194"/>
    </row>
    <row r="51" spans="1:9" ht="15" x14ac:dyDescent="0.25">
      <c r="A51" s="194" t="s">
        <v>590</v>
      </c>
      <c r="B51" s="194">
        <v>151101101</v>
      </c>
      <c r="C51" s="194" t="s">
        <v>97</v>
      </c>
      <c r="D51" s="194" t="s">
        <v>98</v>
      </c>
      <c r="E51" s="194">
        <v>150</v>
      </c>
      <c r="F51" s="194"/>
      <c r="G51" s="194"/>
      <c r="H51" s="194">
        <v>1E-3</v>
      </c>
      <c r="I51" s="194">
        <v>0.126</v>
      </c>
    </row>
    <row r="52" spans="1:9" ht="15.75" x14ac:dyDescent="0.3">
      <c r="A52" s="194"/>
      <c r="B52" s="194"/>
      <c r="C52" s="197" t="s">
        <v>345</v>
      </c>
      <c r="D52" s="197" t="s">
        <v>344</v>
      </c>
      <c r="E52" s="197" t="s">
        <v>343</v>
      </c>
      <c r="F52" s="194"/>
      <c r="G52" s="194"/>
      <c r="H52" s="194"/>
      <c r="I52" s="194"/>
    </row>
    <row r="53" spans="1:9" ht="15.75" x14ac:dyDescent="0.3">
      <c r="A53" s="194"/>
      <c r="B53" s="194"/>
      <c r="C53" s="197" t="s">
        <v>376</v>
      </c>
      <c r="D53" s="197" t="s">
        <v>589</v>
      </c>
      <c r="E53" s="197">
        <v>150</v>
      </c>
      <c r="F53" s="194"/>
      <c r="G53" s="194"/>
      <c r="H53" s="194"/>
      <c r="I53" s="194"/>
    </row>
    <row r="54" spans="1:9" ht="15" x14ac:dyDescent="0.25">
      <c r="A54" s="194" t="s">
        <v>588</v>
      </c>
      <c r="B54" s="194">
        <v>151101111</v>
      </c>
      <c r="C54" s="194" t="s">
        <v>100</v>
      </c>
      <c r="D54" s="194" t="s">
        <v>98</v>
      </c>
      <c r="E54" s="194">
        <v>150</v>
      </c>
      <c r="F54" s="194"/>
      <c r="G54" s="194"/>
      <c r="H54" s="194" t="s">
        <v>333</v>
      </c>
      <c r="I54" s="194" t="s">
        <v>333</v>
      </c>
    </row>
    <row r="55" spans="1:9" ht="15.75" x14ac:dyDescent="0.3">
      <c r="A55" s="194"/>
      <c r="B55" s="194"/>
      <c r="C55" s="194"/>
      <c r="D55" s="194"/>
      <c r="E55" s="194"/>
      <c r="F55" s="196" t="s">
        <v>332</v>
      </c>
      <c r="G55" s="196"/>
      <c r="H55" s="194"/>
      <c r="I55" s="196">
        <v>0.126</v>
      </c>
    </row>
    <row r="56" spans="1:9" ht="15.75" x14ac:dyDescent="0.3">
      <c r="A56" s="196" t="s">
        <v>336</v>
      </c>
      <c r="B56" s="196">
        <v>16000</v>
      </c>
      <c r="C56" s="196" t="s">
        <v>587</v>
      </c>
      <c r="D56" s="194"/>
      <c r="E56" s="194"/>
      <c r="F56" s="194"/>
      <c r="G56" s="194"/>
      <c r="H56" s="194"/>
      <c r="I56" s="194"/>
    </row>
    <row r="57" spans="1:9" ht="15" x14ac:dyDescent="0.25">
      <c r="A57" s="194" t="s">
        <v>586</v>
      </c>
      <c r="B57" s="194">
        <v>162201102</v>
      </c>
      <c r="C57" s="194" t="s">
        <v>102</v>
      </c>
      <c r="D57" s="194" t="s">
        <v>84</v>
      </c>
      <c r="E57" s="194">
        <v>89.1</v>
      </c>
      <c r="F57" s="194"/>
      <c r="G57" s="194"/>
      <c r="H57" s="194" t="s">
        <v>333</v>
      </c>
      <c r="I57" s="194" t="s">
        <v>333</v>
      </c>
    </row>
    <row r="58" spans="1:9" ht="15.75" x14ac:dyDescent="0.3">
      <c r="A58" s="194"/>
      <c r="B58" s="194"/>
      <c r="C58" s="197" t="s">
        <v>345</v>
      </c>
      <c r="D58" s="197" t="s">
        <v>344</v>
      </c>
      <c r="E58" s="197" t="s">
        <v>343</v>
      </c>
      <c r="F58" s="194"/>
      <c r="G58" s="194"/>
      <c r="H58" s="194"/>
      <c r="I58" s="194"/>
    </row>
    <row r="59" spans="1:9" ht="15.75" x14ac:dyDescent="0.3">
      <c r="A59" s="194"/>
      <c r="B59" s="194"/>
      <c r="C59" s="197" t="s">
        <v>562</v>
      </c>
      <c r="D59" s="197">
        <v>89.1</v>
      </c>
      <c r="E59" s="197">
        <v>89.1</v>
      </c>
      <c r="F59" s="194"/>
      <c r="G59" s="194"/>
      <c r="H59" s="194"/>
      <c r="I59" s="194"/>
    </row>
    <row r="60" spans="1:9" ht="15" x14ac:dyDescent="0.25">
      <c r="A60" s="194" t="s">
        <v>585</v>
      </c>
      <c r="B60" s="194">
        <v>167101101</v>
      </c>
      <c r="C60" s="194" t="s">
        <v>104</v>
      </c>
      <c r="D60" s="194" t="s">
        <v>84</v>
      </c>
      <c r="E60" s="194">
        <v>89.1</v>
      </c>
      <c r="F60" s="194"/>
      <c r="G60" s="194"/>
      <c r="H60" s="194" t="s">
        <v>333</v>
      </c>
      <c r="I60" s="194" t="s">
        <v>333</v>
      </c>
    </row>
    <row r="61" spans="1:9" ht="15.75" x14ac:dyDescent="0.3">
      <c r="A61" s="194"/>
      <c r="B61" s="194"/>
      <c r="C61" s="197" t="s">
        <v>345</v>
      </c>
      <c r="D61" s="197" t="s">
        <v>344</v>
      </c>
      <c r="E61" s="197" t="s">
        <v>343</v>
      </c>
      <c r="F61" s="194"/>
      <c r="G61" s="194"/>
      <c r="H61" s="194"/>
      <c r="I61" s="194"/>
    </row>
    <row r="62" spans="1:9" ht="15.75" x14ac:dyDescent="0.3">
      <c r="A62" s="194"/>
      <c r="B62" s="194"/>
      <c r="C62" s="197" t="s">
        <v>584</v>
      </c>
      <c r="D62" s="197">
        <v>89.1</v>
      </c>
      <c r="E62" s="197">
        <v>89.1</v>
      </c>
      <c r="F62" s="198"/>
      <c r="G62" s="198"/>
      <c r="H62" s="198"/>
      <c r="I62" s="198"/>
    </row>
    <row r="63" spans="1:9" ht="15" x14ac:dyDescent="0.25">
      <c r="A63" s="194" t="s">
        <v>583</v>
      </c>
      <c r="B63" s="194">
        <v>167101102</v>
      </c>
      <c r="C63" s="194" t="s">
        <v>106</v>
      </c>
      <c r="D63" s="194" t="s">
        <v>84</v>
      </c>
      <c r="E63" s="194">
        <v>506.411</v>
      </c>
      <c r="F63" s="194"/>
      <c r="G63" s="194"/>
      <c r="H63" s="194" t="s">
        <v>333</v>
      </c>
      <c r="I63" s="194" t="s">
        <v>333</v>
      </c>
    </row>
    <row r="64" spans="1:9" ht="15.75" x14ac:dyDescent="0.3">
      <c r="A64" s="194"/>
      <c r="B64" s="194"/>
      <c r="C64" s="197" t="s">
        <v>345</v>
      </c>
      <c r="D64" s="197" t="s">
        <v>344</v>
      </c>
      <c r="E64" s="197" t="s">
        <v>343</v>
      </c>
      <c r="F64" s="198"/>
      <c r="G64" s="198"/>
      <c r="H64" s="198"/>
      <c r="I64" s="198"/>
    </row>
    <row r="65" spans="1:9" ht="15.75" x14ac:dyDescent="0.3">
      <c r="A65" s="194"/>
      <c r="B65" s="194"/>
      <c r="C65" s="197" t="s">
        <v>582</v>
      </c>
      <c r="D65" s="197" t="s">
        <v>581</v>
      </c>
      <c r="E65" s="197">
        <v>506.411</v>
      </c>
      <c r="F65" s="198"/>
      <c r="G65" s="198"/>
      <c r="H65" s="198"/>
      <c r="I65" s="198"/>
    </row>
    <row r="66" spans="1:9" ht="15" x14ac:dyDescent="0.25">
      <c r="A66" s="194" t="s">
        <v>580</v>
      </c>
      <c r="B66" s="194">
        <v>162701105</v>
      </c>
      <c r="C66" s="194" t="s">
        <v>108</v>
      </c>
      <c r="D66" s="194" t="s">
        <v>84</v>
      </c>
      <c r="E66" s="194">
        <v>506.411</v>
      </c>
      <c r="F66" s="194"/>
      <c r="G66" s="194"/>
      <c r="H66" s="194" t="s">
        <v>333</v>
      </c>
      <c r="I66" s="194" t="s">
        <v>333</v>
      </c>
    </row>
    <row r="67" spans="1:9" ht="15.75" x14ac:dyDescent="0.3">
      <c r="A67" s="194"/>
      <c r="B67" s="194"/>
      <c r="C67" s="194"/>
      <c r="D67" s="194"/>
      <c r="E67" s="194"/>
      <c r="F67" s="196" t="s">
        <v>332</v>
      </c>
      <c r="G67" s="196"/>
      <c r="H67" s="194"/>
      <c r="I67" s="196" t="s">
        <v>331</v>
      </c>
    </row>
    <row r="68" spans="1:9" ht="15.75" x14ac:dyDescent="0.3">
      <c r="A68" s="196" t="s">
        <v>336</v>
      </c>
      <c r="B68" s="196">
        <v>17000</v>
      </c>
      <c r="C68" s="196" t="s">
        <v>579</v>
      </c>
      <c r="D68" s="198"/>
      <c r="E68" s="198"/>
      <c r="F68" s="198"/>
      <c r="G68" s="198"/>
      <c r="H68" s="198"/>
      <c r="I68" s="198"/>
    </row>
    <row r="69" spans="1:9" ht="15" x14ac:dyDescent="0.25">
      <c r="A69" s="194" t="s">
        <v>578</v>
      </c>
      <c r="B69" s="194">
        <v>175101201</v>
      </c>
      <c r="C69" s="194" t="s">
        <v>110</v>
      </c>
      <c r="D69" s="194" t="s">
        <v>84</v>
      </c>
      <c r="E69" s="194">
        <v>30.227</v>
      </c>
      <c r="F69" s="194"/>
      <c r="G69" s="194"/>
      <c r="H69" s="194" t="s">
        <v>333</v>
      </c>
      <c r="I69" s="194" t="s">
        <v>333</v>
      </c>
    </row>
    <row r="70" spans="1:9" ht="15.75" x14ac:dyDescent="0.3">
      <c r="A70" s="194"/>
      <c r="B70" s="194"/>
      <c r="C70" s="197" t="s">
        <v>345</v>
      </c>
      <c r="D70" s="197" t="s">
        <v>344</v>
      </c>
      <c r="E70" s="197" t="s">
        <v>343</v>
      </c>
      <c r="F70" s="198"/>
      <c r="G70" s="198"/>
      <c r="H70" s="198"/>
      <c r="I70" s="198"/>
    </row>
    <row r="71" spans="1:9" ht="15.75" x14ac:dyDescent="0.3">
      <c r="A71" s="194"/>
      <c r="B71" s="194"/>
      <c r="C71" s="197" t="s">
        <v>390</v>
      </c>
      <c r="D71" s="197" t="s">
        <v>577</v>
      </c>
      <c r="E71" s="197">
        <v>53.404000000000003</v>
      </c>
      <c r="F71" s="198"/>
      <c r="G71" s="198"/>
      <c r="H71" s="198"/>
      <c r="I71" s="198"/>
    </row>
    <row r="72" spans="1:9" ht="15.75" x14ac:dyDescent="0.3">
      <c r="A72" s="194"/>
      <c r="B72" s="194"/>
      <c r="C72" s="197" t="s">
        <v>576</v>
      </c>
      <c r="D72" s="197">
        <f>-22.5*(3.14*0.81*0.81)/2</f>
        <v>-23.176732500000004</v>
      </c>
      <c r="E72" s="197">
        <v>-23.177</v>
      </c>
      <c r="F72" s="198"/>
      <c r="G72" s="198"/>
      <c r="H72" s="198"/>
      <c r="I72" s="198"/>
    </row>
    <row r="73" spans="1:9" ht="15" x14ac:dyDescent="0.25">
      <c r="A73" s="194" t="s">
        <v>575</v>
      </c>
      <c r="B73" s="194">
        <v>583313470</v>
      </c>
      <c r="C73" s="194" t="s">
        <v>112</v>
      </c>
      <c r="D73" s="194" t="s">
        <v>113</v>
      </c>
      <c r="E73" s="194">
        <v>52.896999999999998</v>
      </c>
      <c r="F73" s="194"/>
      <c r="G73" s="194"/>
      <c r="H73" s="194">
        <v>1</v>
      </c>
      <c r="I73" s="194">
        <v>52.896999999999998</v>
      </c>
    </row>
    <row r="74" spans="1:9" ht="15" x14ac:dyDescent="0.25">
      <c r="A74" s="194" t="s">
        <v>574</v>
      </c>
      <c r="B74" s="194">
        <v>174101101</v>
      </c>
      <c r="C74" s="194" t="s">
        <v>115</v>
      </c>
      <c r="D74" s="194" t="s">
        <v>84</v>
      </c>
      <c r="E74" s="194">
        <v>84.97</v>
      </c>
      <c r="F74" s="194"/>
      <c r="G74" s="194"/>
      <c r="H74" s="194" t="s">
        <v>333</v>
      </c>
      <c r="I74" s="194" t="s">
        <v>333</v>
      </c>
    </row>
    <row r="75" spans="1:9" ht="15.75" x14ac:dyDescent="0.3">
      <c r="A75" s="194"/>
      <c r="B75" s="194"/>
      <c r="C75" s="197" t="s">
        <v>345</v>
      </c>
      <c r="D75" s="197" t="s">
        <v>344</v>
      </c>
      <c r="E75" s="197" t="s">
        <v>343</v>
      </c>
      <c r="F75" s="198"/>
      <c r="G75" s="198"/>
      <c r="H75" s="198"/>
      <c r="I75" s="198"/>
    </row>
    <row r="76" spans="1:9" ht="15.75" x14ac:dyDescent="0.3">
      <c r="A76" s="194"/>
      <c r="B76" s="194"/>
      <c r="C76" s="197" t="s">
        <v>573</v>
      </c>
      <c r="D76" s="197" t="s">
        <v>572</v>
      </c>
      <c r="E76" s="197">
        <v>42.97</v>
      </c>
      <c r="F76" s="198"/>
      <c r="G76" s="198"/>
      <c r="H76" s="198"/>
      <c r="I76" s="198"/>
    </row>
    <row r="77" spans="1:9" ht="15.75" x14ac:dyDescent="0.3">
      <c r="A77" s="194"/>
      <c r="B77" s="194"/>
      <c r="C77" s="197" t="s">
        <v>376</v>
      </c>
      <c r="D77" s="197" t="s">
        <v>571</v>
      </c>
      <c r="E77" s="197">
        <v>42</v>
      </c>
      <c r="F77" s="198"/>
      <c r="G77" s="198"/>
      <c r="H77" s="198"/>
      <c r="I77" s="198"/>
    </row>
    <row r="78" spans="1:9" ht="15" x14ac:dyDescent="0.25">
      <c r="A78" s="194" t="s">
        <v>570</v>
      </c>
      <c r="B78" s="194">
        <v>171201201</v>
      </c>
      <c r="C78" s="194" t="s">
        <v>117</v>
      </c>
      <c r="D78" s="194" t="s">
        <v>84</v>
      </c>
      <c r="E78" s="194">
        <v>506.411</v>
      </c>
      <c r="F78" s="194"/>
      <c r="G78" s="194"/>
      <c r="H78" s="194" t="s">
        <v>333</v>
      </c>
      <c r="I78" s="194" t="s">
        <v>333</v>
      </c>
    </row>
    <row r="79" spans="1:9" ht="15" x14ac:dyDescent="0.25">
      <c r="A79" s="194" t="s">
        <v>569</v>
      </c>
      <c r="B79" s="194">
        <v>171201212</v>
      </c>
      <c r="C79" s="194" t="s">
        <v>119</v>
      </c>
      <c r="D79" s="194" t="s">
        <v>84</v>
      </c>
      <c r="E79" s="194">
        <v>506.411</v>
      </c>
      <c r="F79" s="194"/>
      <c r="G79" s="194"/>
      <c r="H79" s="194" t="s">
        <v>333</v>
      </c>
      <c r="I79" s="194" t="s">
        <v>333</v>
      </c>
    </row>
    <row r="80" spans="1:9" ht="15" x14ac:dyDescent="0.25">
      <c r="A80" s="194" t="s">
        <v>568</v>
      </c>
      <c r="B80" s="194">
        <v>175101101</v>
      </c>
      <c r="C80" s="194" t="s">
        <v>121</v>
      </c>
      <c r="D80" s="194" t="s">
        <v>84</v>
      </c>
      <c r="E80" s="194">
        <v>14</v>
      </c>
      <c r="F80" s="194"/>
      <c r="G80" s="194"/>
      <c r="H80" s="194" t="s">
        <v>333</v>
      </c>
      <c r="I80" s="194" t="s">
        <v>333</v>
      </c>
    </row>
    <row r="81" spans="1:9" ht="15.75" x14ac:dyDescent="0.3">
      <c r="A81" s="194"/>
      <c r="B81" s="194"/>
      <c r="C81" s="197" t="s">
        <v>345</v>
      </c>
      <c r="D81" s="197" t="s">
        <v>344</v>
      </c>
      <c r="E81" s="197" t="s">
        <v>343</v>
      </c>
      <c r="F81" s="198"/>
      <c r="G81" s="198"/>
      <c r="H81" s="198"/>
      <c r="I81" s="198"/>
    </row>
    <row r="82" spans="1:9" ht="15.75" x14ac:dyDescent="0.3">
      <c r="A82" s="194"/>
      <c r="B82" s="194"/>
      <c r="C82" s="197" t="s">
        <v>376</v>
      </c>
      <c r="D82" s="197" t="s">
        <v>567</v>
      </c>
      <c r="E82" s="197">
        <v>14</v>
      </c>
      <c r="F82" s="198"/>
      <c r="G82" s="198"/>
      <c r="H82" s="198"/>
      <c r="I82" s="198"/>
    </row>
    <row r="83" spans="1:9" ht="15" x14ac:dyDescent="0.25">
      <c r="A83" s="194" t="s">
        <v>566</v>
      </c>
      <c r="B83" s="194">
        <v>583313470</v>
      </c>
      <c r="C83" s="194" t="s">
        <v>112</v>
      </c>
      <c r="D83" s="194" t="s">
        <v>113</v>
      </c>
      <c r="E83" s="194">
        <v>24.5</v>
      </c>
      <c r="F83" s="194"/>
      <c r="G83" s="194"/>
      <c r="H83" s="194">
        <v>1</v>
      </c>
      <c r="I83" s="194">
        <v>24.5</v>
      </c>
    </row>
    <row r="84" spans="1:9" ht="15.75" x14ac:dyDescent="0.3">
      <c r="A84" s="194"/>
      <c r="B84" s="194"/>
      <c r="C84" s="194"/>
      <c r="D84" s="194"/>
      <c r="E84" s="194"/>
      <c r="F84" s="196" t="s">
        <v>332</v>
      </c>
      <c r="G84" s="196"/>
      <c r="H84" s="194"/>
      <c r="I84" s="196">
        <v>77.397000000000006</v>
      </c>
    </row>
    <row r="85" spans="1:9" ht="15.75" x14ac:dyDescent="0.3">
      <c r="A85" s="196" t="s">
        <v>336</v>
      </c>
      <c r="B85" s="196">
        <v>18000</v>
      </c>
      <c r="C85" s="196" t="s">
        <v>454</v>
      </c>
      <c r="D85" s="198"/>
      <c r="E85" s="198"/>
      <c r="F85" s="198"/>
      <c r="G85" s="198"/>
      <c r="H85" s="198"/>
      <c r="I85" s="198"/>
    </row>
    <row r="86" spans="1:9" ht="15" x14ac:dyDescent="0.25">
      <c r="A86" s="194" t="s">
        <v>565</v>
      </c>
      <c r="B86" s="194">
        <v>181101102</v>
      </c>
      <c r="C86" s="194" t="s">
        <v>123</v>
      </c>
      <c r="D86" s="194" t="s">
        <v>98</v>
      </c>
      <c r="E86" s="194">
        <v>1936.14</v>
      </c>
      <c r="F86" s="194"/>
      <c r="G86" s="194"/>
      <c r="H86" s="194" t="s">
        <v>333</v>
      </c>
      <c r="I86" s="194" t="s">
        <v>333</v>
      </c>
    </row>
    <row r="87" spans="1:9" ht="15.75" x14ac:dyDescent="0.3">
      <c r="A87" s="194"/>
      <c r="B87" s="194"/>
      <c r="C87" s="197" t="s">
        <v>345</v>
      </c>
      <c r="D87" s="197" t="s">
        <v>344</v>
      </c>
      <c r="E87" s="197" t="s">
        <v>343</v>
      </c>
      <c r="F87" s="198"/>
      <c r="G87" s="198"/>
      <c r="H87" s="198"/>
      <c r="I87" s="198"/>
    </row>
    <row r="88" spans="1:9" ht="15.75" x14ac:dyDescent="0.3">
      <c r="A88" s="194"/>
      <c r="B88" s="194"/>
      <c r="C88" s="197" t="s">
        <v>445</v>
      </c>
      <c r="D88" s="197" t="s">
        <v>564</v>
      </c>
      <c r="E88" s="197">
        <v>1872.78</v>
      </c>
      <c r="F88" s="198"/>
      <c r="G88" s="198"/>
      <c r="H88" s="198"/>
      <c r="I88" s="198"/>
    </row>
    <row r="89" spans="1:9" ht="15.75" x14ac:dyDescent="0.3">
      <c r="A89" s="194"/>
      <c r="B89" s="194"/>
      <c r="C89" s="197" t="s">
        <v>443</v>
      </c>
      <c r="D89" s="197" t="s">
        <v>461</v>
      </c>
      <c r="E89" s="197">
        <v>10.5</v>
      </c>
      <c r="F89" s="198"/>
      <c r="G89" s="198"/>
      <c r="H89" s="198"/>
      <c r="I89" s="198"/>
    </row>
    <row r="90" spans="1:9" ht="15.75" x14ac:dyDescent="0.3">
      <c r="A90" s="194"/>
      <c r="B90" s="194"/>
      <c r="C90" s="197" t="s">
        <v>472</v>
      </c>
      <c r="D90" s="197">
        <v>52.86</v>
      </c>
      <c r="E90" s="197">
        <v>52.86</v>
      </c>
      <c r="F90" s="198"/>
      <c r="G90" s="198"/>
      <c r="H90" s="198"/>
      <c r="I90" s="198"/>
    </row>
    <row r="91" spans="1:9" ht="15" x14ac:dyDescent="0.25">
      <c r="A91" s="194" t="s">
        <v>563</v>
      </c>
      <c r="B91" s="194">
        <v>181301103</v>
      </c>
      <c r="C91" s="194" t="s">
        <v>125</v>
      </c>
      <c r="D91" s="194" t="s">
        <v>98</v>
      </c>
      <c r="E91" s="194">
        <v>445.5</v>
      </c>
      <c r="F91" s="194"/>
      <c r="G91" s="194"/>
      <c r="H91" s="194" t="s">
        <v>333</v>
      </c>
      <c r="I91" s="194" t="s">
        <v>333</v>
      </c>
    </row>
    <row r="92" spans="1:9" ht="15.75" x14ac:dyDescent="0.3">
      <c r="A92" s="194"/>
      <c r="B92" s="194"/>
      <c r="C92" s="197" t="s">
        <v>345</v>
      </c>
      <c r="D92" s="197" t="s">
        <v>344</v>
      </c>
      <c r="E92" s="197" t="s">
        <v>343</v>
      </c>
      <c r="F92" s="198"/>
      <c r="G92" s="198"/>
      <c r="H92" s="198"/>
      <c r="I92" s="198"/>
    </row>
    <row r="93" spans="1:9" ht="15.75" x14ac:dyDescent="0.3">
      <c r="A93" s="194"/>
      <c r="B93" s="194"/>
      <c r="C93" s="197" t="s">
        <v>562</v>
      </c>
      <c r="D93" s="197" t="s">
        <v>561</v>
      </c>
      <c r="E93" s="197">
        <v>445.5</v>
      </c>
      <c r="F93" s="198"/>
      <c r="G93" s="198"/>
      <c r="H93" s="198"/>
      <c r="I93" s="198"/>
    </row>
    <row r="94" spans="1:9" ht="15.75" x14ac:dyDescent="0.3">
      <c r="A94" s="194"/>
      <c r="B94" s="194"/>
      <c r="C94" s="194"/>
      <c r="D94" s="194"/>
      <c r="E94" s="194"/>
      <c r="F94" s="196" t="s">
        <v>332</v>
      </c>
      <c r="G94" s="196"/>
      <c r="H94" s="194"/>
      <c r="I94" s="196" t="s">
        <v>331</v>
      </c>
    </row>
    <row r="95" spans="1:9" ht="15.75" x14ac:dyDescent="0.3">
      <c r="A95" s="194"/>
      <c r="B95" s="194"/>
      <c r="C95" s="194"/>
      <c r="D95" s="194"/>
      <c r="E95" s="196" t="s">
        <v>560</v>
      </c>
      <c r="F95" s="196" t="s">
        <v>559</v>
      </c>
      <c r="G95" s="196"/>
      <c r="H95" s="194"/>
      <c r="I95" s="196">
        <v>77.522999999999996</v>
      </c>
    </row>
    <row r="96" spans="1:9" ht="15.75" x14ac:dyDescent="0.3">
      <c r="A96" s="196" t="s">
        <v>371</v>
      </c>
      <c r="B96" s="196">
        <v>2</v>
      </c>
      <c r="C96" s="196" t="s">
        <v>550</v>
      </c>
      <c r="D96" s="198"/>
      <c r="E96" s="198"/>
      <c r="F96" s="198"/>
      <c r="G96" s="198"/>
      <c r="H96" s="198"/>
      <c r="I96" s="198"/>
    </row>
    <row r="97" spans="1:9" ht="15.75" x14ac:dyDescent="0.3">
      <c r="A97" s="196" t="s">
        <v>336</v>
      </c>
      <c r="B97" s="196">
        <v>21000</v>
      </c>
      <c r="C97" s="196" t="s">
        <v>421</v>
      </c>
      <c r="D97" s="198"/>
      <c r="E97" s="198"/>
      <c r="F97" s="198"/>
      <c r="G97" s="198"/>
      <c r="H97" s="198"/>
      <c r="I97" s="198"/>
    </row>
    <row r="98" spans="1:9" ht="15" x14ac:dyDescent="0.25">
      <c r="A98" s="194" t="s">
        <v>558</v>
      </c>
      <c r="B98" s="194">
        <v>212561111</v>
      </c>
      <c r="C98" s="194" t="s">
        <v>129</v>
      </c>
      <c r="D98" s="194" t="s">
        <v>84</v>
      </c>
      <c r="E98" s="194">
        <v>58.304000000000002</v>
      </c>
      <c r="F98" s="194"/>
      <c r="G98" s="194"/>
      <c r="H98" s="194">
        <v>1.665</v>
      </c>
      <c r="I98" s="194">
        <v>97.075999999999993</v>
      </c>
    </row>
    <row r="99" spans="1:9" ht="15.75" x14ac:dyDescent="0.3">
      <c r="A99" s="194"/>
      <c r="B99" s="194"/>
      <c r="C99" s="197" t="s">
        <v>345</v>
      </c>
      <c r="D99" s="197" t="s">
        <v>344</v>
      </c>
      <c r="E99" s="197" t="s">
        <v>343</v>
      </c>
      <c r="F99" s="198"/>
      <c r="G99" s="198"/>
      <c r="H99" s="198"/>
      <c r="I99" s="198"/>
    </row>
    <row r="100" spans="1:9" ht="15.75" x14ac:dyDescent="0.3">
      <c r="A100" s="194"/>
      <c r="B100" s="194"/>
      <c r="C100" s="197" t="s">
        <v>419</v>
      </c>
      <c r="D100" s="197" t="s">
        <v>557</v>
      </c>
      <c r="E100" s="197">
        <v>31.2</v>
      </c>
      <c r="F100" s="198"/>
      <c r="G100" s="198"/>
      <c r="H100" s="198"/>
      <c r="I100" s="198"/>
    </row>
    <row r="101" spans="1:9" ht="15.75" x14ac:dyDescent="0.3">
      <c r="A101" s="194"/>
      <c r="B101" s="194"/>
      <c r="C101" s="197" t="s">
        <v>416</v>
      </c>
      <c r="D101" s="197" t="s">
        <v>556</v>
      </c>
      <c r="E101" s="197">
        <v>27.103999999999999</v>
      </c>
      <c r="F101" s="198"/>
      <c r="G101" s="198"/>
      <c r="H101" s="198"/>
      <c r="I101" s="198"/>
    </row>
    <row r="102" spans="1:9" ht="15.75" x14ac:dyDescent="0.3">
      <c r="A102" s="194"/>
      <c r="B102" s="194"/>
      <c r="C102" s="194"/>
      <c r="D102" s="194"/>
      <c r="E102" s="194"/>
      <c r="F102" s="196" t="s">
        <v>332</v>
      </c>
      <c r="G102" s="196"/>
      <c r="H102" s="194"/>
      <c r="I102" s="196">
        <v>97.075999999999993</v>
      </c>
    </row>
    <row r="103" spans="1:9" ht="15.75" x14ac:dyDescent="0.3">
      <c r="A103" s="196" t="s">
        <v>336</v>
      </c>
      <c r="B103" s="196">
        <v>28000</v>
      </c>
      <c r="C103" s="196" t="s">
        <v>555</v>
      </c>
      <c r="D103" s="198"/>
      <c r="E103" s="198"/>
      <c r="F103" s="198"/>
      <c r="G103" s="198"/>
      <c r="H103" s="198"/>
      <c r="I103" s="198"/>
    </row>
    <row r="104" spans="1:9" ht="15" x14ac:dyDescent="0.25">
      <c r="A104" s="194" t="s">
        <v>554</v>
      </c>
      <c r="B104" s="194">
        <v>289971221</v>
      </c>
      <c r="C104" s="194" t="s">
        <v>132</v>
      </c>
      <c r="D104" s="194" t="s">
        <v>98</v>
      </c>
      <c r="E104" s="194">
        <v>59.77</v>
      </c>
      <c r="F104" s="194"/>
      <c r="G104" s="194"/>
      <c r="H104" s="194">
        <v>0</v>
      </c>
      <c r="I104" s="194">
        <v>2E-3</v>
      </c>
    </row>
    <row r="105" spans="1:9" ht="15.75" x14ac:dyDescent="0.3">
      <c r="A105" s="194"/>
      <c r="B105" s="194"/>
      <c r="C105" s="197" t="s">
        <v>345</v>
      </c>
      <c r="D105" s="197" t="s">
        <v>344</v>
      </c>
      <c r="E105" s="197" t="s">
        <v>343</v>
      </c>
      <c r="F105" s="198"/>
      <c r="G105" s="198"/>
      <c r="H105" s="198"/>
      <c r="I105" s="198"/>
    </row>
    <row r="106" spans="1:9" ht="15.75" x14ac:dyDescent="0.3">
      <c r="A106" s="194"/>
      <c r="B106" s="194"/>
      <c r="C106" s="197" t="s">
        <v>390</v>
      </c>
      <c r="D106" s="197" t="s">
        <v>553</v>
      </c>
      <c r="E106" s="197">
        <v>59.77</v>
      </c>
      <c r="F106" s="198"/>
      <c r="G106" s="198"/>
      <c r="H106" s="198"/>
      <c r="I106" s="198"/>
    </row>
    <row r="107" spans="1:9" ht="15" x14ac:dyDescent="0.25">
      <c r="A107" s="194" t="s">
        <v>552</v>
      </c>
      <c r="B107" s="194">
        <v>693110680</v>
      </c>
      <c r="C107" s="194" t="s">
        <v>134</v>
      </c>
      <c r="D107" s="194" t="s">
        <v>98</v>
      </c>
      <c r="E107" s="194">
        <v>65.747</v>
      </c>
      <c r="F107" s="194"/>
      <c r="G107" s="194"/>
      <c r="H107" s="194">
        <v>0</v>
      </c>
      <c r="I107" s="194">
        <v>0.02</v>
      </c>
    </row>
    <row r="108" spans="1:9" ht="15.75" x14ac:dyDescent="0.3">
      <c r="A108" s="194"/>
      <c r="B108" s="194"/>
      <c r="C108" s="194"/>
      <c r="D108" s="194"/>
      <c r="E108" s="194"/>
      <c r="F108" s="196" t="s">
        <v>332</v>
      </c>
      <c r="G108" s="196"/>
      <c r="H108" s="194"/>
      <c r="I108" s="196">
        <v>2.1999999999999999E-2</v>
      </c>
    </row>
    <row r="109" spans="1:9" ht="15.75" x14ac:dyDescent="0.3">
      <c r="A109" s="194"/>
      <c r="B109" s="194"/>
      <c r="C109" s="194"/>
      <c r="D109" s="194"/>
      <c r="E109" s="196" t="s">
        <v>551</v>
      </c>
      <c r="F109" s="196" t="s">
        <v>550</v>
      </c>
      <c r="G109" s="196"/>
      <c r="H109" s="194"/>
      <c r="I109" s="196">
        <v>97.097999999999999</v>
      </c>
    </row>
    <row r="110" spans="1:9" ht="15.75" x14ac:dyDescent="0.3">
      <c r="A110" s="196" t="s">
        <v>371</v>
      </c>
      <c r="B110" s="196">
        <v>11</v>
      </c>
      <c r="C110" s="196" t="s">
        <v>512</v>
      </c>
      <c r="D110" s="198"/>
      <c r="E110" s="198"/>
      <c r="F110" s="198"/>
      <c r="G110" s="198"/>
      <c r="H110" s="198"/>
      <c r="I110" s="198"/>
    </row>
    <row r="111" spans="1:9" ht="15.75" x14ac:dyDescent="0.3">
      <c r="A111" s="196" t="s">
        <v>336</v>
      </c>
      <c r="B111" s="196">
        <v>27000</v>
      </c>
      <c r="C111" s="196" t="s">
        <v>549</v>
      </c>
      <c r="D111" s="198"/>
      <c r="E111" s="198"/>
      <c r="F111" s="198"/>
      <c r="G111" s="198"/>
      <c r="H111" s="198"/>
      <c r="I111" s="198"/>
    </row>
    <row r="112" spans="1:9" ht="15" x14ac:dyDescent="0.25">
      <c r="A112" s="194" t="s">
        <v>548</v>
      </c>
      <c r="B112" s="194">
        <v>275313711</v>
      </c>
      <c r="C112" s="194" t="s">
        <v>138</v>
      </c>
      <c r="D112" s="194" t="s">
        <v>84</v>
      </c>
      <c r="E112" s="194">
        <v>27.803999999999998</v>
      </c>
      <c r="F112" s="194"/>
      <c r="G112" s="194"/>
      <c r="H112" s="194">
        <v>2.4529999999999998</v>
      </c>
      <c r="I112" s="194">
        <v>68.210999999999999</v>
      </c>
    </row>
    <row r="113" spans="1:9" ht="15.75" x14ac:dyDescent="0.3">
      <c r="A113" s="194"/>
      <c r="B113" s="194"/>
      <c r="C113" s="197" t="s">
        <v>345</v>
      </c>
      <c r="D113" s="197" t="s">
        <v>344</v>
      </c>
      <c r="E113" s="197" t="s">
        <v>343</v>
      </c>
      <c r="F113" s="198"/>
      <c r="G113" s="198"/>
      <c r="H113" s="198"/>
      <c r="I113" s="198"/>
    </row>
    <row r="114" spans="1:9" ht="15.75" x14ac:dyDescent="0.3">
      <c r="A114" s="194"/>
      <c r="B114" s="194"/>
      <c r="C114" s="197" t="s">
        <v>520</v>
      </c>
      <c r="D114" s="197" t="s">
        <v>547</v>
      </c>
      <c r="E114" s="197">
        <v>7.7439999999999998</v>
      </c>
      <c r="F114" s="198"/>
      <c r="G114" s="198"/>
      <c r="H114" s="198"/>
      <c r="I114" s="198"/>
    </row>
    <row r="115" spans="1:9" ht="15.75" x14ac:dyDescent="0.3">
      <c r="A115" s="194"/>
      <c r="B115" s="194"/>
      <c r="C115" s="197" t="s">
        <v>519</v>
      </c>
      <c r="D115" s="197" t="s">
        <v>546</v>
      </c>
      <c r="E115" s="197">
        <v>13.132999999999999</v>
      </c>
      <c r="F115" s="198"/>
      <c r="G115" s="198"/>
      <c r="H115" s="198"/>
      <c r="I115" s="198"/>
    </row>
    <row r="116" spans="1:9" ht="15.75" x14ac:dyDescent="0.3">
      <c r="A116" s="194"/>
      <c r="B116" s="194"/>
      <c r="C116" s="197" t="s">
        <v>518</v>
      </c>
      <c r="D116" s="197" t="s">
        <v>517</v>
      </c>
      <c r="E116" s="197">
        <v>0</v>
      </c>
      <c r="F116" s="198"/>
      <c r="G116" s="198"/>
      <c r="H116" s="198"/>
      <c r="I116" s="198"/>
    </row>
    <row r="117" spans="1:9" ht="15.75" x14ac:dyDescent="0.3">
      <c r="A117" s="194"/>
      <c r="B117" s="194"/>
      <c r="C117" s="197" t="s">
        <v>516</v>
      </c>
      <c r="D117" s="197" t="s">
        <v>545</v>
      </c>
      <c r="E117" s="197">
        <v>3.1389999999999998</v>
      </c>
      <c r="F117" s="198"/>
      <c r="G117" s="198"/>
      <c r="H117" s="198"/>
      <c r="I117" s="198"/>
    </row>
    <row r="118" spans="1:9" ht="15.75" x14ac:dyDescent="0.3">
      <c r="A118" s="194"/>
      <c r="B118" s="194"/>
      <c r="C118" s="197" t="s">
        <v>514</v>
      </c>
      <c r="D118" s="197" t="s">
        <v>544</v>
      </c>
      <c r="E118" s="197">
        <v>2.4540000000000002</v>
      </c>
      <c r="F118" s="198"/>
      <c r="G118" s="198"/>
      <c r="H118" s="198"/>
      <c r="I118" s="198"/>
    </row>
    <row r="119" spans="1:9" ht="15.75" x14ac:dyDescent="0.3">
      <c r="A119" s="194"/>
      <c r="B119" s="194"/>
      <c r="C119" s="197"/>
      <c r="D119" s="197" t="s">
        <v>543</v>
      </c>
      <c r="E119" s="197">
        <v>0.39400000000000002</v>
      </c>
      <c r="F119" s="198"/>
      <c r="G119" s="198"/>
      <c r="H119" s="198"/>
      <c r="I119" s="198"/>
    </row>
    <row r="120" spans="1:9" ht="15.75" x14ac:dyDescent="0.3">
      <c r="A120" s="194"/>
      <c r="B120" s="194"/>
      <c r="C120" s="197" t="s">
        <v>542</v>
      </c>
      <c r="D120" s="197" t="s">
        <v>541</v>
      </c>
      <c r="E120" s="197">
        <v>0.94</v>
      </c>
      <c r="F120" s="198"/>
      <c r="G120" s="198"/>
      <c r="H120" s="198"/>
      <c r="I120" s="198"/>
    </row>
    <row r="121" spans="1:9" ht="15" x14ac:dyDescent="0.25">
      <c r="A121" s="194" t="s">
        <v>540</v>
      </c>
      <c r="B121" s="194">
        <v>275351121</v>
      </c>
      <c r="C121" s="194" t="s">
        <v>141</v>
      </c>
      <c r="D121" s="194" t="s">
        <v>98</v>
      </c>
      <c r="E121" s="194">
        <v>44.652000000000001</v>
      </c>
      <c r="F121" s="194"/>
      <c r="G121" s="194"/>
      <c r="H121" s="194">
        <v>3.0000000000000001E-3</v>
      </c>
      <c r="I121" s="194">
        <v>0.11799999999999999</v>
      </c>
    </row>
    <row r="122" spans="1:9" ht="15.75" x14ac:dyDescent="0.3">
      <c r="A122" s="194"/>
      <c r="B122" s="194"/>
      <c r="C122" s="197" t="s">
        <v>345</v>
      </c>
      <c r="D122" s="197" t="s">
        <v>344</v>
      </c>
      <c r="E122" s="197" t="s">
        <v>343</v>
      </c>
      <c r="F122" s="198"/>
      <c r="G122" s="198"/>
      <c r="H122" s="198"/>
      <c r="I122" s="198"/>
    </row>
    <row r="123" spans="1:9" ht="15.75" x14ac:dyDescent="0.3">
      <c r="A123" s="194"/>
      <c r="B123" s="194"/>
      <c r="C123" s="197" t="s">
        <v>520</v>
      </c>
      <c r="D123" s="197" t="s">
        <v>539</v>
      </c>
      <c r="E123" s="197">
        <v>10.56</v>
      </c>
      <c r="F123" s="198"/>
      <c r="G123" s="198"/>
      <c r="H123" s="198"/>
      <c r="I123" s="198"/>
    </row>
    <row r="124" spans="1:9" ht="15.75" x14ac:dyDescent="0.3">
      <c r="A124" s="194"/>
      <c r="B124" s="194"/>
      <c r="C124" s="197" t="s">
        <v>519</v>
      </c>
      <c r="D124" s="197" t="s">
        <v>538</v>
      </c>
      <c r="E124" s="197">
        <v>24.32</v>
      </c>
      <c r="F124" s="198"/>
      <c r="G124" s="198"/>
      <c r="H124" s="198"/>
      <c r="I124" s="198"/>
    </row>
    <row r="125" spans="1:9" ht="15.75" x14ac:dyDescent="0.3">
      <c r="A125" s="194"/>
      <c r="B125" s="194"/>
      <c r="C125" s="197" t="s">
        <v>518</v>
      </c>
      <c r="D125" s="197" t="s">
        <v>517</v>
      </c>
      <c r="E125" s="197">
        <v>0</v>
      </c>
      <c r="F125" s="198"/>
      <c r="G125" s="198"/>
      <c r="H125" s="198"/>
      <c r="I125" s="198"/>
    </row>
    <row r="126" spans="1:9" ht="15.75" x14ac:dyDescent="0.3">
      <c r="A126" s="194"/>
      <c r="B126" s="194"/>
      <c r="C126" s="197" t="s">
        <v>516</v>
      </c>
      <c r="D126" s="197" t="s">
        <v>537</v>
      </c>
      <c r="E126" s="197">
        <v>3.46</v>
      </c>
      <c r="F126" s="198"/>
      <c r="G126" s="198"/>
      <c r="H126" s="198"/>
      <c r="I126" s="198"/>
    </row>
    <row r="127" spans="1:9" ht="15.75" x14ac:dyDescent="0.3">
      <c r="A127" s="194"/>
      <c r="B127" s="194"/>
      <c r="C127" s="197" t="s">
        <v>514</v>
      </c>
      <c r="D127" s="197" t="s">
        <v>536</v>
      </c>
      <c r="E127" s="197">
        <v>3.36</v>
      </c>
      <c r="F127" s="198"/>
      <c r="G127" s="198"/>
      <c r="H127" s="198"/>
      <c r="I127" s="198"/>
    </row>
    <row r="128" spans="1:9" ht="15.75" x14ac:dyDescent="0.3">
      <c r="A128" s="194"/>
      <c r="B128" s="194"/>
      <c r="C128" s="197"/>
      <c r="D128" s="197" t="s">
        <v>535</v>
      </c>
      <c r="E128" s="197">
        <v>2.952</v>
      </c>
      <c r="F128" s="198"/>
      <c r="G128" s="198"/>
      <c r="H128" s="198"/>
      <c r="I128" s="198"/>
    </row>
    <row r="129" spans="1:9" ht="15" x14ac:dyDescent="0.25">
      <c r="A129" s="194" t="s">
        <v>534</v>
      </c>
      <c r="B129" s="194">
        <v>275351122</v>
      </c>
      <c r="C129" s="194" t="s">
        <v>143</v>
      </c>
      <c r="D129" s="194" t="s">
        <v>98</v>
      </c>
      <c r="E129" s="194">
        <v>44.652000000000001</v>
      </c>
      <c r="F129" s="194"/>
      <c r="G129" s="194"/>
      <c r="H129" s="194" t="s">
        <v>333</v>
      </c>
      <c r="I129" s="194" t="s">
        <v>333</v>
      </c>
    </row>
    <row r="130" spans="1:9" ht="15" x14ac:dyDescent="0.25">
      <c r="A130" s="194" t="s">
        <v>533</v>
      </c>
      <c r="B130" s="194">
        <v>271532213</v>
      </c>
      <c r="C130" s="194" t="s">
        <v>145</v>
      </c>
      <c r="D130" s="194" t="s">
        <v>84</v>
      </c>
      <c r="E130" s="194">
        <v>3.3959999999999999</v>
      </c>
      <c r="F130" s="194"/>
      <c r="G130" s="194"/>
      <c r="H130" s="194">
        <v>2.16</v>
      </c>
      <c r="I130" s="194">
        <v>7.335</v>
      </c>
    </row>
    <row r="131" spans="1:9" ht="15.75" x14ac:dyDescent="0.3">
      <c r="A131" s="194"/>
      <c r="B131" s="194"/>
      <c r="C131" s="197" t="s">
        <v>345</v>
      </c>
      <c r="D131" s="197" t="s">
        <v>344</v>
      </c>
      <c r="E131" s="197" t="s">
        <v>343</v>
      </c>
      <c r="F131" s="198"/>
      <c r="G131" s="198"/>
      <c r="H131" s="198"/>
      <c r="I131" s="198"/>
    </row>
    <row r="132" spans="1:9" ht="15.75" x14ac:dyDescent="0.3">
      <c r="A132" s="194"/>
      <c r="B132" s="194"/>
      <c r="C132" s="197" t="s">
        <v>520</v>
      </c>
      <c r="D132" s="197" t="s">
        <v>532</v>
      </c>
      <c r="E132" s="197">
        <v>0.70399999999999996</v>
      </c>
      <c r="F132" s="198"/>
      <c r="G132" s="198"/>
      <c r="H132" s="198"/>
      <c r="I132" s="198"/>
    </row>
    <row r="133" spans="1:9" ht="15.75" x14ac:dyDescent="0.3">
      <c r="A133" s="194"/>
      <c r="B133" s="194"/>
      <c r="C133" s="197" t="s">
        <v>519</v>
      </c>
      <c r="D133" s="197" t="s">
        <v>531</v>
      </c>
      <c r="E133" s="197">
        <v>1.216</v>
      </c>
      <c r="F133" s="198"/>
      <c r="G133" s="198"/>
      <c r="H133" s="198"/>
      <c r="I133" s="198"/>
    </row>
    <row r="134" spans="1:9" ht="15.75" x14ac:dyDescent="0.3">
      <c r="A134" s="194"/>
      <c r="B134" s="194"/>
      <c r="C134" s="197" t="s">
        <v>518</v>
      </c>
      <c r="D134" s="197" t="s">
        <v>517</v>
      </c>
      <c r="E134" s="197">
        <v>0</v>
      </c>
      <c r="F134" s="198"/>
      <c r="G134" s="198"/>
      <c r="H134" s="198"/>
      <c r="I134" s="198"/>
    </row>
    <row r="135" spans="1:9" ht="15.75" x14ac:dyDescent="0.3">
      <c r="A135" s="194"/>
      <c r="B135" s="194"/>
      <c r="C135" s="197" t="s">
        <v>516</v>
      </c>
      <c r="D135" s="197" t="s">
        <v>530</v>
      </c>
      <c r="E135" s="197">
        <v>0.26400000000000001</v>
      </c>
      <c r="F135" s="198"/>
      <c r="G135" s="198"/>
      <c r="H135" s="198"/>
      <c r="I135" s="198"/>
    </row>
    <row r="136" spans="1:9" ht="15.75" x14ac:dyDescent="0.3">
      <c r="A136" s="194"/>
      <c r="B136" s="194"/>
      <c r="C136" s="197" t="s">
        <v>514</v>
      </c>
      <c r="D136" s="197" t="s">
        <v>529</v>
      </c>
      <c r="E136" s="197">
        <v>0.20799999999999999</v>
      </c>
      <c r="F136" s="198"/>
      <c r="G136" s="198"/>
      <c r="H136" s="198"/>
      <c r="I136" s="198"/>
    </row>
    <row r="137" spans="1:9" ht="15.75" x14ac:dyDescent="0.3">
      <c r="A137" s="194"/>
      <c r="B137" s="194"/>
      <c r="C137" s="197"/>
      <c r="D137" s="197" t="s">
        <v>528</v>
      </c>
      <c r="E137" s="197">
        <v>9.6000000000000002E-2</v>
      </c>
      <c r="F137" s="198"/>
      <c r="G137" s="198"/>
      <c r="H137" s="198"/>
      <c r="I137" s="198"/>
    </row>
    <row r="138" spans="1:9" ht="15.75" x14ac:dyDescent="0.3">
      <c r="A138" s="194"/>
      <c r="B138" s="194"/>
      <c r="C138" s="197" t="s">
        <v>527</v>
      </c>
      <c r="D138" s="197" t="s">
        <v>526</v>
      </c>
      <c r="E138" s="197">
        <v>0.90800000000000003</v>
      </c>
      <c r="F138" s="198"/>
      <c r="G138" s="198"/>
      <c r="H138" s="198"/>
      <c r="I138" s="198"/>
    </row>
    <row r="139" spans="1:9" ht="15.75" x14ac:dyDescent="0.3">
      <c r="A139" s="194"/>
      <c r="B139" s="194"/>
      <c r="C139" s="194"/>
      <c r="D139" s="194"/>
      <c r="E139" s="194"/>
      <c r="F139" s="196" t="s">
        <v>332</v>
      </c>
      <c r="G139" s="196"/>
      <c r="H139" s="194"/>
      <c r="I139" s="196">
        <v>75.664000000000001</v>
      </c>
    </row>
    <row r="140" spans="1:9" ht="15.75" x14ac:dyDescent="0.3">
      <c r="A140" s="196" t="s">
        <v>336</v>
      </c>
      <c r="B140" s="196">
        <v>95000</v>
      </c>
      <c r="C140" s="196" t="s">
        <v>522</v>
      </c>
      <c r="D140" s="198"/>
      <c r="E140" s="198"/>
      <c r="F140" s="198"/>
      <c r="G140" s="198"/>
      <c r="H140" s="198"/>
      <c r="I140" s="198"/>
    </row>
    <row r="141" spans="1:9" ht="15" x14ac:dyDescent="0.25">
      <c r="A141" s="194" t="s">
        <v>525</v>
      </c>
      <c r="B141" s="194">
        <v>286111410</v>
      </c>
      <c r="C141" s="194" t="s">
        <v>147</v>
      </c>
      <c r="D141" s="194" t="s">
        <v>148</v>
      </c>
      <c r="E141" s="194">
        <v>44.77</v>
      </c>
      <c r="F141" s="194"/>
      <c r="G141" s="194"/>
      <c r="H141" s="194">
        <v>8.0000000000000002E-3</v>
      </c>
      <c r="I141" s="194">
        <v>0.33900000000000002</v>
      </c>
    </row>
    <row r="142" spans="1:9" ht="15.75" x14ac:dyDescent="0.3">
      <c r="A142" s="194"/>
      <c r="B142" s="194"/>
      <c r="C142" s="197" t="s">
        <v>345</v>
      </c>
      <c r="D142" s="197" t="s">
        <v>344</v>
      </c>
      <c r="E142" s="197" t="s">
        <v>343</v>
      </c>
      <c r="F142" s="198"/>
      <c r="G142" s="198"/>
      <c r="H142" s="198"/>
      <c r="I142" s="198"/>
    </row>
    <row r="143" spans="1:9" ht="15.75" x14ac:dyDescent="0.3">
      <c r="A143" s="194"/>
      <c r="B143" s="194"/>
      <c r="C143" s="197" t="s">
        <v>524</v>
      </c>
      <c r="D143" s="197" t="s">
        <v>523</v>
      </c>
      <c r="E143" s="197">
        <v>40.700000000000003</v>
      </c>
      <c r="F143" s="198"/>
      <c r="G143" s="198"/>
      <c r="H143" s="198"/>
      <c r="I143" s="198"/>
    </row>
    <row r="144" spans="1:9" ht="15.75" x14ac:dyDescent="0.3">
      <c r="A144" s="194"/>
      <c r="B144" s="194"/>
      <c r="C144" s="194"/>
      <c r="D144" s="194"/>
      <c r="E144" s="194"/>
      <c r="F144" s="196" t="s">
        <v>332</v>
      </c>
      <c r="G144" s="196"/>
      <c r="H144" s="194"/>
      <c r="I144" s="196">
        <v>0.33900000000000002</v>
      </c>
    </row>
    <row r="145" spans="1:9" ht="15.75" x14ac:dyDescent="0.3">
      <c r="A145" s="196" t="s">
        <v>336</v>
      </c>
      <c r="B145" s="196">
        <v>95000</v>
      </c>
      <c r="C145" s="196" t="s">
        <v>522</v>
      </c>
      <c r="D145" s="198"/>
      <c r="E145" s="198"/>
      <c r="F145" s="198"/>
      <c r="G145" s="198"/>
      <c r="H145" s="198"/>
      <c r="I145" s="198"/>
    </row>
    <row r="146" spans="1:9" ht="15" x14ac:dyDescent="0.25">
      <c r="A146" s="194" t="s">
        <v>521</v>
      </c>
      <c r="B146" s="194">
        <v>953943123</v>
      </c>
      <c r="C146" s="194" t="s">
        <v>150</v>
      </c>
      <c r="D146" s="194" t="s">
        <v>151</v>
      </c>
      <c r="E146" s="194">
        <v>37</v>
      </c>
      <c r="F146" s="194"/>
      <c r="G146" s="194"/>
      <c r="H146" s="194">
        <v>0</v>
      </c>
      <c r="I146" s="194">
        <v>8.9999999999999993E-3</v>
      </c>
    </row>
    <row r="147" spans="1:9" ht="15.75" x14ac:dyDescent="0.3">
      <c r="A147" s="194"/>
      <c r="B147" s="194"/>
      <c r="C147" s="197" t="s">
        <v>345</v>
      </c>
      <c r="D147" s="197" t="s">
        <v>344</v>
      </c>
      <c r="E147" s="197" t="s">
        <v>343</v>
      </c>
      <c r="F147" s="198"/>
      <c r="G147" s="198"/>
      <c r="H147" s="198"/>
      <c r="I147" s="198"/>
    </row>
    <row r="148" spans="1:9" ht="15.75" x14ac:dyDescent="0.3">
      <c r="A148" s="194"/>
      <c r="B148" s="194"/>
      <c r="C148" s="197" t="s">
        <v>520</v>
      </c>
      <c r="D148" s="197">
        <v>11</v>
      </c>
      <c r="E148" s="197">
        <v>11</v>
      </c>
      <c r="F148" s="198"/>
      <c r="G148" s="198"/>
      <c r="H148" s="198"/>
      <c r="I148" s="198"/>
    </row>
    <row r="149" spans="1:9" ht="15.75" x14ac:dyDescent="0.3">
      <c r="A149" s="194"/>
      <c r="B149" s="194"/>
      <c r="C149" s="197" t="s">
        <v>519</v>
      </c>
      <c r="D149" s="197">
        <v>19</v>
      </c>
      <c r="E149" s="197">
        <v>19</v>
      </c>
      <c r="F149" s="198"/>
      <c r="G149" s="198"/>
      <c r="H149" s="198"/>
      <c r="I149" s="198"/>
    </row>
    <row r="150" spans="1:9" ht="15.75" x14ac:dyDescent="0.3">
      <c r="A150" s="194"/>
      <c r="B150" s="194"/>
      <c r="C150" s="197" t="s">
        <v>518</v>
      </c>
      <c r="D150" s="197" t="s">
        <v>517</v>
      </c>
      <c r="E150" s="197">
        <v>0</v>
      </c>
      <c r="F150" s="198"/>
      <c r="G150" s="198"/>
      <c r="H150" s="198"/>
      <c r="I150" s="198"/>
    </row>
    <row r="151" spans="1:9" ht="15.75" x14ac:dyDescent="0.3">
      <c r="A151" s="194"/>
      <c r="B151" s="194"/>
      <c r="C151" s="197" t="s">
        <v>516</v>
      </c>
      <c r="D151" s="197" t="s">
        <v>515</v>
      </c>
      <c r="E151" s="197">
        <v>4</v>
      </c>
      <c r="F151" s="198"/>
      <c r="G151" s="198"/>
      <c r="H151" s="198"/>
      <c r="I151" s="198"/>
    </row>
    <row r="152" spans="1:9" ht="15.75" x14ac:dyDescent="0.3">
      <c r="A152" s="194"/>
      <c r="B152" s="194"/>
      <c r="C152" s="197" t="s">
        <v>514</v>
      </c>
      <c r="D152" s="197">
        <v>3</v>
      </c>
      <c r="E152" s="197">
        <v>3</v>
      </c>
      <c r="F152" s="198"/>
      <c r="G152" s="198"/>
      <c r="H152" s="198"/>
      <c r="I152" s="198"/>
    </row>
    <row r="153" spans="1:9" ht="15.75" x14ac:dyDescent="0.3">
      <c r="A153" s="194"/>
      <c r="B153" s="194"/>
      <c r="C153" s="194"/>
      <c r="D153" s="194"/>
      <c r="E153" s="194"/>
      <c r="F153" s="196" t="s">
        <v>332</v>
      </c>
      <c r="G153" s="196"/>
      <c r="H153" s="194"/>
      <c r="I153" s="196">
        <v>8.9999999999999993E-3</v>
      </c>
    </row>
    <row r="154" spans="1:9" ht="15.75" x14ac:dyDescent="0.3">
      <c r="A154" s="194"/>
      <c r="B154" s="194"/>
      <c r="C154" s="194"/>
      <c r="D154" s="194"/>
      <c r="E154" s="196" t="s">
        <v>513</v>
      </c>
      <c r="F154" s="196" t="s">
        <v>512</v>
      </c>
      <c r="G154" s="196"/>
      <c r="H154" s="194"/>
      <c r="I154" s="196">
        <v>76.012</v>
      </c>
    </row>
    <row r="155" spans="1:9" ht="15.75" x14ac:dyDescent="0.3">
      <c r="A155" s="196" t="s">
        <v>371</v>
      </c>
      <c r="B155" s="196">
        <v>13</v>
      </c>
      <c r="C155" s="196" t="s">
        <v>511</v>
      </c>
      <c r="D155" s="198"/>
      <c r="E155" s="198"/>
      <c r="F155" s="198"/>
      <c r="G155" s="198"/>
      <c r="H155" s="198"/>
      <c r="I155" s="198"/>
    </row>
    <row r="156" spans="1:9" ht="15.75" x14ac:dyDescent="0.3">
      <c r="A156" s="196" t="s">
        <v>336</v>
      </c>
      <c r="B156" s="196">
        <v>97000</v>
      </c>
      <c r="C156" s="196" t="s">
        <v>510</v>
      </c>
      <c r="D156" s="198"/>
      <c r="E156" s="198"/>
      <c r="F156" s="198"/>
      <c r="G156" s="198"/>
      <c r="H156" s="198"/>
      <c r="I156" s="198"/>
    </row>
    <row r="157" spans="1:9" ht="15" x14ac:dyDescent="0.25">
      <c r="A157" s="194" t="s">
        <v>509</v>
      </c>
      <c r="B157" s="194">
        <v>971042361</v>
      </c>
      <c r="C157" s="194" t="s">
        <v>155</v>
      </c>
      <c r="D157" s="194" t="s">
        <v>151</v>
      </c>
      <c r="E157" s="194">
        <v>1</v>
      </c>
      <c r="F157" s="194"/>
      <c r="G157" s="194"/>
      <c r="H157" s="194" t="s">
        <v>333</v>
      </c>
      <c r="I157" s="194" t="s">
        <v>333</v>
      </c>
    </row>
    <row r="158" spans="1:9" ht="15.75" x14ac:dyDescent="0.3">
      <c r="A158" s="194"/>
      <c r="B158" s="194"/>
      <c r="C158" s="197" t="s">
        <v>345</v>
      </c>
      <c r="D158" s="197" t="s">
        <v>344</v>
      </c>
      <c r="E158" s="197" t="s">
        <v>343</v>
      </c>
      <c r="F158" s="198"/>
      <c r="G158" s="198"/>
      <c r="H158" s="198"/>
      <c r="I158" s="198"/>
    </row>
    <row r="159" spans="1:9" ht="15.75" x14ac:dyDescent="0.3">
      <c r="A159" s="194"/>
      <c r="B159" s="194"/>
      <c r="C159" s="197" t="s">
        <v>376</v>
      </c>
      <c r="D159" s="197">
        <v>1</v>
      </c>
      <c r="E159" s="197">
        <v>1</v>
      </c>
      <c r="F159" s="198"/>
      <c r="G159" s="198"/>
      <c r="H159" s="198"/>
      <c r="I159" s="198"/>
    </row>
    <row r="160" spans="1:9" ht="15.75" x14ac:dyDescent="0.3">
      <c r="A160" s="194"/>
      <c r="B160" s="194"/>
      <c r="C160" s="194"/>
      <c r="D160" s="194"/>
      <c r="E160" s="194"/>
      <c r="F160" s="196" t="s">
        <v>332</v>
      </c>
      <c r="G160" s="196"/>
      <c r="H160" s="194"/>
      <c r="I160" s="196" t="s">
        <v>331</v>
      </c>
    </row>
    <row r="161" spans="1:9" ht="15.75" x14ac:dyDescent="0.3">
      <c r="A161" s="196" t="s">
        <v>336</v>
      </c>
      <c r="B161" s="196">
        <v>99000</v>
      </c>
      <c r="C161" s="196" t="s">
        <v>432</v>
      </c>
      <c r="D161" s="198"/>
      <c r="E161" s="198"/>
      <c r="F161" s="198"/>
      <c r="G161" s="198"/>
      <c r="H161" s="198"/>
      <c r="I161" s="198"/>
    </row>
    <row r="162" spans="1:9" ht="15" x14ac:dyDescent="0.25">
      <c r="A162" s="194" t="s">
        <v>508</v>
      </c>
      <c r="B162" s="194">
        <v>997013501</v>
      </c>
      <c r="C162" s="194" t="s">
        <v>158</v>
      </c>
      <c r="D162" s="194" t="s">
        <v>113</v>
      </c>
      <c r="E162" s="194">
        <v>16.574999999999999</v>
      </c>
      <c r="F162" s="194"/>
      <c r="G162" s="194"/>
      <c r="H162" s="194" t="s">
        <v>333</v>
      </c>
      <c r="I162" s="194" t="s">
        <v>333</v>
      </c>
    </row>
    <row r="163" spans="1:9" ht="15" x14ac:dyDescent="0.25">
      <c r="A163" s="194" t="s">
        <v>507</v>
      </c>
      <c r="B163" s="194">
        <v>997013509</v>
      </c>
      <c r="C163" s="194" t="s">
        <v>160</v>
      </c>
      <c r="D163" s="194" t="s">
        <v>113</v>
      </c>
      <c r="E163" s="194">
        <v>165.75</v>
      </c>
      <c r="F163" s="194"/>
      <c r="G163" s="194"/>
      <c r="H163" s="194" t="s">
        <v>333</v>
      </c>
      <c r="I163" s="194" t="s">
        <v>333</v>
      </c>
    </row>
    <row r="164" spans="1:9" ht="15" x14ac:dyDescent="0.25">
      <c r="A164" s="194" t="s">
        <v>506</v>
      </c>
      <c r="B164" s="194">
        <v>997013801</v>
      </c>
      <c r="C164" s="194" t="s">
        <v>162</v>
      </c>
      <c r="D164" s="194" t="s">
        <v>113</v>
      </c>
      <c r="E164" s="194">
        <v>16.574999999999999</v>
      </c>
      <c r="F164" s="194"/>
      <c r="G164" s="194"/>
      <c r="H164" s="194" t="s">
        <v>333</v>
      </c>
      <c r="I164" s="194" t="s">
        <v>333</v>
      </c>
    </row>
    <row r="165" spans="1:9" ht="15.75" x14ac:dyDescent="0.3">
      <c r="A165" s="194"/>
      <c r="B165" s="194"/>
      <c r="C165" s="194"/>
      <c r="D165" s="194"/>
      <c r="E165" s="194"/>
      <c r="F165" s="196" t="s">
        <v>332</v>
      </c>
      <c r="G165" s="196"/>
      <c r="H165" s="194"/>
      <c r="I165" s="196" t="s">
        <v>331</v>
      </c>
    </row>
    <row r="166" spans="1:9" ht="15.75" x14ac:dyDescent="0.3">
      <c r="A166" s="194"/>
      <c r="B166" s="194"/>
      <c r="C166" s="194"/>
      <c r="D166" s="194"/>
      <c r="E166" s="196" t="s">
        <v>505</v>
      </c>
      <c r="F166" s="196" t="s">
        <v>504</v>
      </c>
      <c r="G166" s="196"/>
      <c r="H166" s="194"/>
      <c r="I166" s="196" t="s">
        <v>331</v>
      </c>
    </row>
    <row r="167" spans="1:9" ht="15.75" x14ac:dyDescent="0.3">
      <c r="A167" s="196" t="s">
        <v>371</v>
      </c>
      <c r="B167" s="196">
        <v>221</v>
      </c>
      <c r="C167" s="196" t="s">
        <v>459</v>
      </c>
      <c r="D167" s="198"/>
      <c r="E167" s="198"/>
      <c r="F167" s="198"/>
      <c r="G167" s="198"/>
      <c r="H167" s="198"/>
      <c r="I167" s="198"/>
    </row>
    <row r="168" spans="1:9" ht="15.75" x14ac:dyDescent="0.3">
      <c r="A168" s="196" t="s">
        <v>336</v>
      </c>
      <c r="B168" s="196">
        <v>56000</v>
      </c>
      <c r="C168" s="196" t="s">
        <v>503</v>
      </c>
      <c r="D168" s="198"/>
      <c r="E168" s="198"/>
      <c r="F168" s="198"/>
      <c r="G168" s="198"/>
      <c r="H168" s="198"/>
      <c r="I168" s="198"/>
    </row>
    <row r="169" spans="1:9" ht="15" x14ac:dyDescent="0.25">
      <c r="A169" s="194" t="s">
        <v>502</v>
      </c>
      <c r="B169" s="194">
        <v>564751115</v>
      </c>
      <c r="C169" s="194" t="s">
        <v>166</v>
      </c>
      <c r="D169" s="194" t="s">
        <v>98</v>
      </c>
      <c r="E169" s="194">
        <v>1792.5</v>
      </c>
      <c r="F169" s="194"/>
      <c r="G169" s="194"/>
      <c r="H169" s="194" t="s">
        <v>333</v>
      </c>
      <c r="I169" s="194" t="s">
        <v>333</v>
      </c>
    </row>
    <row r="170" spans="1:9" ht="15.75" x14ac:dyDescent="0.3">
      <c r="A170" s="194"/>
      <c r="B170" s="194"/>
      <c r="C170" s="197" t="s">
        <v>345</v>
      </c>
      <c r="D170" s="197" t="s">
        <v>344</v>
      </c>
      <c r="E170" s="197" t="s">
        <v>343</v>
      </c>
      <c r="F170" s="198"/>
      <c r="G170" s="198"/>
      <c r="H170" s="198"/>
      <c r="I170" s="198"/>
    </row>
    <row r="171" spans="1:9" ht="15.75" x14ac:dyDescent="0.3">
      <c r="A171" s="194"/>
      <c r="B171" s="194"/>
      <c r="C171" s="197" t="s">
        <v>501</v>
      </c>
      <c r="D171" s="197" t="s">
        <v>444</v>
      </c>
      <c r="E171" s="197">
        <v>1782</v>
      </c>
      <c r="F171" s="198"/>
      <c r="G171" s="198"/>
      <c r="H171" s="198"/>
      <c r="I171" s="198"/>
    </row>
    <row r="172" spans="1:9" ht="15.75" x14ac:dyDescent="0.3">
      <c r="A172" s="194"/>
      <c r="B172" s="194"/>
      <c r="C172" s="197" t="s">
        <v>443</v>
      </c>
      <c r="D172" s="197" t="s">
        <v>461</v>
      </c>
      <c r="E172" s="197">
        <v>10.5</v>
      </c>
      <c r="F172" s="198"/>
      <c r="G172" s="198"/>
      <c r="H172" s="198"/>
      <c r="I172" s="198"/>
    </row>
    <row r="173" spans="1:9" ht="15" x14ac:dyDescent="0.25">
      <c r="A173" s="194" t="s">
        <v>500</v>
      </c>
      <c r="B173" s="194">
        <v>564710011</v>
      </c>
      <c r="C173" s="194" t="s">
        <v>169</v>
      </c>
      <c r="D173" s="194" t="s">
        <v>98</v>
      </c>
      <c r="E173" s="194">
        <v>1792.5</v>
      </c>
      <c r="F173" s="194"/>
      <c r="G173" s="194"/>
      <c r="H173" s="194">
        <v>0.106</v>
      </c>
      <c r="I173" s="194">
        <v>190.005</v>
      </c>
    </row>
    <row r="174" spans="1:9" ht="15.75" x14ac:dyDescent="0.3">
      <c r="A174" s="194"/>
      <c r="B174" s="194"/>
      <c r="C174" s="197" t="s">
        <v>345</v>
      </c>
      <c r="D174" s="197" t="s">
        <v>344</v>
      </c>
      <c r="E174" s="197" t="s">
        <v>343</v>
      </c>
      <c r="F174" s="198"/>
      <c r="G174" s="198"/>
      <c r="H174" s="198"/>
      <c r="I174" s="198"/>
    </row>
    <row r="175" spans="1:9" ht="15.75" x14ac:dyDescent="0.3">
      <c r="A175" s="194"/>
      <c r="B175" s="194"/>
      <c r="C175" s="197" t="s">
        <v>445</v>
      </c>
      <c r="D175" s="197" t="s">
        <v>444</v>
      </c>
      <c r="E175" s="197">
        <v>1782</v>
      </c>
      <c r="F175" s="198"/>
      <c r="G175" s="198"/>
      <c r="H175" s="198"/>
      <c r="I175" s="198"/>
    </row>
    <row r="176" spans="1:9" ht="15.75" x14ac:dyDescent="0.3">
      <c r="A176" s="194"/>
      <c r="B176" s="194"/>
      <c r="C176" s="197" t="s">
        <v>443</v>
      </c>
      <c r="D176" s="197" t="s">
        <v>461</v>
      </c>
      <c r="E176" s="197">
        <v>10.5</v>
      </c>
      <c r="F176" s="198"/>
      <c r="G176" s="198"/>
      <c r="H176" s="198"/>
      <c r="I176" s="198"/>
    </row>
    <row r="177" spans="1:9" ht="15" x14ac:dyDescent="0.25">
      <c r="A177" s="194" t="s">
        <v>499</v>
      </c>
      <c r="B177" s="194">
        <v>564801111</v>
      </c>
      <c r="C177" s="194" t="s">
        <v>171</v>
      </c>
      <c r="D177" s="194" t="s">
        <v>98</v>
      </c>
      <c r="E177" s="194">
        <v>3585</v>
      </c>
      <c r="F177" s="194"/>
      <c r="G177" s="194"/>
      <c r="H177" s="194">
        <v>6.2E-2</v>
      </c>
      <c r="I177" s="194">
        <v>221.732</v>
      </c>
    </row>
    <row r="178" spans="1:9" ht="15.75" x14ac:dyDescent="0.3">
      <c r="A178" s="194"/>
      <c r="B178" s="194"/>
      <c r="C178" s="197" t="s">
        <v>345</v>
      </c>
      <c r="D178" s="197" t="s">
        <v>344</v>
      </c>
      <c r="E178" s="197" t="s">
        <v>343</v>
      </c>
      <c r="F178" s="198"/>
      <c r="G178" s="198"/>
      <c r="H178" s="198"/>
      <c r="I178" s="198"/>
    </row>
    <row r="179" spans="1:9" ht="15.75" x14ac:dyDescent="0.3">
      <c r="A179" s="194"/>
      <c r="B179" s="194"/>
      <c r="C179" s="197" t="s">
        <v>498</v>
      </c>
      <c r="D179" s="197" t="s">
        <v>496</v>
      </c>
      <c r="E179" s="197">
        <v>1792.5</v>
      </c>
      <c r="F179" s="198"/>
      <c r="G179" s="198"/>
      <c r="H179" s="198"/>
      <c r="I179" s="198"/>
    </row>
    <row r="180" spans="1:9" ht="15.75" x14ac:dyDescent="0.3">
      <c r="A180" s="194"/>
      <c r="B180" s="194"/>
      <c r="C180" s="197" t="s">
        <v>497</v>
      </c>
      <c r="D180" s="197" t="s">
        <v>496</v>
      </c>
      <c r="E180" s="197">
        <v>1792.5</v>
      </c>
      <c r="F180" s="198"/>
      <c r="G180" s="198"/>
      <c r="H180" s="198"/>
      <c r="I180" s="198"/>
    </row>
    <row r="181" spans="1:9" ht="15" x14ac:dyDescent="0.25">
      <c r="A181" s="194" t="s">
        <v>495</v>
      </c>
      <c r="B181" s="194">
        <v>564231111</v>
      </c>
      <c r="C181" s="194" t="s">
        <v>173</v>
      </c>
      <c r="D181" s="194" t="s">
        <v>98</v>
      </c>
      <c r="E181" s="194">
        <v>52.86</v>
      </c>
      <c r="F181" s="194"/>
      <c r="G181" s="194"/>
      <c r="H181" s="194">
        <v>0.20200000000000001</v>
      </c>
      <c r="I181" s="194">
        <v>10.699</v>
      </c>
    </row>
    <row r="182" spans="1:9" ht="15.75" x14ac:dyDescent="0.3">
      <c r="A182" s="194"/>
      <c r="B182" s="194"/>
      <c r="C182" s="197" t="s">
        <v>345</v>
      </c>
      <c r="D182" s="197" t="s">
        <v>344</v>
      </c>
      <c r="E182" s="197" t="s">
        <v>343</v>
      </c>
      <c r="F182" s="198"/>
      <c r="G182" s="198"/>
      <c r="H182" s="198"/>
      <c r="I182" s="198"/>
    </row>
    <row r="183" spans="1:9" ht="15.75" x14ac:dyDescent="0.3">
      <c r="A183" s="194"/>
      <c r="B183" s="194"/>
      <c r="C183" s="197" t="s">
        <v>472</v>
      </c>
      <c r="D183" s="197">
        <v>52.86</v>
      </c>
      <c r="E183" s="197">
        <v>52.86</v>
      </c>
      <c r="F183" s="198"/>
      <c r="G183" s="198"/>
      <c r="H183" s="198"/>
      <c r="I183" s="198"/>
    </row>
    <row r="184" spans="1:9" ht="15" x14ac:dyDescent="0.25">
      <c r="A184" s="194" t="s">
        <v>494</v>
      </c>
      <c r="B184" s="194">
        <v>569903321</v>
      </c>
      <c r="C184" s="194" t="s">
        <v>175</v>
      </c>
      <c r="D184" s="194" t="s">
        <v>84</v>
      </c>
      <c r="E184" s="194">
        <v>10.44</v>
      </c>
      <c r="F184" s="194"/>
      <c r="G184" s="194"/>
      <c r="H184" s="194" t="s">
        <v>333</v>
      </c>
      <c r="I184" s="194" t="s">
        <v>333</v>
      </c>
    </row>
    <row r="185" spans="1:9" ht="15.75" x14ac:dyDescent="0.3">
      <c r="A185" s="194"/>
      <c r="B185" s="194"/>
      <c r="C185" s="197" t="s">
        <v>345</v>
      </c>
      <c r="D185" s="197" t="s">
        <v>344</v>
      </c>
      <c r="E185" s="197" t="s">
        <v>343</v>
      </c>
      <c r="F185" s="198"/>
      <c r="G185" s="198"/>
      <c r="H185" s="198"/>
      <c r="I185" s="198"/>
    </row>
    <row r="186" spans="1:9" ht="15.75" x14ac:dyDescent="0.3">
      <c r="A186" s="194"/>
      <c r="B186" s="194"/>
      <c r="C186" s="197" t="s">
        <v>493</v>
      </c>
      <c r="D186" s="197" t="s">
        <v>492</v>
      </c>
      <c r="E186" s="197">
        <v>10.44</v>
      </c>
      <c r="F186" s="198"/>
      <c r="G186" s="198"/>
      <c r="H186" s="198"/>
      <c r="I186" s="198"/>
    </row>
    <row r="187" spans="1:9" ht="15" x14ac:dyDescent="0.25">
      <c r="A187" s="194" t="s">
        <v>491</v>
      </c>
      <c r="B187" s="194">
        <v>564760111</v>
      </c>
      <c r="C187" s="194" t="s">
        <v>177</v>
      </c>
      <c r="D187" s="194" t="s">
        <v>98</v>
      </c>
      <c r="E187" s="194">
        <v>52.86</v>
      </c>
      <c r="F187" s="194"/>
      <c r="G187" s="194"/>
      <c r="H187" s="194">
        <v>0.39600000000000002</v>
      </c>
      <c r="I187" s="194">
        <v>20.933</v>
      </c>
    </row>
    <row r="188" spans="1:9" ht="15.75" x14ac:dyDescent="0.3">
      <c r="A188" s="194"/>
      <c r="B188" s="194"/>
      <c r="C188" s="197" t="s">
        <v>345</v>
      </c>
      <c r="D188" s="197" t="s">
        <v>344</v>
      </c>
      <c r="E188" s="197" t="s">
        <v>343</v>
      </c>
      <c r="F188" s="198"/>
      <c r="G188" s="198"/>
      <c r="H188" s="198"/>
      <c r="I188" s="198"/>
    </row>
    <row r="189" spans="1:9" ht="15.75" x14ac:dyDescent="0.3">
      <c r="A189" s="194"/>
      <c r="B189" s="194"/>
      <c r="C189" s="197" t="s">
        <v>472</v>
      </c>
      <c r="D189" s="197">
        <v>52.86</v>
      </c>
      <c r="E189" s="197">
        <v>52.86</v>
      </c>
      <c r="F189" s="198"/>
      <c r="G189" s="198"/>
      <c r="H189" s="198"/>
      <c r="I189" s="198"/>
    </row>
    <row r="190" spans="1:9" ht="15" x14ac:dyDescent="0.25">
      <c r="A190" s="194" t="s">
        <v>490</v>
      </c>
      <c r="B190" s="194">
        <v>564730011</v>
      </c>
      <c r="C190" s="194" t="s">
        <v>179</v>
      </c>
      <c r="D190" s="194" t="s">
        <v>98</v>
      </c>
      <c r="E190" s="194">
        <v>128.262</v>
      </c>
      <c r="F190" s="194"/>
      <c r="G190" s="194"/>
      <c r="H190" s="194">
        <v>0.19900000000000001</v>
      </c>
      <c r="I190" s="194">
        <v>25.524000000000001</v>
      </c>
    </row>
    <row r="191" spans="1:9" ht="15.75" x14ac:dyDescent="0.3">
      <c r="A191" s="194"/>
      <c r="B191" s="194"/>
      <c r="C191" s="197" t="s">
        <v>345</v>
      </c>
      <c r="D191" s="197" t="s">
        <v>344</v>
      </c>
      <c r="E191" s="197" t="s">
        <v>343</v>
      </c>
      <c r="F191" s="198"/>
      <c r="G191" s="198"/>
      <c r="H191" s="198"/>
      <c r="I191" s="198"/>
    </row>
    <row r="192" spans="1:9" ht="15.75" x14ac:dyDescent="0.3">
      <c r="A192" s="194"/>
      <c r="B192" s="194"/>
      <c r="C192" s="197" t="s">
        <v>472</v>
      </c>
      <c r="D192" s="197">
        <v>52.86</v>
      </c>
      <c r="E192" s="197">
        <v>52.86</v>
      </c>
      <c r="F192" s="198"/>
      <c r="G192" s="198"/>
      <c r="H192" s="198"/>
      <c r="I192" s="198"/>
    </row>
    <row r="193" spans="1:9" ht="15.75" x14ac:dyDescent="0.3">
      <c r="A193" s="194"/>
      <c r="B193" s="194"/>
      <c r="C193" s="197" t="s">
        <v>489</v>
      </c>
      <c r="D193" s="197" t="s">
        <v>488</v>
      </c>
      <c r="E193" s="197">
        <v>43.2</v>
      </c>
      <c r="F193" s="198"/>
      <c r="G193" s="198"/>
      <c r="H193" s="198"/>
      <c r="I193" s="198"/>
    </row>
    <row r="194" spans="1:9" ht="15.75" x14ac:dyDescent="0.3">
      <c r="A194" s="194"/>
      <c r="B194" s="194"/>
      <c r="C194" s="197" t="s">
        <v>481</v>
      </c>
      <c r="D194" s="197" t="s">
        <v>480</v>
      </c>
      <c r="E194" s="197">
        <v>32.201999999999998</v>
      </c>
      <c r="F194" s="198"/>
      <c r="G194" s="198"/>
      <c r="H194" s="198"/>
      <c r="I194" s="198"/>
    </row>
    <row r="195" spans="1:9" ht="15.75" x14ac:dyDescent="0.3">
      <c r="A195" s="194"/>
      <c r="B195" s="194"/>
      <c r="C195" s="194"/>
      <c r="D195" s="194"/>
      <c r="E195" s="194"/>
      <c r="F195" s="196" t="s">
        <v>332</v>
      </c>
      <c r="G195" s="196"/>
      <c r="H195" s="194"/>
      <c r="I195" s="196">
        <v>468.89299999999997</v>
      </c>
    </row>
    <row r="196" spans="1:9" ht="15.75" x14ac:dyDescent="0.3">
      <c r="A196" s="196" t="s">
        <v>336</v>
      </c>
      <c r="B196" s="196">
        <v>59000</v>
      </c>
      <c r="C196" s="196" t="s">
        <v>447</v>
      </c>
      <c r="D196" s="198"/>
      <c r="E196" s="198"/>
      <c r="F196" s="198"/>
      <c r="G196" s="198"/>
      <c r="H196" s="198"/>
      <c r="I196" s="198"/>
    </row>
    <row r="197" spans="1:9" ht="15" x14ac:dyDescent="0.25">
      <c r="A197" s="194" t="s">
        <v>487</v>
      </c>
      <c r="B197" s="194">
        <v>596212211</v>
      </c>
      <c r="C197" s="194" t="s">
        <v>181</v>
      </c>
      <c r="D197" s="194" t="s">
        <v>98</v>
      </c>
      <c r="E197" s="194">
        <v>52.86</v>
      </c>
      <c r="F197" s="194"/>
      <c r="G197" s="194"/>
      <c r="H197" s="194">
        <v>0.104</v>
      </c>
      <c r="I197" s="194">
        <v>5.4770000000000003</v>
      </c>
    </row>
    <row r="198" spans="1:9" ht="15.75" x14ac:dyDescent="0.3">
      <c r="A198" s="194"/>
      <c r="B198" s="194"/>
      <c r="C198" s="197" t="s">
        <v>345</v>
      </c>
      <c r="D198" s="197" t="s">
        <v>344</v>
      </c>
      <c r="E198" s="197" t="s">
        <v>343</v>
      </c>
      <c r="F198" s="198"/>
      <c r="G198" s="198"/>
      <c r="H198" s="198"/>
      <c r="I198" s="198"/>
    </row>
    <row r="199" spans="1:9" ht="15.75" x14ac:dyDescent="0.3">
      <c r="A199" s="194"/>
      <c r="B199" s="194"/>
      <c r="C199" s="197" t="s">
        <v>472</v>
      </c>
      <c r="D199" s="197">
        <v>52.86</v>
      </c>
      <c r="E199" s="197">
        <v>52.86</v>
      </c>
      <c r="F199" s="198"/>
      <c r="G199" s="198"/>
      <c r="H199" s="198"/>
      <c r="I199" s="198"/>
    </row>
    <row r="200" spans="1:9" ht="15" x14ac:dyDescent="0.25">
      <c r="A200" s="194" t="s">
        <v>486</v>
      </c>
      <c r="B200" s="194">
        <v>592450200</v>
      </c>
      <c r="C200" s="194" t="s">
        <v>183</v>
      </c>
      <c r="D200" s="194" t="s">
        <v>98</v>
      </c>
      <c r="E200" s="194">
        <v>53.917000000000002</v>
      </c>
      <c r="F200" s="194"/>
      <c r="G200" s="194"/>
      <c r="H200" s="194">
        <v>0.17599999999999999</v>
      </c>
      <c r="I200" s="194">
        <v>9.4890000000000008</v>
      </c>
    </row>
    <row r="201" spans="1:9" ht="15" x14ac:dyDescent="0.25">
      <c r="A201" s="194" t="s">
        <v>485</v>
      </c>
      <c r="B201" s="194">
        <v>596811220</v>
      </c>
      <c r="C201" s="194" t="s">
        <v>185</v>
      </c>
      <c r="D201" s="194" t="s">
        <v>98</v>
      </c>
      <c r="E201" s="194">
        <v>43.68</v>
      </c>
      <c r="F201" s="194"/>
      <c r="G201" s="194"/>
      <c r="H201" s="194">
        <v>0.10100000000000001</v>
      </c>
      <c r="I201" s="194">
        <v>4.4119999999999999</v>
      </c>
    </row>
    <row r="202" spans="1:9" ht="15.75" x14ac:dyDescent="0.3">
      <c r="A202" s="194"/>
      <c r="B202" s="194"/>
      <c r="C202" s="197" t="s">
        <v>345</v>
      </c>
      <c r="D202" s="197" t="s">
        <v>344</v>
      </c>
      <c r="E202" s="197" t="s">
        <v>343</v>
      </c>
      <c r="F202" s="198"/>
      <c r="G202" s="198"/>
      <c r="H202" s="198"/>
      <c r="I202" s="198"/>
    </row>
    <row r="203" spans="1:9" ht="15.75" x14ac:dyDescent="0.3">
      <c r="A203" s="194"/>
      <c r="B203" s="194"/>
      <c r="C203" s="197" t="s">
        <v>476</v>
      </c>
      <c r="D203" s="197" t="s">
        <v>484</v>
      </c>
      <c r="E203" s="197">
        <v>43.68</v>
      </c>
      <c r="F203" s="198"/>
      <c r="G203" s="198"/>
      <c r="H203" s="198"/>
      <c r="I203" s="198"/>
    </row>
    <row r="204" spans="1:9" ht="15" x14ac:dyDescent="0.25">
      <c r="A204" s="194" t="s">
        <v>483</v>
      </c>
      <c r="B204" s="194">
        <v>592453420</v>
      </c>
      <c r="C204" s="194" t="s">
        <v>187</v>
      </c>
      <c r="D204" s="194" t="s">
        <v>98</v>
      </c>
      <c r="E204" s="194">
        <v>44.116999999999997</v>
      </c>
      <c r="F204" s="194"/>
      <c r="G204" s="194"/>
      <c r="H204" s="194">
        <v>0.12</v>
      </c>
      <c r="I204" s="194">
        <v>5.2939999999999996</v>
      </c>
    </row>
    <row r="205" spans="1:9" ht="15" x14ac:dyDescent="0.25">
      <c r="A205" s="194" t="s">
        <v>482</v>
      </c>
      <c r="B205" s="194">
        <v>596811121</v>
      </c>
      <c r="C205" s="194" t="s">
        <v>189</v>
      </c>
      <c r="D205" s="194" t="s">
        <v>98</v>
      </c>
      <c r="E205" s="194">
        <v>32.201999999999998</v>
      </c>
      <c r="F205" s="194"/>
      <c r="G205" s="194"/>
      <c r="H205" s="194">
        <v>0.10100000000000001</v>
      </c>
      <c r="I205" s="194">
        <v>3.2519999999999998</v>
      </c>
    </row>
    <row r="206" spans="1:9" ht="15.75" x14ac:dyDescent="0.3">
      <c r="A206" s="194"/>
      <c r="B206" s="194"/>
      <c r="C206" s="197" t="s">
        <v>345</v>
      </c>
      <c r="D206" s="197" t="s">
        <v>344</v>
      </c>
      <c r="E206" s="197" t="s">
        <v>343</v>
      </c>
      <c r="F206" s="198"/>
      <c r="G206" s="198"/>
      <c r="H206" s="198"/>
      <c r="I206" s="198"/>
    </row>
    <row r="207" spans="1:9" ht="15.75" x14ac:dyDescent="0.3">
      <c r="A207" s="194"/>
      <c r="B207" s="194"/>
      <c r="C207" s="197" t="s">
        <v>481</v>
      </c>
      <c r="D207" s="197" t="s">
        <v>480</v>
      </c>
      <c r="E207" s="197">
        <v>32.201999999999998</v>
      </c>
      <c r="F207" s="198"/>
      <c r="G207" s="198"/>
      <c r="H207" s="198"/>
      <c r="I207" s="198"/>
    </row>
    <row r="208" spans="1:9" ht="15" x14ac:dyDescent="0.25">
      <c r="A208" s="194" t="s">
        <v>479</v>
      </c>
      <c r="B208" s="194">
        <v>592457000</v>
      </c>
      <c r="C208" s="194" t="s">
        <v>191</v>
      </c>
      <c r="D208" s="194" t="s">
        <v>98</v>
      </c>
      <c r="E208" s="194">
        <v>32.524000000000001</v>
      </c>
      <c r="F208" s="194"/>
      <c r="G208" s="194"/>
      <c r="H208" s="194">
        <v>9.7000000000000003E-2</v>
      </c>
      <c r="I208" s="194">
        <v>3.1549999999999998</v>
      </c>
    </row>
    <row r="209" spans="1:9" ht="15.75" x14ac:dyDescent="0.3">
      <c r="A209" s="194"/>
      <c r="B209" s="194"/>
      <c r="C209" s="194"/>
      <c r="D209" s="194"/>
      <c r="E209" s="194"/>
      <c r="F209" s="196" t="s">
        <v>332</v>
      </c>
      <c r="G209" s="196"/>
      <c r="H209" s="194"/>
      <c r="I209" s="196">
        <v>31.079000000000001</v>
      </c>
    </row>
    <row r="210" spans="1:9" ht="15.75" x14ac:dyDescent="0.3">
      <c r="A210" s="196" t="s">
        <v>336</v>
      </c>
      <c r="B210" s="196">
        <v>91000</v>
      </c>
      <c r="C210" s="196" t="s">
        <v>478</v>
      </c>
      <c r="D210" s="198"/>
      <c r="E210" s="198"/>
      <c r="F210" s="198"/>
      <c r="G210" s="198"/>
      <c r="H210" s="198"/>
      <c r="I210" s="198"/>
    </row>
    <row r="211" spans="1:9" ht="15" x14ac:dyDescent="0.25">
      <c r="A211" s="194" t="s">
        <v>477</v>
      </c>
      <c r="B211" s="194">
        <v>916561111</v>
      </c>
      <c r="C211" s="194" t="s">
        <v>193</v>
      </c>
      <c r="D211" s="194" t="s">
        <v>148</v>
      </c>
      <c r="E211" s="194">
        <v>193.02</v>
      </c>
      <c r="F211" s="194"/>
      <c r="G211" s="194"/>
      <c r="H211" s="194">
        <v>0.10100000000000001</v>
      </c>
      <c r="I211" s="194">
        <v>19.510000000000002</v>
      </c>
    </row>
    <row r="212" spans="1:9" ht="15.75" x14ac:dyDescent="0.3">
      <c r="A212" s="194"/>
      <c r="B212" s="194"/>
      <c r="C212" s="197" t="s">
        <v>345</v>
      </c>
      <c r="D212" s="197" t="s">
        <v>344</v>
      </c>
      <c r="E212" s="197" t="s">
        <v>343</v>
      </c>
      <c r="F212" s="198"/>
      <c r="G212" s="198"/>
      <c r="H212" s="198"/>
      <c r="I212" s="198"/>
    </row>
    <row r="213" spans="1:9" ht="15.75" x14ac:dyDescent="0.3">
      <c r="A213" s="194"/>
      <c r="B213" s="194"/>
      <c r="C213" s="197" t="s">
        <v>476</v>
      </c>
      <c r="D213" s="197" t="s">
        <v>475</v>
      </c>
      <c r="E213" s="197">
        <v>54.8</v>
      </c>
      <c r="F213" s="198"/>
      <c r="G213" s="198"/>
      <c r="H213" s="198"/>
      <c r="I213" s="198"/>
    </row>
    <row r="214" spans="1:9" ht="15.75" x14ac:dyDescent="0.3">
      <c r="A214" s="194"/>
      <c r="B214" s="194"/>
      <c r="C214" s="197" t="s">
        <v>474</v>
      </c>
      <c r="D214" s="197" t="s">
        <v>473</v>
      </c>
      <c r="E214" s="197">
        <v>117</v>
      </c>
      <c r="F214" s="198"/>
      <c r="G214" s="198"/>
      <c r="H214" s="198"/>
      <c r="I214" s="198"/>
    </row>
    <row r="215" spans="1:9" ht="15.75" x14ac:dyDescent="0.3">
      <c r="A215" s="194"/>
      <c r="B215" s="194"/>
      <c r="C215" s="197" t="s">
        <v>472</v>
      </c>
      <c r="D215" s="197" t="s">
        <v>471</v>
      </c>
      <c r="E215" s="197">
        <v>21.22</v>
      </c>
      <c r="F215" s="198"/>
      <c r="G215" s="198"/>
      <c r="H215" s="198"/>
      <c r="I215" s="198"/>
    </row>
    <row r="216" spans="1:9" ht="15" x14ac:dyDescent="0.25">
      <c r="A216" s="194" t="s">
        <v>470</v>
      </c>
      <c r="B216" s="194">
        <v>592172210</v>
      </c>
      <c r="C216" s="194" t="s">
        <v>195</v>
      </c>
      <c r="D216" s="194" t="s">
        <v>151</v>
      </c>
      <c r="E216" s="194">
        <v>195.94</v>
      </c>
      <c r="F216" s="194"/>
      <c r="G216" s="194"/>
      <c r="H216" s="194">
        <v>4.8000000000000001E-2</v>
      </c>
      <c r="I216" s="194">
        <v>9.4049999999999994</v>
      </c>
    </row>
    <row r="217" spans="1:9" ht="15" x14ac:dyDescent="0.25">
      <c r="A217" s="194" t="s">
        <v>469</v>
      </c>
      <c r="B217" s="194">
        <v>918101111</v>
      </c>
      <c r="C217" s="194" t="s">
        <v>197</v>
      </c>
      <c r="D217" s="194" t="s">
        <v>84</v>
      </c>
      <c r="E217" s="194">
        <v>11.021000000000001</v>
      </c>
      <c r="F217" s="194"/>
      <c r="G217" s="194"/>
      <c r="H217" s="194" t="s">
        <v>333</v>
      </c>
      <c r="I217" s="194" t="s">
        <v>333</v>
      </c>
    </row>
    <row r="218" spans="1:9" ht="15.75" x14ac:dyDescent="0.3">
      <c r="A218" s="194"/>
      <c r="B218" s="194"/>
      <c r="C218" s="197" t="s">
        <v>345</v>
      </c>
      <c r="D218" s="197" t="s">
        <v>344</v>
      </c>
      <c r="E218" s="197" t="s">
        <v>343</v>
      </c>
      <c r="F218" s="198"/>
      <c r="G218" s="198"/>
      <c r="H218" s="198"/>
      <c r="I218" s="198"/>
    </row>
    <row r="219" spans="1:9" ht="15.75" x14ac:dyDescent="0.3">
      <c r="A219" s="194"/>
      <c r="B219" s="194"/>
      <c r="C219" s="197" t="s">
        <v>468</v>
      </c>
      <c r="D219" s="197" t="s">
        <v>467</v>
      </c>
      <c r="E219" s="197">
        <v>7.7210000000000001</v>
      </c>
      <c r="F219" s="198"/>
      <c r="G219" s="198"/>
      <c r="H219" s="198"/>
      <c r="I219" s="198"/>
    </row>
    <row r="220" spans="1:9" ht="15.75" x14ac:dyDescent="0.3">
      <c r="A220" s="194"/>
      <c r="B220" s="194"/>
      <c r="C220" s="197" t="s">
        <v>466</v>
      </c>
      <c r="D220" s="197" t="s">
        <v>465</v>
      </c>
      <c r="E220" s="197">
        <v>3.3</v>
      </c>
      <c r="F220" s="198"/>
      <c r="G220" s="198"/>
      <c r="H220" s="198"/>
      <c r="I220" s="198"/>
    </row>
    <row r="221" spans="1:9" ht="15" x14ac:dyDescent="0.25">
      <c r="A221" s="194" t="s">
        <v>464</v>
      </c>
      <c r="B221" s="194">
        <v>919726122</v>
      </c>
      <c r="C221" s="194" t="s">
        <v>199</v>
      </c>
      <c r="D221" s="194" t="s">
        <v>98</v>
      </c>
      <c r="E221" s="194">
        <v>1844.7</v>
      </c>
      <c r="F221" s="194"/>
      <c r="G221" s="194"/>
      <c r="H221" s="194">
        <v>0</v>
      </c>
      <c r="I221" s="194">
        <v>0.86699999999999999</v>
      </c>
    </row>
    <row r="222" spans="1:9" ht="15.75" x14ac:dyDescent="0.3">
      <c r="A222" s="194"/>
      <c r="B222" s="194"/>
      <c r="C222" s="197" t="s">
        <v>345</v>
      </c>
      <c r="D222" s="197" t="s">
        <v>344</v>
      </c>
      <c r="E222" s="197" t="s">
        <v>343</v>
      </c>
      <c r="F222" s="198"/>
      <c r="G222" s="198"/>
      <c r="H222" s="198"/>
      <c r="I222" s="198"/>
    </row>
    <row r="223" spans="1:9" ht="15.75" x14ac:dyDescent="0.3">
      <c r="A223" s="194"/>
      <c r="B223" s="194"/>
      <c r="C223" s="197" t="s">
        <v>463</v>
      </c>
      <c r="D223" s="197" t="s">
        <v>462</v>
      </c>
      <c r="E223" s="197">
        <v>1834.2</v>
      </c>
      <c r="F223" s="198"/>
      <c r="G223" s="198"/>
      <c r="H223" s="198"/>
      <c r="I223" s="198"/>
    </row>
    <row r="224" spans="1:9" ht="15.75" x14ac:dyDescent="0.3">
      <c r="A224" s="194"/>
      <c r="B224" s="194"/>
      <c r="C224" s="197" t="s">
        <v>443</v>
      </c>
      <c r="D224" s="197" t="s">
        <v>461</v>
      </c>
      <c r="E224" s="197">
        <v>10.5</v>
      </c>
      <c r="F224" s="198"/>
      <c r="G224" s="198"/>
      <c r="H224" s="198"/>
      <c r="I224" s="198"/>
    </row>
    <row r="225" spans="1:9" ht="15.75" x14ac:dyDescent="0.3">
      <c r="A225" s="194"/>
      <c r="B225" s="194"/>
      <c r="C225" s="194"/>
      <c r="D225" s="194"/>
      <c r="E225" s="194"/>
      <c r="F225" s="196" t="s">
        <v>332</v>
      </c>
      <c r="G225" s="196"/>
      <c r="H225" s="194"/>
      <c r="I225" s="196">
        <v>29.782</v>
      </c>
    </row>
    <row r="226" spans="1:9" ht="15.75" x14ac:dyDescent="0.3">
      <c r="A226" s="194"/>
      <c r="B226" s="194"/>
      <c r="C226" s="194"/>
      <c r="D226" s="194"/>
      <c r="E226" s="196" t="s">
        <v>460</v>
      </c>
      <c r="F226" s="196" t="s">
        <v>459</v>
      </c>
      <c r="G226" s="196"/>
      <c r="H226" s="194"/>
      <c r="I226" s="196">
        <v>529.75400000000002</v>
      </c>
    </row>
    <row r="227" spans="1:9" ht="15.75" x14ac:dyDescent="0.3">
      <c r="A227" s="196" t="s">
        <v>371</v>
      </c>
      <c r="B227" s="196">
        <v>231</v>
      </c>
      <c r="C227" s="196" t="s">
        <v>422</v>
      </c>
      <c r="D227" s="198"/>
      <c r="E227" s="198"/>
      <c r="F227" s="198"/>
      <c r="G227" s="198"/>
      <c r="H227" s="198"/>
      <c r="I227" s="198"/>
    </row>
    <row r="228" spans="1:9" ht="15.75" x14ac:dyDescent="0.3">
      <c r="A228" s="196" t="s">
        <v>336</v>
      </c>
      <c r="B228" s="196">
        <v>18000</v>
      </c>
      <c r="C228" s="196" t="s">
        <v>454</v>
      </c>
      <c r="D228" s="198"/>
      <c r="E228" s="198"/>
      <c r="F228" s="198"/>
      <c r="G228" s="198"/>
      <c r="H228" s="198"/>
      <c r="I228" s="198"/>
    </row>
    <row r="229" spans="1:9" ht="15" x14ac:dyDescent="0.25">
      <c r="A229" s="194" t="s">
        <v>458</v>
      </c>
      <c r="B229" s="194">
        <v>184802111</v>
      </c>
      <c r="C229" s="194" t="s">
        <v>203</v>
      </c>
      <c r="D229" s="194" t="s">
        <v>98</v>
      </c>
      <c r="E229" s="194">
        <v>497.7</v>
      </c>
      <c r="F229" s="194"/>
      <c r="G229" s="194"/>
      <c r="H229" s="194" t="s">
        <v>333</v>
      </c>
      <c r="I229" s="194" t="s">
        <v>333</v>
      </c>
    </row>
    <row r="230" spans="1:9" ht="15.75" x14ac:dyDescent="0.3">
      <c r="A230" s="194"/>
      <c r="B230" s="194"/>
      <c r="C230" s="197" t="s">
        <v>345</v>
      </c>
      <c r="D230" s="197" t="s">
        <v>344</v>
      </c>
      <c r="E230" s="197" t="s">
        <v>343</v>
      </c>
      <c r="F230" s="198"/>
      <c r="G230" s="198"/>
      <c r="H230" s="198"/>
      <c r="I230" s="198"/>
    </row>
    <row r="231" spans="1:9" ht="15.75" x14ac:dyDescent="0.3">
      <c r="A231" s="194"/>
      <c r="B231" s="194"/>
      <c r="C231" s="197" t="s">
        <v>457</v>
      </c>
      <c r="D231" s="197" t="s">
        <v>456</v>
      </c>
      <c r="E231" s="197">
        <v>497.7</v>
      </c>
      <c r="F231" s="198"/>
      <c r="G231" s="198"/>
      <c r="H231" s="198"/>
      <c r="I231" s="198"/>
    </row>
    <row r="232" spans="1:9" ht="15" x14ac:dyDescent="0.25">
      <c r="A232" s="194" t="s">
        <v>455</v>
      </c>
      <c r="B232" s="194">
        <v>252340010</v>
      </c>
      <c r="C232" s="194" t="s">
        <v>206</v>
      </c>
      <c r="D232" s="194" t="s">
        <v>207</v>
      </c>
      <c r="E232" s="194">
        <v>0.498</v>
      </c>
      <c r="F232" s="194"/>
      <c r="G232" s="194"/>
      <c r="H232" s="194">
        <v>1E-3</v>
      </c>
      <c r="I232" s="194" t="s">
        <v>333</v>
      </c>
    </row>
    <row r="233" spans="1:9" ht="15.75" x14ac:dyDescent="0.3">
      <c r="A233" s="194"/>
      <c r="B233" s="194"/>
      <c r="C233" s="194"/>
      <c r="D233" s="194"/>
      <c r="E233" s="194"/>
      <c r="F233" s="196" t="s">
        <v>332</v>
      </c>
      <c r="G233" s="196"/>
      <c r="H233" s="194"/>
      <c r="I233" s="196" t="s">
        <v>331</v>
      </c>
    </row>
    <row r="234" spans="1:9" ht="15.75" x14ac:dyDescent="0.3">
      <c r="A234" s="196" t="s">
        <v>336</v>
      </c>
      <c r="B234" s="196">
        <v>18000</v>
      </c>
      <c r="C234" s="196" t="s">
        <v>454</v>
      </c>
      <c r="D234" s="198"/>
      <c r="E234" s="198"/>
      <c r="F234" s="198"/>
      <c r="G234" s="198"/>
      <c r="H234" s="198"/>
      <c r="I234" s="198"/>
    </row>
    <row r="235" spans="1:9" ht="15" x14ac:dyDescent="0.25">
      <c r="A235" s="194" t="s">
        <v>453</v>
      </c>
      <c r="B235" s="194">
        <v>180402111</v>
      </c>
      <c r="C235" s="194" t="s">
        <v>209</v>
      </c>
      <c r="D235" s="194" t="s">
        <v>98</v>
      </c>
      <c r="E235" s="194">
        <v>497.7</v>
      </c>
      <c r="F235" s="194"/>
      <c r="G235" s="194"/>
      <c r="H235" s="194" t="s">
        <v>333</v>
      </c>
      <c r="I235" s="194" t="s">
        <v>333</v>
      </c>
    </row>
    <row r="236" spans="1:9" ht="15" x14ac:dyDescent="0.25">
      <c r="A236" s="194" t="s">
        <v>452</v>
      </c>
      <c r="B236" s="194">
        <v>5724200</v>
      </c>
      <c r="C236" s="194" t="s">
        <v>211</v>
      </c>
      <c r="D236" s="194" t="s">
        <v>212</v>
      </c>
      <c r="E236" s="194">
        <v>24.885000000000002</v>
      </c>
      <c r="F236" s="194"/>
      <c r="G236" s="194"/>
      <c r="H236" s="194">
        <v>1E-3</v>
      </c>
      <c r="I236" s="194">
        <v>2.5000000000000001E-2</v>
      </c>
    </row>
    <row r="237" spans="1:9" ht="15.75" x14ac:dyDescent="0.3">
      <c r="A237" s="194"/>
      <c r="B237" s="194"/>
      <c r="C237" s="194"/>
      <c r="D237" s="194"/>
      <c r="E237" s="194"/>
      <c r="F237" s="196" t="s">
        <v>332</v>
      </c>
      <c r="G237" s="196"/>
      <c r="H237" s="194"/>
      <c r="I237" s="196">
        <v>2.5000000000000001E-2</v>
      </c>
    </row>
    <row r="238" spans="1:9" ht="15.75" x14ac:dyDescent="0.3">
      <c r="A238" s="196" t="s">
        <v>336</v>
      </c>
      <c r="B238" s="196">
        <v>33000</v>
      </c>
      <c r="C238" s="196" t="s">
        <v>451</v>
      </c>
      <c r="D238" s="198"/>
      <c r="E238" s="198"/>
      <c r="F238" s="198"/>
      <c r="G238" s="198"/>
      <c r="H238" s="198"/>
      <c r="I238" s="198"/>
    </row>
    <row r="239" spans="1:9" ht="15" x14ac:dyDescent="0.25">
      <c r="A239" s="194" t="s">
        <v>450</v>
      </c>
      <c r="B239" s="194">
        <v>331311151</v>
      </c>
      <c r="C239" s="194" t="s">
        <v>214</v>
      </c>
      <c r="D239" s="194" t="s">
        <v>148</v>
      </c>
      <c r="E239" s="194">
        <v>55</v>
      </c>
      <c r="F239" s="194"/>
      <c r="G239" s="194"/>
      <c r="H239" s="194">
        <v>0.121</v>
      </c>
      <c r="I239" s="194">
        <v>6.6349999999999998</v>
      </c>
    </row>
    <row r="240" spans="1:9" ht="15.75" x14ac:dyDescent="0.3">
      <c r="A240" s="194"/>
      <c r="B240" s="194"/>
      <c r="C240" s="197" t="s">
        <v>345</v>
      </c>
      <c r="D240" s="197" t="s">
        <v>344</v>
      </c>
      <c r="E240" s="197" t="s">
        <v>343</v>
      </c>
      <c r="F240" s="198"/>
      <c r="G240" s="198"/>
      <c r="H240" s="198"/>
      <c r="I240" s="198"/>
    </row>
    <row r="241" spans="1:9" ht="15.75" x14ac:dyDescent="0.3">
      <c r="A241" s="194"/>
      <c r="B241" s="194"/>
      <c r="C241" s="197" t="s">
        <v>449</v>
      </c>
      <c r="D241" s="197">
        <v>55</v>
      </c>
      <c r="E241" s="197">
        <v>55</v>
      </c>
      <c r="F241" s="198"/>
      <c r="G241" s="198"/>
      <c r="H241" s="198"/>
      <c r="I241" s="198"/>
    </row>
    <row r="242" spans="1:9" ht="15" x14ac:dyDescent="0.25">
      <c r="A242" s="194" t="s">
        <v>448</v>
      </c>
      <c r="B242" s="194">
        <v>592284070</v>
      </c>
      <c r="C242" s="194" t="s">
        <v>216</v>
      </c>
      <c r="D242" s="194" t="s">
        <v>151</v>
      </c>
      <c r="E242" s="194">
        <v>505</v>
      </c>
      <c r="F242" s="194"/>
      <c r="G242" s="194"/>
      <c r="H242" s="194">
        <v>1.0999999999999999E-2</v>
      </c>
      <c r="I242" s="194">
        <v>5.5549999999999997</v>
      </c>
    </row>
    <row r="243" spans="1:9" ht="15.75" x14ac:dyDescent="0.3">
      <c r="A243" s="194"/>
      <c r="B243" s="194"/>
      <c r="C243" s="194"/>
      <c r="D243" s="194"/>
      <c r="E243" s="194"/>
      <c r="F243" s="196" t="s">
        <v>332</v>
      </c>
      <c r="G243" s="196"/>
      <c r="H243" s="194"/>
      <c r="I243" s="196">
        <v>12.19</v>
      </c>
    </row>
    <row r="244" spans="1:9" ht="15.75" x14ac:dyDescent="0.3">
      <c r="A244" s="196" t="s">
        <v>336</v>
      </c>
      <c r="B244" s="196">
        <v>59000</v>
      </c>
      <c r="C244" s="196" t="s">
        <v>447</v>
      </c>
      <c r="D244" s="198"/>
      <c r="E244" s="198"/>
      <c r="F244" s="198"/>
      <c r="G244" s="198"/>
      <c r="H244" s="198"/>
      <c r="I244" s="198"/>
    </row>
    <row r="245" spans="1:9" ht="15" x14ac:dyDescent="0.25">
      <c r="A245" s="194" t="s">
        <v>446</v>
      </c>
      <c r="B245" s="194">
        <v>593445000</v>
      </c>
      <c r="C245" s="194" t="s">
        <v>218</v>
      </c>
      <c r="D245" s="194" t="s">
        <v>98</v>
      </c>
      <c r="E245" s="194">
        <v>1792.26</v>
      </c>
      <c r="F245" s="194"/>
      <c r="G245" s="194"/>
      <c r="H245" s="194">
        <v>3.3000000000000002E-2</v>
      </c>
      <c r="I245" s="194">
        <v>59.091000000000001</v>
      </c>
    </row>
    <row r="246" spans="1:9" ht="15.75" x14ac:dyDescent="0.3">
      <c r="A246" s="194"/>
      <c r="B246" s="194"/>
      <c r="C246" s="197" t="s">
        <v>345</v>
      </c>
      <c r="D246" s="197" t="s">
        <v>344</v>
      </c>
      <c r="E246" s="197" t="s">
        <v>343</v>
      </c>
      <c r="F246" s="198"/>
      <c r="G246" s="198"/>
      <c r="H246" s="198"/>
      <c r="I246" s="198"/>
    </row>
    <row r="247" spans="1:9" ht="15.75" x14ac:dyDescent="0.3">
      <c r="A247" s="194"/>
      <c r="B247" s="194"/>
      <c r="C247" s="197" t="s">
        <v>445</v>
      </c>
      <c r="D247" s="197" t="s">
        <v>444</v>
      </c>
      <c r="E247" s="197">
        <v>1782</v>
      </c>
      <c r="F247" s="198"/>
      <c r="G247" s="198"/>
      <c r="H247" s="198"/>
      <c r="I247" s="198"/>
    </row>
    <row r="248" spans="1:9" ht="15.75" x14ac:dyDescent="0.3">
      <c r="A248" s="194"/>
      <c r="B248" s="194"/>
      <c r="C248" s="197" t="s">
        <v>443</v>
      </c>
      <c r="D248" s="197" t="s">
        <v>442</v>
      </c>
      <c r="E248" s="197">
        <v>10.26</v>
      </c>
      <c r="F248" s="198"/>
      <c r="G248" s="198"/>
      <c r="H248" s="198"/>
      <c r="I248" s="198"/>
    </row>
    <row r="249" spans="1:9" ht="15.75" x14ac:dyDescent="0.3">
      <c r="A249" s="194"/>
      <c r="B249" s="194"/>
      <c r="C249" s="197"/>
      <c r="D249" s="197"/>
      <c r="E249" s="197">
        <v>0</v>
      </c>
      <c r="F249" s="198"/>
      <c r="G249" s="198"/>
      <c r="H249" s="198"/>
      <c r="I249" s="198"/>
    </row>
    <row r="250" spans="1:9" ht="15.75" x14ac:dyDescent="0.3">
      <c r="A250" s="194"/>
      <c r="B250" s="194"/>
      <c r="C250" s="197"/>
      <c r="D250" s="197" t="s">
        <v>441</v>
      </c>
      <c r="E250" s="197">
        <v>0</v>
      </c>
      <c r="F250" s="198"/>
      <c r="G250" s="198"/>
      <c r="H250" s="198"/>
      <c r="I250" s="198"/>
    </row>
    <row r="251" spans="1:9" ht="15.75" x14ac:dyDescent="0.3">
      <c r="A251" s="194"/>
      <c r="B251" s="194"/>
      <c r="C251" s="197"/>
      <c r="D251" s="197" t="s">
        <v>440</v>
      </c>
      <c r="E251" s="197">
        <v>0</v>
      </c>
      <c r="F251" s="198"/>
      <c r="G251" s="198"/>
      <c r="H251" s="198"/>
      <c r="I251" s="198"/>
    </row>
    <row r="252" spans="1:9" ht="15.75" x14ac:dyDescent="0.3">
      <c r="A252" s="194"/>
      <c r="B252" s="194"/>
      <c r="C252" s="197"/>
      <c r="D252" s="197" t="s">
        <v>439</v>
      </c>
      <c r="E252" s="197">
        <v>0</v>
      </c>
      <c r="F252" s="198"/>
      <c r="G252" s="198"/>
      <c r="H252" s="198"/>
      <c r="I252" s="198"/>
    </row>
    <row r="253" spans="1:9" ht="15.75" x14ac:dyDescent="0.3">
      <c r="A253" s="194"/>
      <c r="B253" s="194"/>
      <c r="C253" s="197"/>
      <c r="D253" s="197" t="s">
        <v>438</v>
      </c>
      <c r="E253" s="197">
        <v>0</v>
      </c>
      <c r="F253" s="198"/>
      <c r="G253" s="198"/>
      <c r="H253" s="198"/>
      <c r="I253" s="198"/>
    </row>
    <row r="254" spans="1:9" ht="15.75" x14ac:dyDescent="0.3">
      <c r="A254" s="194"/>
      <c r="B254" s="194"/>
      <c r="C254" s="197"/>
      <c r="D254" s="197" t="s">
        <v>437</v>
      </c>
      <c r="E254" s="197">
        <v>0</v>
      </c>
      <c r="F254" s="198"/>
      <c r="G254" s="198"/>
      <c r="H254" s="198"/>
      <c r="I254" s="198"/>
    </row>
    <row r="255" spans="1:9" ht="15.75" x14ac:dyDescent="0.3">
      <c r="A255" s="194"/>
      <c r="B255" s="194"/>
      <c r="C255" s="197"/>
      <c r="D255" s="197" t="s">
        <v>436</v>
      </c>
      <c r="E255" s="197">
        <v>0</v>
      </c>
      <c r="F255" s="198"/>
      <c r="G255" s="198"/>
      <c r="H255" s="198"/>
      <c r="I255" s="198"/>
    </row>
    <row r="256" spans="1:9" ht="15.75" x14ac:dyDescent="0.3">
      <c r="A256" s="194"/>
      <c r="B256" s="194"/>
      <c r="C256" s="197"/>
      <c r="D256" s="197" t="s">
        <v>435</v>
      </c>
      <c r="E256" s="197">
        <v>0</v>
      </c>
      <c r="F256" s="198"/>
      <c r="G256" s="198"/>
      <c r="H256" s="198"/>
      <c r="I256" s="198"/>
    </row>
    <row r="257" spans="1:9" ht="15.75" x14ac:dyDescent="0.3">
      <c r="A257" s="194"/>
      <c r="B257" s="194"/>
      <c r="C257" s="197"/>
      <c r="D257" s="197" t="s">
        <v>434</v>
      </c>
      <c r="E257" s="197">
        <v>0</v>
      </c>
      <c r="F257" s="198"/>
      <c r="G257" s="198"/>
      <c r="H257" s="198"/>
      <c r="I257" s="198"/>
    </row>
    <row r="258" spans="1:9" ht="15" x14ac:dyDescent="0.25">
      <c r="A258" s="194" t="s">
        <v>433</v>
      </c>
      <c r="B258" s="194">
        <v>593445001</v>
      </c>
      <c r="C258" s="194" t="s">
        <v>220</v>
      </c>
      <c r="D258" s="194" t="s">
        <v>151</v>
      </c>
      <c r="E258" s="194">
        <v>1</v>
      </c>
      <c r="F258" s="194"/>
      <c r="G258" s="194"/>
      <c r="H258" s="194">
        <v>0.01</v>
      </c>
      <c r="I258" s="194">
        <v>0.01</v>
      </c>
    </row>
    <row r="259" spans="1:9" ht="15.75" x14ac:dyDescent="0.3">
      <c r="A259" s="194"/>
      <c r="B259" s="194"/>
      <c r="C259" s="194"/>
      <c r="D259" s="194"/>
      <c r="E259" s="194"/>
      <c r="F259" s="196" t="s">
        <v>332</v>
      </c>
      <c r="G259" s="196"/>
      <c r="H259" s="194"/>
      <c r="I259" s="196">
        <v>59.100999999999999</v>
      </c>
    </row>
    <row r="260" spans="1:9" ht="15.75" x14ac:dyDescent="0.3">
      <c r="A260" s="196" t="s">
        <v>336</v>
      </c>
      <c r="B260" s="196">
        <v>99000</v>
      </c>
      <c r="C260" s="196" t="s">
        <v>432</v>
      </c>
      <c r="D260" s="198"/>
      <c r="E260" s="198"/>
      <c r="F260" s="198"/>
      <c r="G260" s="198"/>
      <c r="H260" s="198"/>
      <c r="I260" s="198"/>
    </row>
    <row r="261" spans="1:9" ht="15" x14ac:dyDescent="0.25">
      <c r="A261" s="194" t="s">
        <v>431</v>
      </c>
      <c r="B261" s="194">
        <v>998222012</v>
      </c>
      <c r="C261" s="194" t="s">
        <v>222</v>
      </c>
      <c r="D261" s="194" t="s">
        <v>113</v>
      </c>
      <c r="E261" s="194">
        <v>1013.231</v>
      </c>
      <c r="F261" s="194"/>
      <c r="G261" s="194"/>
      <c r="H261" s="194" t="s">
        <v>333</v>
      </c>
      <c r="I261" s="194" t="s">
        <v>333</v>
      </c>
    </row>
    <row r="262" spans="1:9" ht="15.75" x14ac:dyDescent="0.3">
      <c r="A262" s="194"/>
      <c r="B262" s="194"/>
      <c r="C262" s="194"/>
      <c r="D262" s="194"/>
      <c r="E262" s="194"/>
      <c r="F262" s="196" t="s">
        <v>332</v>
      </c>
      <c r="G262" s="196"/>
      <c r="H262" s="194"/>
      <c r="I262" s="196" t="s">
        <v>331</v>
      </c>
    </row>
    <row r="263" spans="1:9" ht="15.75" x14ac:dyDescent="0.3">
      <c r="A263" s="196" t="s">
        <v>336</v>
      </c>
      <c r="B263" s="196">
        <v>96000</v>
      </c>
      <c r="C263" s="196" t="s">
        <v>430</v>
      </c>
      <c r="D263" s="198"/>
      <c r="E263" s="198"/>
      <c r="F263" s="198"/>
      <c r="G263" s="198"/>
      <c r="H263" s="198"/>
      <c r="I263" s="198"/>
    </row>
    <row r="264" spans="1:9" ht="15" x14ac:dyDescent="0.25">
      <c r="A264" s="194" t="s">
        <v>429</v>
      </c>
      <c r="B264" s="194">
        <v>966049831</v>
      </c>
      <c r="C264" s="194" t="s">
        <v>224</v>
      </c>
      <c r="D264" s="194" t="s">
        <v>151</v>
      </c>
      <c r="E264" s="194">
        <v>300</v>
      </c>
      <c r="F264" s="194"/>
      <c r="G264" s="194"/>
      <c r="H264" s="194" t="s">
        <v>333</v>
      </c>
      <c r="I264" s="194" t="s">
        <v>333</v>
      </c>
    </row>
    <row r="265" spans="1:9" ht="15.75" x14ac:dyDescent="0.3">
      <c r="A265" s="194"/>
      <c r="B265" s="194"/>
      <c r="C265" s="197" t="s">
        <v>345</v>
      </c>
      <c r="D265" s="197" t="s">
        <v>344</v>
      </c>
      <c r="E265" s="197" t="s">
        <v>343</v>
      </c>
      <c r="F265" s="198"/>
      <c r="G265" s="198"/>
      <c r="H265" s="198"/>
      <c r="I265" s="198"/>
    </row>
    <row r="266" spans="1:9" ht="15.75" x14ac:dyDescent="0.3">
      <c r="A266" s="194"/>
      <c r="B266" s="194"/>
      <c r="C266" s="197" t="s">
        <v>428</v>
      </c>
      <c r="D266" s="197" t="s">
        <v>427</v>
      </c>
      <c r="E266" s="197">
        <v>300</v>
      </c>
      <c r="F266" s="198"/>
      <c r="G266" s="198"/>
      <c r="H266" s="198"/>
      <c r="I266" s="198"/>
    </row>
    <row r="267" spans="1:9" ht="15" x14ac:dyDescent="0.25">
      <c r="A267" s="194" t="s">
        <v>426</v>
      </c>
      <c r="B267" s="194">
        <v>966071821</v>
      </c>
      <c r="C267" s="194" t="s">
        <v>226</v>
      </c>
      <c r="D267" s="194" t="s">
        <v>148</v>
      </c>
      <c r="E267" s="194">
        <v>65</v>
      </c>
      <c r="F267" s="194"/>
      <c r="G267" s="194"/>
      <c r="H267" s="194" t="s">
        <v>333</v>
      </c>
      <c r="I267" s="194" t="s">
        <v>333</v>
      </c>
    </row>
    <row r="268" spans="1:9" ht="15.75" x14ac:dyDescent="0.3">
      <c r="A268" s="194"/>
      <c r="B268" s="194"/>
      <c r="C268" s="197" t="s">
        <v>345</v>
      </c>
      <c r="D268" s="197" t="s">
        <v>344</v>
      </c>
      <c r="E268" s="197" t="s">
        <v>343</v>
      </c>
      <c r="F268" s="198"/>
      <c r="G268" s="198"/>
      <c r="H268" s="198"/>
      <c r="I268" s="198"/>
    </row>
    <row r="269" spans="1:9" ht="15.75" x14ac:dyDescent="0.3">
      <c r="A269" s="194"/>
      <c r="B269" s="194"/>
      <c r="C269" s="197" t="s">
        <v>425</v>
      </c>
      <c r="D269" s="197">
        <v>65</v>
      </c>
      <c r="E269" s="197">
        <v>65</v>
      </c>
      <c r="F269" s="198"/>
      <c r="G269" s="198"/>
      <c r="H269" s="198"/>
      <c r="I269" s="198"/>
    </row>
    <row r="270" spans="1:9" ht="15" x14ac:dyDescent="0.25">
      <c r="A270" s="194" t="s">
        <v>424</v>
      </c>
      <c r="B270" s="194">
        <v>966071711</v>
      </c>
      <c r="C270" s="194" t="s">
        <v>228</v>
      </c>
      <c r="D270" s="194" t="s">
        <v>151</v>
      </c>
      <c r="E270" s="194">
        <v>22</v>
      </c>
      <c r="F270" s="194"/>
      <c r="G270" s="194"/>
      <c r="H270" s="194" t="s">
        <v>333</v>
      </c>
      <c r="I270" s="194" t="s">
        <v>333</v>
      </c>
    </row>
    <row r="271" spans="1:9" ht="15.75" x14ac:dyDescent="0.3">
      <c r="A271" s="194"/>
      <c r="B271" s="194"/>
      <c r="C271" s="194"/>
      <c r="D271" s="194"/>
      <c r="E271" s="194"/>
      <c r="F271" s="196" t="s">
        <v>332</v>
      </c>
      <c r="G271" s="196"/>
      <c r="H271" s="194"/>
      <c r="I271" s="196" t="s">
        <v>331</v>
      </c>
    </row>
    <row r="272" spans="1:9" ht="15.75" x14ac:dyDescent="0.3">
      <c r="A272" s="194"/>
      <c r="B272" s="194"/>
      <c r="C272" s="194"/>
      <c r="D272" s="194"/>
      <c r="E272" s="196" t="s">
        <v>423</v>
      </c>
      <c r="F272" s="196" t="s">
        <v>422</v>
      </c>
      <c r="G272" s="196"/>
      <c r="H272" s="194"/>
      <c r="I272" s="196">
        <v>71.316000000000003</v>
      </c>
    </row>
    <row r="273" spans="1:9" ht="15.75" x14ac:dyDescent="0.3">
      <c r="A273" s="196" t="s">
        <v>371</v>
      </c>
      <c r="B273" s="196">
        <v>271</v>
      </c>
      <c r="C273" s="196" t="s">
        <v>387</v>
      </c>
      <c r="D273" s="198"/>
      <c r="E273" s="198"/>
      <c r="F273" s="198"/>
      <c r="G273" s="198"/>
      <c r="H273" s="198"/>
      <c r="I273" s="198"/>
    </row>
    <row r="274" spans="1:9" ht="15.75" x14ac:dyDescent="0.3">
      <c r="A274" s="196" t="s">
        <v>336</v>
      </c>
      <c r="B274" s="196">
        <v>21000</v>
      </c>
      <c r="C274" s="196" t="s">
        <v>421</v>
      </c>
      <c r="D274" s="198"/>
      <c r="E274" s="198"/>
      <c r="F274" s="198"/>
      <c r="G274" s="198"/>
      <c r="H274" s="198"/>
      <c r="I274" s="198"/>
    </row>
    <row r="275" spans="1:9" ht="15" x14ac:dyDescent="0.25">
      <c r="A275" s="194" t="s">
        <v>420</v>
      </c>
      <c r="B275" s="194">
        <v>212752212</v>
      </c>
      <c r="C275" s="194" t="s">
        <v>232</v>
      </c>
      <c r="D275" s="194" t="s">
        <v>148</v>
      </c>
      <c r="E275" s="194">
        <v>416</v>
      </c>
      <c r="F275" s="194"/>
      <c r="G275" s="194"/>
      <c r="H275" s="194">
        <v>0.22700000000000001</v>
      </c>
      <c r="I275" s="194">
        <v>94.253</v>
      </c>
    </row>
    <row r="276" spans="1:9" ht="15.75" x14ac:dyDescent="0.3">
      <c r="A276" s="194"/>
      <c r="B276" s="194"/>
      <c r="C276" s="197" t="s">
        <v>345</v>
      </c>
      <c r="D276" s="197" t="s">
        <v>344</v>
      </c>
      <c r="E276" s="197" t="s">
        <v>343</v>
      </c>
      <c r="F276" s="198"/>
      <c r="G276" s="198"/>
      <c r="H276" s="198"/>
      <c r="I276" s="198"/>
    </row>
    <row r="277" spans="1:9" ht="15.75" x14ac:dyDescent="0.3">
      <c r="A277" s="194"/>
      <c r="B277" s="194"/>
      <c r="C277" s="197" t="s">
        <v>419</v>
      </c>
      <c r="D277" s="197" t="s">
        <v>418</v>
      </c>
      <c r="E277" s="197">
        <v>416</v>
      </c>
      <c r="F277" s="198"/>
      <c r="G277" s="198"/>
      <c r="H277" s="198"/>
      <c r="I277" s="198"/>
    </row>
    <row r="278" spans="1:9" ht="15" x14ac:dyDescent="0.25">
      <c r="A278" s="194" t="s">
        <v>417</v>
      </c>
      <c r="B278" s="194">
        <v>212752213</v>
      </c>
      <c r="C278" s="194" t="s">
        <v>235</v>
      </c>
      <c r="D278" s="194" t="s">
        <v>148</v>
      </c>
      <c r="E278" s="194">
        <v>154</v>
      </c>
      <c r="F278" s="194"/>
      <c r="G278" s="194"/>
      <c r="H278" s="194">
        <v>0.23100000000000001</v>
      </c>
      <c r="I278" s="194">
        <v>35.509</v>
      </c>
    </row>
    <row r="279" spans="1:9" ht="15.75" x14ac:dyDescent="0.3">
      <c r="A279" s="194"/>
      <c r="B279" s="194"/>
      <c r="C279" s="197" t="s">
        <v>345</v>
      </c>
      <c r="D279" s="197" t="s">
        <v>344</v>
      </c>
      <c r="E279" s="197" t="s">
        <v>343</v>
      </c>
      <c r="F279" s="198"/>
      <c r="G279" s="198"/>
      <c r="H279" s="198"/>
      <c r="I279" s="198"/>
    </row>
    <row r="280" spans="1:9" ht="15.75" x14ac:dyDescent="0.3">
      <c r="A280" s="194"/>
      <c r="B280" s="194"/>
      <c r="C280" s="197" t="s">
        <v>416</v>
      </c>
      <c r="D280" s="197" t="s">
        <v>415</v>
      </c>
      <c r="E280" s="197">
        <v>154</v>
      </c>
      <c r="F280" s="198"/>
      <c r="G280" s="198"/>
      <c r="H280" s="198"/>
      <c r="I280" s="198"/>
    </row>
    <row r="281" spans="1:9" ht="15" x14ac:dyDescent="0.25">
      <c r="A281" s="194" t="s">
        <v>414</v>
      </c>
      <c r="B281" s="194">
        <v>212972112</v>
      </c>
      <c r="C281" s="194" t="s">
        <v>237</v>
      </c>
      <c r="D281" s="194" t="s">
        <v>148</v>
      </c>
      <c r="E281" s="194">
        <v>416</v>
      </c>
      <c r="F281" s="194"/>
      <c r="G281" s="194"/>
      <c r="H281" s="194">
        <v>0</v>
      </c>
      <c r="I281" s="194">
        <v>4.2000000000000003E-2</v>
      </c>
    </row>
    <row r="282" spans="1:9" ht="15" x14ac:dyDescent="0.25">
      <c r="A282" s="194" t="s">
        <v>413</v>
      </c>
      <c r="B282" s="194">
        <v>212972113</v>
      </c>
      <c r="C282" s="194" t="s">
        <v>239</v>
      </c>
      <c r="D282" s="194" t="s">
        <v>148</v>
      </c>
      <c r="E282" s="194">
        <v>154</v>
      </c>
      <c r="F282" s="194"/>
      <c r="G282" s="194"/>
      <c r="H282" s="194">
        <v>0</v>
      </c>
      <c r="I282" s="194">
        <v>2.5000000000000001E-2</v>
      </c>
    </row>
    <row r="283" spans="1:9" ht="15" x14ac:dyDescent="0.25">
      <c r="A283" s="194" t="s">
        <v>412</v>
      </c>
      <c r="B283" s="194">
        <v>286112241</v>
      </c>
      <c r="C283" s="194" t="s">
        <v>241</v>
      </c>
      <c r="D283" s="194" t="s">
        <v>242</v>
      </c>
      <c r="E283" s="194">
        <v>1</v>
      </c>
      <c r="F283" s="194"/>
      <c r="G283" s="194"/>
      <c r="H283" s="194">
        <v>0.01</v>
      </c>
      <c r="I283" s="194">
        <v>0.01</v>
      </c>
    </row>
    <row r="284" spans="1:9" ht="15.75" x14ac:dyDescent="0.3">
      <c r="A284" s="194"/>
      <c r="B284" s="194"/>
      <c r="C284" s="194"/>
      <c r="D284" s="194"/>
      <c r="E284" s="194"/>
      <c r="F284" s="196" t="s">
        <v>332</v>
      </c>
      <c r="G284" s="196"/>
      <c r="H284" s="194"/>
      <c r="I284" s="196">
        <v>129.839</v>
      </c>
    </row>
    <row r="285" spans="1:9" ht="15.75" x14ac:dyDescent="0.3">
      <c r="A285" s="196" t="s">
        <v>336</v>
      </c>
      <c r="B285" s="196">
        <v>45000</v>
      </c>
      <c r="C285" s="196" t="s">
        <v>411</v>
      </c>
      <c r="D285" s="198"/>
      <c r="E285" s="198"/>
      <c r="F285" s="198"/>
      <c r="G285" s="198"/>
      <c r="H285" s="198"/>
      <c r="I285" s="198"/>
    </row>
    <row r="286" spans="1:9" ht="15" x14ac:dyDescent="0.25">
      <c r="A286" s="194" t="s">
        <v>410</v>
      </c>
      <c r="B286" s="194">
        <v>451541111</v>
      </c>
      <c r="C286" s="194" t="s">
        <v>244</v>
      </c>
      <c r="D286" s="194" t="s">
        <v>84</v>
      </c>
      <c r="E286" s="194">
        <v>7.05</v>
      </c>
      <c r="F286" s="194"/>
      <c r="G286" s="194"/>
      <c r="H286" s="194">
        <v>1.7030000000000001</v>
      </c>
      <c r="I286" s="194">
        <v>12.009</v>
      </c>
    </row>
    <row r="287" spans="1:9" ht="15.75" x14ac:dyDescent="0.3">
      <c r="A287" s="194"/>
      <c r="B287" s="194"/>
      <c r="C287" s="197" t="s">
        <v>345</v>
      </c>
      <c r="D287" s="197" t="s">
        <v>344</v>
      </c>
      <c r="E287" s="197" t="s">
        <v>343</v>
      </c>
      <c r="F287" s="198"/>
      <c r="G287" s="198"/>
      <c r="H287" s="198"/>
      <c r="I287" s="198"/>
    </row>
    <row r="288" spans="1:9" ht="15.75" x14ac:dyDescent="0.3">
      <c r="A288" s="194"/>
      <c r="B288" s="194"/>
      <c r="C288" s="197" t="s">
        <v>390</v>
      </c>
      <c r="D288" s="197" t="s">
        <v>409</v>
      </c>
      <c r="E288" s="197">
        <v>7.05</v>
      </c>
      <c r="F288" s="198"/>
      <c r="G288" s="198"/>
      <c r="H288" s="198"/>
      <c r="I288" s="198"/>
    </row>
    <row r="289" spans="1:9" ht="15" x14ac:dyDescent="0.25">
      <c r="A289" s="194" t="s">
        <v>408</v>
      </c>
      <c r="B289" s="194">
        <v>452311131</v>
      </c>
      <c r="C289" s="194" t="s">
        <v>246</v>
      </c>
      <c r="D289" s="194" t="s">
        <v>84</v>
      </c>
      <c r="E289" s="194">
        <v>0.11700000000000001</v>
      </c>
      <c r="F289" s="194"/>
      <c r="G289" s="194"/>
      <c r="H289" s="194" t="s">
        <v>333</v>
      </c>
      <c r="I289" s="194" t="s">
        <v>333</v>
      </c>
    </row>
    <row r="290" spans="1:9" ht="15.75" x14ac:dyDescent="0.3">
      <c r="A290" s="194"/>
      <c r="B290" s="194"/>
      <c r="C290" s="197" t="s">
        <v>345</v>
      </c>
      <c r="D290" s="197" t="s">
        <v>344</v>
      </c>
      <c r="E290" s="197" t="s">
        <v>343</v>
      </c>
      <c r="F290" s="198"/>
      <c r="G290" s="198"/>
      <c r="H290" s="198"/>
      <c r="I290" s="198"/>
    </row>
    <row r="291" spans="1:9" ht="15.75" x14ac:dyDescent="0.3">
      <c r="A291" s="194"/>
      <c r="B291" s="194"/>
      <c r="C291" s="197" t="s">
        <v>395</v>
      </c>
      <c r="D291" s="197" t="s">
        <v>407</v>
      </c>
      <c r="E291" s="197">
        <v>0.11700000000000001</v>
      </c>
      <c r="F291" s="198"/>
      <c r="G291" s="198"/>
      <c r="H291" s="198"/>
      <c r="I291" s="198"/>
    </row>
    <row r="292" spans="1:9" ht="15" x14ac:dyDescent="0.25">
      <c r="A292" s="194" t="s">
        <v>406</v>
      </c>
      <c r="B292" s="194">
        <v>451572111</v>
      </c>
      <c r="C292" s="194" t="s">
        <v>248</v>
      </c>
      <c r="D292" s="194" t="s">
        <v>84</v>
      </c>
      <c r="E292" s="194">
        <v>4</v>
      </c>
      <c r="F292" s="194"/>
      <c r="G292" s="194"/>
      <c r="H292" s="194">
        <v>1.891</v>
      </c>
      <c r="I292" s="194">
        <v>7.5629999999999997</v>
      </c>
    </row>
    <row r="293" spans="1:9" ht="15.75" x14ac:dyDescent="0.3">
      <c r="A293" s="194"/>
      <c r="B293" s="194"/>
      <c r="C293" s="197" t="s">
        <v>345</v>
      </c>
      <c r="D293" s="197" t="s">
        <v>344</v>
      </c>
      <c r="E293" s="197" t="s">
        <v>343</v>
      </c>
      <c r="F293" s="198"/>
      <c r="G293" s="198"/>
      <c r="H293" s="198"/>
      <c r="I293" s="198"/>
    </row>
    <row r="294" spans="1:9" ht="15.75" x14ac:dyDescent="0.3">
      <c r="A294" s="194"/>
      <c r="B294" s="194"/>
      <c r="C294" s="197" t="s">
        <v>376</v>
      </c>
      <c r="D294" s="197" t="s">
        <v>405</v>
      </c>
      <c r="E294" s="197">
        <v>4</v>
      </c>
      <c r="F294" s="198"/>
      <c r="G294" s="198"/>
      <c r="H294" s="198"/>
      <c r="I294" s="198"/>
    </row>
    <row r="295" spans="1:9" ht="15.75" x14ac:dyDescent="0.3">
      <c r="A295" s="194"/>
      <c r="B295" s="194"/>
      <c r="C295" s="194"/>
      <c r="D295" s="194"/>
      <c r="E295" s="194"/>
      <c r="F295" s="196" t="s">
        <v>332</v>
      </c>
      <c r="G295" s="196"/>
      <c r="H295" s="194"/>
      <c r="I295" s="196">
        <v>19.571999999999999</v>
      </c>
    </row>
    <row r="296" spans="1:9" ht="15.75" x14ac:dyDescent="0.3">
      <c r="A296" s="196" t="s">
        <v>336</v>
      </c>
      <c r="B296" s="196">
        <v>89000</v>
      </c>
      <c r="C296" s="196" t="s">
        <v>397</v>
      </c>
      <c r="D296" s="198"/>
      <c r="E296" s="198"/>
      <c r="F296" s="198"/>
      <c r="G296" s="198"/>
      <c r="H296" s="198"/>
      <c r="I296" s="198"/>
    </row>
    <row r="297" spans="1:9" ht="15" x14ac:dyDescent="0.25">
      <c r="A297" s="194" t="s">
        <v>404</v>
      </c>
      <c r="B297" s="194">
        <v>899721111</v>
      </c>
      <c r="C297" s="194" t="s">
        <v>250</v>
      </c>
      <c r="D297" s="194" t="s">
        <v>148</v>
      </c>
      <c r="E297" s="194">
        <v>50</v>
      </c>
      <c r="F297" s="194"/>
      <c r="G297" s="194"/>
      <c r="H297" s="194">
        <v>0</v>
      </c>
      <c r="I297" s="194">
        <v>0.01</v>
      </c>
    </row>
    <row r="298" spans="1:9" ht="15.75" x14ac:dyDescent="0.3">
      <c r="A298" s="194"/>
      <c r="B298" s="194"/>
      <c r="C298" s="197" t="s">
        <v>345</v>
      </c>
      <c r="D298" s="197" t="s">
        <v>344</v>
      </c>
      <c r="E298" s="197" t="s">
        <v>343</v>
      </c>
      <c r="F298" s="198"/>
      <c r="G298" s="198"/>
      <c r="H298" s="198"/>
      <c r="I298" s="198"/>
    </row>
    <row r="299" spans="1:9" ht="15.75" x14ac:dyDescent="0.3">
      <c r="A299" s="194"/>
      <c r="B299" s="194"/>
      <c r="C299" s="197" t="s">
        <v>376</v>
      </c>
      <c r="D299" s="197">
        <v>50</v>
      </c>
      <c r="E299" s="197">
        <v>50</v>
      </c>
      <c r="F299" s="198"/>
      <c r="G299" s="198"/>
      <c r="H299" s="198"/>
      <c r="I299" s="198"/>
    </row>
    <row r="300" spans="1:9" ht="15" x14ac:dyDescent="0.25">
      <c r="A300" s="194" t="s">
        <v>403</v>
      </c>
      <c r="B300" s="194">
        <v>899722114</v>
      </c>
      <c r="C300" s="194" t="s">
        <v>252</v>
      </c>
      <c r="D300" s="194" t="s">
        <v>148</v>
      </c>
      <c r="E300" s="194">
        <v>50</v>
      </c>
      <c r="F300" s="194"/>
      <c r="G300" s="194"/>
      <c r="H300" s="194">
        <v>0</v>
      </c>
      <c r="I300" s="194">
        <v>7.0000000000000001E-3</v>
      </c>
    </row>
    <row r="301" spans="1:9" ht="15" x14ac:dyDescent="0.25">
      <c r="A301" s="194" t="s">
        <v>402</v>
      </c>
      <c r="B301" s="194">
        <v>899623151</v>
      </c>
      <c r="C301" s="194" t="s">
        <v>254</v>
      </c>
      <c r="D301" s="194" t="s">
        <v>84</v>
      </c>
      <c r="E301" s="194">
        <v>0.125</v>
      </c>
      <c r="F301" s="194"/>
      <c r="G301" s="194"/>
      <c r="H301" s="194">
        <v>2.2559999999999998</v>
      </c>
      <c r="I301" s="194">
        <v>0.28199999999999997</v>
      </c>
    </row>
    <row r="302" spans="1:9" ht="15.75" x14ac:dyDescent="0.3">
      <c r="A302" s="194"/>
      <c r="B302" s="194"/>
      <c r="C302" s="197" t="s">
        <v>345</v>
      </c>
      <c r="D302" s="197" t="s">
        <v>344</v>
      </c>
      <c r="E302" s="197" t="s">
        <v>343</v>
      </c>
      <c r="F302" s="198"/>
      <c r="G302" s="198"/>
      <c r="H302" s="198"/>
      <c r="I302" s="198"/>
    </row>
    <row r="303" spans="1:9" ht="15.75" x14ac:dyDescent="0.3">
      <c r="A303" s="194"/>
      <c r="B303" s="194"/>
      <c r="C303" s="197" t="s">
        <v>376</v>
      </c>
      <c r="D303" s="197" t="s">
        <v>401</v>
      </c>
      <c r="E303" s="197">
        <v>0.125</v>
      </c>
      <c r="F303" s="198"/>
      <c r="G303" s="198"/>
      <c r="H303" s="198"/>
      <c r="I303" s="198"/>
    </row>
    <row r="304" spans="1:9" ht="15.75" x14ac:dyDescent="0.3">
      <c r="A304" s="194"/>
      <c r="B304" s="194"/>
      <c r="C304" s="194"/>
      <c r="D304" s="194"/>
      <c r="E304" s="194"/>
      <c r="F304" s="196" t="s">
        <v>332</v>
      </c>
      <c r="G304" s="196"/>
      <c r="H304" s="194"/>
      <c r="I304" s="196">
        <v>0.29899999999999999</v>
      </c>
    </row>
    <row r="305" spans="1:9" ht="15.75" x14ac:dyDescent="0.3">
      <c r="A305" s="196" t="s">
        <v>336</v>
      </c>
      <c r="B305" s="196">
        <v>87000</v>
      </c>
      <c r="C305" s="196" t="s">
        <v>400</v>
      </c>
      <c r="D305" s="198"/>
      <c r="E305" s="198"/>
      <c r="F305" s="198"/>
      <c r="G305" s="198"/>
      <c r="H305" s="198"/>
      <c r="I305" s="198"/>
    </row>
    <row r="306" spans="1:9" ht="15" x14ac:dyDescent="0.25">
      <c r="A306" s="194" t="s">
        <v>399</v>
      </c>
      <c r="B306" s="194">
        <v>871171121</v>
      </c>
      <c r="C306" s="194" t="s">
        <v>256</v>
      </c>
      <c r="D306" s="194" t="s">
        <v>148</v>
      </c>
      <c r="E306" s="194">
        <v>50</v>
      </c>
      <c r="F306" s="194"/>
      <c r="G306" s="194"/>
      <c r="H306" s="194" t="s">
        <v>333</v>
      </c>
      <c r="I306" s="194" t="s">
        <v>333</v>
      </c>
    </row>
    <row r="307" spans="1:9" ht="15.75" x14ac:dyDescent="0.3">
      <c r="A307" s="194"/>
      <c r="B307" s="194"/>
      <c r="C307" s="197" t="s">
        <v>345</v>
      </c>
      <c r="D307" s="197" t="s">
        <v>344</v>
      </c>
      <c r="E307" s="197" t="s">
        <v>343</v>
      </c>
      <c r="F307" s="198"/>
      <c r="G307" s="198"/>
      <c r="H307" s="198"/>
      <c r="I307" s="198"/>
    </row>
    <row r="308" spans="1:9" ht="15.75" x14ac:dyDescent="0.3">
      <c r="A308" s="194"/>
      <c r="B308" s="194"/>
      <c r="C308" s="197" t="s">
        <v>376</v>
      </c>
      <c r="D308" s="197">
        <v>50</v>
      </c>
      <c r="E308" s="197">
        <v>50</v>
      </c>
      <c r="F308" s="198"/>
      <c r="G308" s="198"/>
      <c r="H308" s="198"/>
      <c r="I308" s="198"/>
    </row>
    <row r="309" spans="1:9" ht="15" x14ac:dyDescent="0.25">
      <c r="A309" s="194" t="s">
        <v>398</v>
      </c>
      <c r="B309" s="194">
        <v>286158550</v>
      </c>
      <c r="C309" s="194" t="s">
        <v>258</v>
      </c>
      <c r="D309" s="194" t="s">
        <v>148</v>
      </c>
      <c r="E309" s="194">
        <v>50</v>
      </c>
      <c r="F309" s="194"/>
      <c r="G309" s="194"/>
      <c r="H309" s="194">
        <v>1E-3</v>
      </c>
      <c r="I309" s="194">
        <v>2.9000000000000001E-2</v>
      </c>
    </row>
    <row r="310" spans="1:9" ht="15.75" x14ac:dyDescent="0.3">
      <c r="A310" s="194"/>
      <c r="B310" s="194"/>
      <c r="C310" s="194"/>
      <c r="D310" s="194"/>
      <c r="E310" s="194"/>
      <c r="F310" s="196" t="s">
        <v>332</v>
      </c>
      <c r="G310" s="196"/>
      <c r="H310" s="194"/>
      <c r="I310" s="196">
        <v>2.9000000000000001E-2</v>
      </c>
    </row>
    <row r="311" spans="1:9" ht="15.75" x14ac:dyDescent="0.3">
      <c r="A311" s="196" t="s">
        <v>336</v>
      </c>
      <c r="B311" s="196">
        <v>89000</v>
      </c>
      <c r="C311" s="196" t="s">
        <v>397</v>
      </c>
      <c r="D311" s="198"/>
      <c r="E311" s="198"/>
      <c r="F311" s="198"/>
      <c r="G311" s="198"/>
      <c r="H311" s="198"/>
      <c r="I311" s="198"/>
    </row>
    <row r="312" spans="1:9" ht="15" x14ac:dyDescent="0.25">
      <c r="A312" s="194" t="s">
        <v>396</v>
      </c>
      <c r="B312" s="194">
        <v>894811131</v>
      </c>
      <c r="C312" s="194" t="s">
        <v>260</v>
      </c>
      <c r="D312" s="194" t="s">
        <v>151</v>
      </c>
      <c r="E312" s="194">
        <v>2</v>
      </c>
      <c r="F312" s="194"/>
      <c r="G312" s="194"/>
      <c r="H312" s="194">
        <v>3.4000000000000002E-2</v>
      </c>
      <c r="I312" s="194">
        <v>6.7000000000000004E-2</v>
      </c>
    </row>
    <row r="313" spans="1:9" ht="15.75" x14ac:dyDescent="0.3">
      <c r="A313" s="194"/>
      <c r="B313" s="194"/>
      <c r="C313" s="197" t="s">
        <v>345</v>
      </c>
      <c r="D313" s="197" t="s">
        <v>344</v>
      </c>
      <c r="E313" s="197" t="s">
        <v>343</v>
      </c>
      <c r="F313" s="198"/>
      <c r="G313" s="198"/>
      <c r="H313" s="198"/>
      <c r="I313" s="198"/>
    </row>
    <row r="314" spans="1:9" ht="15.75" x14ac:dyDescent="0.3">
      <c r="A314" s="194"/>
      <c r="B314" s="194"/>
      <c r="C314" s="197" t="s">
        <v>395</v>
      </c>
      <c r="D314" s="197">
        <v>2</v>
      </c>
      <c r="E314" s="197">
        <v>2</v>
      </c>
      <c r="F314" s="198"/>
      <c r="G314" s="198"/>
      <c r="H314" s="198"/>
      <c r="I314" s="198"/>
    </row>
    <row r="315" spans="1:9" ht="15" x14ac:dyDescent="0.25">
      <c r="A315" s="194" t="s">
        <v>394</v>
      </c>
      <c r="B315" s="194">
        <v>894812249</v>
      </c>
      <c r="C315" s="194" t="s">
        <v>262</v>
      </c>
      <c r="D315" s="194" t="s">
        <v>151</v>
      </c>
      <c r="E315" s="194">
        <v>2</v>
      </c>
      <c r="F315" s="194"/>
      <c r="G315" s="194"/>
      <c r="H315" s="194" t="s">
        <v>333</v>
      </c>
      <c r="I315" s="194" t="s">
        <v>333</v>
      </c>
    </row>
    <row r="316" spans="1:9" ht="15" x14ac:dyDescent="0.25">
      <c r="A316" s="194" t="s">
        <v>393</v>
      </c>
      <c r="B316" s="194">
        <v>894812312</v>
      </c>
      <c r="C316" s="194" t="s">
        <v>264</v>
      </c>
      <c r="D316" s="194" t="s">
        <v>151</v>
      </c>
      <c r="E316" s="194">
        <v>2</v>
      </c>
      <c r="F316" s="194"/>
      <c r="G316" s="194"/>
      <c r="H316" s="194">
        <v>0.106</v>
      </c>
      <c r="I316" s="194">
        <v>0.21099999999999999</v>
      </c>
    </row>
    <row r="317" spans="1:9" ht="15" x14ac:dyDescent="0.25">
      <c r="A317" s="194" t="s">
        <v>392</v>
      </c>
      <c r="B317" s="194">
        <v>894812339</v>
      </c>
      <c r="C317" s="194" t="s">
        <v>266</v>
      </c>
      <c r="D317" s="194" t="s">
        <v>151</v>
      </c>
      <c r="E317" s="194">
        <v>2</v>
      </c>
      <c r="F317" s="194"/>
      <c r="G317" s="194"/>
      <c r="H317" s="194" t="s">
        <v>333</v>
      </c>
      <c r="I317" s="194" t="s">
        <v>333</v>
      </c>
    </row>
    <row r="318" spans="1:9" ht="15" x14ac:dyDescent="0.25">
      <c r="A318" s="194" t="s">
        <v>391</v>
      </c>
      <c r="B318" s="194">
        <v>895972113</v>
      </c>
      <c r="C318" s="194" t="s">
        <v>268</v>
      </c>
      <c r="D318" s="194" t="s">
        <v>269</v>
      </c>
      <c r="E318" s="194">
        <v>1</v>
      </c>
      <c r="F318" s="194"/>
      <c r="G318" s="194"/>
      <c r="H318" s="194">
        <v>11.510999999999999</v>
      </c>
      <c r="I318" s="194">
        <v>11.510999999999999</v>
      </c>
    </row>
    <row r="319" spans="1:9" ht="15.75" x14ac:dyDescent="0.3">
      <c r="A319" s="194"/>
      <c r="B319" s="194"/>
      <c r="C319" s="197" t="s">
        <v>345</v>
      </c>
      <c r="D319" s="197" t="s">
        <v>344</v>
      </c>
      <c r="E319" s="197" t="s">
        <v>343</v>
      </c>
      <c r="F319" s="198"/>
      <c r="G319" s="198"/>
      <c r="H319" s="198"/>
      <c r="I319" s="198"/>
    </row>
    <row r="320" spans="1:9" ht="15.75" x14ac:dyDescent="0.3">
      <c r="A320" s="194"/>
      <c r="B320" s="194"/>
      <c r="C320" s="197" t="s">
        <v>390</v>
      </c>
      <c r="D320" s="197" t="s">
        <v>389</v>
      </c>
      <c r="E320" s="197">
        <v>1</v>
      </c>
      <c r="F320" s="198"/>
      <c r="G320" s="198"/>
      <c r="H320" s="198"/>
      <c r="I320" s="198"/>
    </row>
    <row r="321" spans="1:9" ht="15.75" x14ac:dyDescent="0.3">
      <c r="A321" s="194"/>
      <c r="B321" s="194"/>
      <c r="C321" s="194"/>
      <c r="D321" s="194"/>
      <c r="E321" s="194"/>
      <c r="F321" s="196" t="s">
        <v>332</v>
      </c>
      <c r="G321" s="196"/>
      <c r="H321" s="194"/>
      <c r="I321" s="196">
        <v>11.789</v>
      </c>
    </row>
    <row r="322" spans="1:9" ht="15.75" x14ac:dyDescent="0.3">
      <c r="A322" s="194"/>
      <c r="B322" s="194"/>
      <c r="C322" s="194"/>
      <c r="D322" s="194"/>
      <c r="E322" s="196" t="s">
        <v>388</v>
      </c>
      <c r="F322" s="196" t="s">
        <v>387</v>
      </c>
      <c r="G322" s="196"/>
      <c r="H322" s="194"/>
      <c r="I322" s="196">
        <v>161.52799999999999</v>
      </c>
    </row>
    <row r="323" spans="1:9" ht="15.75" x14ac:dyDescent="0.3">
      <c r="A323" s="196" t="s">
        <v>386</v>
      </c>
      <c r="B323" s="198"/>
      <c r="C323" s="198"/>
      <c r="D323" s="198"/>
      <c r="E323" s="198"/>
      <c r="F323" s="198"/>
      <c r="G323" s="198"/>
      <c r="H323" s="198"/>
      <c r="I323" s="198"/>
    </row>
    <row r="324" spans="1:9" ht="15.75" x14ac:dyDescent="0.3">
      <c r="A324" s="196" t="s">
        <v>371</v>
      </c>
      <c r="B324" s="196">
        <v>721</v>
      </c>
      <c r="C324" s="196" t="s">
        <v>372</v>
      </c>
      <c r="D324" s="198"/>
      <c r="E324" s="198"/>
      <c r="F324" s="198"/>
      <c r="G324" s="198"/>
      <c r="H324" s="198"/>
      <c r="I324" s="198"/>
    </row>
    <row r="325" spans="1:9" ht="15.75" x14ac:dyDescent="0.3">
      <c r="A325" s="196" t="s">
        <v>363</v>
      </c>
      <c r="B325" s="196" t="s">
        <v>385</v>
      </c>
      <c r="C325" s="196" t="s">
        <v>378</v>
      </c>
      <c r="D325" s="198"/>
      <c r="E325" s="198"/>
      <c r="F325" s="198"/>
      <c r="G325" s="198"/>
      <c r="H325" s="198"/>
      <c r="I325" s="198"/>
    </row>
    <row r="326" spans="1:9" ht="15" x14ac:dyDescent="0.25">
      <c r="A326" s="194" t="s">
        <v>384</v>
      </c>
      <c r="B326" s="194">
        <v>722230105</v>
      </c>
      <c r="C326" s="194" t="s">
        <v>275</v>
      </c>
      <c r="D326" s="194" t="s">
        <v>151</v>
      </c>
      <c r="E326" s="194">
        <v>1</v>
      </c>
      <c r="F326" s="194"/>
      <c r="G326" s="194"/>
      <c r="H326" s="194">
        <v>2E-3</v>
      </c>
      <c r="I326" s="194">
        <v>2E-3</v>
      </c>
    </row>
    <row r="327" spans="1:9" ht="15" x14ac:dyDescent="0.25">
      <c r="A327" s="194" t="s">
        <v>383</v>
      </c>
      <c r="B327" s="194">
        <v>722220235</v>
      </c>
      <c r="C327" s="194" t="s">
        <v>278</v>
      </c>
      <c r="D327" s="194" t="s">
        <v>151</v>
      </c>
      <c r="E327" s="194">
        <v>1</v>
      </c>
      <c r="F327" s="194"/>
      <c r="G327" s="194"/>
      <c r="H327" s="194">
        <v>0</v>
      </c>
      <c r="I327" s="194" t="s">
        <v>333</v>
      </c>
    </row>
    <row r="328" spans="1:9" ht="15" x14ac:dyDescent="0.25">
      <c r="A328" s="194" t="s">
        <v>382</v>
      </c>
      <c r="B328" s="194">
        <v>998722101</v>
      </c>
      <c r="C328" s="194" t="s">
        <v>280</v>
      </c>
      <c r="D328" s="194" t="s">
        <v>113</v>
      </c>
      <c r="E328" s="194">
        <v>3.0000000000000001E-3</v>
      </c>
      <c r="F328" s="194"/>
      <c r="G328" s="194"/>
      <c r="H328" s="194" t="s">
        <v>333</v>
      </c>
      <c r="I328" s="194" t="s">
        <v>333</v>
      </c>
    </row>
    <row r="329" spans="1:9" ht="15.75" x14ac:dyDescent="0.3">
      <c r="A329" s="194"/>
      <c r="B329" s="194"/>
      <c r="C329" s="194"/>
      <c r="D329" s="194"/>
      <c r="E329" s="194"/>
      <c r="F329" s="196" t="s">
        <v>359</v>
      </c>
      <c r="G329" s="196"/>
      <c r="H329" s="194"/>
      <c r="I329" s="196">
        <v>2E-3</v>
      </c>
    </row>
    <row r="330" spans="1:9" ht="15.75" x14ac:dyDescent="0.3">
      <c r="A330" s="196" t="s">
        <v>363</v>
      </c>
      <c r="B330" s="196" t="s">
        <v>381</v>
      </c>
      <c r="C330" s="196" t="s">
        <v>378</v>
      </c>
      <c r="D330" s="198"/>
      <c r="E330" s="198"/>
      <c r="F330" s="198"/>
      <c r="G330" s="198"/>
      <c r="H330" s="198"/>
      <c r="I330" s="198"/>
    </row>
    <row r="331" spans="1:9" ht="15" x14ac:dyDescent="0.25">
      <c r="A331" s="194" t="s">
        <v>380</v>
      </c>
      <c r="B331" s="194">
        <v>722220863</v>
      </c>
      <c r="C331" s="194" t="s">
        <v>282</v>
      </c>
      <c r="D331" s="194" t="s">
        <v>151</v>
      </c>
      <c r="E331" s="194">
        <v>1</v>
      </c>
      <c r="F331" s="194"/>
      <c r="G331" s="194"/>
      <c r="H331" s="194" t="s">
        <v>333</v>
      </c>
      <c r="I331" s="194" t="s">
        <v>333</v>
      </c>
    </row>
    <row r="332" spans="1:9" ht="15.75" x14ac:dyDescent="0.3">
      <c r="A332" s="194"/>
      <c r="B332" s="194"/>
      <c r="C332" s="194"/>
      <c r="D332" s="194"/>
      <c r="E332" s="194"/>
      <c r="F332" s="196" t="s">
        <v>359</v>
      </c>
      <c r="G332" s="196"/>
      <c r="H332" s="194"/>
      <c r="I332" s="196" t="s">
        <v>331</v>
      </c>
    </row>
    <row r="333" spans="1:9" ht="15.75" x14ac:dyDescent="0.3">
      <c r="A333" s="196" t="s">
        <v>363</v>
      </c>
      <c r="B333" s="196" t="s">
        <v>379</v>
      </c>
      <c r="C333" s="196" t="s">
        <v>378</v>
      </c>
      <c r="D333" s="198"/>
      <c r="E333" s="198"/>
      <c r="F333" s="198"/>
      <c r="G333" s="198"/>
      <c r="H333" s="198"/>
      <c r="I333" s="198"/>
    </row>
    <row r="334" spans="1:9" ht="15" x14ac:dyDescent="0.25">
      <c r="A334" s="194" t="s">
        <v>377</v>
      </c>
      <c r="B334" s="194">
        <v>722171915</v>
      </c>
      <c r="C334" s="194" t="s">
        <v>284</v>
      </c>
      <c r="D334" s="194" t="s">
        <v>151</v>
      </c>
      <c r="E334" s="194">
        <v>1</v>
      </c>
      <c r="F334" s="194"/>
      <c r="G334" s="194"/>
      <c r="H334" s="194" t="s">
        <v>333</v>
      </c>
      <c r="I334" s="194" t="s">
        <v>333</v>
      </c>
    </row>
    <row r="335" spans="1:9" ht="15.75" x14ac:dyDescent="0.3">
      <c r="A335" s="194"/>
      <c r="B335" s="194"/>
      <c r="C335" s="197" t="s">
        <v>345</v>
      </c>
      <c r="D335" s="197" t="s">
        <v>344</v>
      </c>
      <c r="E335" s="197" t="s">
        <v>343</v>
      </c>
      <c r="F335" s="198"/>
      <c r="G335" s="198"/>
      <c r="H335" s="198"/>
      <c r="I335" s="198"/>
    </row>
    <row r="336" spans="1:9" ht="15.75" x14ac:dyDescent="0.3">
      <c r="A336" s="194"/>
      <c r="B336" s="194"/>
      <c r="C336" s="197" t="s">
        <v>376</v>
      </c>
      <c r="D336" s="197">
        <v>1</v>
      </c>
      <c r="E336" s="197">
        <v>1</v>
      </c>
      <c r="F336" s="198"/>
      <c r="G336" s="198"/>
      <c r="H336" s="198"/>
      <c r="I336" s="198"/>
    </row>
    <row r="337" spans="1:9" ht="15" x14ac:dyDescent="0.25">
      <c r="A337" s="194" t="s">
        <v>375</v>
      </c>
      <c r="B337" s="194">
        <v>722170957</v>
      </c>
      <c r="C337" s="194" t="s">
        <v>286</v>
      </c>
      <c r="D337" s="194" t="s">
        <v>151</v>
      </c>
      <c r="E337" s="194">
        <v>1</v>
      </c>
      <c r="F337" s="194"/>
      <c r="G337" s="194"/>
      <c r="H337" s="194">
        <v>1E-3</v>
      </c>
      <c r="I337" s="194">
        <v>1E-3</v>
      </c>
    </row>
    <row r="338" spans="1:9" ht="15" x14ac:dyDescent="0.25">
      <c r="A338" s="194" t="s">
        <v>374</v>
      </c>
      <c r="B338" s="194">
        <v>722220995</v>
      </c>
      <c r="C338" s="194" t="s">
        <v>288</v>
      </c>
      <c r="D338" s="194" t="s">
        <v>151</v>
      </c>
      <c r="E338" s="194">
        <v>1</v>
      </c>
      <c r="F338" s="194"/>
      <c r="G338" s="194"/>
      <c r="H338" s="194">
        <v>0</v>
      </c>
      <c r="I338" s="194" t="s">
        <v>333</v>
      </c>
    </row>
    <row r="339" spans="1:9" ht="15.75" x14ac:dyDescent="0.3">
      <c r="A339" s="194"/>
      <c r="B339" s="194"/>
      <c r="C339" s="194"/>
      <c r="D339" s="194"/>
      <c r="E339" s="194"/>
      <c r="F339" s="196" t="s">
        <v>359</v>
      </c>
      <c r="G339" s="196"/>
      <c r="H339" s="194"/>
      <c r="I339" s="196">
        <v>1E-3</v>
      </c>
    </row>
    <row r="340" spans="1:9" ht="15.75" x14ac:dyDescent="0.3">
      <c r="A340" s="194"/>
      <c r="B340" s="194"/>
      <c r="C340" s="194"/>
      <c r="D340" s="194"/>
      <c r="E340" s="196" t="s">
        <v>373</v>
      </c>
      <c r="F340" s="196" t="s">
        <v>372</v>
      </c>
      <c r="G340" s="196"/>
      <c r="H340" s="194"/>
      <c r="I340" s="196">
        <v>3.0000000000000001E-3</v>
      </c>
    </row>
    <row r="341" spans="1:9" ht="15.75" x14ac:dyDescent="0.3">
      <c r="A341" s="196" t="s">
        <v>371</v>
      </c>
      <c r="B341" s="196">
        <v>767</v>
      </c>
      <c r="C341" s="196" t="s">
        <v>370</v>
      </c>
      <c r="D341" s="198"/>
      <c r="E341" s="198"/>
      <c r="F341" s="198"/>
      <c r="G341" s="198"/>
      <c r="H341" s="198"/>
      <c r="I341" s="198"/>
    </row>
    <row r="342" spans="1:9" ht="15.75" x14ac:dyDescent="0.3">
      <c r="A342" s="196" t="s">
        <v>363</v>
      </c>
      <c r="B342" s="196" t="s">
        <v>369</v>
      </c>
      <c r="C342" s="196" t="s">
        <v>368</v>
      </c>
      <c r="D342" s="198"/>
      <c r="E342" s="198"/>
      <c r="F342" s="198"/>
      <c r="G342" s="198"/>
      <c r="H342" s="198"/>
      <c r="I342" s="198"/>
    </row>
    <row r="343" spans="1:9" ht="15" x14ac:dyDescent="0.25">
      <c r="A343" s="194" t="s">
        <v>367</v>
      </c>
      <c r="B343" s="194">
        <v>767911180</v>
      </c>
      <c r="C343" s="194" t="s">
        <v>292</v>
      </c>
      <c r="D343" s="194" t="s">
        <v>293</v>
      </c>
      <c r="E343" s="194">
        <v>1</v>
      </c>
      <c r="F343" s="194"/>
      <c r="G343" s="194"/>
      <c r="H343" s="194" t="s">
        <v>333</v>
      </c>
      <c r="I343" s="194" t="s">
        <v>333</v>
      </c>
    </row>
    <row r="344" spans="1:9" ht="15.75" x14ac:dyDescent="0.3">
      <c r="A344" s="194"/>
      <c r="B344" s="194"/>
      <c r="C344" s="197" t="s">
        <v>345</v>
      </c>
      <c r="D344" s="197" t="s">
        <v>344</v>
      </c>
      <c r="E344" s="197" t="s">
        <v>343</v>
      </c>
      <c r="F344" s="198"/>
      <c r="G344" s="198"/>
      <c r="H344" s="198"/>
      <c r="I344" s="198"/>
    </row>
    <row r="345" spans="1:9" ht="15.75" x14ac:dyDescent="0.3">
      <c r="A345" s="194"/>
      <c r="B345" s="194"/>
      <c r="C345" s="197" t="s">
        <v>366</v>
      </c>
      <c r="D345" s="197" t="s">
        <v>365</v>
      </c>
      <c r="E345" s="197">
        <v>1</v>
      </c>
      <c r="F345" s="198"/>
      <c r="G345" s="198"/>
      <c r="H345" s="198"/>
      <c r="I345" s="198"/>
    </row>
    <row r="346" spans="1:9" ht="15" x14ac:dyDescent="0.25">
      <c r="A346" s="194" t="s">
        <v>364</v>
      </c>
      <c r="B346" s="194">
        <v>998767101</v>
      </c>
      <c r="C346" s="194" t="s">
        <v>296</v>
      </c>
      <c r="D346" s="194" t="s">
        <v>113</v>
      </c>
      <c r="E346" s="194">
        <v>0</v>
      </c>
      <c r="F346" s="194"/>
      <c r="G346" s="194"/>
      <c r="H346" s="194" t="s">
        <v>333</v>
      </c>
      <c r="I346" s="194" t="s">
        <v>333</v>
      </c>
    </row>
    <row r="347" spans="1:9" ht="15.75" x14ac:dyDescent="0.3">
      <c r="A347" s="194"/>
      <c r="B347" s="194"/>
      <c r="C347" s="194"/>
      <c r="D347" s="194"/>
      <c r="E347" s="194"/>
      <c r="F347" s="196" t="s">
        <v>359</v>
      </c>
      <c r="G347" s="196"/>
      <c r="H347" s="194"/>
      <c r="I347" s="196" t="s">
        <v>331</v>
      </c>
    </row>
    <row r="348" spans="1:9" ht="15.75" x14ac:dyDescent="0.3">
      <c r="A348" s="196" t="s">
        <v>363</v>
      </c>
      <c r="B348" s="196" t="s">
        <v>362</v>
      </c>
      <c r="C348" s="196" t="s">
        <v>361</v>
      </c>
      <c r="D348" s="198"/>
      <c r="E348" s="198"/>
      <c r="F348" s="198"/>
      <c r="G348" s="198"/>
      <c r="H348" s="198"/>
      <c r="I348" s="198"/>
    </row>
    <row r="349" spans="1:9" ht="15" x14ac:dyDescent="0.25">
      <c r="A349" s="194" t="s">
        <v>360</v>
      </c>
      <c r="B349" s="194">
        <v>767920220</v>
      </c>
      <c r="C349" s="194" t="s">
        <v>298</v>
      </c>
      <c r="D349" s="194" t="s">
        <v>151</v>
      </c>
      <c r="E349" s="194">
        <v>1</v>
      </c>
      <c r="F349" s="194"/>
      <c r="G349" s="194"/>
      <c r="H349" s="194" t="s">
        <v>333</v>
      </c>
      <c r="I349" s="194" t="s">
        <v>333</v>
      </c>
    </row>
    <row r="350" spans="1:9" ht="15.75" x14ac:dyDescent="0.3">
      <c r="A350" s="194"/>
      <c r="B350" s="194"/>
      <c r="C350" s="194"/>
      <c r="D350" s="194"/>
      <c r="E350" s="194"/>
      <c r="F350" s="196" t="s">
        <v>359</v>
      </c>
      <c r="G350" s="196"/>
      <c r="H350" s="194"/>
      <c r="I350" s="196" t="s">
        <v>331</v>
      </c>
    </row>
    <row r="351" spans="1:9" ht="15.75" x14ac:dyDescent="0.3">
      <c r="A351" s="194"/>
      <c r="B351" s="194"/>
      <c r="C351" s="194"/>
      <c r="D351" s="194"/>
      <c r="E351" s="196" t="s">
        <v>358</v>
      </c>
      <c r="F351" s="196" t="s">
        <v>357</v>
      </c>
      <c r="G351" s="196"/>
      <c r="H351" s="194"/>
      <c r="I351" s="196" t="s">
        <v>331</v>
      </c>
    </row>
    <row r="352" spans="1:9" ht="15.75" x14ac:dyDescent="0.3">
      <c r="A352" s="196" t="s">
        <v>356</v>
      </c>
      <c r="B352" s="198"/>
      <c r="C352" s="198"/>
      <c r="D352" s="198"/>
      <c r="E352" s="198"/>
      <c r="F352" s="198"/>
      <c r="G352" s="198"/>
      <c r="H352" s="198"/>
      <c r="I352" s="198"/>
    </row>
    <row r="353" spans="1:9" ht="15.75" x14ac:dyDescent="0.3">
      <c r="A353" s="196" t="s">
        <v>349</v>
      </c>
      <c r="B353" s="196">
        <v>155</v>
      </c>
      <c r="C353" s="196" t="s">
        <v>350</v>
      </c>
      <c r="D353" s="198"/>
      <c r="E353" s="198"/>
      <c r="F353" s="198"/>
      <c r="G353" s="198"/>
      <c r="H353" s="198"/>
      <c r="I353" s="198"/>
    </row>
    <row r="354" spans="1:9" ht="15.75" x14ac:dyDescent="0.3">
      <c r="A354" s="196" t="s">
        <v>336</v>
      </c>
      <c r="B354" s="196">
        <v>99990</v>
      </c>
      <c r="C354" s="196" t="s">
        <v>355</v>
      </c>
      <c r="D354" s="198"/>
      <c r="E354" s="198"/>
      <c r="F354" s="198"/>
      <c r="G354" s="198"/>
      <c r="H354" s="198"/>
      <c r="I354" s="198"/>
    </row>
    <row r="355" spans="1:9" ht="15" x14ac:dyDescent="0.25">
      <c r="A355" s="194" t="s">
        <v>354</v>
      </c>
      <c r="B355" s="194">
        <v>210990000</v>
      </c>
      <c r="C355" s="194" t="s">
        <v>303</v>
      </c>
      <c r="D355" s="194" t="s">
        <v>293</v>
      </c>
      <c r="E355" s="194">
        <v>1</v>
      </c>
      <c r="F355" s="194"/>
      <c r="G355" s="194"/>
      <c r="H355" s="194" t="s">
        <v>333</v>
      </c>
      <c r="I355" s="194" t="s">
        <v>333</v>
      </c>
    </row>
    <row r="356" spans="1:9" ht="15.75" x14ac:dyDescent="0.3">
      <c r="A356" s="194"/>
      <c r="B356" s="194"/>
      <c r="C356" s="197" t="s">
        <v>345</v>
      </c>
      <c r="D356" s="197" t="s">
        <v>344</v>
      </c>
      <c r="E356" s="197" t="s">
        <v>343</v>
      </c>
      <c r="F356" s="198"/>
      <c r="G356" s="198"/>
      <c r="H356" s="198"/>
      <c r="I356" s="198"/>
    </row>
    <row r="357" spans="1:9" ht="15.75" x14ac:dyDescent="0.3">
      <c r="A357" s="194"/>
      <c r="B357" s="194"/>
      <c r="C357" s="197" t="s">
        <v>353</v>
      </c>
      <c r="D357" s="197" t="s">
        <v>352</v>
      </c>
      <c r="E357" s="197">
        <v>1</v>
      </c>
      <c r="F357" s="198"/>
      <c r="G357" s="198"/>
      <c r="H357" s="198"/>
      <c r="I357" s="198"/>
    </row>
    <row r="358" spans="1:9" ht="15.75" x14ac:dyDescent="0.3">
      <c r="A358" s="194"/>
      <c r="B358" s="194"/>
      <c r="C358" s="194"/>
      <c r="D358" s="194"/>
      <c r="E358" s="194"/>
      <c r="F358" s="196" t="s">
        <v>332</v>
      </c>
      <c r="G358" s="196"/>
      <c r="H358" s="194"/>
      <c r="I358" s="196" t="s">
        <v>331</v>
      </c>
    </row>
    <row r="359" spans="1:9" ht="15.75" x14ac:dyDescent="0.3">
      <c r="A359" s="194"/>
      <c r="B359" s="194"/>
      <c r="C359" s="194"/>
      <c r="D359" s="194"/>
      <c r="E359" s="196" t="s">
        <v>351</v>
      </c>
      <c r="F359" s="196" t="s">
        <v>350</v>
      </c>
      <c r="G359" s="196"/>
      <c r="H359" s="194"/>
      <c r="I359" s="196" t="s">
        <v>331</v>
      </c>
    </row>
    <row r="360" spans="1:9" ht="15.75" x14ac:dyDescent="0.3">
      <c r="A360" s="194"/>
      <c r="B360" s="194"/>
      <c r="C360" s="194"/>
      <c r="D360" s="194"/>
      <c r="E360" s="196" t="s">
        <v>328</v>
      </c>
      <c r="F360" s="194"/>
      <c r="G360" s="196"/>
      <c r="H360" s="194"/>
      <c r="I360" s="196" t="s">
        <v>331</v>
      </c>
    </row>
    <row r="361" spans="1:9" ht="15.75" x14ac:dyDescent="0.3">
      <c r="A361" s="196" t="s">
        <v>349</v>
      </c>
      <c r="B361" s="196">
        <v>202</v>
      </c>
      <c r="C361" s="196" t="s">
        <v>348</v>
      </c>
      <c r="D361" s="198"/>
      <c r="E361" s="198"/>
      <c r="F361" s="198"/>
      <c r="G361" s="198"/>
      <c r="H361" s="198"/>
      <c r="I361" s="198"/>
    </row>
    <row r="362" spans="1:9" ht="15.75" x14ac:dyDescent="0.3">
      <c r="A362" s="196" t="s">
        <v>336</v>
      </c>
      <c r="B362" s="196">
        <v>46020</v>
      </c>
      <c r="C362" s="196" t="s">
        <v>347</v>
      </c>
      <c r="D362" s="198"/>
      <c r="E362" s="198"/>
      <c r="F362" s="198"/>
      <c r="G362" s="198"/>
      <c r="H362" s="198"/>
      <c r="I362" s="198"/>
    </row>
    <row r="363" spans="1:9" ht="15" x14ac:dyDescent="0.25">
      <c r="A363" s="194" t="s">
        <v>346</v>
      </c>
      <c r="B363" s="194">
        <v>460200163</v>
      </c>
      <c r="C363" s="194" t="s">
        <v>308</v>
      </c>
      <c r="D363" s="194" t="s">
        <v>148</v>
      </c>
      <c r="E363" s="194">
        <v>7</v>
      </c>
      <c r="F363" s="194"/>
      <c r="G363" s="194"/>
      <c r="H363" s="194" t="s">
        <v>333</v>
      </c>
      <c r="I363" s="194" t="s">
        <v>333</v>
      </c>
    </row>
    <row r="364" spans="1:9" ht="15.75" x14ac:dyDescent="0.3">
      <c r="A364" s="194"/>
      <c r="B364" s="194"/>
      <c r="C364" s="197" t="s">
        <v>345</v>
      </c>
      <c r="D364" s="197" t="s">
        <v>344</v>
      </c>
      <c r="E364" s="197" t="s">
        <v>343</v>
      </c>
      <c r="F364" s="198"/>
      <c r="G364" s="198"/>
      <c r="H364" s="198"/>
      <c r="I364" s="198"/>
    </row>
    <row r="365" spans="1:9" ht="15.75" x14ac:dyDescent="0.3">
      <c r="A365" s="194"/>
      <c r="B365" s="194"/>
      <c r="C365" s="197"/>
      <c r="D365" s="197" t="s">
        <v>342</v>
      </c>
      <c r="E365" s="197">
        <v>7</v>
      </c>
      <c r="F365" s="198"/>
      <c r="G365" s="198"/>
      <c r="H365" s="198"/>
      <c r="I365" s="198"/>
    </row>
    <row r="366" spans="1:9" ht="15.75" x14ac:dyDescent="0.3">
      <c r="A366" s="194"/>
      <c r="B366" s="194"/>
      <c r="C366" s="194"/>
      <c r="D366" s="194"/>
      <c r="E366" s="194"/>
      <c r="F366" s="196" t="s">
        <v>332</v>
      </c>
      <c r="G366" s="196"/>
      <c r="H366" s="194"/>
      <c r="I366" s="196" t="s">
        <v>331</v>
      </c>
    </row>
    <row r="367" spans="1:9" ht="15.75" x14ac:dyDescent="0.3">
      <c r="A367" s="196" t="s">
        <v>336</v>
      </c>
      <c r="B367" s="196">
        <v>46042</v>
      </c>
      <c r="C367" s="196" t="s">
        <v>341</v>
      </c>
      <c r="D367" s="198"/>
      <c r="E367" s="198"/>
      <c r="F367" s="198"/>
      <c r="G367" s="198"/>
      <c r="H367" s="198"/>
      <c r="I367" s="198"/>
    </row>
    <row r="368" spans="1:9" ht="15" x14ac:dyDescent="0.25">
      <c r="A368" s="194" t="s">
        <v>340</v>
      </c>
      <c r="B368" s="194">
        <v>460421001</v>
      </c>
      <c r="C368" s="194" t="s">
        <v>311</v>
      </c>
      <c r="D368" s="194" t="s">
        <v>148</v>
      </c>
      <c r="E368" s="194">
        <v>7</v>
      </c>
      <c r="F368" s="194"/>
      <c r="G368" s="194"/>
      <c r="H368" s="194">
        <v>6.5000000000000002E-2</v>
      </c>
      <c r="I368" s="194">
        <v>0.45500000000000002</v>
      </c>
    </row>
    <row r="369" spans="1:9" ht="15.75" x14ac:dyDescent="0.3">
      <c r="A369" s="194"/>
      <c r="B369" s="194"/>
      <c r="C369" s="194"/>
      <c r="D369" s="194"/>
      <c r="E369" s="194"/>
      <c r="F369" s="196" t="s">
        <v>332</v>
      </c>
      <c r="G369" s="196"/>
      <c r="H369" s="194"/>
      <c r="I369" s="196">
        <v>0.45500000000000002</v>
      </c>
    </row>
    <row r="370" spans="1:9" ht="15.75" x14ac:dyDescent="0.3">
      <c r="A370" s="196" t="s">
        <v>336</v>
      </c>
      <c r="B370" s="196">
        <v>46051</v>
      </c>
      <c r="C370" s="196" t="s">
        <v>339</v>
      </c>
      <c r="D370" s="198"/>
      <c r="E370" s="198"/>
      <c r="F370" s="198"/>
      <c r="G370" s="198"/>
      <c r="H370" s="198"/>
      <c r="I370" s="198"/>
    </row>
    <row r="371" spans="1:9" ht="15" x14ac:dyDescent="0.25">
      <c r="A371" s="194" t="s">
        <v>338</v>
      </c>
      <c r="B371" s="194">
        <v>460510201</v>
      </c>
      <c r="C371" s="194" t="s">
        <v>313</v>
      </c>
      <c r="D371" s="194" t="s">
        <v>148</v>
      </c>
      <c r="E371" s="194">
        <v>6</v>
      </c>
      <c r="F371" s="194"/>
      <c r="G371" s="194"/>
      <c r="H371" s="194">
        <v>4.3999999999999997E-2</v>
      </c>
      <c r="I371" s="194">
        <v>0.26400000000000001</v>
      </c>
    </row>
    <row r="372" spans="1:9" ht="15" x14ac:dyDescent="0.25">
      <c r="A372" s="194" t="s">
        <v>337</v>
      </c>
      <c r="B372" s="194">
        <v>592131000</v>
      </c>
      <c r="C372" s="194" t="s">
        <v>315</v>
      </c>
      <c r="D372" s="194" t="s">
        <v>151</v>
      </c>
      <c r="E372" s="194">
        <v>6</v>
      </c>
      <c r="F372" s="194"/>
      <c r="G372" s="194"/>
      <c r="H372" s="194">
        <v>3.2000000000000001E-2</v>
      </c>
      <c r="I372" s="194">
        <v>0.192</v>
      </c>
    </row>
    <row r="373" spans="1:9" ht="15.75" x14ac:dyDescent="0.3">
      <c r="A373" s="194"/>
      <c r="B373" s="194"/>
      <c r="C373" s="194"/>
      <c r="D373" s="194"/>
      <c r="E373" s="194"/>
      <c r="F373" s="196" t="s">
        <v>332</v>
      </c>
      <c r="G373" s="196"/>
      <c r="H373" s="194"/>
      <c r="I373" s="196">
        <v>0.45600000000000002</v>
      </c>
    </row>
    <row r="374" spans="1:9" ht="15.75" x14ac:dyDescent="0.3">
      <c r="A374" s="196" t="s">
        <v>336</v>
      </c>
      <c r="B374" s="196">
        <v>46056</v>
      </c>
      <c r="C374" s="196" t="s">
        <v>335</v>
      </c>
      <c r="D374" s="198"/>
      <c r="E374" s="198"/>
      <c r="F374" s="198"/>
      <c r="G374" s="198"/>
      <c r="H374" s="198"/>
      <c r="I374" s="198"/>
    </row>
    <row r="375" spans="1:9" ht="15" x14ac:dyDescent="0.25">
      <c r="A375" s="194" t="s">
        <v>334</v>
      </c>
      <c r="B375" s="194">
        <v>460560163</v>
      </c>
      <c r="C375" s="194" t="s">
        <v>317</v>
      </c>
      <c r="D375" s="194" t="s">
        <v>148</v>
      </c>
      <c r="E375" s="194">
        <v>7</v>
      </c>
      <c r="F375" s="194"/>
      <c r="G375" s="194"/>
      <c r="H375" s="194" t="s">
        <v>333</v>
      </c>
      <c r="I375" s="194" t="s">
        <v>333</v>
      </c>
    </row>
    <row r="376" spans="1:9" ht="15.75" x14ac:dyDescent="0.3">
      <c r="A376" s="194"/>
      <c r="B376" s="194"/>
      <c r="C376" s="194"/>
      <c r="D376" s="194"/>
      <c r="E376" s="194"/>
      <c r="F376" s="196" t="s">
        <v>332</v>
      </c>
      <c r="G376" s="196"/>
      <c r="H376" s="194"/>
      <c r="I376" s="196" t="s">
        <v>331</v>
      </c>
    </row>
    <row r="377" spans="1:9" ht="15.75" x14ac:dyDescent="0.3">
      <c r="A377" s="194"/>
      <c r="B377" s="194"/>
      <c r="C377" s="194"/>
      <c r="D377" s="194"/>
      <c r="E377" s="196" t="s">
        <v>330</v>
      </c>
      <c r="F377" s="196" t="s">
        <v>329</v>
      </c>
      <c r="G377" s="196"/>
      <c r="H377" s="194"/>
      <c r="I377" s="196">
        <v>0.91100000000000003</v>
      </c>
    </row>
    <row r="378" spans="1:9" ht="15.75" x14ac:dyDescent="0.3">
      <c r="A378" s="194"/>
      <c r="B378" s="194"/>
      <c r="C378" s="194"/>
      <c r="D378" s="194"/>
      <c r="E378" s="196" t="s">
        <v>328</v>
      </c>
      <c r="F378" s="194"/>
      <c r="G378" s="196"/>
      <c r="H378" s="194"/>
      <c r="I378" s="196">
        <v>0.91100000000000003</v>
      </c>
    </row>
    <row r="379" spans="1:9" ht="15.75" x14ac:dyDescent="0.3">
      <c r="A379" s="194"/>
      <c r="B379" s="194"/>
      <c r="C379" s="194"/>
      <c r="D379" s="194"/>
      <c r="E379" s="196" t="s">
        <v>327</v>
      </c>
      <c r="F379" s="194"/>
      <c r="G379" s="196"/>
      <c r="H379" s="194"/>
      <c r="I379" s="196">
        <v>1014.145</v>
      </c>
    </row>
    <row r="381" spans="1:9" x14ac:dyDescent="0.2">
      <c r="C381" s="192"/>
      <c r="D381" s="192"/>
      <c r="E381" s="192"/>
    </row>
    <row r="382" spans="1:9" x14ac:dyDescent="0.2">
      <c r="C382" s="192"/>
      <c r="D382" s="192"/>
      <c r="E382" s="192"/>
    </row>
    <row r="383" spans="1:9" x14ac:dyDescent="0.2">
      <c r="C383" s="192"/>
      <c r="D383" s="192"/>
      <c r="E383" s="192"/>
    </row>
    <row r="384" spans="1:9" x14ac:dyDescent="0.2">
      <c r="C384" s="192"/>
      <c r="D384" s="192"/>
      <c r="E384" s="192"/>
    </row>
    <row r="386" spans="1:9" x14ac:dyDescent="0.2">
      <c r="C386" s="192"/>
      <c r="D386" s="192"/>
      <c r="E386" s="192"/>
    </row>
    <row r="387" spans="1:9" x14ac:dyDescent="0.2">
      <c r="C387" s="192"/>
      <c r="D387" s="192"/>
      <c r="E387" s="192"/>
    </row>
    <row r="389" spans="1:9" x14ac:dyDescent="0.2">
      <c r="F389" s="191"/>
      <c r="G389" s="191"/>
      <c r="I389" s="191"/>
    </row>
    <row r="390" spans="1:9" x14ac:dyDescent="0.2">
      <c r="A390" s="191"/>
      <c r="B390" s="191"/>
      <c r="C390" s="191"/>
    </row>
    <row r="393" spans="1:9" x14ac:dyDescent="0.2">
      <c r="F393" s="191"/>
      <c r="G393" s="191"/>
      <c r="I393" s="191"/>
    </row>
    <row r="394" spans="1:9" x14ac:dyDescent="0.2">
      <c r="E394" s="191"/>
      <c r="F394" s="191"/>
      <c r="G394" s="191"/>
      <c r="I394" s="191"/>
    </row>
    <row r="395" spans="1:9" x14ac:dyDescent="0.2">
      <c r="A395" s="191"/>
    </row>
    <row r="396" spans="1:9" x14ac:dyDescent="0.2">
      <c r="A396" s="191"/>
      <c r="B396" s="191"/>
      <c r="C396" s="191"/>
    </row>
    <row r="397" spans="1:9" x14ac:dyDescent="0.2">
      <c r="A397" s="191"/>
      <c r="B397" s="191"/>
      <c r="C397" s="191"/>
    </row>
    <row r="399" spans="1:9" x14ac:dyDescent="0.2">
      <c r="C399" s="192"/>
      <c r="D399" s="192"/>
      <c r="E399" s="192"/>
    </row>
    <row r="400" spans="1:9" x14ac:dyDescent="0.2">
      <c r="C400" s="192"/>
      <c r="D400" s="192"/>
      <c r="E400" s="192"/>
    </row>
    <row r="403" spans="1:9" x14ac:dyDescent="0.2">
      <c r="F403" s="191"/>
      <c r="G403" s="191"/>
      <c r="I403" s="191"/>
    </row>
    <row r="404" spans="1:9" x14ac:dyDescent="0.2">
      <c r="A404" s="191"/>
      <c r="B404" s="191"/>
      <c r="C404" s="191"/>
    </row>
    <row r="406" spans="1:9" x14ac:dyDescent="0.2">
      <c r="F406" s="191"/>
      <c r="G406" s="191"/>
      <c r="I406" s="191"/>
    </row>
    <row r="407" spans="1:9" x14ac:dyDescent="0.2">
      <c r="A407" s="191"/>
      <c r="B407" s="191"/>
      <c r="C407" s="191"/>
    </row>
    <row r="409" spans="1:9" x14ac:dyDescent="0.2">
      <c r="C409" s="192"/>
      <c r="D409" s="192"/>
      <c r="E409" s="192"/>
    </row>
    <row r="410" spans="1:9" x14ac:dyDescent="0.2">
      <c r="C410" s="192"/>
      <c r="D410" s="192"/>
      <c r="E410" s="192"/>
    </row>
    <row r="419" spans="1:9" x14ac:dyDescent="0.2">
      <c r="F419" s="191"/>
      <c r="G419" s="191"/>
      <c r="I419" s="191"/>
    </row>
    <row r="420" spans="1:9" x14ac:dyDescent="0.2">
      <c r="A420" s="191"/>
      <c r="B420" s="191"/>
      <c r="C420" s="191"/>
    </row>
    <row r="423" spans="1:9" x14ac:dyDescent="0.2">
      <c r="F423" s="191"/>
      <c r="G423" s="191"/>
      <c r="I423" s="191"/>
    </row>
    <row r="424" spans="1:9" x14ac:dyDescent="0.2">
      <c r="E424" s="191"/>
      <c r="F424" s="191"/>
      <c r="G424" s="191"/>
      <c r="I424" s="191"/>
    </row>
    <row r="425" spans="1:9" x14ac:dyDescent="0.2">
      <c r="A425" s="191"/>
    </row>
    <row r="434" spans="1:5" x14ac:dyDescent="0.2">
      <c r="A434" s="191"/>
    </row>
    <row r="435" spans="1:5" x14ac:dyDescent="0.2">
      <c r="A435" s="191"/>
      <c r="B435" s="191"/>
      <c r="C435" s="191"/>
    </row>
    <row r="436" spans="1:5" x14ac:dyDescent="0.2">
      <c r="A436" s="191"/>
      <c r="B436" s="191"/>
      <c r="C436" s="191"/>
    </row>
    <row r="438" spans="1:5" x14ac:dyDescent="0.2">
      <c r="C438" s="192"/>
      <c r="D438" s="192"/>
      <c r="E438" s="192"/>
    </row>
    <row r="439" spans="1:5" x14ac:dyDescent="0.2">
      <c r="C439" s="192"/>
      <c r="D439" s="192"/>
      <c r="E439" s="192"/>
    </row>
    <row r="440" spans="1:5" x14ac:dyDescent="0.2">
      <c r="C440" s="192"/>
      <c r="D440" s="192"/>
      <c r="E440" s="192"/>
    </row>
    <row r="443" spans="1:5" x14ac:dyDescent="0.2">
      <c r="C443" s="192"/>
      <c r="D443" s="192"/>
      <c r="E443" s="192"/>
    </row>
    <row r="444" spans="1:5" x14ac:dyDescent="0.2">
      <c r="C444" s="192"/>
      <c r="D444" s="192"/>
      <c r="E444" s="192"/>
    </row>
    <row r="445" spans="1:5" x14ac:dyDescent="0.2">
      <c r="C445" s="192"/>
      <c r="D445" s="192"/>
      <c r="E445" s="192"/>
    </row>
    <row r="446" spans="1:5" x14ac:dyDescent="0.2">
      <c r="C446" s="192"/>
      <c r="D446" s="192"/>
      <c r="E446" s="192"/>
    </row>
    <row r="450" spans="3:5" x14ac:dyDescent="0.2">
      <c r="C450" s="192"/>
      <c r="D450" s="192"/>
      <c r="E450" s="192"/>
    </row>
    <row r="451" spans="3:5" x14ac:dyDescent="0.2">
      <c r="C451" s="192"/>
      <c r="D451" s="192"/>
      <c r="E451" s="192"/>
    </row>
    <row r="452" spans="3:5" x14ac:dyDescent="0.2">
      <c r="C452" s="192"/>
      <c r="D452" s="192"/>
      <c r="E452" s="192"/>
    </row>
    <row r="453" spans="3:5" x14ac:dyDescent="0.2">
      <c r="C453" s="192"/>
      <c r="D453" s="192"/>
      <c r="E453" s="192"/>
    </row>
    <row r="457" spans="3:5" x14ac:dyDescent="0.2">
      <c r="C457" s="192"/>
      <c r="D457" s="192"/>
      <c r="E457" s="192"/>
    </row>
    <row r="458" spans="3:5" x14ac:dyDescent="0.2">
      <c r="C458" s="192"/>
      <c r="D458" s="192"/>
      <c r="E458" s="192"/>
    </row>
    <row r="462" spans="3:5" x14ac:dyDescent="0.2">
      <c r="C462" s="192"/>
      <c r="D462" s="192"/>
      <c r="E462" s="192"/>
    </row>
    <row r="463" spans="3:5" x14ac:dyDescent="0.2">
      <c r="C463" s="192"/>
      <c r="D463" s="192"/>
      <c r="E463" s="192"/>
    </row>
    <row r="464" spans="3:5" x14ac:dyDescent="0.2">
      <c r="C464" s="192"/>
      <c r="D464" s="192"/>
      <c r="E464" s="192"/>
    </row>
    <row r="466" spans="1:9" x14ac:dyDescent="0.2">
      <c r="C466" s="192"/>
      <c r="D466" s="192"/>
      <c r="E466" s="192"/>
    </row>
    <row r="467" spans="1:9" x14ac:dyDescent="0.2">
      <c r="C467" s="192"/>
      <c r="D467" s="192"/>
      <c r="E467" s="192"/>
    </row>
    <row r="469" spans="1:9" x14ac:dyDescent="0.2">
      <c r="C469" s="192"/>
      <c r="D469" s="192"/>
      <c r="E469" s="192"/>
    </row>
    <row r="470" spans="1:9" x14ac:dyDescent="0.2">
      <c r="C470" s="192"/>
      <c r="D470" s="192"/>
      <c r="E470" s="192"/>
    </row>
    <row r="471" spans="1:9" x14ac:dyDescent="0.2">
      <c r="C471" s="192"/>
      <c r="D471" s="192"/>
      <c r="E471" s="192"/>
    </row>
    <row r="472" spans="1:9" x14ac:dyDescent="0.2">
      <c r="C472" s="192"/>
      <c r="D472" s="192"/>
      <c r="E472" s="192"/>
    </row>
    <row r="473" spans="1:9" x14ac:dyDescent="0.2">
      <c r="F473" s="191"/>
      <c r="G473" s="191"/>
      <c r="I473" s="191"/>
    </row>
    <row r="474" spans="1:9" x14ac:dyDescent="0.2">
      <c r="A474" s="191"/>
      <c r="B474" s="191"/>
      <c r="C474" s="191"/>
    </row>
    <row r="476" spans="1:9" x14ac:dyDescent="0.2">
      <c r="F476" s="191"/>
      <c r="G476" s="191"/>
      <c r="I476" s="191"/>
    </row>
    <row r="477" spans="1:9" x14ac:dyDescent="0.2">
      <c r="E477" s="191"/>
      <c r="F477" s="191"/>
      <c r="G477" s="191"/>
      <c r="I477" s="191"/>
    </row>
    <row r="479" spans="1:9" x14ac:dyDescent="0.2">
      <c r="A479" s="191"/>
      <c r="B479" s="191"/>
      <c r="C479" s="191"/>
    </row>
    <row r="480" spans="1:9" x14ac:dyDescent="0.2">
      <c r="A480" s="191"/>
      <c r="B480" s="191"/>
      <c r="C480" s="191"/>
    </row>
    <row r="482" spans="1:9" x14ac:dyDescent="0.2">
      <c r="F482" s="191"/>
      <c r="G482" s="191"/>
      <c r="I482" s="191"/>
    </row>
    <row r="483" spans="1:9" x14ac:dyDescent="0.2">
      <c r="E483" s="191"/>
      <c r="F483" s="191"/>
      <c r="G483" s="191"/>
      <c r="I483" s="191"/>
    </row>
    <row r="485" spans="1:9" x14ac:dyDescent="0.2">
      <c r="A485" s="191"/>
      <c r="B485" s="191"/>
      <c r="C485" s="191"/>
    </row>
    <row r="486" spans="1:9" x14ac:dyDescent="0.2">
      <c r="A486" s="191"/>
      <c r="B486" s="191"/>
      <c r="C486" s="191"/>
    </row>
    <row r="488" spans="1:9" x14ac:dyDescent="0.2">
      <c r="C488" s="192"/>
      <c r="D488" s="192"/>
      <c r="E488" s="192"/>
    </row>
    <row r="489" spans="1:9" x14ac:dyDescent="0.2">
      <c r="C489" s="192"/>
      <c r="D489" s="192"/>
      <c r="E489" s="192"/>
    </row>
    <row r="492" spans="1:9" x14ac:dyDescent="0.2">
      <c r="C492" s="192"/>
      <c r="D492" s="192"/>
      <c r="E492" s="192"/>
    </row>
    <row r="493" spans="1:9" x14ac:dyDescent="0.2">
      <c r="C493" s="192"/>
      <c r="D493" s="192"/>
      <c r="E493" s="192"/>
    </row>
    <row r="495" spans="1:9" x14ac:dyDescent="0.2">
      <c r="C495" s="192"/>
      <c r="D495" s="192"/>
      <c r="E495" s="192"/>
    </row>
    <row r="496" spans="1:9" x14ac:dyDescent="0.2">
      <c r="C496" s="192"/>
      <c r="D496" s="192"/>
      <c r="E496" s="192"/>
    </row>
    <row r="497" spans="3:5" x14ac:dyDescent="0.2">
      <c r="C497" s="192"/>
      <c r="D497" s="192"/>
      <c r="E497" s="192"/>
    </row>
    <row r="499" spans="3:5" x14ac:dyDescent="0.2">
      <c r="C499" s="192"/>
      <c r="D499" s="192"/>
      <c r="E499" s="192"/>
    </row>
    <row r="500" spans="3:5" x14ac:dyDescent="0.2">
      <c r="C500" s="192"/>
      <c r="D500" s="192"/>
      <c r="E500" s="192"/>
    </row>
    <row r="502" spans="3:5" x14ac:dyDescent="0.2">
      <c r="C502" s="192"/>
      <c r="D502" s="192"/>
      <c r="E502" s="192"/>
    </row>
    <row r="503" spans="3:5" x14ac:dyDescent="0.2">
      <c r="C503" s="192"/>
      <c r="D503" s="192"/>
      <c r="E503" s="192"/>
    </row>
    <row r="507" spans="3:5" x14ac:dyDescent="0.2">
      <c r="C507" s="192"/>
      <c r="D507" s="192"/>
      <c r="E507" s="192"/>
    </row>
    <row r="508" spans="3:5" x14ac:dyDescent="0.2">
      <c r="C508" s="192"/>
      <c r="D508" s="192"/>
      <c r="E508" s="192"/>
    </row>
    <row r="513" spans="3:5" x14ac:dyDescent="0.2">
      <c r="C513" s="192"/>
      <c r="D513" s="192"/>
      <c r="E513" s="192"/>
    </row>
    <row r="514" spans="3:5" x14ac:dyDescent="0.2">
      <c r="C514" s="192"/>
      <c r="D514" s="192"/>
      <c r="E514" s="192"/>
    </row>
    <row r="515" spans="3:5" x14ac:dyDescent="0.2">
      <c r="C515" s="192"/>
      <c r="D515" s="192"/>
      <c r="E515" s="192"/>
    </row>
    <row r="519" spans="3:5" x14ac:dyDescent="0.2">
      <c r="C519" s="192"/>
      <c r="D519" s="192"/>
      <c r="E519" s="192"/>
    </row>
    <row r="520" spans="3:5" x14ac:dyDescent="0.2">
      <c r="C520" s="192"/>
      <c r="D520" s="192"/>
      <c r="E520" s="192"/>
    </row>
    <row r="523" spans="3:5" x14ac:dyDescent="0.2">
      <c r="C523" s="192"/>
      <c r="D523" s="192"/>
      <c r="E523" s="192"/>
    </row>
    <row r="524" spans="3:5" x14ac:dyDescent="0.2">
      <c r="C524" s="192"/>
      <c r="D524" s="192"/>
      <c r="E524" s="192"/>
    </row>
    <row r="527" spans="3:5" x14ac:dyDescent="0.2">
      <c r="C527" s="192"/>
      <c r="D527" s="192"/>
      <c r="E527" s="192"/>
    </row>
    <row r="528" spans="3:5" x14ac:dyDescent="0.2">
      <c r="C528" s="192"/>
      <c r="D528" s="192"/>
      <c r="E528" s="192"/>
    </row>
    <row r="529" spans="3:5" x14ac:dyDescent="0.2">
      <c r="C529" s="192"/>
      <c r="D529" s="192"/>
      <c r="E529" s="192"/>
    </row>
    <row r="531" spans="3:5" x14ac:dyDescent="0.2">
      <c r="C531" s="192"/>
      <c r="D531" s="192"/>
      <c r="E531" s="192"/>
    </row>
    <row r="532" spans="3:5" x14ac:dyDescent="0.2">
      <c r="C532" s="192"/>
      <c r="D532" s="192"/>
      <c r="E532" s="192"/>
    </row>
    <row r="533" spans="3:5" x14ac:dyDescent="0.2">
      <c r="C533" s="192"/>
      <c r="D533" s="193"/>
      <c r="E533" s="192"/>
    </row>
    <row r="534" spans="3:5" x14ac:dyDescent="0.2">
      <c r="C534" s="192"/>
      <c r="D534" s="193"/>
      <c r="E534" s="192"/>
    </row>
    <row r="536" spans="3:5" x14ac:dyDescent="0.2">
      <c r="C536" s="192"/>
      <c r="D536" s="192"/>
      <c r="E536" s="192"/>
    </row>
    <row r="537" spans="3:5" x14ac:dyDescent="0.2">
      <c r="C537" s="192"/>
      <c r="D537" s="192"/>
      <c r="E537" s="192"/>
    </row>
    <row r="538" spans="3:5" x14ac:dyDescent="0.2">
      <c r="C538" s="192"/>
      <c r="D538" s="193"/>
      <c r="E538" s="192"/>
    </row>
    <row r="539" spans="3:5" x14ac:dyDescent="0.2">
      <c r="C539" s="192"/>
      <c r="D539" s="192"/>
      <c r="E539" s="192"/>
    </row>
    <row r="541" spans="3:5" x14ac:dyDescent="0.2">
      <c r="C541" s="192"/>
      <c r="D541" s="192"/>
      <c r="E541" s="192"/>
    </row>
    <row r="542" spans="3:5" x14ac:dyDescent="0.2">
      <c r="C542" s="192"/>
      <c r="D542" s="192"/>
      <c r="E542" s="192"/>
    </row>
    <row r="543" spans="3:5" x14ac:dyDescent="0.2">
      <c r="C543" s="192"/>
      <c r="D543" s="192"/>
      <c r="E543" s="192"/>
    </row>
    <row r="544" spans="3:5" x14ac:dyDescent="0.2">
      <c r="C544" s="192"/>
      <c r="D544" s="192"/>
      <c r="E544" s="192"/>
    </row>
    <row r="545" spans="3:5" x14ac:dyDescent="0.2">
      <c r="C545" s="192"/>
      <c r="D545" s="192"/>
      <c r="E545" s="192"/>
    </row>
    <row r="546" spans="3:5" x14ac:dyDescent="0.2">
      <c r="C546" s="192"/>
      <c r="D546" s="192"/>
      <c r="E546" s="192"/>
    </row>
    <row r="547" spans="3:5" x14ac:dyDescent="0.2">
      <c r="C547" s="192"/>
      <c r="D547" s="192"/>
      <c r="E547" s="192"/>
    </row>
    <row r="548" spans="3:5" x14ac:dyDescent="0.2">
      <c r="C548" s="192"/>
      <c r="D548" s="192"/>
      <c r="E548" s="192"/>
    </row>
    <row r="549" spans="3:5" x14ac:dyDescent="0.2">
      <c r="C549" s="192"/>
      <c r="D549" s="192"/>
      <c r="E549" s="192"/>
    </row>
    <row r="551" spans="3:5" x14ac:dyDescent="0.2">
      <c r="C551" s="192"/>
      <c r="D551" s="192"/>
      <c r="E551" s="192"/>
    </row>
    <row r="552" spans="3:5" x14ac:dyDescent="0.2">
      <c r="C552" s="192"/>
      <c r="D552" s="192"/>
      <c r="E552" s="192"/>
    </row>
    <row r="553" spans="3:5" x14ac:dyDescent="0.2">
      <c r="C553" s="192"/>
      <c r="D553" s="192"/>
      <c r="E553" s="192"/>
    </row>
    <row r="556" spans="3:5" x14ac:dyDescent="0.2">
      <c r="C556" s="192"/>
      <c r="D556" s="192"/>
      <c r="E556" s="192"/>
    </row>
    <row r="557" spans="3:5" x14ac:dyDescent="0.2">
      <c r="C557" s="192"/>
      <c r="D557" s="192"/>
      <c r="E557" s="192"/>
    </row>
    <row r="558" spans="3:5" x14ac:dyDescent="0.2">
      <c r="C558" s="192"/>
      <c r="D558" s="192"/>
      <c r="E558" s="192"/>
    </row>
    <row r="560" spans="3:5" x14ac:dyDescent="0.2">
      <c r="C560" s="192"/>
      <c r="D560" s="192"/>
      <c r="E560" s="192"/>
    </row>
    <row r="561" spans="3:5" x14ac:dyDescent="0.2">
      <c r="C561" s="192"/>
      <c r="D561" s="192"/>
      <c r="E561" s="192"/>
    </row>
    <row r="562" spans="3:5" x14ac:dyDescent="0.2">
      <c r="C562" s="192"/>
      <c r="D562" s="192"/>
      <c r="E562" s="192"/>
    </row>
    <row r="564" spans="3:5" x14ac:dyDescent="0.2">
      <c r="C564" s="192"/>
      <c r="D564" s="192"/>
      <c r="E564" s="192"/>
    </row>
    <row r="565" spans="3:5" x14ac:dyDescent="0.2">
      <c r="C565" s="192"/>
      <c r="D565" s="192"/>
      <c r="E565" s="192"/>
    </row>
    <row r="568" spans="3:5" x14ac:dyDescent="0.2">
      <c r="C568" s="192"/>
      <c r="D568" s="192"/>
      <c r="E568" s="192"/>
    </row>
    <row r="569" spans="3:5" x14ac:dyDescent="0.2">
      <c r="C569" s="192"/>
      <c r="D569" s="192"/>
      <c r="E569" s="192"/>
    </row>
    <row r="572" spans="3:5" x14ac:dyDescent="0.2">
      <c r="C572" s="192"/>
      <c r="D572" s="192"/>
      <c r="E572" s="192"/>
    </row>
    <row r="573" spans="3:5" x14ac:dyDescent="0.2">
      <c r="C573" s="192"/>
      <c r="D573" s="192"/>
      <c r="E573" s="192"/>
    </row>
    <row r="574" spans="3:5" x14ac:dyDescent="0.2">
      <c r="C574" s="192"/>
      <c r="D574" s="192"/>
      <c r="E574" s="192"/>
    </row>
    <row r="578" spans="1:9" x14ac:dyDescent="0.2">
      <c r="C578" s="192"/>
      <c r="D578" s="192"/>
      <c r="E578" s="192"/>
    </row>
    <row r="579" spans="1:9" x14ac:dyDescent="0.2">
      <c r="C579" s="192"/>
      <c r="D579" s="192"/>
      <c r="E579" s="192"/>
    </row>
    <row r="581" spans="1:9" x14ac:dyDescent="0.2">
      <c r="C581" s="192"/>
      <c r="D581" s="192"/>
      <c r="E581" s="192"/>
    </row>
    <row r="582" spans="1:9" x14ac:dyDescent="0.2">
      <c r="C582" s="192"/>
      <c r="D582" s="192"/>
      <c r="E582" s="192"/>
    </row>
    <row r="584" spans="1:9" x14ac:dyDescent="0.2">
      <c r="C584" s="192"/>
      <c r="D584" s="192"/>
      <c r="E584" s="192"/>
    </row>
    <row r="585" spans="1:9" x14ac:dyDescent="0.2">
      <c r="C585" s="192"/>
      <c r="D585" s="192"/>
      <c r="E585" s="192"/>
    </row>
    <row r="589" spans="1:9" x14ac:dyDescent="0.2">
      <c r="F589" s="191"/>
      <c r="G589" s="191"/>
      <c r="I589" s="191"/>
    </row>
    <row r="590" spans="1:9" x14ac:dyDescent="0.2">
      <c r="A590" s="191"/>
      <c r="B590" s="191"/>
      <c r="C590" s="191"/>
    </row>
    <row r="592" spans="1:9" x14ac:dyDescent="0.2">
      <c r="C592" s="192"/>
      <c r="D592" s="192"/>
      <c r="E592" s="192"/>
    </row>
    <row r="593" spans="1:9" x14ac:dyDescent="0.2">
      <c r="C593" s="192"/>
      <c r="D593" s="192"/>
      <c r="E593" s="192"/>
    </row>
    <row r="595" spans="1:9" x14ac:dyDescent="0.2">
      <c r="C595" s="192"/>
      <c r="D595" s="192"/>
      <c r="E595" s="192"/>
    </row>
    <row r="596" spans="1:9" x14ac:dyDescent="0.2">
      <c r="C596" s="192"/>
      <c r="D596" s="192"/>
      <c r="E596" s="192"/>
    </row>
    <row r="597" spans="1:9" x14ac:dyDescent="0.2">
      <c r="C597" s="192"/>
      <c r="D597" s="192"/>
      <c r="E597" s="192"/>
    </row>
    <row r="599" spans="1:9" x14ac:dyDescent="0.2">
      <c r="C599" s="192"/>
      <c r="D599" s="192"/>
      <c r="E599" s="192"/>
    </row>
    <row r="600" spans="1:9" x14ac:dyDescent="0.2">
      <c r="C600" s="192"/>
      <c r="D600" s="192"/>
      <c r="E600" s="192"/>
    </row>
    <row r="601" spans="1:9" x14ac:dyDescent="0.2">
      <c r="C601" s="192"/>
      <c r="D601" s="192"/>
      <c r="E601" s="192"/>
    </row>
    <row r="602" spans="1:9" x14ac:dyDescent="0.2">
      <c r="F602" s="191"/>
      <c r="G602" s="191"/>
      <c r="I602" s="191"/>
    </row>
    <row r="603" spans="1:9" x14ac:dyDescent="0.2">
      <c r="A603" s="191"/>
      <c r="B603" s="191"/>
      <c r="C603" s="191"/>
    </row>
    <row r="605" spans="1:9" x14ac:dyDescent="0.2">
      <c r="C605" s="192"/>
      <c r="D605" s="192"/>
      <c r="E605" s="192"/>
    </row>
    <row r="606" spans="1:9" x14ac:dyDescent="0.2">
      <c r="C606" s="192"/>
      <c r="D606" s="192"/>
      <c r="E606" s="192"/>
    </row>
    <row r="607" spans="1:9" x14ac:dyDescent="0.2">
      <c r="C607" s="192"/>
      <c r="D607" s="192"/>
      <c r="E607" s="192"/>
    </row>
    <row r="609" spans="1:9" x14ac:dyDescent="0.2">
      <c r="C609" s="192"/>
      <c r="D609" s="192"/>
      <c r="E609" s="192"/>
    </row>
    <row r="610" spans="1:9" x14ac:dyDescent="0.2">
      <c r="C610" s="192"/>
      <c r="D610" s="192"/>
      <c r="E610" s="192"/>
    </row>
    <row r="611" spans="1:9" x14ac:dyDescent="0.2">
      <c r="F611" s="191"/>
      <c r="G611" s="191"/>
      <c r="I611" s="191"/>
    </row>
    <row r="612" spans="1:9" x14ac:dyDescent="0.2">
      <c r="E612" s="191"/>
      <c r="F612" s="191"/>
      <c r="G612" s="191"/>
      <c r="I612" s="191"/>
    </row>
    <row r="614" spans="1:9" x14ac:dyDescent="0.2">
      <c r="A614" s="191"/>
      <c r="B614" s="191"/>
      <c r="C614" s="191"/>
    </row>
    <row r="615" spans="1:9" x14ac:dyDescent="0.2">
      <c r="A615" s="191"/>
      <c r="B615" s="191"/>
      <c r="C615" s="191"/>
    </row>
    <row r="617" spans="1:9" x14ac:dyDescent="0.2">
      <c r="C617" s="192"/>
      <c r="D617" s="192"/>
      <c r="E617" s="192"/>
    </row>
    <row r="618" spans="1:9" x14ac:dyDescent="0.2">
      <c r="C618" s="192"/>
      <c r="D618" s="192"/>
      <c r="E618" s="192"/>
    </row>
    <row r="620" spans="1:9" x14ac:dyDescent="0.2">
      <c r="C620" s="192"/>
      <c r="D620" s="192"/>
      <c r="E620" s="192"/>
    </row>
    <row r="621" spans="1:9" x14ac:dyDescent="0.2">
      <c r="C621" s="192"/>
      <c r="D621" s="192"/>
      <c r="E621" s="192"/>
    </row>
    <row r="623" spans="1:9" x14ac:dyDescent="0.2">
      <c r="F623" s="191"/>
      <c r="G623" s="191"/>
      <c r="I623" s="191"/>
    </row>
    <row r="624" spans="1:9" x14ac:dyDescent="0.2">
      <c r="A624" s="191"/>
      <c r="B624" s="191"/>
      <c r="C624" s="191"/>
    </row>
    <row r="626" spans="3:5" x14ac:dyDescent="0.2">
      <c r="C626" s="192"/>
      <c r="D626" s="192"/>
      <c r="E626" s="192"/>
    </row>
    <row r="627" spans="3:5" x14ac:dyDescent="0.2">
      <c r="C627" s="192"/>
      <c r="D627" s="192"/>
      <c r="E627" s="192"/>
    </row>
    <row r="629" spans="3:5" x14ac:dyDescent="0.2">
      <c r="C629" s="192"/>
      <c r="D629" s="192"/>
      <c r="E629" s="192"/>
    </row>
    <row r="630" spans="3:5" x14ac:dyDescent="0.2">
      <c r="C630" s="192"/>
      <c r="D630" s="192"/>
      <c r="E630" s="192"/>
    </row>
    <row r="632" spans="3:5" x14ac:dyDescent="0.2">
      <c r="C632" s="192"/>
      <c r="D632" s="192"/>
      <c r="E632" s="192"/>
    </row>
    <row r="633" spans="3:5" x14ac:dyDescent="0.2">
      <c r="C633" s="192"/>
      <c r="D633" s="192"/>
      <c r="E633" s="192"/>
    </row>
    <row r="636" spans="3:5" x14ac:dyDescent="0.2">
      <c r="C636" s="192"/>
      <c r="D636" s="192"/>
      <c r="E636" s="192"/>
    </row>
    <row r="637" spans="3:5" x14ac:dyDescent="0.2">
      <c r="C637" s="192"/>
      <c r="D637" s="192"/>
      <c r="E637" s="192"/>
    </row>
    <row r="643" spans="1:9" x14ac:dyDescent="0.2">
      <c r="F643" s="191"/>
      <c r="G643" s="191"/>
      <c r="I643" s="191"/>
    </row>
    <row r="644" spans="1:9" x14ac:dyDescent="0.2">
      <c r="E644" s="191"/>
      <c r="F644" s="191"/>
      <c r="G644" s="191"/>
      <c r="I644" s="191"/>
    </row>
    <row r="646" spans="1:9" x14ac:dyDescent="0.2">
      <c r="A646" s="191"/>
      <c r="B646" s="191"/>
      <c r="C646" s="191"/>
    </row>
    <row r="647" spans="1:9" x14ac:dyDescent="0.2">
      <c r="A647" s="191"/>
      <c r="B647" s="191"/>
      <c r="C647" s="191"/>
    </row>
    <row r="649" spans="1:9" x14ac:dyDescent="0.2">
      <c r="C649" s="192"/>
      <c r="D649" s="192"/>
      <c r="E649" s="192"/>
    </row>
    <row r="650" spans="1:9" x14ac:dyDescent="0.2">
      <c r="C650" s="192"/>
      <c r="D650" s="192"/>
      <c r="E650" s="192"/>
    </row>
    <row r="651" spans="1:9" x14ac:dyDescent="0.2">
      <c r="C651" s="192"/>
      <c r="D651" s="192"/>
      <c r="E651" s="192"/>
    </row>
    <row r="652" spans="1:9" x14ac:dyDescent="0.2">
      <c r="C652" s="192"/>
      <c r="D652" s="192"/>
      <c r="E652" s="192"/>
    </row>
    <row r="654" spans="1:9" x14ac:dyDescent="0.2">
      <c r="C654" s="192"/>
      <c r="D654" s="192"/>
      <c r="E654" s="192"/>
    </row>
    <row r="655" spans="1:9" x14ac:dyDescent="0.2">
      <c r="C655" s="192"/>
      <c r="D655" s="192"/>
      <c r="E655" s="192"/>
    </row>
    <row r="657" spans="3:5" x14ac:dyDescent="0.2">
      <c r="C657" s="192"/>
      <c r="D657" s="192"/>
      <c r="E657" s="192"/>
    </row>
    <row r="658" spans="3:5" x14ac:dyDescent="0.2">
      <c r="C658" s="192"/>
      <c r="D658" s="192"/>
      <c r="E658" s="192"/>
    </row>
    <row r="660" spans="3:5" x14ac:dyDescent="0.2">
      <c r="C660" s="192"/>
      <c r="D660" s="192"/>
      <c r="E660" s="192"/>
    </row>
    <row r="661" spans="3:5" x14ac:dyDescent="0.2">
      <c r="C661" s="192"/>
      <c r="D661" s="192"/>
      <c r="E661" s="192"/>
    </row>
    <row r="665" spans="3:5" x14ac:dyDescent="0.2">
      <c r="C665" s="192"/>
      <c r="D665" s="192"/>
      <c r="E665" s="192"/>
    </row>
    <row r="666" spans="3:5" x14ac:dyDescent="0.2">
      <c r="C666" s="192"/>
      <c r="D666" s="192"/>
      <c r="E666" s="192"/>
    </row>
    <row r="668" spans="3:5" x14ac:dyDescent="0.2">
      <c r="C668" s="192"/>
      <c r="D668" s="192"/>
      <c r="E668" s="192"/>
    </row>
    <row r="669" spans="3:5" x14ac:dyDescent="0.2">
      <c r="C669" s="192"/>
      <c r="D669" s="192"/>
      <c r="E669" s="192"/>
    </row>
    <row r="671" spans="3:5" x14ac:dyDescent="0.2">
      <c r="C671" s="192"/>
      <c r="D671" s="192"/>
      <c r="E671" s="192"/>
    </row>
    <row r="672" spans="3:5" x14ac:dyDescent="0.2">
      <c r="C672" s="192"/>
      <c r="D672" s="192"/>
      <c r="E672" s="192"/>
    </row>
    <row r="674" spans="3:5" x14ac:dyDescent="0.2">
      <c r="C674" s="192"/>
      <c r="D674" s="192"/>
      <c r="E674" s="192"/>
    </row>
    <row r="675" spans="3:5" x14ac:dyDescent="0.2">
      <c r="C675" s="192"/>
      <c r="D675" s="192"/>
      <c r="E675" s="192"/>
    </row>
    <row r="677" spans="3:5" x14ac:dyDescent="0.2">
      <c r="C677" s="192"/>
      <c r="D677" s="192"/>
      <c r="E677" s="192"/>
    </row>
    <row r="678" spans="3:5" x14ac:dyDescent="0.2">
      <c r="C678" s="192"/>
      <c r="D678" s="193"/>
      <c r="E678" s="192"/>
    </row>
    <row r="680" spans="3:5" x14ac:dyDescent="0.2">
      <c r="C680" s="192"/>
      <c r="D680" s="192"/>
      <c r="E680" s="192"/>
    </row>
    <row r="681" spans="3:5" x14ac:dyDescent="0.2">
      <c r="C681" s="192"/>
      <c r="D681" s="192"/>
      <c r="E681" s="192"/>
    </row>
    <row r="682" spans="3:5" x14ac:dyDescent="0.2">
      <c r="C682" s="192"/>
      <c r="D682" s="192"/>
      <c r="E682" s="192"/>
    </row>
    <row r="684" spans="3:5" x14ac:dyDescent="0.2">
      <c r="C684" s="192"/>
      <c r="D684" s="192"/>
      <c r="E684" s="192"/>
    </row>
    <row r="685" spans="3:5" x14ac:dyDescent="0.2">
      <c r="C685" s="192"/>
      <c r="D685" s="192"/>
      <c r="E685" s="192"/>
    </row>
    <row r="687" spans="3:5" x14ac:dyDescent="0.2">
      <c r="C687" s="192"/>
      <c r="D687" s="192"/>
      <c r="E687" s="192"/>
    </row>
    <row r="688" spans="3:5" x14ac:dyDescent="0.2">
      <c r="C688" s="192"/>
      <c r="D688" s="192"/>
      <c r="E688" s="192"/>
    </row>
    <row r="692" spans="1:9" x14ac:dyDescent="0.2">
      <c r="F692" s="191"/>
      <c r="G692" s="191"/>
      <c r="I692" s="191"/>
    </row>
    <row r="693" spans="1:9" x14ac:dyDescent="0.2">
      <c r="A693" s="191"/>
      <c r="B693" s="191"/>
      <c r="C693" s="191"/>
    </row>
    <row r="695" spans="1:9" x14ac:dyDescent="0.2">
      <c r="F695" s="191"/>
      <c r="G695" s="191"/>
      <c r="I695" s="191"/>
    </row>
    <row r="696" spans="1:9" x14ac:dyDescent="0.2">
      <c r="A696" s="191"/>
      <c r="B696" s="191"/>
      <c r="C696" s="191"/>
    </row>
    <row r="698" spans="1:9" x14ac:dyDescent="0.2">
      <c r="C698" s="192"/>
      <c r="D698" s="192"/>
      <c r="E698" s="192"/>
    </row>
    <row r="699" spans="1:9" x14ac:dyDescent="0.2">
      <c r="C699" s="192"/>
      <c r="D699" s="192"/>
      <c r="E699" s="192"/>
    </row>
    <row r="700" spans="1:9" x14ac:dyDescent="0.2">
      <c r="C700" s="192"/>
      <c r="D700" s="192"/>
      <c r="E700" s="192"/>
    </row>
    <row r="702" spans="1:9" x14ac:dyDescent="0.2">
      <c r="C702" s="192"/>
      <c r="D702" s="192"/>
      <c r="E702" s="192"/>
    </row>
    <row r="703" spans="1:9" x14ac:dyDescent="0.2">
      <c r="C703" s="192"/>
      <c r="D703" s="192"/>
      <c r="E703" s="192"/>
    </row>
    <row r="704" spans="1:9" x14ac:dyDescent="0.2">
      <c r="C704" s="192"/>
      <c r="D704" s="192"/>
      <c r="E704" s="192"/>
    </row>
    <row r="705" spans="3:5" x14ac:dyDescent="0.2">
      <c r="C705" s="192"/>
      <c r="D705" s="192"/>
      <c r="E705" s="192"/>
    </row>
    <row r="707" spans="3:5" x14ac:dyDescent="0.2">
      <c r="C707" s="192"/>
      <c r="D707" s="192"/>
      <c r="E707" s="192"/>
    </row>
    <row r="708" spans="3:5" x14ac:dyDescent="0.2">
      <c r="C708" s="192"/>
      <c r="D708" s="192"/>
      <c r="E708" s="192"/>
    </row>
    <row r="710" spans="3:5" x14ac:dyDescent="0.2">
      <c r="C710" s="192"/>
      <c r="D710" s="192"/>
      <c r="E710" s="192"/>
    </row>
    <row r="711" spans="3:5" x14ac:dyDescent="0.2">
      <c r="C711" s="192"/>
      <c r="D711" s="192"/>
      <c r="E711" s="192"/>
    </row>
    <row r="713" spans="3:5" x14ac:dyDescent="0.2">
      <c r="C713" s="192"/>
      <c r="D713" s="192"/>
      <c r="E713" s="192"/>
    </row>
    <row r="714" spans="3:5" x14ac:dyDescent="0.2">
      <c r="C714" s="192"/>
      <c r="D714" s="192"/>
      <c r="E714" s="192"/>
    </row>
    <row r="716" spans="3:5" x14ac:dyDescent="0.2">
      <c r="C716" s="192"/>
      <c r="D716" s="192"/>
      <c r="E716" s="192"/>
    </row>
    <row r="717" spans="3:5" x14ac:dyDescent="0.2">
      <c r="C717" s="192"/>
      <c r="D717" s="192"/>
      <c r="E717" s="192"/>
    </row>
    <row r="719" spans="3:5" x14ac:dyDescent="0.2">
      <c r="C719" s="192"/>
      <c r="D719" s="192"/>
      <c r="E719" s="192"/>
    </row>
    <row r="720" spans="3:5" x14ac:dyDescent="0.2">
      <c r="C720" s="192"/>
      <c r="D720" s="192"/>
      <c r="E720" s="192"/>
    </row>
    <row r="725" spans="1:9" x14ac:dyDescent="0.2">
      <c r="C725" s="192"/>
      <c r="D725" s="192"/>
      <c r="E725" s="192"/>
    </row>
    <row r="726" spans="1:9" x14ac:dyDescent="0.2">
      <c r="C726" s="192"/>
      <c r="D726" s="192"/>
      <c r="E726" s="192"/>
    </row>
    <row r="728" spans="1:9" x14ac:dyDescent="0.2">
      <c r="F728" s="191"/>
      <c r="G728" s="191"/>
      <c r="I728" s="191"/>
    </row>
    <row r="729" spans="1:9" x14ac:dyDescent="0.2">
      <c r="E729" s="191"/>
      <c r="F729" s="191"/>
      <c r="G729" s="191"/>
      <c r="I729" s="191"/>
    </row>
    <row r="731" spans="1:9" x14ac:dyDescent="0.2">
      <c r="A731" s="191"/>
      <c r="B731" s="191"/>
      <c r="C731" s="191"/>
    </row>
    <row r="732" spans="1:9" x14ac:dyDescent="0.2">
      <c r="A732" s="191"/>
      <c r="B732" s="191"/>
      <c r="C732" s="191"/>
    </row>
    <row r="734" spans="1:9" x14ac:dyDescent="0.2">
      <c r="C734" s="192"/>
      <c r="D734" s="192"/>
      <c r="E734" s="192"/>
    </row>
    <row r="735" spans="1:9" x14ac:dyDescent="0.2">
      <c r="C735" s="192"/>
      <c r="D735" s="192"/>
      <c r="E735" s="192"/>
    </row>
    <row r="736" spans="1:9" x14ac:dyDescent="0.2">
      <c r="C736" s="192"/>
      <c r="D736" s="192"/>
      <c r="E736" s="192"/>
    </row>
    <row r="738" spans="1:9" x14ac:dyDescent="0.2">
      <c r="C738" s="192"/>
      <c r="D738" s="192"/>
      <c r="E738" s="192"/>
    </row>
    <row r="739" spans="1:9" x14ac:dyDescent="0.2">
      <c r="C739" s="192"/>
      <c r="D739" s="192"/>
      <c r="E739" s="192"/>
    </row>
    <row r="741" spans="1:9" x14ac:dyDescent="0.2">
      <c r="C741" s="192"/>
      <c r="D741" s="192"/>
      <c r="E741" s="192"/>
    </row>
    <row r="742" spans="1:9" x14ac:dyDescent="0.2">
      <c r="C742" s="192"/>
      <c r="D742" s="192"/>
      <c r="E742" s="192"/>
    </row>
    <row r="745" spans="1:9" x14ac:dyDescent="0.2">
      <c r="C745" s="192"/>
      <c r="D745" s="192"/>
      <c r="E745" s="192"/>
    </row>
    <row r="746" spans="1:9" x14ac:dyDescent="0.2">
      <c r="C746" s="192"/>
      <c r="D746" s="192"/>
      <c r="E746" s="192"/>
    </row>
    <row r="748" spans="1:9" x14ac:dyDescent="0.2">
      <c r="C748" s="192"/>
      <c r="D748" s="192"/>
      <c r="E748" s="192"/>
    </row>
    <row r="749" spans="1:9" x14ac:dyDescent="0.2">
      <c r="C749" s="192"/>
      <c r="D749" s="192"/>
      <c r="E749" s="192"/>
    </row>
    <row r="750" spans="1:9" x14ac:dyDescent="0.2">
      <c r="F750" s="191"/>
      <c r="G750" s="191"/>
      <c r="I750" s="191"/>
    </row>
    <row r="751" spans="1:9" x14ac:dyDescent="0.2">
      <c r="A751" s="191"/>
      <c r="B751" s="191"/>
      <c r="C751" s="191"/>
    </row>
    <row r="753" spans="1:9" x14ac:dyDescent="0.2">
      <c r="F753" s="191"/>
      <c r="G753" s="191"/>
      <c r="I753" s="191"/>
    </row>
    <row r="754" spans="1:9" x14ac:dyDescent="0.2">
      <c r="A754" s="191"/>
      <c r="B754" s="191"/>
      <c r="C754" s="191"/>
    </row>
    <row r="756" spans="1:9" x14ac:dyDescent="0.2">
      <c r="C756" s="192"/>
      <c r="D756" s="192"/>
      <c r="E756" s="192"/>
    </row>
    <row r="757" spans="1:9" x14ac:dyDescent="0.2">
      <c r="C757" s="192"/>
      <c r="D757" s="192"/>
      <c r="E757" s="192"/>
    </row>
    <row r="761" spans="1:9" x14ac:dyDescent="0.2">
      <c r="C761" s="192"/>
      <c r="D761" s="192"/>
      <c r="E761" s="192"/>
    </row>
    <row r="762" spans="1:9" x14ac:dyDescent="0.2">
      <c r="C762" s="192"/>
      <c r="D762" s="192"/>
      <c r="E762" s="192"/>
    </row>
    <row r="763" spans="1:9" x14ac:dyDescent="0.2">
      <c r="C763" s="192"/>
      <c r="D763" s="192"/>
      <c r="E763" s="192"/>
    </row>
    <row r="764" spans="1:9" x14ac:dyDescent="0.2">
      <c r="C764" s="192"/>
      <c r="D764" s="192"/>
      <c r="E764" s="192"/>
    </row>
    <row r="765" spans="1:9" x14ac:dyDescent="0.2">
      <c r="C765" s="192"/>
      <c r="D765" s="192"/>
      <c r="E765" s="192"/>
    </row>
    <row r="766" spans="1:9" x14ac:dyDescent="0.2">
      <c r="F766" s="191"/>
      <c r="G766" s="191"/>
      <c r="I766" s="191"/>
    </row>
    <row r="767" spans="1:9" x14ac:dyDescent="0.2">
      <c r="E767" s="191"/>
      <c r="F767" s="191"/>
      <c r="G767" s="191"/>
      <c r="I767" s="191"/>
    </row>
    <row r="769" spans="1:9" x14ac:dyDescent="0.2">
      <c r="A769" s="191"/>
      <c r="B769" s="191"/>
      <c r="C769" s="191"/>
    </row>
    <row r="770" spans="1:9" x14ac:dyDescent="0.2">
      <c r="A770" s="191"/>
      <c r="B770" s="191"/>
      <c r="C770" s="191"/>
    </row>
    <row r="772" spans="1:9" x14ac:dyDescent="0.2">
      <c r="C772" s="192"/>
      <c r="D772" s="192"/>
      <c r="E772" s="192"/>
    </row>
    <row r="773" spans="1:9" x14ac:dyDescent="0.2">
      <c r="C773" s="192"/>
      <c r="D773" s="192"/>
      <c r="E773" s="192"/>
    </row>
    <row r="774" spans="1:9" x14ac:dyDescent="0.2">
      <c r="C774" s="192"/>
      <c r="D774" s="192"/>
      <c r="E774" s="192"/>
    </row>
    <row r="775" spans="1:9" x14ac:dyDescent="0.2">
      <c r="C775" s="192"/>
      <c r="D775" s="192"/>
      <c r="E775" s="192"/>
    </row>
    <row r="776" spans="1:9" x14ac:dyDescent="0.2">
      <c r="C776" s="192"/>
      <c r="D776" s="192"/>
      <c r="E776" s="192"/>
    </row>
    <row r="783" spans="1:9" x14ac:dyDescent="0.2">
      <c r="F783" s="191"/>
      <c r="G783" s="191"/>
      <c r="I783" s="191"/>
    </row>
    <row r="784" spans="1:9" x14ac:dyDescent="0.2">
      <c r="A784" s="191"/>
      <c r="B784" s="191"/>
      <c r="C784" s="191"/>
    </row>
    <row r="786" spans="1:9" x14ac:dyDescent="0.2">
      <c r="F786" s="191"/>
      <c r="G786" s="191"/>
      <c r="I786" s="191"/>
    </row>
    <row r="787" spans="1:9" x14ac:dyDescent="0.2">
      <c r="A787" s="191"/>
      <c r="B787" s="191"/>
      <c r="C787" s="191"/>
    </row>
    <row r="792" spans="1:9" x14ac:dyDescent="0.2">
      <c r="C792" s="192"/>
      <c r="D792" s="192"/>
      <c r="E792" s="192"/>
    </row>
    <row r="793" spans="1:9" x14ac:dyDescent="0.2">
      <c r="C793" s="192"/>
      <c r="D793" s="192"/>
      <c r="E793" s="192"/>
    </row>
    <row r="795" spans="1:9" x14ac:dyDescent="0.2">
      <c r="C795" s="192"/>
      <c r="D795" s="192"/>
      <c r="E795" s="192"/>
    </row>
    <row r="796" spans="1:9" x14ac:dyDescent="0.2">
      <c r="C796" s="192"/>
      <c r="D796" s="192"/>
      <c r="E796" s="192"/>
    </row>
    <row r="798" spans="1:9" x14ac:dyDescent="0.2">
      <c r="F798" s="191"/>
      <c r="G798" s="191"/>
      <c r="I798" s="191"/>
    </row>
    <row r="799" spans="1:9" x14ac:dyDescent="0.2">
      <c r="E799" s="191"/>
      <c r="F799" s="191"/>
      <c r="G799" s="191"/>
      <c r="I799" s="191"/>
    </row>
    <row r="801" spans="1:9" x14ac:dyDescent="0.2">
      <c r="A801" s="191"/>
      <c r="B801" s="191"/>
      <c r="C801" s="191"/>
    </row>
    <row r="802" spans="1:9" x14ac:dyDescent="0.2">
      <c r="A802" s="191"/>
      <c r="B802" s="191"/>
      <c r="C802" s="191"/>
    </row>
    <row r="804" spans="1:9" x14ac:dyDescent="0.2">
      <c r="F804" s="191"/>
      <c r="G804" s="191"/>
      <c r="I804" s="191"/>
    </row>
    <row r="805" spans="1:9" x14ac:dyDescent="0.2">
      <c r="A805" s="191"/>
      <c r="B805" s="191"/>
      <c r="C805" s="191"/>
    </row>
    <row r="807" spans="1:9" x14ac:dyDescent="0.2">
      <c r="C807" s="192"/>
      <c r="D807" s="192"/>
      <c r="E807" s="192"/>
    </row>
    <row r="808" spans="1:9" x14ac:dyDescent="0.2">
      <c r="C808" s="192"/>
      <c r="D808" s="192"/>
      <c r="E808" s="192"/>
    </row>
    <row r="809" spans="1:9" x14ac:dyDescent="0.2">
      <c r="C809" s="192"/>
      <c r="D809" s="192"/>
      <c r="E809" s="192"/>
    </row>
    <row r="810" spans="1:9" x14ac:dyDescent="0.2">
      <c r="C810" s="192"/>
      <c r="D810" s="192"/>
      <c r="E810" s="192"/>
    </row>
    <row r="811" spans="1:9" x14ac:dyDescent="0.2">
      <c r="F811" s="191"/>
      <c r="G811" s="191"/>
      <c r="I811" s="191"/>
    </row>
    <row r="812" spans="1:9" x14ac:dyDescent="0.2">
      <c r="E812" s="191"/>
      <c r="F812" s="191"/>
      <c r="G812" s="191"/>
      <c r="I812" s="191"/>
    </row>
    <row r="814" spans="1:9" x14ac:dyDescent="0.2">
      <c r="A814" s="191"/>
      <c r="B814" s="191"/>
      <c r="C814" s="191"/>
    </row>
    <row r="815" spans="1:9" x14ac:dyDescent="0.2">
      <c r="A815" s="191"/>
      <c r="B815" s="191"/>
      <c r="C815" s="191"/>
    </row>
    <row r="819" spans="1:9" x14ac:dyDescent="0.2">
      <c r="F819" s="191"/>
      <c r="G819" s="191"/>
      <c r="I819" s="191"/>
    </row>
    <row r="820" spans="1:9" x14ac:dyDescent="0.2">
      <c r="E820" s="191"/>
      <c r="F820" s="191"/>
      <c r="G820" s="191"/>
      <c r="I820" s="191"/>
    </row>
    <row r="822" spans="1:9" x14ac:dyDescent="0.2">
      <c r="A822" s="191"/>
      <c r="B822" s="191"/>
      <c r="C822" s="191"/>
    </row>
    <row r="823" spans="1:9" x14ac:dyDescent="0.2">
      <c r="A823" s="191"/>
      <c r="B823" s="191"/>
      <c r="C823" s="191"/>
    </row>
    <row r="825" spans="1:9" x14ac:dyDescent="0.2">
      <c r="C825" s="192"/>
      <c r="D825" s="192"/>
      <c r="E825" s="192"/>
    </row>
    <row r="826" spans="1:9" x14ac:dyDescent="0.2">
      <c r="C826" s="192"/>
      <c r="D826" s="192"/>
      <c r="E826" s="192"/>
    </row>
    <row r="827" spans="1:9" x14ac:dyDescent="0.2">
      <c r="C827" s="192"/>
      <c r="D827" s="192"/>
      <c r="E827" s="192"/>
    </row>
    <row r="829" spans="1:9" x14ac:dyDescent="0.2">
      <c r="C829" s="192"/>
      <c r="D829" s="192"/>
      <c r="E829" s="192"/>
    </row>
    <row r="830" spans="1:9" x14ac:dyDescent="0.2">
      <c r="C830" s="192"/>
      <c r="D830" s="192"/>
      <c r="E830" s="192"/>
    </row>
    <row r="831" spans="1:9" x14ac:dyDescent="0.2">
      <c r="C831" s="192"/>
      <c r="D831" s="192"/>
      <c r="E831" s="192"/>
    </row>
    <row r="833" spans="1:9" x14ac:dyDescent="0.2">
      <c r="C833" s="192"/>
      <c r="D833" s="192"/>
      <c r="E833" s="192"/>
    </row>
    <row r="834" spans="1:9" x14ac:dyDescent="0.2">
      <c r="C834" s="192"/>
      <c r="D834" s="192"/>
      <c r="E834" s="192"/>
    </row>
    <row r="836" spans="1:9" x14ac:dyDescent="0.2">
      <c r="C836" s="192"/>
      <c r="D836" s="192"/>
      <c r="E836" s="192"/>
    </row>
    <row r="837" spans="1:9" x14ac:dyDescent="0.2">
      <c r="C837" s="192"/>
      <c r="D837" s="192"/>
      <c r="E837" s="192"/>
    </row>
    <row r="838" spans="1:9" x14ac:dyDescent="0.2">
      <c r="C838" s="192"/>
      <c r="D838" s="192"/>
      <c r="E838" s="192"/>
    </row>
    <row r="839" spans="1:9" x14ac:dyDescent="0.2">
      <c r="F839" s="191"/>
      <c r="G839" s="191"/>
      <c r="I839" s="191"/>
    </row>
    <row r="840" spans="1:9" x14ac:dyDescent="0.2">
      <c r="E840" s="191"/>
      <c r="F840" s="191"/>
      <c r="G840" s="191"/>
      <c r="I840" s="191"/>
    </row>
    <row r="842" spans="1:9" x14ac:dyDescent="0.2">
      <c r="A842" s="191"/>
      <c r="B842" s="191"/>
      <c r="C842" s="191"/>
    </row>
    <row r="843" spans="1:9" x14ac:dyDescent="0.2">
      <c r="A843" s="191"/>
      <c r="B843" s="191"/>
      <c r="C843" s="191"/>
    </row>
    <row r="845" spans="1:9" x14ac:dyDescent="0.2">
      <c r="C845" s="192"/>
      <c r="D845" s="192"/>
      <c r="E845" s="192"/>
    </row>
    <row r="846" spans="1:9" x14ac:dyDescent="0.2">
      <c r="C846" s="192"/>
      <c r="D846" s="192"/>
      <c r="E846" s="192"/>
    </row>
    <row r="847" spans="1:9" x14ac:dyDescent="0.2">
      <c r="C847" s="192"/>
      <c r="D847" s="192"/>
      <c r="E847" s="192"/>
    </row>
    <row r="848" spans="1:9" x14ac:dyDescent="0.2">
      <c r="C848" s="192"/>
      <c r="D848" s="192"/>
      <c r="E848" s="192"/>
    </row>
    <row r="850" spans="1:9" x14ac:dyDescent="0.2">
      <c r="C850" s="192"/>
      <c r="D850" s="192"/>
      <c r="E850" s="192"/>
    </row>
    <row r="851" spans="1:9" x14ac:dyDescent="0.2">
      <c r="C851" s="192"/>
      <c r="D851" s="192"/>
      <c r="E851" s="192"/>
    </row>
    <row r="852" spans="1:9" x14ac:dyDescent="0.2">
      <c r="C852" s="192"/>
      <c r="D852" s="192"/>
      <c r="E852" s="192"/>
    </row>
    <row r="854" spans="1:9" x14ac:dyDescent="0.2">
      <c r="F854" s="191"/>
      <c r="G854" s="191"/>
      <c r="I854" s="191"/>
    </row>
    <row r="855" spans="1:9" x14ac:dyDescent="0.2">
      <c r="E855" s="191"/>
      <c r="F855" s="191"/>
      <c r="G855" s="191"/>
      <c r="I855" s="191"/>
    </row>
    <row r="859" spans="1:9" x14ac:dyDescent="0.2">
      <c r="A859" s="191"/>
    </row>
    <row r="860" spans="1:9" x14ac:dyDescent="0.2">
      <c r="A860" s="191"/>
      <c r="B860" s="191"/>
      <c r="C860" s="191"/>
    </row>
    <row r="861" spans="1:9" x14ac:dyDescent="0.2">
      <c r="A861" s="191"/>
      <c r="B861" s="191"/>
      <c r="C861" s="191"/>
    </row>
    <row r="863" spans="1:9" x14ac:dyDescent="0.2">
      <c r="C863" s="192"/>
      <c r="D863" s="192"/>
      <c r="E863" s="192"/>
    </row>
    <row r="864" spans="1:9" x14ac:dyDescent="0.2">
      <c r="C864" s="192"/>
      <c r="D864" s="192"/>
      <c r="E864" s="192"/>
    </row>
    <row r="865" spans="1:9" x14ac:dyDescent="0.2">
      <c r="F865" s="191"/>
      <c r="G865" s="191"/>
      <c r="I865" s="191"/>
    </row>
    <row r="866" spans="1:9" x14ac:dyDescent="0.2">
      <c r="A866" s="191"/>
      <c r="B866" s="191"/>
      <c r="C866" s="191"/>
    </row>
    <row r="868" spans="1:9" x14ac:dyDescent="0.2">
      <c r="F868" s="191"/>
      <c r="G868" s="191"/>
      <c r="I868" s="191"/>
    </row>
    <row r="869" spans="1:9" x14ac:dyDescent="0.2">
      <c r="A869" s="191"/>
      <c r="B869" s="191"/>
      <c r="C869" s="191"/>
    </row>
    <row r="871" spans="1:9" x14ac:dyDescent="0.2">
      <c r="C871" s="192"/>
      <c r="D871" s="192"/>
      <c r="E871" s="192"/>
    </row>
    <row r="872" spans="1:9" x14ac:dyDescent="0.2">
      <c r="C872" s="192"/>
      <c r="D872" s="192"/>
      <c r="E872" s="192"/>
    </row>
    <row r="873" spans="1:9" x14ac:dyDescent="0.2">
      <c r="F873" s="191"/>
      <c r="G873" s="191"/>
      <c r="I873" s="191"/>
    </row>
    <row r="874" spans="1:9" x14ac:dyDescent="0.2">
      <c r="E874" s="191"/>
      <c r="F874" s="191"/>
      <c r="G874" s="191"/>
      <c r="I874" s="191"/>
    </row>
    <row r="875" spans="1:9" x14ac:dyDescent="0.2">
      <c r="E875" s="191"/>
      <c r="G875" s="191"/>
      <c r="I875" s="191"/>
    </row>
    <row r="877" spans="1:9" x14ac:dyDescent="0.2">
      <c r="A877" s="191"/>
      <c r="B877" s="191"/>
      <c r="C877" s="191"/>
    </row>
    <row r="878" spans="1:9" x14ac:dyDescent="0.2">
      <c r="A878" s="191"/>
      <c r="B878" s="191"/>
      <c r="C878" s="191"/>
    </row>
    <row r="880" spans="1:9" x14ac:dyDescent="0.2">
      <c r="C880" s="192"/>
      <c r="D880" s="192"/>
      <c r="E880" s="192"/>
    </row>
    <row r="881" spans="1:9" x14ac:dyDescent="0.2">
      <c r="C881" s="192"/>
      <c r="D881" s="192"/>
      <c r="E881" s="192"/>
    </row>
    <row r="882" spans="1:9" x14ac:dyDescent="0.2">
      <c r="F882" s="191"/>
      <c r="G882" s="191"/>
      <c r="I882" s="191"/>
    </row>
    <row r="883" spans="1:9" x14ac:dyDescent="0.2">
      <c r="A883" s="191"/>
      <c r="B883" s="191"/>
      <c r="C883" s="191"/>
    </row>
    <row r="885" spans="1:9" x14ac:dyDescent="0.2">
      <c r="F885" s="191"/>
      <c r="G885" s="191"/>
      <c r="I885" s="191"/>
    </row>
    <row r="886" spans="1:9" x14ac:dyDescent="0.2">
      <c r="A886" s="191"/>
      <c r="B886" s="191"/>
      <c r="C886" s="191"/>
    </row>
    <row r="888" spans="1:9" x14ac:dyDescent="0.2">
      <c r="F888" s="191"/>
      <c r="G888" s="191"/>
      <c r="I888" s="191"/>
    </row>
    <row r="889" spans="1:9" x14ac:dyDescent="0.2">
      <c r="E889" s="191"/>
      <c r="F889" s="191"/>
      <c r="G889" s="191"/>
      <c r="I889" s="191"/>
    </row>
    <row r="890" spans="1:9" x14ac:dyDescent="0.2">
      <c r="E890" s="191"/>
      <c r="G890" s="191"/>
      <c r="I890" s="191"/>
    </row>
    <row r="892" spans="1:9" x14ac:dyDescent="0.2">
      <c r="E892" s="191"/>
      <c r="G892" s="191"/>
      <c r="I892" s="191"/>
    </row>
  </sheetData>
  <pageMargins left="0.19685039370078741" right="0.19685039370078741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0" workbookViewId="0">
      <selection activeCell="E21" sqref="E21"/>
    </sheetView>
  </sheetViews>
  <sheetFormatPr defaultRowHeight="15" x14ac:dyDescent="0.25"/>
  <cols>
    <col min="1" max="1" width="7.5703125" style="200" customWidth="1"/>
    <col min="2" max="2" width="65" style="200" customWidth="1"/>
    <col min="3" max="3" width="9.140625" style="200"/>
    <col min="4" max="4" width="10.42578125" style="200" customWidth="1"/>
    <col min="5" max="8" width="16.140625" style="200" customWidth="1"/>
    <col min="9" max="9" width="17.42578125" style="200" customWidth="1"/>
    <col min="10" max="10" width="12.28515625" style="200" bestFit="1" customWidth="1"/>
    <col min="11" max="11" width="11.42578125" style="200" bestFit="1" customWidth="1"/>
    <col min="12" max="256" width="9.140625" style="200"/>
    <col min="257" max="257" width="7.5703125" style="200" customWidth="1"/>
    <col min="258" max="258" width="65" style="200" customWidth="1"/>
    <col min="259" max="259" width="9.140625" style="200"/>
    <col min="260" max="260" width="10.42578125" style="200" customWidth="1"/>
    <col min="261" max="264" width="16.140625" style="200" customWidth="1"/>
    <col min="265" max="265" width="17.42578125" style="200" customWidth="1"/>
    <col min="266" max="266" width="12.28515625" style="200" bestFit="1" customWidth="1"/>
    <col min="267" max="267" width="11.42578125" style="200" bestFit="1" customWidth="1"/>
    <col min="268" max="512" width="9.140625" style="200"/>
    <col min="513" max="513" width="7.5703125" style="200" customWidth="1"/>
    <col min="514" max="514" width="65" style="200" customWidth="1"/>
    <col min="515" max="515" width="9.140625" style="200"/>
    <col min="516" max="516" width="10.42578125" style="200" customWidth="1"/>
    <col min="517" max="520" width="16.140625" style="200" customWidth="1"/>
    <col min="521" max="521" width="17.42578125" style="200" customWidth="1"/>
    <col min="522" max="522" width="12.28515625" style="200" bestFit="1" customWidth="1"/>
    <col min="523" max="523" width="11.42578125" style="200" bestFit="1" customWidth="1"/>
    <col min="524" max="768" width="9.140625" style="200"/>
    <col min="769" max="769" width="7.5703125" style="200" customWidth="1"/>
    <col min="770" max="770" width="65" style="200" customWidth="1"/>
    <col min="771" max="771" width="9.140625" style="200"/>
    <col min="772" max="772" width="10.42578125" style="200" customWidth="1"/>
    <col min="773" max="776" width="16.140625" style="200" customWidth="1"/>
    <col min="777" max="777" width="17.42578125" style="200" customWidth="1"/>
    <col min="778" max="778" width="12.28515625" style="200" bestFit="1" customWidth="1"/>
    <col min="779" max="779" width="11.42578125" style="200" bestFit="1" customWidth="1"/>
    <col min="780" max="1024" width="9.140625" style="200"/>
    <col min="1025" max="1025" width="7.5703125" style="200" customWidth="1"/>
    <col min="1026" max="1026" width="65" style="200" customWidth="1"/>
    <col min="1027" max="1027" width="9.140625" style="200"/>
    <col min="1028" max="1028" width="10.42578125" style="200" customWidth="1"/>
    <col min="1029" max="1032" width="16.140625" style="200" customWidth="1"/>
    <col min="1033" max="1033" width="17.42578125" style="200" customWidth="1"/>
    <col min="1034" max="1034" width="12.28515625" style="200" bestFit="1" customWidth="1"/>
    <col min="1035" max="1035" width="11.42578125" style="200" bestFit="1" customWidth="1"/>
    <col min="1036" max="1280" width="9.140625" style="200"/>
    <col min="1281" max="1281" width="7.5703125" style="200" customWidth="1"/>
    <col min="1282" max="1282" width="65" style="200" customWidth="1"/>
    <col min="1283" max="1283" width="9.140625" style="200"/>
    <col min="1284" max="1284" width="10.42578125" style="200" customWidth="1"/>
    <col min="1285" max="1288" width="16.140625" style="200" customWidth="1"/>
    <col min="1289" max="1289" width="17.42578125" style="200" customWidth="1"/>
    <col min="1290" max="1290" width="12.28515625" style="200" bestFit="1" customWidth="1"/>
    <col min="1291" max="1291" width="11.42578125" style="200" bestFit="1" customWidth="1"/>
    <col min="1292" max="1536" width="9.140625" style="200"/>
    <col min="1537" max="1537" width="7.5703125" style="200" customWidth="1"/>
    <col min="1538" max="1538" width="65" style="200" customWidth="1"/>
    <col min="1539" max="1539" width="9.140625" style="200"/>
    <col min="1540" max="1540" width="10.42578125" style="200" customWidth="1"/>
    <col min="1541" max="1544" width="16.140625" style="200" customWidth="1"/>
    <col min="1545" max="1545" width="17.42578125" style="200" customWidth="1"/>
    <col min="1546" max="1546" width="12.28515625" style="200" bestFit="1" customWidth="1"/>
    <col min="1547" max="1547" width="11.42578125" style="200" bestFit="1" customWidth="1"/>
    <col min="1548" max="1792" width="9.140625" style="200"/>
    <col min="1793" max="1793" width="7.5703125" style="200" customWidth="1"/>
    <col min="1794" max="1794" width="65" style="200" customWidth="1"/>
    <col min="1795" max="1795" width="9.140625" style="200"/>
    <col min="1796" max="1796" width="10.42578125" style="200" customWidth="1"/>
    <col min="1797" max="1800" width="16.140625" style="200" customWidth="1"/>
    <col min="1801" max="1801" width="17.42578125" style="200" customWidth="1"/>
    <col min="1802" max="1802" width="12.28515625" style="200" bestFit="1" customWidth="1"/>
    <col min="1803" max="1803" width="11.42578125" style="200" bestFit="1" customWidth="1"/>
    <col min="1804" max="2048" width="9.140625" style="200"/>
    <col min="2049" max="2049" width="7.5703125" style="200" customWidth="1"/>
    <col min="2050" max="2050" width="65" style="200" customWidth="1"/>
    <col min="2051" max="2051" width="9.140625" style="200"/>
    <col min="2052" max="2052" width="10.42578125" style="200" customWidth="1"/>
    <col min="2053" max="2056" width="16.140625" style="200" customWidth="1"/>
    <col min="2057" max="2057" width="17.42578125" style="200" customWidth="1"/>
    <col min="2058" max="2058" width="12.28515625" style="200" bestFit="1" customWidth="1"/>
    <col min="2059" max="2059" width="11.42578125" style="200" bestFit="1" customWidth="1"/>
    <col min="2060" max="2304" width="9.140625" style="200"/>
    <col min="2305" max="2305" width="7.5703125" style="200" customWidth="1"/>
    <col min="2306" max="2306" width="65" style="200" customWidth="1"/>
    <col min="2307" max="2307" width="9.140625" style="200"/>
    <col min="2308" max="2308" width="10.42578125" style="200" customWidth="1"/>
    <col min="2309" max="2312" width="16.140625" style="200" customWidth="1"/>
    <col min="2313" max="2313" width="17.42578125" style="200" customWidth="1"/>
    <col min="2314" max="2314" width="12.28515625" style="200" bestFit="1" customWidth="1"/>
    <col min="2315" max="2315" width="11.42578125" style="200" bestFit="1" customWidth="1"/>
    <col min="2316" max="2560" width="9.140625" style="200"/>
    <col min="2561" max="2561" width="7.5703125" style="200" customWidth="1"/>
    <col min="2562" max="2562" width="65" style="200" customWidth="1"/>
    <col min="2563" max="2563" width="9.140625" style="200"/>
    <col min="2564" max="2564" width="10.42578125" style="200" customWidth="1"/>
    <col min="2565" max="2568" width="16.140625" style="200" customWidth="1"/>
    <col min="2569" max="2569" width="17.42578125" style="200" customWidth="1"/>
    <col min="2570" max="2570" width="12.28515625" style="200" bestFit="1" customWidth="1"/>
    <col min="2571" max="2571" width="11.42578125" style="200" bestFit="1" customWidth="1"/>
    <col min="2572" max="2816" width="9.140625" style="200"/>
    <col min="2817" max="2817" width="7.5703125" style="200" customWidth="1"/>
    <col min="2818" max="2818" width="65" style="200" customWidth="1"/>
    <col min="2819" max="2819" width="9.140625" style="200"/>
    <col min="2820" max="2820" width="10.42578125" style="200" customWidth="1"/>
    <col min="2821" max="2824" width="16.140625" style="200" customWidth="1"/>
    <col min="2825" max="2825" width="17.42578125" style="200" customWidth="1"/>
    <col min="2826" max="2826" width="12.28515625" style="200" bestFit="1" customWidth="1"/>
    <col min="2827" max="2827" width="11.42578125" style="200" bestFit="1" customWidth="1"/>
    <col min="2828" max="3072" width="9.140625" style="200"/>
    <col min="3073" max="3073" width="7.5703125" style="200" customWidth="1"/>
    <col min="3074" max="3074" width="65" style="200" customWidth="1"/>
    <col min="3075" max="3075" width="9.140625" style="200"/>
    <col min="3076" max="3076" width="10.42578125" style="200" customWidth="1"/>
    <col min="3077" max="3080" width="16.140625" style="200" customWidth="1"/>
    <col min="3081" max="3081" width="17.42578125" style="200" customWidth="1"/>
    <col min="3082" max="3082" width="12.28515625" style="200" bestFit="1" customWidth="1"/>
    <col min="3083" max="3083" width="11.42578125" style="200" bestFit="1" customWidth="1"/>
    <col min="3084" max="3328" width="9.140625" style="200"/>
    <col min="3329" max="3329" width="7.5703125" style="200" customWidth="1"/>
    <col min="3330" max="3330" width="65" style="200" customWidth="1"/>
    <col min="3331" max="3331" width="9.140625" style="200"/>
    <col min="3332" max="3332" width="10.42578125" style="200" customWidth="1"/>
    <col min="3333" max="3336" width="16.140625" style="200" customWidth="1"/>
    <col min="3337" max="3337" width="17.42578125" style="200" customWidth="1"/>
    <col min="3338" max="3338" width="12.28515625" style="200" bestFit="1" customWidth="1"/>
    <col min="3339" max="3339" width="11.42578125" style="200" bestFit="1" customWidth="1"/>
    <col min="3340" max="3584" width="9.140625" style="200"/>
    <col min="3585" max="3585" width="7.5703125" style="200" customWidth="1"/>
    <col min="3586" max="3586" width="65" style="200" customWidth="1"/>
    <col min="3587" max="3587" width="9.140625" style="200"/>
    <col min="3588" max="3588" width="10.42578125" style="200" customWidth="1"/>
    <col min="3589" max="3592" width="16.140625" style="200" customWidth="1"/>
    <col min="3593" max="3593" width="17.42578125" style="200" customWidth="1"/>
    <col min="3594" max="3594" width="12.28515625" style="200" bestFit="1" customWidth="1"/>
    <col min="3595" max="3595" width="11.42578125" style="200" bestFit="1" customWidth="1"/>
    <col min="3596" max="3840" width="9.140625" style="200"/>
    <col min="3841" max="3841" width="7.5703125" style="200" customWidth="1"/>
    <col min="3842" max="3842" width="65" style="200" customWidth="1"/>
    <col min="3843" max="3843" width="9.140625" style="200"/>
    <col min="3844" max="3844" width="10.42578125" style="200" customWidth="1"/>
    <col min="3845" max="3848" width="16.140625" style="200" customWidth="1"/>
    <col min="3849" max="3849" width="17.42578125" style="200" customWidth="1"/>
    <col min="3850" max="3850" width="12.28515625" style="200" bestFit="1" customWidth="1"/>
    <col min="3851" max="3851" width="11.42578125" style="200" bestFit="1" customWidth="1"/>
    <col min="3852" max="4096" width="9.140625" style="200"/>
    <col min="4097" max="4097" width="7.5703125" style="200" customWidth="1"/>
    <col min="4098" max="4098" width="65" style="200" customWidth="1"/>
    <col min="4099" max="4099" width="9.140625" style="200"/>
    <col min="4100" max="4100" width="10.42578125" style="200" customWidth="1"/>
    <col min="4101" max="4104" width="16.140625" style="200" customWidth="1"/>
    <col min="4105" max="4105" width="17.42578125" style="200" customWidth="1"/>
    <col min="4106" max="4106" width="12.28515625" style="200" bestFit="1" customWidth="1"/>
    <col min="4107" max="4107" width="11.42578125" style="200" bestFit="1" customWidth="1"/>
    <col min="4108" max="4352" width="9.140625" style="200"/>
    <col min="4353" max="4353" width="7.5703125" style="200" customWidth="1"/>
    <col min="4354" max="4354" width="65" style="200" customWidth="1"/>
    <col min="4355" max="4355" width="9.140625" style="200"/>
    <col min="4356" max="4356" width="10.42578125" style="200" customWidth="1"/>
    <col min="4357" max="4360" width="16.140625" style="200" customWidth="1"/>
    <col min="4361" max="4361" width="17.42578125" style="200" customWidth="1"/>
    <col min="4362" max="4362" width="12.28515625" style="200" bestFit="1" customWidth="1"/>
    <col min="4363" max="4363" width="11.42578125" style="200" bestFit="1" customWidth="1"/>
    <col min="4364" max="4608" width="9.140625" style="200"/>
    <col min="4609" max="4609" width="7.5703125" style="200" customWidth="1"/>
    <col min="4610" max="4610" width="65" style="200" customWidth="1"/>
    <col min="4611" max="4611" width="9.140625" style="200"/>
    <col min="4612" max="4612" width="10.42578125" style="200" customWidth="1"/>
    <col min="4613" max="4616" width="16.140625" style="200" customWidth="1"/>
    <col min="4617" max="4617" width="17.42578125" style="200" customWidth="1"/>
    <col min="4618" max="4618" width="12.28515625" style="200" bestFit="1" customWidth="1"/>
    <col min="4619" max="4619" width="11.42578125" style="200" bestFit="1" customWidth="1"/>
    <col min="4620" max="4864" width="9.140625" style="200"/>
    <col min="4865" max="4865" width="7.5703125" style="200" customWidth="1"/>
    <col min="4866" max="4866" width="65" style="200" customWidth="1"/>
    <col min="4867" max="4867" width="9.140625" style="200"/>
    <col min="4868" max="4868" width="10.42578125" style="200" customWidth="1"/>
    <col min="4869" max="4872" width="16.140625" style="200" customWidth="1"/>
    <col min="4873" max="4873" width="17.42578125" style="200" customWidth="1"/>
    <col min="4874" max="4874" width="12.28515625" style="200" bestFit="1" customWidth="1"/>
    <col min="4875" max="4875" width="11.42578125" style="200" bestFit="1" customWidth="1"/>
    <col min="4876" max="5120" width="9.140625" style="200"/>
    <col min="5121" max="5121" width="7.5703125" style="200" customWidth="1"/>
    <col min="5122" max="5122" width="65" style="200" customWidth="1"/>
    <col min="5123" max="5123" width="9.140625" style="200"/>
    <col min="5124" max="5124" width="10.42578125" style="200" customWidth="1"/>
    <col min="5125" max="5128" width="16.140625" style="200" customWidth="1"/>
    <col min="5129" max="5129" width="17.42578125" style="200" customWidth="1"/>
    <col min="5130" max="5130" width="12.28515625" style="200" bestFit="1" customWidth="1"/>
    <col min="5131" max="5131" width="11.42578125" style="200" bestFit="1" customWidth="1"/>
    <col min="5132" max="5376" width="9.140625" style="200"/>
    <col min="5377" max="5377" width="7.5703125" style="200" customWidth="1"/>
    <col min="5378" max="5378" width="65" style="200" customWidth="1"/>
    <col min="5379" max="5379" width="9.140625" style="200"/>
    <col min="5380" max="5380" width="10.42578125" style="200" customWidth="1"/>
    <col min="5381" max="5384" width="16.140625" style="200" customWidth="1"/>
    <col min="5385" max="5385" width="17.42578125" style="200" customWidth="1"/>
    <col min="5386" max="5386" width="12.28515625" style="200" bestFit="1" customWidth="1"/>
    <col min="5387" max="5387" width="11.42578125" style="200" bestFit="1" customWidth="1"/>
    <col min="5388" max="5632" width="9.140625" style="200"/>
    <col min="5633" max="5633" width="7.5703125" style="200" customWidth="1"/>
    <col min="5634" max="5634" width="65" style="200" customWidth="1"/>
    <col min="5635" max="5635" width="9.140625" style="200"/>
    <col min="5636" max="5636" width="10.42578125" style="200" customWidth="1"/>
    <col min="5637" max="5640" width="16.140625" style="200" customWidth="1"/>
    <col min="5641" max="5641" width="17.42578125" style="200" customWidth="1"/>
    <col min="5642" max="5642" width="12.28515625" style="200" bestFit="1" customWidth="1"/>
    <col min="5643" max="5643" width="11.42578125" style="200" bestFit="1" customWidth="1"/>
    <col min="5644" max="5888" width="9.140625" style="200"/>
    <col min="5889" max="5889" width="7.5703125" style="200" customWidth="1"/>
    <col min="5890" max="5890" width="65" style="200" customWidth="1"/>
    <col min="5891" max="5891" width="9.140625" style="200"/>
    <col min="5892" max="5892" width="10.42578125" style="200" customWidth="1"/>
    <col min="5893" max="5896" width="16.140625" style="200" customWidth="1"/>
    <col min="5897" max="5897" width="17.42578125" style="200" customWidth="1"/>
    <col min="5898" max="5898" width="12.28515625" style="200" bestFit="1" customWidth="1"/>
    <col min="5899" max="5899" width="11.42578125" style="200" bestFit="1" customWidth="1"/>
    <col min="5900" max="6144" width="9.140625" style="200"/>
    <col min="6145" max="6145" width="7.5703125" style="200" customWidth="1"/>
    <col min="6146" max="6146" width="65" style="200" customWidth="1"/>
    <col min="6147" max="6147" width="9.140625" style="200"/>
    <col min="6148" max="6148" width="10.42578125" style="200" customWidth="1"/>
    <col min="6149" max="6152" width="16.140625" style="200" customWidth="1"/>
    <col min="6153" max="6153" width="17.42578125" style="200" customWidth="1"/>
    <col min="6154" max="6154" width="12.28515625" style="200" bestFit="1" customWidth="1"/>
    <col min="6155" max="6155" width="11.42578125" style="200" bestFit="1" customWidth="1"/>
    <col min="6156" max="6400" width="9.140625" style="200"/>
    <col min="6401" max="6401" width="7.5703125" style="200" customWidth="1"/>
    <col min="6402" max="6402" width="65" style="200" customWidth="1"/>
    <col min="6403" max="6403" width="9.140625" style="200"/>
    <col min="6404" max="6404" width="10.42578125" style="200" customWidth="1"/>
    <col min="6405" max="6408" width="16.140625" style="200" customWidth="1"/>
    <col min="6409" max="6409" width="17.42578125" style="200" customWidth="1"/>
    <col min="6410" max="6410" width="12.28515625" style="200" bestFit="1" customWidth="1"/>
    <col min="6411" max="6411" width="11.42578125" style="200" bestFit="1" customWidth="1"/>
    <col min="6412" max="6656" width="9.140625" style="200"/>
    <col min="6657" max="6657" width="7.5703125" style="200" customWidth="1"/>
    <col min="6658" max="6658" width="65" style="200" customWidth="1"/>
    <col min="6659" max="6659" width="9.140625" style="200"/>
    <col min="6660" max="6660" width="10.42578125" style="200" customWidth="1"/>
    <col min="6661" max="6664" width="16.140625" style="200" customWidth="1"/>
    <col min="6665" max="6665" width="17.42578125" style="200" customWidth="1"/>
    <col min="6666" max="6666" width="12.28515625" style="200" bestFit="1" customWidth="1"/>
    <col min="6667" max="6667" width="11.42578125" style="200" bestFit="1" customWidth="1"/>
    <col min="6668" max="6912" width="9.140625" style="200"/>
    <col min="6913" max="6913" width="7.5703125" style="200" customWidth="1"/>
    <col min="6914" max="6914" width="65" style="200" customWidth="1"/>
    <col min="6915" max="6915" width="9.140625" style="200"/>
    <col min="6916" max="6916" width="10.42578125" style="200" customWidth="1"/>
    <col min="6917" max="6920" width="16.140625" style="200" customWidth="1"/>
    <col min="6921" max="6921" width="17.42578125" style="200" customWidth="1"/>
    <col min="6922" max="6922" width="12.28515625" style="200" bestFit="1" customWidth="1"/>
    <col min="6923" max="6923" width="11.42578125" style="200" bestFit="1" customWidth="1"/>
    <col min="6924" max="7168" width="9.140625" style="200"/>
    <col min="7169" max="7169" width="7.5703125" style="200" customWidth="1"/>
    <col min="7170" max="7170" width="65" style="200" customWidth="1"/>
    <col min="7171" max="7171" width="9.140625" style="200"/>
    <col min="7172" max="7172" width="10.42578125" style="200" customWidth="1"/>
    <col min="7173" max="7176" width="16.140625" style="200" customWidth="1"/>
    <col min="7177" max="7177" width="17.42578125" style="200" customWidth="1"/>
    <col min="7178" max="7178" width="12.28515625" style="200" bestFit="1" customWidth="1"/>
    <col min="7179" max="7179" width="11.42578125" style="200" bestFit="1" customWidth="1"/>
    <col min="7180" max="7424" width="9.140625" style="200"/>
    <col min="7425" max="7425" width="7.5703125" style="200" customWidth="1"/>
    <col min="7426" max="7426" width="65" style="200" customWidth="1"/>
    <col min="7427" max="7427" width="9.140625" style="200"/>
    <col min="7428" max="7428" width="10.42578125" style="200" customWidth="1"/>
    <col min="7429" max="7432" width="16.140625" style="200" customWidth="1"/>
    <col min="7433" max="7433" width="17.42578125" style="200" customWidth="1"/>
    <col min="7434" max="7434" width="12.28515625" style="200" bestFit="1" customWidth="1"/>
    <col min="7435" max="7435" width="11.42578125" style="200" bestFit="1" customWidth="1"/>
    <col min="7436" max="7680" width="9.140625" style="200"/>
    <col min="7681" max="7681" width="7.5703125" style="200" customWidth="1"/>
    <col min="7682" max="7682" width="65" style="200" customWidth="1"/>
    <col min="7683" max="7683" width="9.140625" style="200"/>
    <col min="7684" max="7684" width="10.42578125" style="200" customWidth="1"/>
    <col min="7685" max="7688" width="16.140625" style="200" customWidth="1"/>
    <col min="7689" max="7689" width="17.42578125" style="200" customWidth="1"/>
    <col min="7690" max="7690" width="12.28515625" style="200" bestFit="1" customWidth="1"/>
    <col min="7691" max="7691" width="11.42578125" style="200" bestFit="1" customWidth="1"/>
    <col min="7692" max="7936" width="9.140625" style="200"/>
    <col min="7937" max="7937" width="7.5703125" style="200" customWidth="1"/>
    <col min="7938" max="7938" width="65" style="200" customWidth="1"/>
    <col min="7939" max="7939" width="9.140625" style="200"/>
    <col min="7940" max="7940" width="10.42578125" style="200" customWidth="1"/>
    <col min="7941" max="7944" width="16.140625" style="200" customWidth="1"/>
    <col min="7945" max="7945" width="17.42578125" style="200" customWidth="1"/>
    <col min="7946" max="7946" width="12.28515625" style="200" bestFit="1" customWidth="1"/>
    <col min="7947" max="7947" width="11.42578125" style="200" bestFit="1" customWidth="1"/>
    <col min="7948" max="8192" width="9.140625" style="200"/>
    <col min="8193" max="8193" width="7.5703125" style="200" customWidth="1"/>
    <col min="8194" max="8194" width="65" style="200" customWidth="1"/>
    <col min="8195" max="8195" width="9.140625" style="200"/>
    <col min="8196" max="8196" width="10.42578125" style="200" customWidth="1"/>
    <col min="8197" max="8200" width="16.140625" style="200" customWidth="1"/>
    <col min="8201" max="8201" width="17.42578125" style="200" customWidth="1"/>
    <col min="8202" max="8202" width="12.28515625" style="200" bestFit="1" customWidth="1"/>
    <col min="8203" max="8203" width="11.42578125" style="200" bestFit="1" customWidth="1"/>
    <col min="8204" max="8448" width="9.140625" style="200"/>
    <col min="8449" max="8449" width="7.5703125" style="200" customWidth="1"/>
    <col min="8450" max="8450" width="65" style="200" customWidth="1"/>
    <col min="8451" max="8451" width="9.140625" style="200"/>
    <col min="8452" max="8452" width="10.42578125" style="200" customWidth="1"/>
    <col min="8453" max="8456" width="16.140625" style="200" customWidth="1"/>
    <col min="8457" max="8457" width="17.42578125" style="200" customWidth="1"/>
    <col min="8458" max="8458" width="12.28515625" style="200" bestFit="1" customWidth="1"/>
    <col min="8459" max="8459" width="11.42578125" style="200" bestFit="1" customWidth="1"/>
    <col min="8460" max="8704" width="9.140625" style="200"/>
    <col min="8705" max="8705" width="7.5703125" style="200" customWidth="1"/>
    <col min="8706" max="8706" width="65" style="200" customWidth="1"/>
    <col min="8707" max="8707" width="9.140625" style="200"/>
    <col min="8708" max="8708" width="10.42578125" style="200" customWidth="1"/>
    <col min="8709" max="8712" width="16.140625" style="200" customWidth="1"/>
    <col min="8713" max="8713" width="17.42578125" style="200" customWidth="1"/>
    <col min="8714" max="8714" width="12.28515625" style="200" bestFit="1" customWidth="1"/>
    <col min="8715" max="8715" width="11.42578125" style="200" bestFit="1" customWidth="1"/>
    <col min="8716" max="8960" width="9.140625" style="200"/>
    <col min="8961" max="8961" width="7.5703125" style="200" customWidth="1"/>
    <col min="8962" max="8962" width="65" style="200" customWidth="1"/>
    <col min="8963" max="8963" width="9.140625" style="200"/>
    <col min="8964" max="8964" width="10.42578125" style="200" customWidth="1"/>
    <col min="8965" max="8968" width="16.140625" style="200" customWidth="1"/>
    <col min="8969" max="8969" width="17.42578125" style="200" customWidth="1"/>
    <col min="8970" max="8970" width="12.28515625" style="200" bestFit="1" customWidth="1"/>
    <col min="8971" max="8971" width="11.42578125" style="200" bestFit="1" customWidth="1"/>
    <col min="8972" max="9216" width="9.140625" style="200"/>
    <col min="9217" max="9217" width="7.5703125" style="200" customWidth="1"/>
    <col min="9218" max="9218" width="65" style="200" customWidth="1"/>
    <col min="9219" max="9219" width="9.140625" style="200"/>
    <col min="9220" max="9220" width="10.42578125" style="200" customWidth="1"/>
    <col min="9221" max="9224" width="16.140625" style="200" customWidth="1"/>
    <col min="9225" max="9225" width="17.42578125" style="200" customWidth="1"/>
    <col min="9226" max="9226" width="12.28515625" style="200" bestFit="1" customWidth="1"/>
    <col min="9227" max="9227" width="11.42578125" style="200" bestFit="1" customWidth="1"/>
    <col min="9228" max="9472" width="9.140625" style="200"/>
    <col min="9473" max="9473" width="7.5703125" style="200" customWidth="1"/>
    <col min="9474" max="9474" width="65" style="200" customWidth="1"/>
    <col min="9475" max="9475" width="9.140625" style="200"/>
    <col min="9476" max="9476" width="10.42578125" style="200" customWidth="1"/>
    <col min="9477" max="9480" width="16.140625" style="200" customWidth="1"/>
    <col min="9481" max="9481" width="17.42578125" style="200" customWidth="1"/>
    <col min="9482" max="9482" width="12.28515625" style="200" bestFit="1" customWidth="1"/>
    <col min="9483" max="9483" width="11.42578125" style="200" bestFit="1" customWidth="1"/>
    <col min="9484" max="9728" width="9.140625" style="200"/>
    <col min="9729" max="9729" width="7.5703125" style="200" customWidth="1"/>
    <col min="9730" max="9730" width="65" style="200" customWidth="1"/>
    <col min="9731" max="9731" width="9.140625" style="200"/>
    <col min="9732" max="9732" width="10.42578125" style="200" customWidth="1"/>
    <col min="9733" max="9736" width="16.140625" style="200" customWidth="1"/>
    <col min="9737" max="9737" width="17.42578125" style="200" customWidth="1"/>
    <col min="9738" max="9738" width="12.28515625" style="200" bestFit="1" customWidth="1"/>
    <col min="9739" max="9739" width="11.42578125" style="200" bestFit="1" customWidth="1"/>
    <col min="9740" max="9984" width="9.140625" style="200"/>
    <col min="9985" max="9985" width="7.5703125" style="200" customWidth="1"/>
    <col min="9986" max="9986" width="65" style="200" customWidth="1"/>
    <col min="9987" max="9987" width="9.140625" style="200"/>
    <col min="9988" max="9988" width="10.42578125" style="200" customWidth="1"/>
    <col min="9989" max="9992" width="16.140625" style="200" customWidth="1"/>
    <col min="9993" max="9993" width="17.42578125" style="200" customWidth="1"/>
    <col min="9994" max="9994" width="12.28515625" style="200" bestFit="1" customWidth="1"/>
    <col min="9995" max="9995" width="11.42578125" style="200" bestFit="1" customWidth="1"/>
    <col min="9996" max="10240" width="9.140625" style="200"/>
    <col min="10241" max="10241" width="7.5703125" style="200" customWidth="1"/>
    <col min="10242" max="10242" width="65" style="200" customWidth="1"/>
    <col min="10243" max="10243" width="9.140625" style="200"/>
    <col min="10244" max="10244" width="10.42578125" style="200" customWidth="1"/>
    <col min="10245" max="10248" width="16.140625" style="200" customWidth="1"/>
    <col min="10249" max="10249" width="17.42578125" style="200" customWidth="1"/>
    <col min="10250" max="10250" width="12.28515625" style="200" bestFit="1" customWidth="1"/>
    <col min="10251" max="10251" width="11.42578125" style="200" bestFit="1" customWidth="1"/>
    <col min="10252" max="10496" width="9.140625" style="200"/>
    <col min="10497" max="10497" width="7.5703125" style="200" customWidth="1"/>
    <col min="10498" max="10498" width="65" style="200" customWidth="1"/>
    <col min="10499" max="10499" width="9.140625" style="200"/>
    <col min="10500" max="10500" width="10.42578125" style="200" customWidth="1"/>
    <col min="10501" max="10504" width="16.140625" style="200" customWidth="1"/>
    <col min="10505" max="10505" width="17.42578125" style="200" customWidth="1"/>
    <col min="10506" max="10506" width="12.28515625" style="200" bestFit="1" customWidth="1"/>
    <col min="10507" max="10507" width="11.42578125" style="200" bestFit="1" customWidth="1"/>
    <col min="10508" max="10752" width="9.140625" style="200"/>
    <col min="10753" max="10753" width="7.5703125" style="200" customWidth="1"/>
    <col min="10754" max="10754" width="65" style="200" customWidth="1"/>
    <col min="10755" max="10755" width="9.140625" style="200"/>
    <col min="10756" max="10756" width="10.42578125" style="200" customWidth="1"/>
    <col min="10757" max="10760" width="16.140625" style="200" customWidth="1"/>
    <col min="10761" max="10761" width="17.42578125" style="200" customWidth="1"/>
    <col min="10762" max="10762" width="12.28515625" style="200" bestFit="1" customWidth="1"/>
    <col min="10763" max="10763" width="11.42578125" style="200" bestFit="1" customWidth="1"/>
    <col min="10764" max="11008" width="9.140625" style="200"/>
    <col min="11009" max="11009" width="7.5703125" style="200" customWidth="1"/>
    <col min="11010" max="11010" width="65" style="200" customWidth="1"/>
    <col min="11011" max="11011" width="9.140625" style="200"/>
    <col min="11012" max="11012" width="10.42578125" style="200" customWidth="1"/>
    <col min="11013" max="11016" width="16.140625" style="200" customWidth="1"/>
    <col min="11017" max="11017" width="17.42578125" style="200" customWidth="1"/>
    <col min="11018" max="11018" width="12.28515625" style="200" bestFit="1" customWidth="1"/>
    <col min="11019" max="11019" width="11.42578125" style="200" bestFit="1" customWidth="1"/>
    <col min="11020" max="11264" width="9.140625" style="200"/>
    <col min="11265" max="11265" width="7.5703125" style="200" customWidth="1"/>
    <col min="11266" max="11266" width="65" style="200" customWidth="1"/>
    <col min="11267" max="11267" width="9.140625" style="200"/>
    <col min="11268" max="11268" width="10.42578125" style="200" customWidth="1"/>
    <col min="11269" max="11272" width="16.140625" style="200" customWidth="1"/>
    <col min="11273" max="11273" width="17.42578125" style="200" customWidth="1"/>
    <col min="11274" max="11274" width="12.28515625" style="200" bestFit="1" customWidth="1"/>
    <col min="11275" max="11275" width="11.42578125" style="200" bestFit="1" customWidth="1"/>
    <col min="11276" max="11520" width="9.140625" style="200"/>
    <col min="11521" max="11521" width="7.5703125" style="200" customWidth="1"/>
    <col min="11522" max="11522" width="65" style="200" customWidth="1"/>
    <col min="11523" max="11523" width="9.140625" style="200"/>
    <col min="11524" max="11524" width="10.42578125" style="200" customWidth="1"/>
    <col min="11525" max="11528" width="16.140625" style="200" customWidth="1"/>
    <col min="11529" max="11529" width="17.42578125" style="200" customWidth="1"/>
    <col min="11530" max="11530" width="12.28515625" style="200" bestFit="1" customWidth="1"/>
    <col min="11531" max="11531" width="11.42578125" style="200" bestFit="1" customWidth="1"/>
    <col min="11532" max="11776" width="9.140625" style="200"/>
    <col min="11777" max="11777" width="7.5703125" style="200" customWidth="1"/>
    <col min="11778" max="11778" width="65" style="200" customWidth="1"/>
    <col min="11779" max="11779" width="9.140625" style="200"/>
    <col min="11780" max="11780" width="10.42578125" style="200" customWidth="1"/>
    <col min="11781" max="11784" width="16.140625" style="200" customWidth="1"/>
    <col min="11785" max="11785" width="17.42578125" style="200" customWidth="1"/>
    <col min="11786" max="11786" width="12.28515625" style="200" bestFit="1" customWidth="1"/>
    <col min="11787" max="11787" width="11.42578125" style="200" bestFit="1" customWidth="1"/>
    <col min="11788" max="12032" width="9.140625" style="200"/>
    <col min="12033" max="12033" width="7.5703125" style="200" customWidth="1"/>
    <col min="12034" max="12034" width="65" style="200" customWidth="1"/>
    <col min="12035" max="12035" width="9.140625" style="200"/>
    <col min="12036" max="12036" width="10.42578125" style="200" customWidth="1"/>
    <col min="12037" max="12040" width="16.140625" style="200" customWidth="1"/>
    <col min="12041" max="12041" width="17.42578125" style="200" customWidth="1"/>
    <col min="12042" max="12042" width="12.28515625" style="200" bestFit="1" customWidth="1"/>
    <col min="12043" max="12043" width="11.42578125" style="200" bestFit="1" customWidth="1"/>
    <col min="12044" max="12288" width="9.140625" style="200"/>
    <col min="12289" max="12289" width="7.5703125" style="200" customWidth="1"/>
    <col min="12290" max="12290" width="65" style="200" customWidth="1"/>
    <col min="12291" max="12291" width="9.140625" style="200"/>
    <col min="12292" max="12292" width="10.42578125" style="200" customWidth="1"/>
    <col min="12293" max="12296" width="16.140625" style="200" customWidth="1"/>
    <col min="12297" max="12297" width="17.42578125" style="200" customWidth="1"/>
    <col min="12298" max="12298" width="12.28515625" style="200" bestFit="1" customWidth="1"/>
    <col min="12299" max="12299" width="11.42578125" style="200" bestFit="1" customWidth="1"/>
    <col min="12300" max="12544" width="9.140625" style="200"/>
    <col min="12545" max="12545" width="7.5703125" style="200" customWidth="1"/>
    <col min="12546" max="12546" width="65" style="200" customWidth="1"/>
    <col min="12547" max="12547" width="9.140625" style="200"/>
    <col min="12548" max="12548" width="10.42578125" style="200" customWidth="1"/>
    <col min="12549" max="12552" width="16.140625" style="200" customWidth="1"/>
    <col min="12553" max="12553" width="17.42578125" style="200" customWidth="1"/>
    <col min="12554" max="12554" width="12.28515625" style="200" bestFit="1" customWidth="1"/>
    <col min="12555" max="12555" width="11.42578125" style="200" bestFit="1" customWidth="1"/>
    <col min="12556" max="12800" width="9.140625" style="200"/>
    <col min="12801" max="12801" width="7.5703125" style="200" customWidth="1"/>
    <col min="12802" max="12802" width="65" style="200" customWidth="1"/>
    <col min="12803" max="12803" width="9.140625" style="200"/>
    <col min="12804" max="12804" width="10.42578125" style="200" customWidth="1"/>
    <col min="12805" max="12808" width="16.140625" style="200" customWidth="1"/>
    <col min="12809" max="12809" width="17.42578125" style="200" customWidth="1"/>
    <col min="12810" max="12810" width="12.28515625" style="200" bestFit="1" customWidth="1"/>
    <col min="12811" max="12811" width="11.42578125" style="200" bestFit="1" customWidth="1"/>
    <col min="12812" max="13056" width="9.140625" style="200"/>
    <col min="13057" max="13057" width="7.5703125" style="200" customWidth="1"/>
    <col min="13058" max="13058" width="65" style="200" customWidth="1"/>
    <col min="13059" max="13059" width="9.140625" style="200"/>
    <col min="13060" max="13060" width="10.42578125" style="200" customWidth="1"/>
    <col min="13061" max="13064" width="16.140625" style="200" customWidth="1"/>
    <col min="13065" max="13065" width="17.42578125" style="200" customWidth="1"/>
    <col min="13066" max="13066" width="12.28515625" style="200" bestFit="1" customWidth="1"/>
    <col min="13067" max="13067" width="11.42578125" style="200" bestFit="1" customWidth="1"/>
    <col min="13068" max="13312" width="9.140625" style="200"/>
    <col min="13313" max="13313" width="7.5703125" style="200" customWidth="1"/>
    <col min="13314" max="13314" width="65" style="200" customWidth="1"/>
    <col min="13315" max="13315" width="9.140625" style="200"/>
    <col min="13316" max="13316" width="10.42578125" style="200" customWidth="1"/>
    <col min="13317" max="13320" width="16.140625" style="200" customWidth="1"/>
    <col min="13321" max="13321" width="17.42578125" style="200" customWidth="1"/>
    <col min="13322" max="13322" width="12.28515625" style="200" bestFit="1" customWidth="1"/>
    <col min="13323" max="13323" width="11.42578125" style="200" bestFit="1" customWidth="1"/>
    <col min="13324" max="13568" width="9.140625" style="200"/>
    <col min="13569" max="13569" width="7.5703125" style="200" customWidth="1"/>
    <col min="13570" max="13570" width="65" style="200" customWidth="1"/>
    <col min="13571" max="13571" width="9.140625" style="200"/>
    <col min="13572" max="13572" width="10.42578125" style="200" customWidth="1"/>
    <col min="13573" max="13576" width="16.140625" style="200" customWidth="1"/>
    <col min="13577" max="13577" width="17.42578125" style="200" customWidth="1"/>
    <col min="13578" max="13578" width="12.28515625" style="200" bestFit="1" customWidth="1"/>
    <col min="13579" max="13579" width="11.42578125" style="200" bestFit="1" customWidth="1"/>
    <col min="13580" max="13824" width="9.140625" style="200"/>
    <col min="13825" max="13825" width="7.5703125" style="200" customWidth="1"/>
    <col min="13826" max="13826" width="65" style="200" customWidth="1"/>
    <col min="13827" max="13827" width="9.140625" style="200"/>
    <col min="13828" max="13828" width="10.42578125" style="200" customWidth="1"/>
    <col min="13829" max="13832" width="16.140625" style="200" customWidth="1"/>
    <col min="13833" max="13833" width="17.42578125" style="200" customWidth="1"/>
    <col min="13834" max="13834" width="12.28515625" style="200" bestFit="1" customWidth="1"/>
    <col min="13835" max="13835" width="11.42578125" style="200" bestFit="1" customWidth="1"/>
    <col min="13836" max="14080" width="9.140625" style="200"/>
    <col min="14081" max="14081" width="7.5703125" style="200" customWidth="1"/>
    <col min="14082" max="14082" width="65" style="200" customWidth="1"/>
    <col min="14083" max="14083" width="9.140625" style="200"/>
    <col min="14084" max="14084" width="10.42578125" style="200" customWidth="1"/>
    <col min="14085" max="14088" width="16.140625" style="200" customWidth="1"/>
    <col min="14089" max="14089" width="17.42578125" style="200" customWidth="1"/>
    <col min="14090" max="14090" width="12.28515625" style="200" bestFit="1" customWidth="1"/>
    <col min="14091" max="14091" width="11.42578125" style="200" bestFit="1" customWidth="1"/>
    <col min="14092" max="14336" width="9.140625" style="200"/>
    <col min="14337" max="14337" width="7.5703125" style="200" customWidth="1"/>
    <col min="14338" max="14338" width="65" style="200" customWidth="1"/>
    <col min="14339" max="14339" width="9.140625" style="200"/>
    <col min="14340" max="14340" width="10.42578125" style="200" customWidth="1"/>
    <col min="14341" max="14344" width="16.140625" style="200" customWidth="1"/>
    <col min="14345" max="14345" width="17.42578125" style="200" customWidth="1"/>
    <col min="14346" max="14346" width="12.28515625" style="200" bestFit="1" customWidth="1"/>
    <col min="14347" max="14347" width="11.42578125" style="200" bestFit="1" customWidth="1"/>
    <col min="14348" max="14592" width="9.140625" style="200"/>
    <col min="14593" max="14593" width="7.5703125" style="200" customWidth="1"/>
    <col min="14594" max="14594" width="65" style="200" customWidth="1"/>
    <col min="14595" max="14595" width="9.140625" style="200"/>
    <col min="14596" max="14596" width="10.42578125" style="200" customWidth="1"/>
    <col min="14597" max="14600" width="16.140625" style="200" customWidth="1"/>
    <col min="14601" max="14601" width="17.42578125" style="200" customWidth="1"/>
    <col min="14602" max="14602" width="12.28515625" style="200" bestFit="1" customWidth="1"/>
    <col min="14603" max="14603" width="11.42578125" style="200" bestFit="1" customWidth="1"/>
    <col min="14604" max="14848" width="9.140625" style="200"/>
    <col min="14849" max="14849" width="7.5703125" style="200" customWidth="1"/>
    <col min="14850" max="14850" width="65" style="200" customWidth="1"/>
    <col min="14851" max="14851" width="9.140625" style="200"/>
    <col min="14852" max="14852" width="10.42578125" style="200" customWidth="1"/>
    <col min="14853" max="14856" width="16.140625" style="200" customWidth="1"/>
    <col min="14857" max="14857" width="17.42578125" style="200" customWidth="1"/>
    <col min="14858" max="14858" width="12.28515625" style="200" bestFit="1" customWidth="1"/>
    <col min="14859" max="14859" width="11.42578125" style="200" bestFit="1" customWidth="1"/>
    <col min="14860" max="15104" width="9.140625" style="200"/>
    <col min="15105" max="15105" width="7.5703125" style="200" customWidth="1"/>
    <col min="15106" max="15106" width="65" style="200" customWidth="1"/>
    <col min="15107" max="15107" width="9.140625" style="200"/>
    <col min="15108" max="15108" width="10.42578125" style="200" customWidth="1"/>
    <col min="15109" max="15112" width="16.140625" style="200" customWidth="1"/>
    <col min="15113" max="15113" width="17.42578125" style="200" customWidth="1"/>
    <col min="15114" max="15114" width="12.28515625" style="200" bestFit="1" customWidth="1"/>
    <col min="15115" max="15115" width="11.42578125" style="200" bestFit="1" customWidth="1"/>
    <col min="15116" max="15360" width="9.140625" style="200"/>
    <col min="15361" max="15361" width="7.5703125" style="200" customWidth="1"/>
    <col min="15362" max="15362" width="65" style="200" customWidth="1"/>
    <col min="15363" max="15363" width="9.140625" style="200"/>
    <col min="15364" max="15364" width="10.42578125" style="200" customWidth="1"/>
    <col min="15365" max="15368" width="16.140625" style="200" customWidth="1"/>
    <col min="15369" max="15369" width="17.42578125" style="200" customWidth="1"/>
    <col min="15370" max="15370" width="12.28515625" style="200" bestFit="1" customWidth="1"/>
    <col min="15371" max="15371" width="11.42578125" style="200" bestFit="1" customWidth="1"/>
    <col min="15372" max="15616" width="9.140625" style="200"/>
    <col min="15617" max="15617" width="7.5703125" style="200" customWidth="1"/>
    <col min="15618" max="15618" width="65" style="200" customWidth="1"/>
    <col min="15619" max="15619" width="9.140625" style="200"/>
    <col min="15620" max="15620" width="10.42578125" style="200" customWidth="1"/>
    <col min="15621" max="15624" width="16.140625" style="200" customWidth="1"/>
    <col min="15625" max="15625" width="17.42578125" style="200" customWidth="1"/>
    <col min="15626" max="15626" width="12.28515625" style="200" bestFit="1" customWidth="1"/>
    <col min="15627" max="15627" width="11.42578125" style="200" bestFit="1" customWidth="1"/>
    <col min="15628" max="15872" width="9.140625" style="200"/>
    <col min="15873" max="15873" width="7.5703125" style="200" customWidth="1"/>
    <col min="15874" max="15874" width="65" style="200" customWidth="1"/>
    <col min="15875" max="15875" width="9.140625" style="200"/>
    <col min="15876" max="15876" width="10.42578125" style="200" customWidth="1"/>
    <col min="15877" max="15880" width="16.140625" style="200" customWidth="1"/>
    <col min="15881" max="15881" width="17.42578125" style="200" customWidth="1"/>
    <col min="15882" max="15882" width="12.28515625" style="200" bestFit="1" customWidth="1"/>
    <col min="15883" max="15883" width="11.42578125" style="200" bestFit="1" customWidth="1"/>
    <col min="15884" max="16128" width="9.140625" style="200"/>
    <col min="16129" max="16129" width="7.5703125" style="200" customWidth="1"/>
    <col min="16130" max="16130" width="65" style="200" customWidth="1"/>
    <col min="16131" max="16131" width="9.140625" style="200"/>
    <col min="16132" max="16132" width="10.42578125" style="200" customWidth="1"/>
    <col min="16133" max="16136" width="16.140625" style="200" customWidth="1"/>
    <col min="16137" max="16137" width="17.42578125" style="200" customWidth="1"/>
    <col min="16138" max="16138" width="12.28515625" style="200" bestFit="1" customWidth="1"/>
    <col min="16139" max="16139" width="11.42578125" style="200" bestFit="1" customWidth="1"/>
    <col min="16140" max="16384" width="9.140625" style="200"/>
  </cols>
  <sheetData>
    <row r="1" spans="1:12" ht="15.95" customHeight="1" x14ac:dyDescent="0.25">
      <c r="A1" s="199"/>
      <c r="B1" s="199"/>
      <c r="C1" s="199"/>
      <c r="D1" s="199"/>
      <c r="E1" s="199"/>
      <c r="F1" s="199"/>
      <c r="G1" s="199"/>
      <c r="H1" s="199"/>
    </row>
    <row r="2" spans="1:12" ht="51" customHeight="1" x14ac:dyDescent="0.25">
      <c r="A2" s="201" t="s">
        <v>645</v>
      </c>
      <c r="B2" s="201"/>
      <c r="C2" s="201"/>
      <c r="D2" s="201"/>
      <c r="E2" s="201"/>
      <c r="F2" s="201"/>
      <c r="G2" s="201"/>
      <c r="H2" s="201"/>
    </row>
    <row r="3" spans="1:12" s="203" customFormat="1" ht="32.25" customHeight="1" x14ac:dyDescent="0.25">
      <c r="A3" s="202" t="s">
        <v>646</v>
      </c>
      <c r="B3" s="202" t="s">
        <v>647</v>
      </c>
      <c r="C3" s="202" t="s">
        <v>648</v>
      </c>
      <c r="D3" s="202" t="s">
        <v>649</v>
      </c>
      <c r="E3" s="202" t="s">
        <v>650</v>
      </c>
      <c r="F3" s="202" t="s">
        <v>651</v>
      </c>
      <c r="G3" s="202" t="s">
        <v>652</v>
      </c>
      <c r="H3" s="202" t="s">
        <v>653</v>
      </c>
      <c r="J3" s="200"/>
    </row>
    <row r="4" spans="1:12" ht="30" customHeight="1" x14ac:dyDescent="0.25">
      <c r="A4" s="204" t="s">
        <v>654</v>
      </c>
      <c r="B4" s="205" t="s">
        <v>655</v>
      </c>
      <c r="C4" s="204" t="s">
        <v>656</v>
      </c>
      <c r="D4" s="204">
        <f>11*2</f>
        <v>22</v>
      </c>
      <c r="E4" s="206">
        <v>0</v>
      </c>
      <c r="F4" s="206">
        <f>E4*1.21</f>
        <v>0</v>
      </c>
      <c r="G4" s="206">
        <f>D4*E4</f>
        <v>0</v>
      </c>
      <c r="H4" s="206">
        <f>D4*F4</f>
        <v>0</v>
      </c>
      <c r="K4" s="203"/>
      <c r="L4" s="203"/>
    </row>
    <row r="5" spans="1:12" ht="30" customHeight="1" x14ac:dyDescent="0.25">
      <c r="A5" s="204" t="s">
        <v>654</v>
      </c>
      <c r="B5" s="205" t="s">
        <v>657</v>
      </c>
      <c r="C5" s="204" t="s">
        <v>656</v>
      </c>
      <c r="D5" s="204">
        <v>12</v>
      </c>
      <c r="E5" s="206">
        <v>0</v>
      </c>
      <c r="F5" s="206">
        <f t="shared" ref="F5:F15" si="0">E5*1.21</f>
        <v>0</v>
      </c>
      <c r="G5" s="206">
        <f t="shared" ref="G5:G14" si="1">D5*E5</f>
        <v>0</v>
      </c>
      <c r="H5" s="206">
        <f t="shared" ref="H5:H15" si="2">D5*F5</f>
        <v>0</v>
      </c>
      <c r="K5" s="203"/>
      <c r="L5" s="203"/>
    </row>
    <row r="6" spans="1:12" ht="30" customHeight="1" x14ac:dyDescent="0.25">
      <c r="A6" s="204" t="s">
        <v>658</v>
      </c>
      <c r="B6" s="205" t="s">
        <v>659</v>
      </c>
      <c r="C6" s="204" t="s">
        <v>656</v>
      </c>
      <c r="D6" s="204">
        <v>2</v>
      </c>
      <c r="E6" s="206">
        <v>0</v>
      </c>
      <c r="F6" s="206">
        <f t="shared" si="0"/>
        <v>0</v>
      </c>
      <c r="G6" s="206">
        <f t="shared" si="1"/>
        <v>0</v>
      </c>
      <c r="H6" s="206">
        <f t="shared" si="2"/>
        <v>0</v>
      </c>
      <c r="K6" s="203"/>
      <c r="L6" s="203"/>
    </row>
    <row r="7" spans="1:12" ht="30" customHeight="1" x14ac:dyDescent="0.25">
      <c r="A7" s="204" t="s">
        <v>658</v>
      </c>
      <c r="B7" s="205" t="s">
        <v>660</v>
      </c>
      <c r="C7" s="204" t="s">
        <v>656</v>
      </c>
      <c r="D7" s="204">
        <v>2</v>
      </c>
      <c r="E7" s="206">
        <v>0</v>
      </c>
      <c r="F7" s="206">
        <f t="shared" si="0"/>
        <v>0</v>
      </c>
      <c r="G7" s="206">
        <f t="shared" si="1"/>
        <v>0</v>
      </c>
      <c r="H7" s="206">
        <f t="shared" si="2"/>
        <v>0</v>
      </c>
      <c r="K7" s="203"/>
      <c r="L7" s="203"/>
    </row>
    <row r="8" spans="1:12" ht="30" customHeight="1" x14ac:dyDescent="0.25">
      <c r="A8" s="204" t="s">
        <v>661</v>
      </c>
      <c r="B8" s="205" t="s">
        <v>662</v>
      </c>
      <c r="C8" s="204" t="s">
        <v>656</v>
      </c>
      <c r="D8" s="204">
        <v>3</v>
      </c>
      <c r="E8" s="206">
        <v>0</v>
      </c>
      <c r="F8" s="206">
        <f t="shared" si="0"/>
        <v>0</v>
      </c>
      <c r="G8" s="206">
        <f t="shared" si="1"/>
        <v>0</v>
      </c>
      <c r="H8" s="206">
        <f t="shared" si="2"/>
        <v>0</v>
      </c>
      <c r="K8" s="203"/>
      <c r="L8" s="203"/>
    </row>
    <row r="9" spans="1:12" s="210" customFormat="1" ht="30" customHeight="1" x14ac:dyDescent="0.25">
      <c r="A9" s="207" t="s">
        <v>663</v>
      </c>
      <c r="B9" s="208" t="s">
        <v>664</v>
      </c>
      <c r="C9" s="207" t="s">
        <v>656</v>
      </c>
      <c r="D9" s="207">
        <v>1</v>
      </c>
      <c r="E9" s="209">
        <v>0</v>
      </c>
      <c r="F9" s="206">
        <f t="shared" si="0"/>
        <v>0</v>
      </c>
      <c r="G9" s="206">
        <f t="shared" si="1"/>
        <v>0</v>
      </c>
      <c r="H9" s="206">
        <f t="shared" si="2"/>
        <v>0</v>
      </c>
    </row>
    <row r="10" spans="1:12" ht="30" customHeight="1" x14ac:dyDescent="0.25">
      <c r="A10" s="207" t="s">
        <v>665</v>
      </c>
      <c r="B10" s="205" t="s">
        <v>666</v>
      </c>
      <c r="C10" s="204" t="s">
        <v>656</v>
      </c>
      <c r="D10" s="204">
        <v>33</v>
      </c>
      <c r="E10" s="206">
        <v>0</v>
      </c>
      <c r="F10" s="206">
        <f t="shared" si="0"/>
        <v>0</v>
      </c>
      <c r="G10" s="206">
        <f t="shared" si="1"/>
        <v>0</v>
      </c>
      <c r="H10" s="206">
        <f t="shared" si="2"/>
        <v>0</v>
      </c>
      <c r="K10" s="203"/>
      <c r="L10" s="203"/>
    </row>
    <row r="11" spans="1:12" ht="30" customHeight="1" x14ac:dyDescent="0.25">
      <c r="A11" s="207" t="s">
        <v>667</v>
      </c>
      <c r="B11" s="205" t="s">
        <v>668</v>
      </c>
      <c r="C11" s="204" t="s">
        <v>669</v>
      </c>
      <c r="D11" s="204">
        <v>1</v>
      </c>
      <c r="E11" s="206">
        <v>0</v>
      </c>
      <c r="F11" s="206">
        <f t="shared" si="0"/>
        <v>0</v>
      </c>
      <c r="G11" s="206">
        <f t="shared" si="1"/>
        <v>0</v>
      </c>
      <c r="H11" s="206">
        <f t="shared" si="2"/>
        <v>0</v>
      </c>
      <c r="K11" s="203"/>
      <c r="L11" s="203"/>
    </row>
    <row r="12" spans="1:12" ht="30" customHeight="1" x14ac:dyDescent="0.25">
      <c r="A12" s="207" t="s">
        <v>670</v>
      </c>
      <c r="B12" s="211" t="s">
        <v>671</v>
      </c>
      <c r="C12" s="204" t="s">
        <v>656</v>
      </c>
      <c r="D12" s="204">
        <v>2</v>
      </c>
      <c r="E12" s="206">
        <v>0</v>
      </c>
      <c r="F12" s="206">
        <f t="shared" si="0"/>
        <v>0</v>
      </c>
      <c r="G12" s="206">
        <f t="shared" si="1"/>
        <v>0</v>
      </c>
      <c r="H12" s="206">
        <f t="shared" si="2"/>
        <v>0</v>
      </c>
      <c r="K12" s="203"/>
      <c r="L12" s="203"/>
    </row>
    <row r="13" spans="1:12" ht="30" customHeight="1" x14ac:dyDescent="0.25">
      <c r="A13" s="207" t="s">
        <v>672</v>
      </c>
      <c r="B13" s="205" t="s">
        <v>673</v>
      </c>
      <c r="C13" s="204" t="s">
        <v>656</v>
      </c>
      <c r="D13" s="204">
        <v>2</v>
      </c>
      <c r="E13" s="206">
        <v>0</v>
      </c>
      <c r="F13" s="206">
        <f t="shared" si="0"/>
        <v>0</v>
      </c>
      <c r="G13" s="206">
        <f t="shared" si="1"/>
        <v>0</v>
      </c>
      <c r="H13" s="206">
        <f t="shared" si="2"/>
        <v>0</v>
      </c>
      <c r="K13" s="203"/>
      <c r="L13" s="203"/>
    </row>
    <row r="14" spans="1:12" ht="30" customHeight="1" x14ac:dyDescent="0.25">
      <c r="A14" s="207" t="s">
        <v>674</v>
      </c>
      <c r="B14" s="205" t="s">
        <v>675</v>
      </c>
      <c r="C14" s="204" t="s">
        <v>656</v>
      </c>
      <c r="D14" s="204">
        <v>3</v>
      </c>
      <c r="E14" s="206">
        <v>0</v>
      </c>
      <c r="F14" s="206">
        <f t="shared" si="0"/>
        <v>0</v>
      </c>
      <c r="G14" s="206">
        <f t="shared" si="1"/>
        <v>0</v>
      </c>
      <c r="H14" s="206">
        <f t="shared" si="2"/>
        <v>0</v>
      </c>
      <c r="K14" s="203"/>
      <c r="L14" s="203"/>
    </row>
    <row r="15" spans="1:12" ht="30" customHeight="1" x14ac:dyDescent="0.25">
      <c r="A15" s="207" t="s">
        <v>676</v>
      </c>
      <c r="B15" s="205" t="s">
        <v>677</v>
      </c>
      <c r="C15" s="204" t="s">
        <v>678</v>
      </c>
      <c r="D15" s="204"/>
      <c r="E15" s="206">
        <v>0</v>
      </c>
      <c r="F15" s="206">
        <f t="shared" si="0"/>
        <v>0</v>
      </c>
      <c r="G15" s="206">
        <f>D15*E15</f>
        <v>0</v>
      </c>
      <c r="H15" s="206">
        <f t="shared" si="2"/>
        <v>0</v>
      </c>
      <c r="K15" s="203"/>
      <c r="L15" s="203"/>
    </row>
    <row r="16" spans="1:12" s="215" customFormat="1" ht="26.25" customHeight="1" x14ac:dyDescent="0.2">
      <c r="A16" s="212" t="s">
        <v>679</v>
      </c>
      <c r="B16" s="212"/>
      <c r="C16" s="212"/>
      <c r="D16" s="212"/>
      <c r="E16" s="212"/>
      <c r="F16" s="212"/>
      <c r="G16" s="213">
        <f>SUM(G4:G15)</f>
        <v>0</v>
      </c>
      <c r="H16" s="213">
        <f>SUM(H4:H15)</f>
        <v>0</v>
      </c>
      <c r="I16" s="214"/>
    </row>
    <row r="17" spans="1:9" ht="22.5" customHeight="1" x14ac:dyDescent="0.25">
      <c r="A17" s="199"/>
      <c r="B17" s="199"/>
      <c r="C17" s="199"/>
      <c r="D17" s="199"/>
      <c r="E17" s="199"/>
      <c r="F17" s="199"/>
      <c r="G17" s="199"/>
      <c r="H17" s="199"/>
    </row>
    <row r="18" spans="1:9" ht="48" customHeight="1" x14ac:dyDescent="0.25">
      <c r="A18" s="216" t="s">
        <v>34</v>
      </c>
      <c r="B18" s="216"/>
      <c r="C18" s="216"/>
      <c r="D18" s="216"/>
      <c r="E18" s="216"/>
      <c r="F18" s="216"/>
      <c r="G18" s="216"/>
      <c r="H18" s="216"/>
    </row>
    <row r="19" spans="1:9" ht="30" x14ac:dyDescent="0.25">
      <c r="A19" s="217" t="s">
        <v>646</v>
      </c>
      <c r="B19" s="217" t="s">
        <v>647</v>
      </c>
      <c r="C19" s="217" t="s">
        <v>648</v>
      </c>
      <c r="D19" s="217" t="s">
        <v>649</v>
      </c>
      <c r="E19" s="217" t="s">
        <v>650</v>
      </c>
      <c r="F19" s="217" t="s">
        <v>651</v>
      </c>
      <c r="G19" s="217" t="s">
        <v>652</v>
      </c>
      <c r="H19" s="217" t="s">
        <v>653</v>
      </c>
    </row>
    <row r="20" spans="1:9" x14ac:dyDescent="0.25">
      <c r="A20" s="218" t="s">
        <v>654</v>
      </c>
      <c r="B20" s="219" t="s">
        <v>680</v>
      </c>
      <c r="C20" s="218" t="s">
        <v>656</v>
      </c>
      <c r="D20" s="218">
        <v>34</v>
      </c>
      <c r="E20" s="220">
        <v>0</v>
      </c>
      <c r="F20" s="220">
        <f t="shared" ref="F20:F25" si="3">E20*1.21</f>
        <v>0</v>
      </c>
      <c r="G20" s="220">
        <f t="shared" ref="G20:G25" si="4">D20*E20</f>
        <v>0</v>
      </c>
      <c r="H20" s="220">
        <f t="shared" ref="H20:H25" si="5">D20*F20</f>
        <v>0</v>
      </c>
    </row>
    <row r="21" spans="1:9" x14ac:dyDescent="0.25">
      <c r="A21" s="218" t="s">
        <v>658</v>
      </c>
      <c r="B21" s="221" t="s">
        <v>681</v>
      </c>
      <c r="C21" s="218" t="s">
        <v>656</v>
      </c>
      <c r="D21" s="218">
        <v>33</v>
      </c>
      <c r="E21" s="222">
        <v>0</v>
      </c>
      <c r="F21" s="220">
        <f t="shared" si="3"/>
        <v>0</v>
      </c>
      <c r="G21" s="220">
        <f t="shared" si="4"/>
        <v>0</v>
      </c>
      <c r="H21" s="220">
        <f t="shared" si="5"/>
        <v>0</v>
      </c>
    </row>
    <row r="22" spans="1:9" x14ac:dyDescent="0.25">
      <c r="A22" s="218" t="s">
        <v>661</v>
      </c>
      <c r="B22" s="221" t="s">
        <v>682</v>
      </c>
      <c r="C22" s="218" t="s">
        <v>656</v>
      </c>
      <c r="D22" s="218">
        <v>4</v>
      </c>
      <c r="E22" s="222">
        <v>0</v>
      </c>
      <c r="F22" s="220">
        <f t="shared" si="3"/>
        <v>0</v>
      </c>
      <c r="G22" s="220">
        <f t="shared" si="4"/>
        <v>0</v>
      </c>
      <c r="H22" s="220">
        <f t="shared" si="5"/>
        <v>0</v>
      </c>
    </row>
    <row r="23" spans="1:9" x14ac:dyDescent="0.25">
      <c r="A23" s="218" t="s">
        <v>663</v>
      </c>
      <c r="B23" s="221" t="s">
        <v>683</v>
      </c>
      <c r="C23" s="218" t="s">
        <v>669</v>
      </c>
      <c r="D23" s="218">
        <v>3</v>
      </c>
      <c r="E23" s="222">
        <v>0</v>
      </c>
      <c r="F23" s="220">
        <f t="shared" si="3"/>
        <v>0</v>
      </c>
      <c r="G23" s="220">
        <f t="shared" si="4"/>
        <v>0</v>
      </c>
      <c r="H23" s="220">
        <f t="shared" si="5"/>
        <v>0</v>
      </c>
    </row>
    <row r="24" spans="1:9" x14ac:dyDescent="0.25">
      <c r="A24" s="218" t="s">
        <v>665</v>
      </c>
      <c r="B24" s="221" t="s">
        <v>684</v>
      </c>
      <c r="C24" s="218" t="s">
        <v>656</v>
      </c>
      <c r="D24" s="218">
        <v>12</v>
      </c>
      <c r="E24" s="220">
        <v>0</v>
      </c>
      <c r="F24" s="220">
        <f t="shared" si="3"/>
        <v>0</v>
      </c>
      <c r="G24" s="220">
        <f t="shared" si="4"/>
        <v>0</v>
      </c>
      <c r="H24" s="220">
        <f t="shared" si="5"/>
        <v>0</v>
      </c>
    </row>
    <row r="25" spans="1:9" x14ac:dyDescent="0.25">
      <c r="A25" s="218" t="s">
        <v>667</v>
      </c>
      <c r="B25" s="221" t="s">
        <v>685</v>
      </c>
      <c r="C25" s="218" t="s">
        <v>656</v>
      </c>
      <c r="D25" s="218">
        <v>2</v>
      </c>
      <c r="E25" s="220">
        <v>0</v>
      </c>
      <c r="F25" s="220">
        <f t="shared" si="3"/>
        <v>0</v>
      </c>
      <c r="G25" s="220">
        <f t="shared" si="4"/>
        <v>0</v>
      </c>
      <c r="H25" s="220">
        <f t="shared" si="5"/>
        <v>0</v>
      </c>
    </row>
    <row r="26" spans="1:9" s="215" customFormat="1" ht="22.5" customHeight="1" x14ac:dyDescent="0.2">
      <c r="A26" s="212" t="s">
        <v>686</v>
      </c>
      <c r="B26" s="212"/>
      <c r="C26" s="212"/>
      <c r="D26" s="212"/>
      <c r="E26" s="212"/>
      <c r="F26" s="212"/>
      <c r="G26" s="213">
        <f>SUM(G20:G25)</f>
        <v>0</v>
      </c>
      <c r="H26" s="213">
        <f>SUM(H20:H25)</f>
        <v>0</v>
      </c>
      <c r="I26" s="214"/>
    </row>
    <row r="27" spans="1:9" x14ac:dyDescent="0.25">
      <c r="G27" s="223"/>
    </row>
    <row r="28" spans="1:9" x14ac:dyDescent="0.25">
      <c r="B28" s="215" t="s">
        <v>742</v>
      </c>
      <c r="G28" s="344">
        <f>SUM(G26,G16)</f>
        <v>0</v>
      </c>
      <c r="H28" s="344">
        <f>SUM(H26,H16)</f>
        <v>0</v>
      </c>
    </row>
  </sheetData>
  <mergeCells count="6">
    <mergeCell ref="A1:H1"/>
    <mergeCell ref="A2:H2"/>
    <mergeCell ref="A16:F16"/>
    <mergeCell ref="A17:H17"/>
    <mergeCell ref="A18:H18"/>
    <mergeCell ref="A26:F26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4"/>
  <sheetViews>
    <sheetView showGridLines="0" view="pageBreakPreview" topLeftCell="A19" zoomScale="150" zoomScaleNormal="150" zoomScaleSheetLayoutView="150" workbookViewId="0">
      <selection activeCell="A33" sqref="A33"/>
    </sheetView>
  </sheetViews>
  <sheetFormatPr defaultRowHeight="12.75" x14ac:dyDescent="0.2"/>
  <cols>
    <col min="1" max="1" width="10.140625" style="190" bestFit="1" customWidth="1"/>
    <col min="2" max="16384" width="9.140625" style="190"/>
  </cols>
  <sheetData>
    <row r="5" spans="1:9" ht="26.25" x14ac:dyDescent="0.4">
      <c r="A5" s="224" t="s">
        <v>687</v>
      </c>
      <c r="B5" s="225"/>
      <c r="C5" s="225"/>
      <c r="D5" s="225"/>
      <c r="E5" s="225"/>
      <c r="F5" s="225"/>
      <c r="G5" s="225"/>
      <c r="H5" s="225"/>
      <c r="I5" s="225"/>
    </row>
    <row r="7" spans="1:9" ht="18" x14ac:dyDescent="0.25">
      <c r="A7" s="226" t="s">
        <v>688</v>
      </c>
      <c r="B7" s="225"/>
      <c r="C7" s="225"/>
      <c r="D7" s="225"/>
      <c r="E7" s="225"/>
      <c r="F7" s="225"/>
      <c r="G7" s="225"/>
      <c r="H7" s="225"/>
      <c r="I7" s="225"/>
    </row>
    <row r="9" spans="1:9" x14ac:dyDescent="0.2">
      <c r="A9" s="227" t="s">
        <v>689</v>
      </c>
      <c r="B9" s="225"/>
      <c r="C9" s="225"/>
      <c r="D9" s="225"/>
      <c r="E9" s="227"/>
      <c r="F9" s="225"/>
      <c r="G9" s="225"/>
      <c r="H9" s="225"/>
      <c r="I9" s="225"/>
    </row>
    <row r="10" spans="1:9" x14ac:dyDescent="0.2">
      <c r="A10" s="225" t="str">
        <f>'[1]Ú-R'!A10</f>
        <v>FOTBALOVÉ HŘIŠTĚ S UMĚLÝM POVRCHEM, D.K.n/L</v>
      </c>
      <c r="B10" s="225"/>
      <c r="C10" s="225"/>
      <c r="D10" s="225"/>
      <c r="E10" s="225"/>
      <c r="F10" s="225"/>
      <c r="G10" s="225"/>
      <c r="H10" s="225"/>
      <c r="I10" s="225"/>
    </row>
    <row r="11" spans="1:9" x14ac:dyDescent="0.2">
      <c r="A11" s="225">
        <f>'[1]Ú-R'!A11</f>
        <v>0</v>
      </c>
      <c r="B11" s="225"/>
      <c r="C11" s="225"/>
      <c r="D11" s="225"/>
      <c r="E11" s="225"/>
      <c r="F11" s="225"/>
      <c r="G11" s="225"/>
      <c r="H11" s="225"/>
      <c r="I11" s="225"/>
    </row>
    <row r="12" spans="1:9" x14ac:dyDescent="0.2">
      <c r="A12" s="225"/>
      <c r="B12" s="225"/>
      <c r="C12" s="225"/>
      <c r="D12" s="225"/>
      <c r="E12" s="225"/>
      <c r="F12" s="225"/>
      <c r="G12" s="225"/>
      <c r="H12" s="225"/>
      <c r="I12" s="225"/>
    </row>
    <row r="13" spans="1:9" x14ac:dyDescent="0.2">
      <c r="A13" s="227" t="s">
        <v>690</v>
      </c>
      <c r="B13" s="225"/>
      <c r="C13" s="225"/>
      <c r="D13" s="225"/>
      <c r="E13" s="225"/>
      <c r="F13" s="225"/>
      <c r="G13" s="225"/>
      <c r="H13" s="225"/>
      <c r="I13" s="225"/>
    </row>
    <row r="14" spans="1:9" x14ac:dyDescent="0.2">
      <c r="A14" s="225" t="str">
        <f>'[1]Ú-R'!A14</f>
        <v>MĚSTO DVŮR KRÁLOVÉ N/L, NÁMĚSTÍ T.G.MASARYKA 38, 544 17 DVŮR KRÁLOVÉ N/L</v>
      </c>
      <c r="B14" s="225"/>
      <c r="C14" s="225"/>
      <c r="D14" s="225"/>
      <c r="E14" s="225"/>
      <c r="F14" s="225"/>
      <c r="G14" s="225"/>
      <c r="H14" s="225"/>
      <c r="I14" s="225"/>
    </row>
    <row r="15" spans="1:9" x14ac:dyDescent="0.2">
      <c r="A15" s="225"/>
      <c r="B15" s="225"/>
      <c r="C15" s="225"/>
      <c r="D15" s="225"/>
      <c r="E15" s="225"/>
      <c r="F15" s="225"/>
      <c r="G15" s="225"/>
      <c r="H15" s="225"/>
      <c r="I15" s="225"/>
    </row>
    <row r="17" spans="1:9" ht="15.75" x14ac:dyDescent="0.25">
      <c r="A17" s="228"/>
      <c r="B17" s="225"/>
      <c r="C17" s="225"/>
      <c r="D17" s="225"/>
      <c r="E17" s="225"/>
      <c r="F17" s="225"/>
      <c r="G17" s="225"/>
      <c r="H17" s="225"/>
      <c r="I17" s="225"/>
    </row>
    <row r="26" spans="1:9" s="230" customFormat="1" ht="12" x14ac:dyDescent="0.2">
      <c r="A26" s="229" t="s">
        <v>691</v>
      </c>
    </row>
    <row r="27" spans="1:9" s="230" customFormat="1" ht="9.75" x14ac:dyDescent="0.2">
      <c r="A27" s="231" t="str">
        <f>'[1]Ú-R'!A27</f>
        <v>- odstranění vrchních krytů před výkopem a konečné úpravy terénu ve stavbou zasažené části</v>
      </c>
    </row>
    <row r="28" spans="1:9" s="230" customFormat="1" ht="9.75" x14ac:dyDescent="0.2">
      <c r="A28" s="231" t="str">
        <f>'[1]Ú-R'!A28</f>
        <v xml:space="preserve">- </v>
      </c>
    </row>
    <row r="29" spans="1:9" s="230" customFormat="1" ht="9.75" x14ac:dyDescent="0.2">
      <c r="A29" s="231" t="str">
        <f>'[1]Ú-R'!A29</f>
        <v xml:space="preserve">- </v>
      </c>
    </row>
    <row r="30" spans="1:9" s="230" customFormat="1" ht="9.75" x14ac:dyDescent="0.2">
      <c r="A30" s="231" t="str">
        <f>'[1]Ú-R'!A30</f>
        <v xml:space="preserve">- </v>
      </c>
    </row>
    <row r="31" spans="1:9" s="230" customFormat="1" ht="9.75" x14ac:dyDescent="0.2">
      <c r="A31" s="231" t="str">
        <f>'[1]Ú-R'!A31</f>
        <v xml:space="preserve">- </v>
      </c>
    </row>
    <row r="32" spans="1:9" s="230" customFormat="1" ht="9.75" x14ac:dyDescent="0.2">
      <c r="A32" s="231" t="str">
        <f>'[1]Ú-R'!A32</f>
        <v xml:space="preserve">- </v>
      </c>
    </row>
    <row r="33" spans="1:9" s="230" customFormat="1" ht="9.75" x14ac:dyDescent="0.2">
      <c r="A33" s="231" t="str">
        <f>'[1]Ú-R'!A33</f>
        <v xml:space="preserve">- </v>
      </c>
    </row>
    <row r="34" spans="1:9" s="230" customFormat="1" ht="9.75" x14ac:dyDescent="0.2"/>
    <row r="35" spans="1:9" s="230" customFormat="1" ht="9.75" x14ac:dyDescent="0.2"/>
    <row r="36" spans="1:9" s="230" customFormat="1" ht="9.75" x14ac:dyDescent="0.2"/>
    <row r="37" spans="1:9" s="230" customFormat="1" ht="9.75" customHeight="1" x14ac:dyDescent="0.2">
      <c r="A37" s="229" t="s">
        <v>692</v>
      </c>
    </row>
    <row r="38" spans="1:9" s="230" customFormat="1" ht="50.25" customHeight="1" x14ac:dyDescent="0.2">
      <c r="A38" s="232" t="s">
        <v>693</v>
      </c>
      <c r="B38" s="232"/>
      <c r="C38" s="232"/>
      <c r="D38" s="232"/>
      <c r="E38" s="232"/>
      <c r="F38" s="232"/>
      <c r="G38" s="232"/>
      <c r="H38" s="232"/>
      <c r="I38" s="232"/>
    </row>
    <row r="39" spans="1:9" s="230" customFormat="1" ht="9.75" x14ac:dyDescent="0.2">
      <c r="A39" s="233" t="s">
        <v>694</v>
      </c>
    </row>
    <row r="40" spans="1:9" s="230" customFormat="1" ht="9.75" x14ac:dyDescent="0.2"/>
    <row r="41" spans="1:9" s="230" customFormat="1" ht="9.75" x14ac:dyDescent="0.2"/>
    <row r="42" spans="1:9" s="230" customFormat="1" ht="9.75" x14ac:dyDescent="0.2"/>
    <row r="43" spans="1:9" s="230" customFormat="1" ht="9.75" x14ac:dyDescent="0.2"/>
    <row r="44" spans="1:9" s="230" customFormat="1" ht="9.75" x14ac:dyDescent="0.2">
      <c r="A44" s="231"/>
    </row>
    <row r="47" spans="1:9" x14ac:dyDescent="0.2">
      <c r="A47" s="234"/>
    </row>
    <row r="48" spans="1:9" x14ac:dyDescent="0.2">
      <c r="A48" s="234"/>
    </row>
    <row r="49" spans="1:1" x14ac:dyDescent="0.2">
      <c r="A49" s="234"/>
    </row>
    <row r="53" spans="1:1" s="230" customFormat="1" ht="9.75" x14ac:dyDescent="0.2">
      <c r="A53" s="230" t="s">
        <v>695</v>
      </c>
    </row>
    <row r="54" spans="1:1" s="230" customFormat="1" ht="9.75" x14ac:dyDescent="0.2">
      <c r="A54" s="235">
        <f>'[1]Ú-R'!A54</f>
        <v>43584</v>
      </c>
    </row>
  </sheetData>
  <mergeCells count="1">
    <mergeCell ref="A38:I3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showGridLines="0" view="pageBreakPreview" zoomScale="150" zoomScaleNormal="150" zoomScaleSheetLayoutView="150" zoomScalePageLayoutView="130" workbookViewId="0">
      <selection activeCell="G4" sqref="G4"/>
    </sheetView>
  </sheetViews>
  <sheetFormatPr defaultRowHeight="12.75" x14ac:dyDescent="0.2"/>
  <cols>
    <col min="1" max="1" width="2.42578125" style="190" customWidth="1"/>
    <col min="2" max="2" width="44.7109375" style="190" customWidth="1"/>
    <col min="3" max="3" width="3" style="190" customWidth="1"/>
    <col min="4" max="4" width="7.42578125" style="190" customWidth="1"/>
    <col min="5" max="8" width="9.7109375" style="190" customWidth="1"/>
    <col min="9" max="9" width="10" style="190" bestFit="1" customWidth="1"/>
    <col min="10" max="16384" width="9.140625" style="190"/>
  </cols>
  <sheetData>
    <row r="1" spans="1:10" ht="9.9499999999999993" customHeight="1" x14ac:dyDescent="0.2">
      <c r="A1" s="236"/>
      <c r="B1" s="237" t="s">
        <v>696</v>
      </c>
      <c r="C1" s="238"/>
      <c r="D1" s="238"/>
      <c r="E1" s="239" t="s">
        <v>697</v>
      </c>
      <c r="F1" s="239"/>
      <c r="G1" s="239" t="s">
        <v>698</v>
      </c>
      <c r="H1" s="239"/>
      <c r="I1" s="240"/>
      <c r="J1" s="240"/>
    </row>
    <row r="2" spans="1:10" ht="8.1" customHeight="1" x14ac:dyDescent="0.2">
      <c r="A2" s="241" t="s">
        <v>699</v>
      </c>
      <c r="B2" s="242" t="s">
        <v>700</v>
      </c>
      <c r="C2" s="243" t="s">
        <v>701</v>
      </c>
      <c r="D2" s="244" t="s">
        <v>702</v>
      </c>
      <c r="E2" s="243" t="s">
        <v>703</v>
      </c>
      <c r="F2" s="244" t="s">
        <v>704</v>
      </c>
      <c r="G2" s="243" t="s">
        <v>703</v>
      </c>
      <c r="H2" s="244" t="s">
        <v>704</v>
      </c>
      <c r="I2" s="245"/>
      <c r="J2" s="245"/>
    </row>
    <row r="3" spans="1:10" ht="8.1" customHeight="1" x14ac:dyDescent="0.2">
      <c r="A3" s="246">
        <f>1</f>
        <v>1</v>
      </c>
      <c r="B3" s="247" t="s">
        <v>705</v>
      </c>
      <c r="C3" s="248" t="s">
        <v>706</v>
      </c>
      <c r="D3" s="249">
        <v>150</v>
      </c>
      <c r="E3" s="341">
        <v>0</v>
      </c>
      <c r="F3" s="340">
        <f t="shared" ref="F3:F15" si="0">PRODUCT(D3,E3)</f>
        <v>0</v>
      </c>
      <c r="G3" s="341">
        <v>0</v>
      </c>
      <c r="H3" s="340">
        <f t="shared" ref="H3:H15" si="1">PRODUCT(D3,G3)</f>
        <v>0</v>
      </c>
      <c r="I3" s="250"/>
      <c r="J3" s="250"/>
    </row>
    <row r="4" spans="1:10" ht="8.1" customHeight="1" x14ac:dyDescent="0.2">
      <c r="A4" s="246">
        <f t="shared" ref="A4:A19" si="2">(SUM(A3,1))</f>
        <v>2</v>
      </c>
      <c r="B4" s="247" t="s">
        <v>707</v>
      </c>
      <c r="C4" s="248" t="s">
        <v>706</v>
      </c>
      <c r="D4" s="249">
        <v>160</v>
      </c>
      <c r="E4" s="341">
        <f t="shared" ref="E3:E13" si="3">ROUND($I$1*I4,1)</f>
        <v>0</v>
      </c>
      <c r="F4" s="340">
        <f t="shared" si="0"/>
        <v>0</v>
      </c>
      <c r="G4" s="341">
        <f t="shared" ref="G3:G13" si="4">ROUND($J$1*J4,1)</f>
        <v>0</v>
      </c>
      <c r="H4" s="340">
        <f t="shared" si="1"/>
        <v>0</v>
      </c>
      <c r="I4" s="250"/>
      <c r="J4" s="250"/>
    </row>
    <row r="5" spans="1:10" ht="8.1" customHeight="1" x14ac:dyDescent="0.2">
      <c r="A5" s="246">
        <f t="shared" si="2"/>
        <v>3</v>
      </c>
      <c r="B5" s="247" t="s">
        <v>708</v>
      </c>
      <c r="C5" s="248" t="s">
        <v>706</v>
      </c>
      <c r="D5" s="249">
        <v>200</v>
      </c>
      <c r="E5" s="341">
        <f t="shared" si="3"/>
        <v>0</v>
      </c>
      <c r="F5" s="340">
        <f t="shared" si="0"/>
        <v>0</v>
      </c>
      <c r="G5" s="341">
        <f t="shared" si="4"/>
        <v>0</v>
      </c>
      <c r="H5" s="340">
        <f t="shared" si="1"/>
        <v>0</v>
      </c>
      <c r="I5" s="250"/>
      <c r="J5" s="250"/>
    </row>
    <row r="6" spans="1:10" ht="8.1" customHeight="1" x14ac:dyDescent="0.2">
      <c r="A6" s="246">
        <f>(SUM(A5,1))</f>
        <v>4</v>
      </c>
      <c r="B6" s="247" t="s">
        <v>709</v>
      </c>
      <c r="C6" s="248" t="s">
        <v>656</v>
      </c>
      <c r="D6" s="249">
        <v>4</v>
      </c>
      <c r="E6" s="341">
        <f t="shared" si="3"/>
        <v>0</v>
      </c>
      <c r="F6" s="340">
        <f t="shared" si="0"/>
        <v>0</v>
      </c>
      <c r="G6" s="341">
        <f t="shared" si="4"/>
        <v>0</v>
      </c>
      <c r="H6" s="340">
        <f t="shared" si="1"/>
        <v>0</v>
      </c>
      <c r="I6" s="250"/>
      <c r="J6" s="250"/>
    </row>
    <row r="7" spans="1:10" ht="8.1" customHeight="1" x14ac:dyDescent="0.2">
      <c r="A7" s="246">
        <f t="shared" si="2"/>
        <v>5</v>
      </c>
      <c r="B7" s="251" t="s">
        <v>710</v>
      </c>
      <c r="C7" s="252" t="s">
        <v>706</v>
      </c>
      <c r="D7" s="253">
        <v>120</v>
      </c>
      <c r="E7" s="341">
        <f t="shared" si="3"/>
        <v>0</v>
      </c>
      <c r="F7" s="340">
        <f t="shared" si="0"/>
        <v>0</v>
      </c>
      <c r="G7" s="341">
        <f t="shared" si="4"/>
        <v>0</v>
      </c>
      <c r="H7" s="340">
        <f t="shared" si="1"/>
        <v>0</v>
      </c>
      <c r="I7" s="250"/>
      <c r="J7" s="250"/>
    </row>
    <row r="8" spans="1:10" ht="8.1" customHeight="1" x14ac:dyDescent="0.2">
      <c r="A8" s="246">
        <f t="shared" si="2"/>
        <v>6</v>
      </c>
      <c r="B8" s="251" t="s">
        <v>711</v>
      </c>
      <c r="C8" s="252" t="s">
        <v>656</v>
      </c>
      <c r="D8" s="253">
        <v>1</v>
      </c>
      <c r="E8" s="341">
        <f t="shared" si="3"/>
        <v>0</v>
      </c>
      <c r="F8" s="340">
        <f t="shared" si="0"/>
        <v>0</v>
      </c>
      <c r="G8" s="341">
        <f t="shared" si="4"/>
        <v>0</v>
      </c>
      <c r="H8" s="340">
        <f t="shared" si="1"/>
        <v>0</v>
      </c>
      <c r="I8" s="250"/>
      <c r="J8" s="250"/>
    </row>
    <row r="9" spans="1:10" ht="8.1" customHeight="1" x14ac:dyDescent="0.2">
      <c r="A9" s="246">
        <f t="shared" si="2"/>
        <v>7</v>
      </c>
      <c r="B9" s="247" t="s">
        <v>712</v>
      </c>
      <c r="C9" s="248" t="s">
        <v>656</v>
      </c>
      <c r="D9" s="249">
        <v>4</v>
      </c>
      <c r="E9" s="341">
        <f t="shared" si="3"/>
        <v>0</v>
      </c>
      <c r="F9" s="340">
        <f t="shared" si="0"/>
        <v>0</v>
      </c>
      <c r="G9" s="341">
        <f t="shared" si="4"/>
        <v>0</v>
      </c>
      <c r="H9" s="340">
        <f t="shared" si="1"/>
        <v>0</v>
      </c>
      <c r="I9" s="250"/>
      <c r="J9" s="250"/>
    </row>
    <row r="10" spans="1:10" ht="8.1" customHeight="1" x14ac:dyDescent="0.2">
      <c r="A10" s="246">
        <f t="shared" si="2"/>
        <v>8</v>
      </c>
      <c r="B10" s="251" t="s">
        <v>713</v>
      </c>
      <c r="C10" s="252" t="s">
        <v>656</v>
      </c>
      <c r="D10" s="253">
        <v>24</v>
      </c>
      <c r="E10" s="341">
        <f t="shared" si="3"/>
        <v>0</v>
      </c>
      <c r="F10" s="340">
        <f t="shared" si="0"/>
        <v>0</v>
      </c>
      <c r="G10" s="341">
        <f t="shared" si="4"/>
        <v>0</v>
      </c>
      <c r="H10" s="340">
        <f t="shared" si="1"/>
        <v>0</v>
      </c>
      <c r="I10" s="250"/>
      <c r="J10" s="250"/>
    </row>
    <row r="11" spans="1:10" ht="8.1" customHeight="1" x14ac:dyDescent="0.2">
      <c r="A11" s="246">
        <f t="shared" si="2"/>
        <v>9</v>
      </c>
      <c r="B11" s="254" t="s">
        <v>714</v>
      </c>
      <c r="C11" s="255" t="s">
        <v>715</v>
      </c>
      <c r="D11" s="256">
        <v>140</v>
      </c>
      <c r="E11" s="341">
        <f t="shared" si="3"/>
        <v>0</v>
      </c>
      <c r="F11" s="340">
        <f t="shared" si="0"/>
        <v>0</v>
      </c>
      <c r="G11" s="341">
        <f t="shared" si="4"/>
        <v>0</v>
      </c>
      <c r="H11" s="340">
        <f t="shared" si="1"/>
        <v>0</v>
      </c>
      <c r="I11" s="250"/>
      <c r="J11" s="250"/>
    </row>
    <row r="12" spans="1:10" ht="8.1" customHeight="1" x14ac:dyDescent="0.2">
      <c r="A12" s="246">
        <f t="shared" si="2"/>
        <v>10</v>
      </c>
      <c r="B12" s="254" t="s">
        <v>716</v>
      </c>
      <c r="C12" s="255" t="s">
        <v>656</v>
      </c>
      <c r="D12" s="256">
        <v>4</v>
      </c>
      <c r="E12" s="341">
        <f t="shared" si="3"/>
        <v>0</v>
      </c>
      <c r="F12" s="340">
        <f t="shared" si="0"/>
        <v>0</v>
      </c>
      <c r="G12" s="341">
        <f t="shared" si="4"/>
        <v>0</v>
      </c>
      <c r="H12" s="340">
        <f t="shared" si="1"/>
        <v>0</v>
      </c>
      <c r="I12" s="250"/>
      <c r="J12" s="250"/>
    </row>
    <row r="13" spans="1:10" ht="8.1" customHeight="1" x14ac:dyDescent="0.2">
      <c r="A13" s="246">
        <f t="shared" si="2"/>
        <v>11</v>
      </c>
      <c r="B13" s="247" t="s">
        <v>717</v>
      </c>
      <c r="C13" s="248" t="s">
        <v>656</v>
      </c>
      <c r="D13" s="249">
        <v>4</v>
      </c>
      <c r="E13" s="341">
        <f t="shared" si="3"/>
        <v>0</v>
      </c>
      <c r="F13" s="340">
        <f t="shared" si="0"/>
        <v>0</v>
      </c>
      <c r="G13" s="341">
        <f t="shared" si="4"/>
        <v>0</v>
      </c>
      <c r="H13" s="340">
        <f t="shared" si="1"/>
        <v>0</v>
      </c>
      <c r="I13" s="250"/>
      <c r="J13" s="250"/>
    </row>
    <row r="14" spans="1:10" ht="8.1" customHeight="1" x14ac:dyDescent="0.2">
      <c r="A14" s="246">
        <f t="shared" si="2"/>
        <v>12</v>
      </c>
      <c r="B14" s="247" t="s">
        <v>718</v>
      </c>
      <c r="C14" s="248" t="s">
        <v>656</v>
      </c>
      <c r="D14" s="249">
        <v>12</v>
      </c>
      <c r="E14" s="341">
        <f t="shared" ref="E14:E15" si="5">ROUND(I14*$I$1,1)</f>
        <v>0</v>
      </c>
      <c r="F14" s="340">
        <f t="shared" si="0"/>
        <v>0</v>
      </c>
      <c r="G14" s="341">
        <f t="shared" ref="G14:G15" si="6">ROUND(J14*$J$1,1)</f>
        <v>0</v>
      </c>
      <c r="H14" s="340">
        <f t="shared" si="1"/>
        <v>0</v>
      </c>
      <c r="I14" s="250"/>
      <c r="J14" s="250"/>
    </row>
    <row r="15" spans="1:10" ht="8.1" customHeight="1" x14ac:dyDescent="0.2">
      <c r="A15" s="246">
        <f t="shared" si="2"/>
        <v>13</v>
      </c>
      <c r="B15" s="257" t="s">
        <v>719</v>
      </c>
      <c r="C15" s="252" t="s">
        <v>656</v>
      </c>
      <c r="D15" s="258">
        <v>7</v>
      </c>
      <c r="E15" s="341">
        <f t="shared" si="5"/>
        <v>0</v>
      </c>
      <c r="F15" s="340">
        <f t="shared" si="0"/>
        <v>0</v>
      </c>
      <c r="G15" s="341">
        <f t="shared" si="6"/>
        <v>0</v>
      </c>
      <c r="H15" s="340">
        <f t="shared" si="1"/>
        <v>0</v>
      </c>
      <c r="I15" s="259"/>
      <c r="J15" s="250"/>
    </row>
    <row r="16" spans="1:10" ht="8.1" customHeight="1" x14ac:dyDescent="0.2">
      <c r="A16" s="260">
        <f>(SUM(A15,1))</f>
        <v>14</v>
      </c>
      <c r="B16" s="261"/>
      <c r="C16" s="262"/>
      <c r="D16" s="262"/>
      <c r="E16" s="262"/>
      <c r="F16" s="263">
        <f>SUM(F3:F15)</f>
        <v>0</v>
      </c>
      <c r="G16" s="261"/>
      <c r="H16" s="263">
        <f>SUM(H3:H15)</f>
        <v>0</v>
      </c>
      <c r="I16" s="195"/>
      <c r="J16" s="195"/>
    </row>
    <row r="17" spans="1:10" ht="8.1" customHeight="1" x14ac:dyDescent="0.2">
      <c r="A17" s="264">
        <f t="shared" si="2"/>
        <v>15</v>
      </c>
      <c r="B17" s="265" t="s">
        <v>720</v>
      </c>
      <c r="C17" s="266"/>
      <c r="D17" s="267">
        <v>3</v>
      </c>
      <c r="E17" s="266" t="s">
        <v>721</v>
      </c>
      <c r="F17" s="268">
        <f>ROUND(F16*D17*0.01,1)</f>
        <v>0</v>
      </c>
      <c r="G17" s="269"/>
      <c r="H17" s="270"/>
      <c r="I17" s="195"/>
      <c r="J17" s="195"/>
    </row>
    <row r="18" spans="1:10" ht="8.1" customHeight="1" x14ac:dyDescent="0.2">
      <c r="A18" s="264">
        <f t="shared" si="2"/>
        <v>16</v>
      </c>
      <c r="B18" s="265" t="s">
        <v>722</v>
      </c>
      <c r="C18" s="266"/>
      <c r="D18" s="267">
        <v>2</v>
      </c>
      <c r="E18" s="266" t="s">
        <v>721</v>
      </c>
      <c r="F18" s="271"/>
      <c r="G18" s="269"/>
      <c r="H18" s="268">
        <f>ROUND(H16*D18*0.01,1)</f>
        <v>0</v>
      </c>
      <c r="I18" s="195"/>
      <c r="J18" s="195"/>
    </row>
    <row r="19" spans="1:10" ht="8.1" customHeight="1" x14ac:dyDescent="0.2">
      <c r="A19" s="272">
        <f t="shared" si="2"/>
        <v>17</v>
      </c>
      <c r="B19" s="273" t="s">
        <v>686</v>
      </c>
      <c r="C19" s="274"/>
      <c r="D19" s="274"/>
      <c r="E19" s="274"/>
      <c r="F19" s="275">
        <f>SUM(F16:F18)</f>
        <v>0</v>
      </c>
      <c r="G19" s="276"/>
      <c r="H19" s="275">
        <f>SUM(H16:H18)</f>
        <v>0</v>
      </c>
      <c r="I19" s="195"/>
      <c r="J19" s="195"/>
    </row>
    <row r="20" spans="1:10" ht="8.1" customHeight="1" x14ac:dyDescent="0.2"/>
    <row r="21" spans="1:10" ht="8.1" customHeight="1" x14ac:dyDescent="0.2"/>
    <row r="22" spans="1:10" ht="9.9499999999999993" customHeight="1" x14ac:dyDescent="0.2">
      <c r="B22" s="237" t="s">
        <v>723</v>
      </c>
      <c r="C22" s="238"/>
      <c r="D22" s="238"/>
      <c r="E22" s="239" t="s">
        <v>697</v>
      </c>
      <c r="F22" s="239"/>
      <c r="G22" s="239" t="s">
        <v>698</v>
      </c>
      <c r="H22" s="239"/>
      <c r="I22" s="240"/>
      <c r="J22" s="240"/>
    </row>
    <row r="23" spans="1:10" ht="8.1" customHeight="1" x14ac:dyDescent="0.2">
      <c r="A23" s="241" t="s">
        <v>699</v>
      </c>
      <c r="B23" s="242" t="s">
        <v>700</v>
      </c>
      <c r="C23" s="243" t="s">
        <v>701</v>
      </c>
      <c r="D23" s="244" t="s">
        <v>702</v>
      </c>
      <c r="E23" s="243" t="s">
        <v>703</v>
      </c>
      <c r="F23" s="244" t="s">
        <v>704</v>
      </c>
      <c r="G23" s="243" t="s">
        <v>703</v>
      </c>
      <c r="H23" s="244" t="s">
        <v>704</v>
      </c>
      <c r="I23" s="245"/>
      <c r="J23" s="245"/>
    </row>
    <row r="24" spans="1:10" ht="8.1" customHeight="1" x14ac:dyDescent="0.2">
      <c r="A24" s="246">
        <f>(SUM(A19,1))</f>
        <v>18</v>
      </c>
      <c r="B24" s="247" t="s">
        <v>707</v>
      </c>
      <c r="C24" s="248" t="s">
        <v>706</v>
      </c>
      <c r="D24" s="249">
        <v>60</v>
      </c>
      <c r="E24" s="341">
        <f t="shared" ref="E24:E28" si="7">ROUND($I$1*I24,1)</f>
        <v>0</v>
      </c>
      <c r="F24" s="340">
        <f t="shared" ref="F24:F28" si="8">PRODUCT(D24,E24)</f>
        <v>0</v>
      </c>
      <c r="G24" s="341">
        <f t="shared" ref="G24:G28" si="9">ROUND($J$1*J24,1)</f>
        <v>0</v>
      </c>
      <c r="H24" s="340">
        <f t="shared" ref="H24:H28" si="10">PRODUCT(D24,G24)</f>
        <v>0</v>
      </c>
      <c r="I24" s="250"/>
      <c r="J24" s="250"/>
    </row>
    <row r="25" spans="1:10" ht="8.1" customHeight="1" x14ac:dyDescent="0.2">
      <c r="A25" s="246">
        <f t="shared" ref="A25:A28" si="11">(SUM(A24,1))</f>
        <v>19</v>
      </c>
      <c r="B25" s="247" t="s">
        <v>724</v>
      </c>
      <c r="C25" s="248" t="s">
        <v>706</v>
      </c>
      <c r="D25" s="249">
        <v>100</v>
      </c>
      <c r="E25" s="341">
        <f t="shared" si="7"/>
        <v>0</v>
      </c>
      <c r="F25" s="340">
        <f t="shared" si="8"/>
        <v>0</v>
      </c>
      <c r="G25" s="341">
        <f t="shared" si="9"/>
        <v>0</v>
      </c>
      <c r="H25" s="340">
        <f t="shared" si="10"/>
        <v>0</v>
      </c>
      <c r="I25" s="250"/>
      <c r="J25" s="250"/>
    </row>
    <row r="26" spans="1:10" ht="8.1" customHeight="1" x14ac:dyDescent="0.2">
      <c r="A26" s="246">
        <f t="shared" si="11"/>
        <v>20</v>
      </c>
      <c r="B26" s="247" t="s">
        <v>705</v>
      </c>
      <c r="C26" s="248" t="s">
        <v>706</v>
      </c>
      <c r="D26" s="249">
        <v>50</v>
      </c>
      <c r="E26" s="341">
        <f t="shared" si="7"/>
        <v>0</v>
      </c>
      <c r="F26" s="340">
        <f t="shared" si="8"/>
        <v>0</v>
      </c>
      <c r="G26" s="341">
        <f t="shared" si="9"/>
        <v>0</v>
      </c>
      <c r="H26" s="340">
        <f t="shared" si="10"/>
        <v>0</v>
      </c>
      <c r="I26" s="250"/>
      <c r="J26" s="250"/>
    </row>
    <row r="27" spans="1:10" ht="8.1" customHeight="1" x14ac:dyDescent="0.2">
      <c r="A27" s="246">
        <f t="shared" si="11"/>
        <v>21</v>
      </c>
      <c r="B27" s="254" t="s">
        <v>714</v>
      </c>
      <c r="C27" s="248" t="s">
        <v>715</v>
      </c>
      <c r="D27" s="249">
        <v>10</v>
      </c>
      <c r="E27" s="341">
        <f t="shared" si="7"/>
        <v>0</v>
      </c>
      <c r="F27" s="340">
        <f t="shared" si="8"/>
        <v>0</v>
      </c>
      <c r="G27" s="341">
        <f t="shared" si="9"/>
        <v>0</v>
      </c>
      <c r="H27" s="340">
        <f t="shared" si="10"/>
        <v>0</v>
      </c>
      <c r="I27" s="250"/>
      <c r="J27" s="250"/>
    </row>
    <row r="28" spans="1:10" ht="8.1" customHeight="1" x14ac:dyDescent="0.2">
      <c r="A28" s="246">
        <f t="shared" si="11"/>
        <v>22</v>
      </c>
      <c r="B28" s="247" t="s">
        <v>719</v>
      </c>
      <c r="C28" s="248" t="s">
        <v>656</v>
      </c>
      <c r="D28" s="249">
        <v>1</v>
      </c>
      <c r="E28" s="341">
        <f t="shared" si="7"/>
        <v>0</v>
      </c>
      <c r="F28" s="340">
        <f t="shared" si="8"/>
        <v>0</v>
      </c>
      <c r="G28" s="341">
        <f t="shared" si="9"/>
        <v>0</v>
      </c>
      <c r="H28" s="340">
        <f t="shared" si="10"/>
        <v>0</v>
      </c>
      <c r="I28" s="250"/>
      <c r="J28" s="250"/>
    </row>
    <row r="29" spans="1:10" ht="8.1" customHeight="1" x14ac:dyDescent="0.2">
      <c r="A29" s="260">
        <f>(SUM(A28,1))</f>
        <v>23</v>
      </c>
      <c r="B29" s="261"/>
      <c r="C29" s="262"/>
      <c r="D29" s="262"/>
      <c r="E29" s="262"/>
      <c r="F29" s="263">
        <f>SUM(F24:F28)</f>
        <v>0</v>
      </c>
      <c r="G29" s="261"/>
      <c r="H29" s="263">
        <f>SUM(H24:H28)</f>
        <v>0</v>
      </c>
      <c r="I29" s="195"/>
      <c r="J29" s="195"/>
    </row>
    <row r="30" spans="1:10" ht="8.1" customHeight="1" x14ac:dyDescent="0.2">
      <c r="A30" s="264">
        <f t="shared" ref="A30:A32" si="12">(SUM(A29,1))</f>
        <v>24</v>
      </c>
      <c r="B30" s="265" t="s">
        <v>720</v>
      </c>
      <c r="C30" s="266"/>
      <c r="D30" s="267">
        <v>3</v>
      </c>
      <c r="E30" s="266" t="s">
        <v>721</v>
      </c>
      <c r="F30" s="268">
        <f>ROUND(F29*D30*0.01,1)</f>
        <v>0</v>
      </c>
      <c r="G30" s="269"/>
      <c r="H30" s="270"/>
      <c r="I30" s="195"/>
      <c r="J30" s="195"/>
    </row>
    <row r="31" spans="1:10" ht="8.1" customHeight="1" x14ac:dyDescent="0.2">
      <c r="A31" s="264">
        <f t="shared" si="12"/>
        <v>25</v>
      </c>
      <c r="B31" s="265" t="s">
        <v>722</v>
      </c>
      <c r="C31" s="266"/>
      <c r="D31" s="267">
        <v>1</v>
      </c>
      <c r="E31" s="266" t="s">
        <v>721</v>
      </c>
      <c r="F31" s="271"/>
      <c r="G31" s="269"/>
      <c r="H31" s="268">
        <f>ROUND(H29*D31*0.01,1)</f>
        <v>0</v>
      </c>
      <c r="I31" s="195"/>
      <c r="J31" s="195"/>
    </row>
    <row r="32" spans="1:10" ht="8.1" customHeight="1" x14ac:dyDescent="0.2">
      <c r="A32" s="272">
        <f t="shared" si="12"/>
        <v>26</v>
      </c>
      <c r="B32" s="273" t="s">
        <v>686</v>
      </c>
      <c r="C32" s="274"/>
      <c r="D32" s="274"/>
      <c r="E32" s="274"/>
      <c r="F32" s="275">
        <f>SUM(F29:F31)</f>
        <v>0</v>
      </c>
      <c r="G32" s="276"/>
      <c r="H32" s="275">
        <f>SUM(H29:H31)</f>
        <v>0</v>
      </c>
      <c r="I32" s="195"/>
      <c r="J32" s="195"/>
    </row>
    <row r="33" spans="1:10" ht="8.1" customHeight="1" x14ac:dyDescent="0.2">
      <c r="B33" s="277"/>
      <c r="C33" s="266"/>
      <c r="D33" s="266"/>
      <c r="E33" s="266"/>
      <c r="F33" s="278"/>
      <c r="G33" s="266"/>
      <c r="H33" s="278"/>
      <c r="I33" s="195"/>
      <c r="J33" s="195"/>
    </row>
    <row r="34" spans="1:10" ht="8.1" customHeight="1" x14ac:dyDescent="0.2"/>
    <row r="35" spans="1:10" ht="9.9499999999999993" customHeight="1" x14ac:dyDescent="0.2">
      <c r="B35" s="237" t="s">
        <v>725</v>
      </c>
      <c r="C35" s="238"/>
      <c r="D35" s="238"/>
      <c r="E35" s="239" t="s">
        <v>697</v>
      </c>
      <c r="F35" s="239"/>
      <c r="G35" s="239" t="s">
        <v>698</v>
      </c>
      <c r="H35" s="239"/>
      <c r="I35" s="250"/>
      <c r="J35" s="250"/>
    </row>
    <row r="36" spans="1:10" ht="8.1" customHeight="1" x14ac:dyDescent="0.2">
      <c r="A36" s="241" t="s">
        <v>699</v>
      </c>
      <c r="B36" s="242" t="s">
        <v>700</v>
      </c>
      <c r="C36" s="243" t="s">
        <v>701</v>
      </c>
      <c r="D36" s="244" t="s">
        <v>702</v>
      </c>
      <c r="E36" s="243" t="s">
        <v>703</v>
      </c>
      <c r="F36" s="244" t="s">
        <v>704</v>
      </c>
      <c r="G36" s="243" t="s">
        <v>703</v>
      </c>
      <c r="H36" s="244" t="s">
        <v>704</v>
      </c>
      <c r="I36" s="245"/>
      <c r="J36" s="245"/>
    </row>
    <row r="37" spans="1:10" s="284" customFormat="1" ht="74.25" customHeight="1" x14ac:dyDescent="0.2">
      <c r="A37" s="246">
        <f>(SUM(A32,1))</f>
        <v>27</v>
      </c>
      <c r="B37" s="279" t="s">
        <v>726</v>
      </c>
      <c r="C37" s="280" t="s">
        <v>656</v>
      </c>
      <c r="D37" s="281">
        <v>4</v>
      </c>
      <c r="E37" s="342">
        <f t="shared" ref="E37:E38" si="13">ROUND($I$1*I37,1)</f>
        <v>0</v>
      </c>
      <c r="F37" s="343">
        <f t="shared" ref="F37:F38" si="14">PRODUCT(D37,E37)</f>
        <v>0</v>
      </c>
      <c r="G37" s="342">
        <f t="shared" ref="G37:G38" si="15">ROUND($J$1*J37,1)</f>
        <v>0</v>
      </c>
      <c r="H37" s="343">
        <f t="shared" ref="H37:H38" si="16">PRODUCT(D37,G37)</f>
        <v>0</v>
      </c>
      <c r="I37" s="282"/>
      <c r="J37" s="283"/>
    </row>
    <row r="38" spans="1:10" s="284" customFormat="1" ht="74.25" customHeight="1" x14ac:dyDescent="0.2">
      <c r="A38" s="246">
        <f t="shared" ref="A38" si="17">(SUM(A37,1))</f>
        <v>28</v>
      </c>
      <c r="B38" s="279" t="s">
        <v>727</v>
      </c>
      <c r="C38" s="280" t="s">
        <v>656</v>
      </c>
      <c r="D38" s="281">
        <v>8</v>
      </c>
      <c r="E38" s="342">
        <f t="shared" si="13"/>
        <v>0</v>
      </c>
      <c r="F38" s="343">
        <f t="shared" si="14"/>
        <v>0</v>
      </c>
      <c r="G38" s="342">
        <f t="shared" si="15"/>
        <v>0</v>
      </c>
      <c r="H38" s="343">
        <f t="shared" si="16"/>
        <v>0</v>
      </c>
      <c r="I38" s="282"/>
      <c r="J38" s="283"/>
    </row>
    <row r="39" spans="1:10" ht="8.1" customHeight="1" x14ac:dyDescent="0.2">
      <c r="A39" s="260">
        <f>(SUM(A38,1))</f>
        <v>29</v>
      </c>
      <c r="B39" s="261"/>
      <c r="C39" s="262"/>
      <c r="D39" s="262"/>
      <c r="E39" s="262"/>
      <c r="F39" s="263">
        <f>SUM(F37:F38)</f>
        <v>0</v>
      </c>
      <c r="G39" s="261"/>
      <c r="H39" s="263">
        <f>SUM(H37:H38)</f>
        <v>0</v>
      </c>
      <c r="I39" s="195"/>
      <c r="J39" s="195"/>
    </row>
    <row r="40" spans="1:10" ht="8.1" customHeight="1" x14ac:dyDescent="0.2">
      <c r="A40" s="264">
        <f t="shared" ref="A40:A42" si="18">(SUM(A39,1))</f>
        <v>30</v>
      </c>
      <c r="B40" s="265" t="s">
        <v>720</v>
      </c>
      <c r="C40" s="266"/>
      <c r="D40" s="267">
        <v>3</v>
      </c>
      <c r="E40" s="266" t="s">
        <v>721</v>
      </c>
      <c r="F40" s="268">
        <f>ROUND(F39*D40*0.01,1)</f>
        <v>0</v>
      </c>
      <c r="G40" s="269"/>
      <c r="H40" s="270"/>
      <c r="I40" s="195"/>
      <c r="J40" s="195"/>
    </row>
    <row r="41" spans="1:10" ht="8.1" customHeight="1" x14ac:dyDescent="0.2">
      <c r="A41" s="264">
        <f t="shared" si="18"/>
        <v>31</v>
      </c>
      <c r="B41" s="265" t="s">
        <v>728</v>
      </c>
      <c r="C41" s="266"/>
      <c r="D41" s="267">
        <v>0</v>
      </c>
      <c r="E41" s="266" t="s">
        <v>721</v>
      </c>
      <c r="F41" s="271"/>
      <c r="G41" s="269"/>
      <c r="H41" s="268">
        <f>ROUND(H39*D41*0.01,1)</f>
        <v>0</v>
      </c>
      <c r="I41" s="195"/>
      <c r="J41" s="195"/>
    </row>
    <row r="42" spans="1:10" ht="8.1" customHeight="1" x14ac:dyDescent="0.2">
      <c r="A42" s="272">
        <f t="shared" si="18"/>
        <v>32</v>
      </c>
      <c r="B42" s="273" t="s">
        <v>686</v>
      </c>
      <c r="C42" s="274"/>
      <c r="D42" s="274"/>
      <c r="E42" s="274"/>
      <c r="F42" s="275">
        <f>SUM(F39:F41)</f>
        <v>0</v>
      </c>
      <c r="G42" s="276"/>
      <c r="H42" s="275">
        <f>SUM(H39:H41)</f>
        <v>0</v>
      </c>
      <c r="I42" s="195"/>
      <c r="J42" s="195"/>
    </row>
    <row r="43" spans="1:10" ht="8.1" customHeight="1" x14ac:dyDescent="0.2"/>
    <row r="44" spans="1:10" ht="8.1" customHeight="1" x14ac:dyDescent="0.2">
      <c r="I44" s="285"/>
      <c r="J44" s="285"/>
    </row>
    <row r="45" spans="1:10" s="284" customFormat="1" ht="9.9499999999999993" customHeight="1" x14ac:dyDescent="0.2">
      <c r="B45" s="236" t="s">
        <v>729</v>
      </c>
      <c r="C45" s="286"/>
      <c r="D45" s="286"/>
      <c r="E45" s="287" t="s">
        <v>697</v>
      </c>
      <c r="F45" s="287"/>
      <c r="G45" s="287" t="s">
        <v>698</v>
      </c>
      <c r="H45" s="287"/>
    </row>
    <row r="46" spans="1:10" s="284" customFormat="1" ht="8.1" customHeight="1" x14ac:dyDescent="0.2">
      <c r="A46" s="241" t="s">
        <v>699</v>
      </c>
      <c r="B46" s="288" t="s">
        <v>700</v>
      </c>
      <c r="C46" s="289" t="s">
        <v>701</v>
      </c>
      <c r="D46" s="290" t="s">
        <v>702</v>
      </c>
      <c r="E46" s="289" t="s">
        <v>703</v>
      </c>
      <c r="F46" s="290" t="s">
        <v>704</v>
      </c>
      <c r="G46" s="289" t="s">
        <v>703</v>
      </c>
      <c r="H46" s="290" t="s">
        <v>704</v>
      </c>
      <c r="I46" s="291"/>
      <c r="J46" s="291"/>
    </row>
    <row r="47" spans="1:10" s="284" customFormat="1" ht="8.1" customHeight="1" x14ac:dyDescent="0.2">
      <c r="A47" s="246">
        <f>(SUM(A42,1))</f>
        <v>33</v>
      </c>
      <c r="B47" s="257" t="s">
        <v>730</v>
      </c>
      <c r="C47" s="292" t="s">
        <v>731</v>
      </c>
      <c r="D47" s="258">
        <v>1</v>
      </c>
      <c r="E47" s="342">
        <f t="shared" ref="E47:E51" si="19">ROUND($I$1*I47,1)</f>
        <v>0</v>
      </c>
      <c r="F47" s="343">
        <f t="shared" ref="F47:F51" si="20">PRODUCT(D47,E47)</f>
        <v>0</v>
      </c>
      <c r="G47" s="342">
        <f t="shared" ref="G47:G51" si="21">ROUND($J$1*J47,1)</f>
        <v>0</v>
      </c>
      <c r="H47" s="343">
        <f t="shared" ref="H47:H51" si="22">PRODUCT(D47,G47)</f>
        <v>0</v>
      </c>
      <c r="I47" s="282"/>
      <c r="J47" s="283"/>
    </row>
    <row r="48" spans="1:10" s="284" customFormat="1" ht="8.1" customHeight="1" x14ac:dyDescent="0.2">
      <c r="A48" s="246">
        <f t="shared" ref="A48:A55" si="23">(SUM(A47,1))</f>
        <v>34</v>
      </c>
      <c r="B48" s="257" t="s">
        <v>732</v>
      </c>
      <c r="C48" s="292" t="s">
        <v>733</v>
      </c>
      <c r="D48" s="258">
        <v>8</v>
      </c>
      <c r="E48" s="342">
        <f t="shared" si="19"/>
        <v>0</v>
      </c>
      <c r="F48" s="343">
        <f t="shared" si="20"/>
        <v>0</v>
      </c>
      <c r="G48" s="342">
        <f t="shared" si="21"/>
        <v>0</v>
      </c>
      <c r="H48" s="343">
        <f t="shared" si="22"/>
        <v>0</v>
      </c>
      <c r="I48" s="282"/>
      <c r="J48" s="283"/>
    </row>
    <row r="49" spans="1:10" s="284" customFormat="1" ht="8.1" customHeight="1" x14ac:dyDescent="0.2">
      <c r="A49" s="246">
        <f t="shared" si="23"/>
        <v>35</v>
      </c>
      <c r="B49" s="257" t="s">
        <v>734</v>
      </c>
      <c r="C49" s="292" t="s">
        <v>733</v>
      </c>
      <c r="D49" s="258">
        <v>2</v>
      </c>
      <c r="E49" s="342">
        <f t="shared" si="19"/>
        <v>0</v>
      </c>
      <c r="F49" s="343">
        <f t="shared" si="20"/>
        <v>0</v>
      </c>
      <c r="G49" s="342">
        <f t="shared" si="21"/>
        <v>0</v>
      </c>
      <c r="H49" s="343">
        <f t="shared" si="22"/>
        <v>0</v>
      </c>
      <c r="I49" s="282"/>
      <c r="J49" s="283"/>
    </row>
    <row r="50" spans="1:10" s="284" customFormat="1" ht="8.1" customHeight="1" x14ac:dyDescent="0.2">
      <c r="A50" s="246">
        <f t="shared" si="23"/>
        <v>36</v>
      </c>
      <c r="B50" s="293" t="s">
        <v>735</v>
      </c>
      <c r="C50" s="280" t="s">
        <v>731</v>
      </c>
      <c r="D50" s="281">
        <v>1</v>
      </c>
      <c r="E50" s="342">
        <f t="shared" si="19"/>
        <v>0</v>
      </c>
      <c r="F50" s="343">
        <f t="shared" si="20"/>
        <v>0</v>
      </c>
      <c r="G50" s="342">
        <f t="shared" si="21"/>
        <v>0</v>
      </c>
      <c r="H50" s="343">
        <f t="shared" si="22"/>
        <v>0</v>
      </c>
      <c r="I50" s="282"/>
      <c r="J50" s="283"/>
    </row>
    <row r="51" spans="1:10" s="284" customFormat="1" ht="8.1" customHeight="1" x14ac:dyDescent="0.2">
      <c r="A51" s="246">
        <f t="shared" si="23"/>
        <v>37</v>
      </c>
      <c r="B51" s="294" t="s">
        <v>736</v>
      </c>
      <c r="C51" s="292" t="s">
        <v>731</v>
      </c>
      <c r="D51" s="258">
        <v>1</v>
      </c>
      <c r="E51" s="342">
        <f t="shared" si="19"/>
        <v>0</v>
      </c>
      <c r="F51" s="343">
        <f t="shared" si="20"/>
        <v>0</v>
      </c>
      <c r="G51" s="342">
        <f t="shared" si="21"/>
        <v>0</v>
      </c>
      <c r="H51" s="343">
        <f t="shared" si="22"/>
        <v>0</v>
      </c>
      <c r="I51" s="282"/>
      <c r="J51" s="283"/>
    </row>
    <row r="52" spans="1:10" s="284" customFormat="1" ht="8.1" customHeight="1" x14ac:dyDescent="0.2">
      <c r="A52" s="260">
        <f t="shared" si="23"/>
        <v>38</v>
      </c>
      <c r="B52" s="295"/>
      <c r="C52" s="296"/>
      <c r="D52" s="296"/>
      <c r="E52" s="296"/>
      <c r="F52" s="297">
        <f>SUM(F47:F51)</f>
        <v>0</v>
      </c>
      <c r="G52" s="295"/>
      <c r="H52" s="297">
        <f>SUM(H47:H51)</f>
        <v>0</v>
      </c>
      <c r="I52" s="298"/>
      <c r="J52" s="298"/>
    </row>
    <row r="53" spans="1:10" s="284" customFormat="1" ht="8.1" customHeight="1" x14ac:dyDescent="0.2">
      <c r="A53" s="264">
        <f t="shared" si="23"/>
        <v>39</v>
      </c>
      <c r="B53" s="299" t="s">
        <v>720</v>
      </c>
      <c r="C53" s="300"/>
      <c r="D53" s="301">
        <v>0</v>
      </c>
      <c r="E53" s="300" t="s">
        <v>721</v>
      </c>
      <c r="F53" s="302">
        <f>ROUND(F52*D53*0.01,1)</f>
        <v>0</v>
      </c>
      <c r="G53" s="303"/>
      <c r="H53" s="304"/>
      <c r="I53" s="298"/>
      <c r="J53" s="298"/>
    </row>
    <row r="54" spans="1:10" s="284" customFormat="1" ht="8.1" customHeight="1" x14ac:dyDescent="0.2">
      <c r="A54" s="264">
        <f t="shared" si="23"/>
        <v>40</v>
      </c>
      <c r="B54" s="299" t="s">
        <v>722</v>
      </c>
      <c r="C54" s="300"/>
      <c r="D54" s="301">
        <v>0</v>
      </c>
      <c r="E54" s="300" t="s">
        <v>721</v>
      </c>
      <c r="F54" s="305"/>
      <c r="G54" s="303"/>
      <c r="H54" s="302">
        <f>ROUND(H52*D54*0.01,1)</f>
        <v>0</v>
      </c>
      <c r="I54" s="298"/>
      <c r="J54" s="298"/>
    </row>
    <row r="55" spans="1:10" s="284" customFormat="1" ht="8.1" customHeight="1" x14ac:dyDescent="0.2">
      <c r="A55" s="272">
        <f t="shared" si="23"/>
        <v>41</v>
      </c>
      <c r="B55" s="306" t="s">
        <v>686</v>
      </c>
      <c r="C55" s="307"/>
      <c r="D55" s="307"/>
      <c r="E55" s="307"/>
      <c r="F55" s="308">
        <f>SUM(F52:F54)</f>
        <v>0</v>
      </c>
      <c r="G55" s="309"/>
      <c r="H55" s="308">
        <f>SUM(H52:H54)</f>
        <v>0</v>
      </c>
      <c r="I55" s="298"/>
      <c r="J55" s="298"/>
    </row>
    <row r="56" spans="1:10" ht="8.1" customHeight="1" x14ac:dyDescent="0.2"/>
    <row r="57" spans="1:10" ht="8.1" customHeight="1" x14ac:dyDescent="0.2"/>
    <row r="58" spans="1:10" ht="8.1" customHeight="1" x14ac:dyDescent="0.2"/>
    <row r="59" spans="1:10" ht="8.1" customHeight="1" x14ac:dyDescent="0.2"/>
    <row r="60" spans="1:10" ht="8.1" customHeight="1" x14ac:dyDescent="0.2"/>
    <row r="61" spans="1:10" ht="8.1" customHeight="1" x14ac:dyDescent="0.2"/>
    <row r="62" spans="1:10" ht="8.1" customHeight="1" x14ac:dyDescent="0.2"/>
    <row r="63" spans="1:10" ht="8.1" customHeight="1" x14ac:dyDescent="0.2"/>
    <row r="64" spans="1:10" ht="8.1" customHeight="1" x14ac:dyDescent="0.2"/>
    <row r="65" spans="1:8" ht="8.1" customHeight="1" x14ac:dyDescent="0.2"/>
    <row r="66" spans="1:8" ht="8.1" customHeight="1" x14ac:dyDescent="0.2"/>
    <row r="67" spans="1:8" ht="8.1" customHeight="1" x14ac:dyDescent="0.2"/>
    <row r="68" spans="1:8" ht="8.1" customHeight="1" x14ac:dyDescent="0.2"/>
    <row r="69" spans="1:8" ht="8.1" customHeight="1" x14ac:dyDescent="0.2"/>
    <row r="70" spans="1:8" ht="8.1" customHeight="1" x14ac:dyDescent="0.2"/>
    <row r="71" spans="1:8" ht="8.1" customHeight="1" x14ac:dyDescent="0.2"/>
    <row r="72" spans="1:8" ht="8.1" customHeight="1" x14ac:dyDescent="0.2"/>
    <row r="73" spans="1:8" ht="8.1" customHeight="1" x14ac:dyDescent="0.2"/>
    <row r="74" spans="1:8" ht="8.1" customHeight="1" x14ac:dyDescent="0.2"/>
    <row r="75" spans="1:8" ht="8.1" customHeight="1" x14ac:dyDescent="0.2"/>
    <row r="76" spans="1:8" ht="8.1" customHeight="1" x14ac:dyDescent="0.2"/>
    <row r="77" spans="1:8" ht="8.1" customHeight="1" x14ac:dyDescent="0.2"/>
    <row r="78" spans="1:8" ht="8.1" customHeight="1" thickBot="1" x14ac:dyDescent="0.25">
      <c r="A78" s="310"/>
      <c r="B78" s="311"/>
      <c r="C78" s="311"/>
      <c r="D78" s="311"/>
      <c r="E78" s="311"/>
      <c r="F78" s="311"/>
      <c r="G78" s="311"/>
      <c r="H78" s="311"/>
    </row>
    <row r="79" spans="1:8" ht="8.1" customHeight="1" thickTop="1" x14ac:dyDescent="0.2">
      <c r="A79" s="284"/>
    </row>
    <row r="80" spans="1:8" ht="9.9499999999999993" customHeight="1" x14ac:dyDescent="0.2">
      <c r="A80" s="284"/>
      <c r="B80" s="237" t="s">
        <v>737</v>
      </c>
      <c r="C80" s="238"/>
      <c r="D80" s="238"/>
      <c r="E80" s="239" t="s">
        <v>697</v>
      </c>
      <c r="F80" s="239"/>
      <c r="G80" s="239" t="s">
        <v>698</v>
      </c>
      <c r="H80" s="239"/>
    </row>
    <row r="81" spans="1:11" ht="8.1" customHeight="1" x14ac:dyDescent="0.2">
      <c r="A81" s="241" t="s">
        <v>699</v>
      </c>
      <c r="B81" s="312" t="s">
        <v>700</v>
      </c>
      <c r="C81" s="313"/>
      <c r="D81" s="314"/>
      <c r="E81" s="315"/>
      <c r="F81" s="244" t="s">
        <v>704</v>
      </c>
      <c r="G81" s="243"/>
      <c r="H81" s="244" t="s">
        <v>704</v>
      </c>
    </row>
    <row r="82" spans="1:11" ht="8.1" customHeight="1" x14ac:dyDescent="0.2">
      <c r="A82" s="246">
        <f>(SUM(A55,1))</f>
        <v>42</v>
      </c>
      <c r="B82" s="316" t="str">
        <f>B1</f>
        <v>Elektroinstalace - Osvětlení</v>
      </c>
      <c r="C82" s="317"/>
      <c r="D82" s="318">
        <v>21</v>
      </c>
      <c r="E82" s="319">
        <f>F19</f>
        <v>0</v>
      </c>
      <c r="F82" s="320"/>
      <c r="G82" s="319">
        <f>H19</f>
        <v>0</v>
      </c>
      <c r="H82" s="320"/>
      <c r="I82" s="195"/>
      <c r="J82" s="195"/>
    </row>
    <row r="83" spans="1:11" ht="8.1" customHeight="1" x14ac:dyDescent="0.2">
      <c r="A83" s="246">
        <f>(SUM(A82,1))</f>
        <v>43</v>
      </c>
      <c r="B83" s="316" t="str">
        <f>B22</f>
        <v>Elektroinstalace - přeložka přívodu NN</v>
      </c>
      <c r="C83" s="317"/>
      <c r="D83" s="318">
        <v>21</v>
      </c>
      <c r="E83" s="319">
        <f>F32</f>
        <v>0</v>
      </c>
      <c r="F83" s="320"/>
      <c r="G83" s="319">
        <f>H32</f>
        <v>0</v>
      </c>
      <c r="H83" s="320"/>
      <c r="I83" s="195"/>
      <c r="J83" s="195"/>
    </row>
    <row r="84" spans="1:11" ht="8.1" customHeight="1" x14ac:dyDescent="0.2">
      <c r="A84" s="246">
        <f>(SUM(A83,1))</f>
        <v>44</v>
      </c>
      <c r="B84" s="316" t="str">
        <f>B35</f>
        <v>Svítidla vč. zdrojů a předřadníků</v>
      </c>
      <c r="C84" s="317"/>
      <c r="D84" s="318">
        <v>21</v>
      </c>
      <c r="E84" s="319">
        <f>F42</f>
        <v>0</v>
      </c>
      <c r="F84" s="320"/>
      <c r="G84" s="319">
        <f>H42</f>
        <v>0</v>
      </c>
      <c r="H84" s="320"/>
      <c r="I84" s="195"/>
      <c r="J84" s="195"/>
    </row>
    <row r="85" spans="1:11" ht="8.1" customHeight="1" x14ac:dyDescent="0.2">
      <c r="A85" s="246">
        <f>(SUM(A84,1))</f>
        <v>45</v>
      </c>
      <c r="B85" s="316" t="str">
        <f>B45</f>
        <v>HZS, PD, revize</v>
      </c>
      <c r="C85" s="317"/>
      <c r="D85" s="318">
        <v>21</v>
      </c>
      <c r="E85" s="319">
        <f>F55</f>
        <v>0</v>
      </c>
      <c r="F85" s="320"/>
      <c r="G85" s="319">
        <f>H55</f>
        <v>0</v>
      </c>
      <c r="H85" s="320"/>
      <c r="I85" s="195"/>
      <c r="J85" s="195"/>
    </row>
    <row r="86" spans="1:11" ht="8.1" customHeight="1" x14ac:dyDescent="0.2">
      <c r="A86" s="260"/>
      <c r="B86" s="261"/>
      <c r="C86" s="262"/>
      <c r="D86" s="262"/>
      <c r="E86" s="262"/>
      <c r="F86" s="263"/>
      <c r="G86" s="261"/>
      <c r="H86" s="321"/>
    </row>
    <row r="87" spans="1:11" ht="8.1" customHeight="1" x14ac:dyDescent="0.2">
      <c r="A87" s="264"/>
      <c r="B87" s="265"/>
      <c r="C87" s="266"/>
      <c r="D87" s="267"/>
      <c r="E87" s="266"/>
      <c r="F87" s="271"/>
      <c r="G87" s="269"/>
      <c r="H87" s="270"/>
    </row>
    <row r="88" spans="1:11" ht="8.1" customHeight="1" x14ac:dyDescent="0.2">
      <c r="A88" s="272">
        <f>(SUM(A85,1))</f>
        <v>46</v>
      </c>
      <c r="B88" s="273" t="s">
        <v>686</v>
      </c>
      <c r="C88" s="274"/>
      <c r="D88" s="274"/>
      <c r="E88" s="322">
        <f>SUM(E82:F85)</f>
        <v>0</v>
      </c>
      <c r="F88" s="323"/>
      <c r="G88" s="324">
        <f>SUM(G82:H85)</f>
        <v>0</v>
      </c>
      <c r="H88" s="323"/>
      <c r="I88" s="195"/>
      <c r="J88" s="195"/>
    </row>
    <row r="89" spans="1:11" ht="8.1" customHeight="1" x14ac:dyDescent="0.2">
      <c r="A89" s="284"/>
    </row>
    <row r="90" spans="1:11" ht="8.1" customHeight="1" x14ac:dyDescent="0.2">
      <c r="A90" s="284"/>
    </row>
    <row r="91" spans="1:11" s="284" customFormat="1" ht="12" customHeight="1" x14ac:dyDescent="0.2">
      <c r="A91" s="325">
        <f>(SUM(A88,1))</f>
        <v>47</v>
      </c>
      <c r="B91" s="326" t="s">
        <v>738</v>
      </c>
      <c r="C91" s="326"/>
      <c r="D91" s="326"/>
      <c r="E91" s="327">
        <f>SUM(E88:H88)</f>
        <v>0</v>
      </c>
      <c r="F91" s="327"/>
      <c r="G91" s="328" t="s">
        <v>739</v>
      </c>
      <c r="I91" s="298"/>
      <c r="J91" s="298"/>
    </row>
    <row r="92" spans="1:11" s="284" customFormat="1" ht="8.1" customHeight="1" x14ac:dyDescent="0.2">
      <c r="B92" s="329"/>
      <c r="I92" s="298"/>
      <c r="J92" s="298"/>
      <c r="K92" s="330"/>
    </row>
    <row r="93" spans="1:11" s="284" customFormat="1" ht="8.1" customHeight="1" x14ac:dyDescent="0.2">
      <c r="I93" s="298"/>
      <c r="J93" s="298"/>
    </row>
    <row r="94" spans="1:11" s="284" customFormat="1" ht="9.9499999999999993" customHeight="1" x14ac:dyDescent="0.2">
      <c r="B94" s="331">
        <f>E94+G94</f>
        <v>0</v>
      </c>
      <c r="C94" s="329"/>
      <c r="D94" s="332">
        <v>15</v>
      </c>
      <c r="E94" s="333">
        <f>SUM(SUMIF(D82:D85,D94,E82:E85),SUMIF(D82:D85,D94,G82:G85))</f>
        <v>0</v>
      </c>
      <c r="F94" s="333"/>
      <c r="G94" s="334">
        <f>CEILING(E94*D94/100,0.1)</f>
        <v>0</v>
      </c>
      <c r="H94" s="335"/>
      <c r="I94" s="298"/>
      <c r="J94" s="298"/>
    </row>
    <row r="95" spans="1:11" s="284" customFormat="1" ht="9.9499999999999993" customHeight="1" x14ac:dyDescent="0.2">
      <c r="B95" s="336">
        <f>E95+G95</f>
        <v>0</v>
      </c>
      <c r="C95" s="329"/>
      <c r="D95" s="332">
        <v>21</v>
      </c>
      <c r="E95" s="333">
        <f>SUM(SUMIF(D82:D85,D95,E82:E85),SUMIF(D82:D85,D95,G82:G85))</f>
        <v>0</v>
      </c>
      <c r="F95" s="333"/>
      <c r="G95" s="334">
        <f>CEILING(E95*D95/100,0.1)</f>
        <v>0</v>
      </c>
      <c r="H95" s="335"/>
      <c r="I95" s="298"/>
      <c r="J95" s="298"/>
    </row>
    <row r="96" spans="1:11" s="284" customFormat="1" ht="8.1" customHeight="1" x14ac:dyDescent="0.2">
      <c r="I96" s="298"/>
      <c r="J96" s="298"/>
    </row>
    <row r="97" spans="1:10" s="284" customFormat="1" ht="8.1" customHeight="1" x14ac:dyDescent="0.2">
      <c r="I97" s="298"/>
      <c r="J97" s="298"/>
    </row>
    <row r="98" spans="1:10" s="284" customFormat="1" ht="12" customHeight="1" x14ac:dyDescent="0.2">
      <c r="A98" s="325">
        <f>(SUM(A91,1))</f>
        <v>48</v>
      </c>
      <c r="B98" s="337" t="s">
        <v>740</v>
      </c>
      <c r="E98" s="338">
        <f>SUM(B94:B95)</f>
        <v>0</v>
      </c>
      <c r="F98" s="338"/>
      <c r="G98" s="326" t="s">
        <v>741</v>
      </c>
      <c r="I98" s="298"/>
      <c r="J98" s="298"/>
    </row>
    <row r="99" spans="1:10" ht="8.1" customHeight="1" thickBot="1" x14ac:dyDescent="0.25">
      <c r="A99" s="311"/>
      <c r="B99" s="339"/>
      <c r="C99" s="311"/>
      <c r="D99" s="311"/>
      <c r="E99" s="311"/>
      <c r="F99" s="311"/>
      <c r="G99" s="311"/>
      <c r="H99" s="311"/>
      <c r="I99" s="195"/>
      <c r="J99" s="195"/>
    </row>
    <row r="100" spans="1:10" ht="8.1" customHeight="1" thickTop="1" x14ac:dyDescent="0.2"/>
    <row r="101" spans="1:10" ht="8.1" customHeight="1" x14ac:dyDescent="0.2"/>
    <row r="102" spans="1:10" ht="8.1" customHeight="1" x14ac:dyDescent="0.2"/>
    <row r="103" spans="1:10" ht="8.1" customHeight="1" x14ac:dyDescent="0.2"/>
    <row r="104" spans="1:10" ht="8.1" customHeight="1" x14ac:dyDescent="0.2"/>
    <row r="105" spans="1:10" ht="8.1" customHeight="1" x14ac:dyDescent="0.2"/>
    <row r="106" spans="1:10" ht="8.1" customHeight="1" x14ac:dyDescent="0.2"/>
    <row r="107" spans="1:10" ht="8.1" customHeight="1" x14ac:dyDescent="0.2"/>
    <row r="108" spans="1:10" ht="8.1" customHeight="1" x14ac:dyDescent="0.2"/>
    <row r="109" spans="1:10" ht="8.1" customHeight="1" x14ac:dyDescent="0.2"/>
    <row r="110" spans="1:10" ht="8.1" customHeight="1" x14ac:dyDescent="0.2"/>
    <row r="111" spans="1:10" ht="8.1" customHeight="1" x14ac:dyDescent="0.2"/>
    <row r="112" spans="1:10" ht="8.1" customHeight="1" x14ac:dyDescent="0.2"/>
    <row r="113" ht="8.1" customHeight="1" x14ac:dyDescent="0.2"/>
    <row r="114" ht="8.1" customHeight="1" x14ac:dyDescent="0.2"/>
    <row r="115" ht="8.1" customHeight="1" x14ac:dyDescent="0.2"/>
    <row r="116" ht="8.1" customHeight="1" x14ac:dyDescent="0.2"/>
    <row r="117" ht="8.1" customHeight="1" x14ac:dyDescent="0.2"/>
    <row r="118" ht="8.1" customHeight="1" x14ac:dyDescent="0.2"/>
    <row r="119" ht="8.1" customHeight="1" x14ac:dyDescent="0.2"/>
    <row r="120" ht="8.1" customHeight="1" x14ac:dyDescent="0.2"/>
    <row r="121" ht="8.1" customHeight="1" x14ac:dyDescent="0.2"/>
    <row r="122" ht="8.1" customHeight="1" x14ac:dyDescent="0.2"/>
    <row r="123" ht="8.1" customHeight="1" x14ac:dyDescent="0.2"/>
    <row r="124" ht="8.1" customHeight="1" x14ac:dyDescent="0.2"/>
    <row r="125" ht="8.1" customHeight="1" x14ac:dyDescent="0.2"/>
    <row r="126" ht="8.1" customHeight="1" x14ac:dyDescent="0.2"/>
    <row r="127" ht="8.1" customHeight="1" x14ac:dyDescent="0.2"/>
    <row r="128" ht="8.1" customHeight="1" x14ac:dyDescent="0.2"/>
    <row r="129" ht="8.1" customHeight="1" x14ac:dyDescent="0.2"/>
    <row r="130" ht="8.1" customHeight="1" x14ac:dyDescent="0.2"/>
    <row r="131" ht="8.1" customHeight="1" x14ac:dyDescent="0.2"/>
    <row r="132" ht="8.1" customHeight="1" x14ac:dyDescent="0.2"/>
    <row r="133" ht="8.1" customHeight="1" x14ac:dyDescent="0.2"/>
    <row r="134" ht="8.1" customHeight="1" x14ac:dyDescent="0.2"/>
    <row r="135" ht="8.1" customHeight="1" x14ac:dyDescent="0.2"/>
    <row r="136" ht="8.1" customHeight="1" x14ac:dyDescent="0.2"/>
    <row r="137" ht="8.1" customHeight="1" x14ac:dyDescent="0.2"/>
    <row r="138" ht="8.1" customHeight="1" x14ac:dyDescent="0.2"/>
    <row r="139" ht="8.1" customHeight="1" x14ac:dyDescent="0.2"/>
    <row r="140" ht="8.1" customHeight="1" x14ac:dyDescent="0.2"/>
    <row r="141" ht="8.1" customHeight="1" x14ac:dyDescent="0.2"/>
    <row r="142" ht="8.1" customHeight="1" x14ac:dyDescent="0.2"/>
    <row r="143" ht="8.1" customHeight="1" x14ac:dyDescent="0.2"/>
    <row r="144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  <row r="154" ht="8.1" customHeight="1" x14ac:dyDescent="0.2"/>
    <row r="155" ht="8.1" customHeight="1" x14ac:dyDescent="0.2"/>
    <row r="156" ht="8.1" customHeight="1" x14ac:dyDescent="0.2"/>
    <row r="157" ht="8.1" customHeight="1" x14ac:dyDescent="0.2"/>
    <row r="158" ht="8.1" customHeight="1" x14ac:dyDescent="0.2"/>
    <row r="159" ht="8.1" customHeight="1" x14ac:dyDescent="0.2"/>
    <row r="16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  <row r="167" ht="8.1" customHeight="1" x14ac:dyDescent="0.2"/>
    <row r="168" ht="8.1" customHeight="1" x14ac:dyDescent="0.2"/>
    <row r="169" ht="8.1" customHeight="1" x14ac:dyDescent="0.2"/>
    <row r="170" ht="8.1" customHeight="1" x14ac:dyDescent="0.2"/>
    <row r="171" ht="8.1" customHeight="1" x14ac:dyDescent="0.2"/>
    <row r="172" ht="8.1" customHeight="1" x14ac:dyDescent="0.2"/>
    <row r="173" ht="8.1" customHeight="1" x14ac:dyDescent="0.2"/>
    <row r="174" ht="8.1" customHeight="1" x14ac:dyDescent="0.2"/>
    <row r="175" ht="8.1" customHeight="1" x14ac:dyDescent="0.2"/>
    <row r="176" ht="8.1" customHeight="1" x14ac:dyDescent="0.2"/>
    <row r="177" ht="8.1" customHeight="1" x14ac:dyDescent="0.2"/>
    <row r="178" ht="8.1" customHeight="1" x14ac:dyDescent="0.2"/>
    <row r="179" ht="8.1" customHeight="1" x14ac:dyDescent="0.2"/>
    <row r="180" ht="8.1" customHeight="1" x14ac:dyDescent="0.2"/>
    <row r="181" ht="8.1" customHeight="1" x14ac:dyDescent="0.2"/>
    <row r="182" ht="8.1" customHeight="1" x14ac:dyDescent="0.2"/>
    <row r="183" ht="8.1" customHeight="1" x14ac:dyDescent="0.2"/>
    <row r="184" ht="8.1" customHeight="1" x14ac:dyDescent="0.2"/>
    <row r="185" ht="8.1" customHeight="1" x14ac:dyDescent="0.2"/>
    <row r="186" ht="8.1" customHeight="1" x14ac:dyDescent="0.2"/>
    <row r="187" ht="8.1" customHeight="1" x14ac:dyDescent="0.2"/>
    <row r="188" ht="8.1" customHeight="1" x14ac:dyDescent="0.2"/>
    <row r="189" ht="8.1" customHeight="1" x14ac:dyDescent="0.2"/>
    <row r="190" ht="8.1" customHeight="1" x14ac:dyDescent="0.2"/>
    <row r="191" ht="8.1" customHeight="1" x14ac:dyDescent="0.2"/>
    <row r="192" ht="8.1" customHeight="1" x14ac:dyDescent="0.2"/>
    <row r="193" ht="8.1" customHeight="1" x14ac:dyDescent="0.2"/>
    <row r="194" ht="8.1" customHeight="1" x14ac:dyDescent="0.2"/>
    <row r="195" ht="8.1" customHeight="1" x14ac:dyDescent="0.2"/>
    <row r="196" ht="8.1" customHeight="1" x14ac:dyDescent="0.2"/>
    <row r="197" ht="8.1" customHeight="1" x14ac:dyDescent="0.2"/>
    <row r="198" ht="8.1" customHeight="1" x14ac:dyDescent="0.2"/>
    <row r="199" ht="8.1" customHeight="1" x14ac:dyDescent="0.2"/>
    <row r="200" ht="8.1" customHeight="1" x14ac:dyDescent="0.2"/>
    <row r="201" ht="8.1" customHeight="1" x14ac:dyDescent="0.2"/>
    <row r="202" ht="8.1" customHeight="1" x14ac:dyDescent="0.2"/>
    <row r="203" ht="8.1" customHeight="1" x14ac:dyDescent="0.2"/>
    <row r="204" ht="8.1" customHeight="1" x14ac:dyDescent="0.2"/>
    <row r="205" ht="8.1" customHeight="1" x14ac:dyDescent="0.2"/>
    <row r="206" ht="8.1" customHeight="1" x14ac:dyDescent="0.2"/>
    <row r="207" ht="8.1" customHeight="1" x14ac:dyDescent="0.2"/>
    <row r="208" ht="8.1" customHeight="1" x14ac:dyDescent="0.2"/>
    <row r="209" ht="8.1" customHeight="1" x14ac:dyDescent="0.2"/>
    <row r="210" ht="8.1" customHeight="1" x14ac:dyDescent="0.2"/>
    <row r="211" ht="8.1" customHeight="1" x14ac:dyDescent="0.2"/>
    <row r="212" ht="8.1" customHeight="1" x14ac:dyDescent="0.2"/>
    <row r="213" ht="8.1" customHeight="1" x14ac:dyDescent="0.2"/>
    <row r="214" ht="8.1" customHeight="1" x14ac:dyDescent="0.2"/>
    <row r="215" ht="8.1" customHeight="1" x14ac:dyDescent="0.2"/>
    <row r="216" ht="8.1" customHeight="1" x14ac:dyDescent="0.2"/>
    <row r="217" ht="8.1" customHeight="1" x14ac:dyDescent="0.2"/>
    <row r="218" ht="8.1" customHeight="1" x14ac:dyDescent="0.2"/>
    <row r="219" ht="8.1" customHeight="1" x14ac:dyDescent="0.2"/>
    <row r="220" ht="8.1" customHeight="1" x14ac:dyDescent="0.2"/>
    <row r="221" ht="8.1" customHeight="1" x14ac:dyDescent="0.2"/>
  </sheetData>
  <mergeCells count="27">
    <mergeCell ref="E98:F98"/>
    <mergeCell ref="E88:F88"/>
    <mergeCell ref="G88:H88"/>
    <mergeCell ref="E91:F91"/>
    <mergeCell ref="E94:F94"/>
    <mergeCell ref="G94:H94"/>
    <mergeCell ref="E95:F95"/>
    <mergeCell ref="G95:H95"/>
    <mergeCell ref="E83:F83"/>
    <mergeCell ref="G83:H83"/>
    <mergeCell ref="E84:F84"/>
    <mergeCell ref="G84:H84"/>
    <mergeCell ref="E85:F85"/>
    <mergeCell ref="G85:H85"/>
    <mergeCell ref="E45:F45"/>
    <mergeCell ref="G45:H45"/>
    <mergeCell ref="E80:F80"/>
    <mergeCell ref="G80:H80"/>
    <mergeCell ref="B81:D81"/>
    <mergeCell ref="E82:F82"/>
    <mergeCell ref="G82:H82"/>
    <mergeCell ref="E1:F1"/>
    <mergeCell ref="G1:H1"/>
    <mergeCell ref="E22:F22"/>
    <mergeCell ref="G22:H22"/>
    <mergeCell ref="E35:F35"/>
    <mergeCell ref="G35:H35"/>
  </mergeCells>
  <printOptions horizontalCentered="1"/>
  <pageMargins left="0.39370078740157483" right="0.39370078740157483" top="0.59055118110236227" bottom="0.78740157480314965" header="0.39370078740157483" footer="0.39370078740157483"/>
  <pageSetup paperSize="9" orientation="portrait" r:id="rId1"/>
  <headerFooter alignWithMargins="0">
    <oddHeader>&amp;C&amp;6Elektroinstalace - O&amp;"Arial CE,Tučné"SVĚTLENÍ - FOTBALOVÉ HŘIŠTĚ S UMĚLÝM POVRCHEM, D.K.n/L</oddHeader>
    <oddFooter>&amp;L&amp;6Vypracoval :
Roman Hladík&amp;C&amp;6Stránka &amp;P z &amp;N&amp;R&amp;6Datum vytvoření - 29.4.2019
Datum tisku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9</vt:i4>
      </vt:variant>
    </vt:vector>
  </HeadingPairs>
  <TitlesOfParts>
    <vt:vector size="15" baseType="lpstr">
      <vt:lpstr>KRYCÍ LIST OBJEKTU 0002</vt:lpstr>
      <vt:lpstr>ROZPOČET OBJEKTU 0002</vt:lpstr>
      <vt:lpstr>VÝKAZ VÝMĚR</vt:lpstr>
      <vt:lpstr>OPLOCENÍ A VYBAVENÍ</vt:lpstr>
      <vt:lpstr>ELEKTRO KRYCÍ LIST</vt:lpstr>
      <vt:lpstr>ELEKTRO-VÝKAZ </vt:lpstr>
      <vt:lpstr>'ROZPOČET OBJEKTU 0002'!Databaze</vt:lpstr>
      <vt:lpstr>'ROZPOČET OBJEKTU 0002'!Názvy_tisku</vt:lpstr>
      <vt:lpstr>'ELEKTRO-VÝKAZ '!Oblast_tisku</vt:lpstr>
      <vt:lpstr>'ELEKTRO-VÝKAZ '!Rozpočet1</vt:lpstr>
      <vt:lpstr>'ELEKTRO-VÝKAZ '!Rozpočet1_42</vt:lpstr>
      <vt:lpstr>'ELEKTRO-VÝKAZ '!Rozpočet1_78</vt:lpstr>
      <vt:lpstr>'ELEKTRO-VÝKAZ '!Rozpočet1_92</vt:lpstr>
      <vt:lpstr>'ELEKTRO-VÝKAZ '!Rozpočet1_93</vt:lpstr>
      <vt:lpstr>'VÝKAZ VÝMĚR'!sestava</vt:lpstr>
    </vt:vector>
  </TitlesOfParts>
  <Company>stomatolog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Přemek Landa</dc:creator>
  <cp:lastModifiedBy>Přemek Landa</cp:lastModifiedBy>
  <cp:lastPrinted>2019-04-03T11:44:41Z</cp:lastPrinted>
  <dcterms:created xsi:type="dcterms:W3CDTF">2007-09-17T09:40:34Z</dcterms:created>
  <dcterms:modified xsi:type="dcterms:W3CDTF">2019-05-03T10:01:20Z</dcterms:modified>
</cp:coreProperties>
</file>