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 - Vestavba učeben do pů..." sheetId="2" r:id="rId2"/>
    <sheet name="2 - Vestavba učeben do pů..." sheetId="3" r:id="rId3"/>
    <sheet name="3 - Vestavba učeben do pů..." sheetId="4" r:id="rId4"/>
    <sheet name="4 - Ostatní a vedlejší ná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'1 - Vestavba učeben do pů...'!$C$142:$K$665</definedName>
    <definedName name="_xlnm.Print_Area" localSheetId="1">'1 - Vestavba učeben do pů...'!$C$4:$J$76,'1 - Vestavba učeben do pů...'!$C$82:$J$124,'1 - Vestavba učeben do pů...'!$C$130:$K$665</definedName>
    <definedName name="_xlnm.Print_Titles" localSheetId="1">'1 - Vestavba učeben do pů...'!$142:$142</definedName>
    <definedName name="_xlnm._FilterDatabase" localSheetId="2" hidden="1">'2 - Vestavba učeben do pů...'!$C$120:$K$141</definedName>
    <definedName name="_xlnm.Print_Area" localSheetId="2">'2 - Vestavba učeben do pů...'!$C$4:$J$76,'2 - Vestavba učeben do pů...'!$C$82:$J$102,'2 - Vestavba učeben do pů...'!$C$108:$K$141</definedName>
    <definedName name="_xlnm.Print_Titles" localSheetId="2">'2 - Vestavba učeben do pů...'!$120:$120</definedName>
    <definedName name="_xlnm._FilterDatabase" localSheetId="3" hidden="1">'3 - Vestavba učeben do pů...'!$C$121:$K$209</definedName>
    <definedName name="_xlnm.Print_Area" localSheetId="3">'3 - Vestavba učeben do pů...'!$C$4:$J$76,'3 - Vestavba učeben do pů...'!$C$82:$J$103,'3 - Vestavba učeben do pů...'!$C$109:$K$209</definedName>
    <definedName name="_xlnm.Print_Titles" localSheetId="3">'3 - Vestavba učeben do pů...'!$121:$121</definedName>
    <definedName name="_xlnm._FilterDatabase" localSheetId="4" hidden="1">'4 - Ostatní a vedlejší ná...'!$C$125:$K$145</definedName>
    <definedName name="_xlnm.Print_Area" localSheetId="4">'4 - Ostatní a vedlejší ná...'!$C$4:$J$76,'4 - Ostatní a vedlejší ná...'!$C$82:$J$107,'4 - Ostatní a vedlejší ná...'!$C$113:$K$145</definedName>
    <definedName name="_xlnm.Print_Titles" localSheetId="4">'4 - Ostatní a vedlejší ná...'!$125:$125</definedName>
  </definedNames>
  <calcPr/>
</workbook>
</file>

<file path=xl/calcChain.xml><?xml version="1.0" encoding="utf-8"?>
<calcChain xmlns="http://schemas.openxmlformats.org/spreadsheetml/2006/main">
  <c i="5" r="J37"/>
  <c r="J36"/>
  <c i="1" r="AY98"/>
  <c i="5" r="J35"/>
  <c i="1" r="AX98"/>
  <c i="5" r="BI145"/>
  <c r="BH145"/>
  <c r="BG145"/>
  <c r="BF145"/>
  <c r="T145"/>
  <c r="T144"/>
  <c r="R145"/>
  <c r="R144"/>
  <c r="P145"/>
  <c r="P144"/>
  <c r="BK145"/>
  <c r="BK144"/>
  <c r="J144"/>
  <c r="J145"/>
  <c r="BE145"/>
  <c r="J106"/>
  <c r="BI143"/>
  <c r="BH143"/>
  <c r="BG143"/>
  <c r="BF143"/>
  <c r="T143"/>
  <c r="T142"/>
  <c r="R143"/>
  <c r="R142"/>
  <c r="P143"/>
  <c r="P142"/>
  <c r="BK143"/>
  <c r="BK142"/>
  <c r="J142"/>
  <c r="J143"/>
  <c r="BE143"/>
  <c r="J105"/>
  <c r="BI141"/>
  <c r="BH141"/>
  <c r="BG141"/>
  <c r="BF141"/>
  <c r="T141"/>
  <c r="T140"/>
  <c r="R141"/>
  <c r="R140"/>
  <c r="P141"/>
  <c r="P140"/>
  <c r="BK141"/>
  <c r="BK140"/>
  <c r="J140"/>
  <c r="J141"/>
  <c r="BE141"/>
  <c r="J104"/>
  <c r="BI139"/>
  <c r="BH139"/>
  <c r="BG139"/>
  <c r="BF139"/>
  <c r="T139"/>
  <c r="T138"/>
  <c r="R139"/>
  <c r="R138"/>
  <c r="P139"/>
  <c r="P138"/>
  <c r="BK139"/>
  <c r="BK138"/>
  <c r="J138"/>
  <c r="J139"/>
  <c r="BE139"/>
  <c r="J103"/>
  <c r="BI137"/>
  <c r="BH137"/>
  <c r="BG137"/>
  <c r="BF137"/>
  <c r="T137"/>
  <c r="T136"/>
  <c r="R137"/>
  <c r="R136"/>
  <c r="P137"/>
  <c r="P136"/>
  <c r="BK137"/>
  <c r="BK136"/>
  <c r="J136"/>
  <c r="J137"/>
  <c r="BE137"/>
  <c r="J102"/>
  <c r="BI135"/>
  <c r="BH135"/>
  <c r="BG135"/>
  <c r="BF135"/>
  <c r="T135"/>
  <c r="T134"/>
  <c r="R135"/>
  <c r="R134"/>
  <c r="P135"/>
  <c r="P134"/>
  <c r="BK135"/>
  <c r="BK134"/>
  <c r="J134"/>
  <c r="J135"/>
  <c r="BE135"/>
  <c r="J101"/>
  <c r="BI133"/>
  <c r="BH133"/>
  <c r="BG133"/>
  <c r="BF133"/>
  <c r="T133"/>
  <c r="T132"/>
  <c r="R133"/>
  <c r="R132"/>
  <c r="P133"/>
  <c r="P132"/>
  <c r="BK133"/>
  <c r="BK132"/>
  <c r="J132"/>
  <c r="J133"/>
  <c r="BE133"/>
  <c r="J100"/>
  <c r="BI131"/>
  <c r="BH131"/>
  <c r="BG131"/>
  <c r="BF131"/>
  <c r="T131"/>
  <c r="T130"/>
  <c r="R131"/>
  <c r="R130"/>
  <c r="P131"/>
  <c r="P130"/>
  <c r="BK131"/>
  <c r="BK130"/>
  <c r="J130"/>
  <c r="J131"/>
  <c r="BE131"/>
  <c r="J99"/>
  <c r="BI129"/>
  <c r="F37"/>
  <c i="1" r="BD98"/>
  <c i="5" r="BH129"/>
  <c r="F36"/>
  <c i="1" r="BC98"/>
  <c i="5" r="BG129"/>
  <c r="F35"/>
  <c i="1" r="BB98"/>
  <c i="5" r="BF129"/>
  <c r="J34"/>
  <c i="1" r="AW98"/>
  <c i="5" r="F34"/>
  <c i="1" r="BA98"/>
  <c i="5" r="T129"/>
  <c r="T128"/>
  <c r="T127"/>
  <c r="T126"/>
  <c r="R129"/>
  <c r="R128"/>
  <c r="R127"/>
  <c r="R126"/>
  <c r="P129"/>
  <c r="P128"/>
  <c r="P127"/>
  <c r="P126"/>
  <c i="1" r="AU98"/>
  <c i="5" r="BK129"/>
  <c r="BK128"/>
  <c r="J128"/>
  <c r="BK127"/>
  <c r="J127"/>
  <c r="BK126"/>
  <c r="J126"/>
  <c r="J96"/>
  <c r="J30"/>
  <c i="1" r="AG98"/>
  <c i="5" r="J129"/>
  <c r="BE129"/>
  <c r="J33"/>
  <c i="1" r="AV98"/>
  <c i="5" r="F33"/>
  <c i="1" r="AZ98"/>
  <c i="5" r="J98"/>
  <c r="J97"/>
  <c r="J123"/>
  <c r="J122"/>
  <c r="F122"/>
  <c r="F120"/>
  <c r="E118"/>
  <c r="J92"/>
  <c r="J91"/>
  <c r="F91"/>
  <c r="F89"/>
  <c r="E87"/>
  <c r="J39"/>
  <c r="J18"/>
  <c r="E18"/>
  <c r="F123"/>
  <c r="F92"/>
  <c r="J17"/>
  <c r="J12"/>
  <c r="J120"/>
  <c r="J89"/>
  <c r="E7"/>
  <c r="E116"/>
  <c r="E85"/>
  <c i="4" r="J37"/>
  <c r="J36"/>
  <c i="1" r="AY97"/>
  <c i="4" r="J35"/>
  <c i="1" r="AX97"/>
  <c i="4"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T205"/>
  <c r="R206"/>
  <c r="R205"/>
  <c r="P206"/>
  <c r="P205"/>
  <c r="BK206"/>
  <c r="BK205"/>
  <c r="J205"/>
  <c r="J206"/>
  <c r="BE206"/>
  <c r="J102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T196"/>
  <c r="R197"/>
  <c r="R196"/>
  <c r="P197"/>
  <c r="P196"/>
  <c r="BK197"/>
  <c r="BK196"/>
  <c r="J196"/>
  <c r="J197"/>
  <c r="BE197"/>
  <c r="J101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T162"/>
  <c r="R163"/>
  <c r="R162"/>
  <c r="P163"/>
  <c r="P162"/>
  <c r="BK163"/>
  <c r="BK162"/>
  <c r="J162"/>
  <c r="J163"/>
  <c r="BE163"/>
  <c r="J100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T126"/>
  <c r="R127"/>
  <c r="R126"/>
  <c r="P127"/>
  <c r="P126"/>
  <c r="BK127"/>
  <c r="BK126"/>
  <c r="J126"/>
  <c r="J127"/>
  <c r="BE127"/>
  <c r="J99"/>
  <c r="BI125"/>
  <c r="F37"/>
  <c i="1" r="BD97"/>
  <c i="4" r="BH125"/>
  <c r="F36"/>
  <c i="1" r="BC97"/>
  <c i="4" r="BG125"/>
  <c r="F35"/>
  <c i="1" r="BB97"/>
  <c i="4" r="BF125"/>
  <c r="J34"/>
  <c i="1" r="AW97"/>
  <c i="4" r="F34"/>
  <c i="1" r="BA97"/>
  <c i="4" r="T125"/>
  <c r="T124"/>
  <c r="T123"/>
  <c r="T122"/>
  <c r="R125"/>
  <c r="R124"/>
  <c r="R123"/>
  <c r="R122"/>
  <c r="P125"/>
  <c r="P124"/>
  <c r="P123"/>
  <c r="P122"/>
  <c i="1" r="AU97"/>
  <c i="4" r="BK125"/>
  <c r="BK124"/>
  <c r="J124"/>
  <c r="BK123"/>
  <c r="J123"/>
  <c r="BK122"/>
  <c r="J122"/>
  <c r="J96"/>
  <c r="J30"/>
  <c i="1" r="AG97"/>
  <c i="4" r="J125"/>
  <c r="BE125"/>
  <c r="J33"/>
  <c i="1" r="AV97"/>
  <c i="4" r="F33"/>
  <c i="1" r="AZ97"/>
  <c i="4" r="J98"/>
  <c r="J97"/>
  <c r="J119"/>
  <c r="J118"/>
  <c r="F118"/>
  <c r="F116"/>
  <c r="E114"/>
  <c r="J92"/>
  <c r="J91"/>
  <c r="F91"/>
  <c r="F89"/>
  <c r="E87"/>
  <c r="J39"/>
  <c r="J18"/>
  <c r="E18"/>
  <c r="F119"/>
  <c r="F92"/>
  <c r="J17"/>
  <c r="J12"/>
  <c r="J116"/>
  <c r="J89"/>
  <c r="E7"/>
  <c r="E112"/>
  <c r="E85"/>
  <c i="3" r="J123"/>
  <c r="J37"/>
  <c r="J36"/>
  <c i="1" r="AY96"/>
  <c i="3" r="J35"/>
  <c i="1" r="AX96"/>
  <c i="3"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T137"/>
  <c r="R138"/>
  <c r="R137"/>
  <c r="P138"/>
  <c r="P137"/>
  <c r="BK138"/>
  <c r="BK137"/>
  <c r="J137"/>
  <c r="J138"/>
  <c r="BE138"/>
  <c r="J101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T132"/>
  <c r="R133"/>
  <c r="R132"/>
  <c r="P133"/>
  <c r="P132"/>
  <c r="BK133"/>
  <c r="BK132"/>
  <c r="J132"/>
  <c r="J133"/>
  <c r="BE133"/>
  <c r="J100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F37"/>
  <c i="1" r="BD96"/>
  <c i="3" r="BH125"/>
  <c r="F36"/>
  <c i="1" r="BC96"/>
  <c i="3" r="BG125"/>
  <c r="F35"/>
  <c i="1" r="BB96"/>
  <c i="3" r="BF125"/>
  <c r="J34"/>
  <c i="1" r="AW96"/>
  <c i="3" r="F34"/>
  <c i="1" r="BA96"/>
  <c i="3" r="T125"/>
  <c r="T124"/>
  <c r="T122"/>
  <c r="T121"/>
  <c r="R125"/>
  <c r="R124"/>
  <c r="R122"/>
  <c r="R121"/>
  <c r="P125"/>
  <c r="P124"/>
  <c r="P122"/>
  <c r="P121"/>
  <c i="1" r="AU96"/>
  <c i="3" r="BK125"/>
  <c r="BK124"/>
  <c r="J124"/>
  <c r="BK122"/>
  <c r="J122"/>
  <c r="BK121"/>
  <c r="J121"/>
  <c r="J96"/>
  <c r="J30"/>
  <c i="1" r="AG96"/>
  <c i="3" r="J125"/>
  <c r="BE125"/>
  <c r="J33"/>
  <c i="1" r="AV96"/>
  <c i="3" r="F33"/>
  <c i="1" r="AZ96"/>
  <c i="3" r="J99"/>
  <c r="J98"/>
  <c r="J97"/>
  <c r="J118"/>
  <c r="J117"/>
  <c r="F117"/>
  <c r="F115"/>
  <c r="E113"/>
  <c r="J92"/>
  <c r="J91"/>
  <c r="F91"/>
  <c r="F89"/>
  <c r="E87"/>
  <c r="J39"/>
  <c r="J18"/>
  <c r="E18"/>
  <c r="F118"/>
  <c r="F92"/>
  <c r="J17"/>
  <c r="J12"/>
  <c r="J115"/>
  <c r="J89"/>
  <c r="E7"/>
  <c r="E111"/>
  <c r="E85"/>
  <c i="2" r="J37"/>
  <c r="J36"/>
  <c i="1" r="AY95"/>
  <c i="2" r="J35"/>
  <c i="1" r="AX95"/>
  <c i="2" r="BI665"/>
  <c r="BH665"/>
  <c r="BG665"/>
  <c r="BF665"/>
  <c r="T665"/>
  <c r="R665"/>
  <c r="P665"/>
  <c r="BK665"/>
  <c r="J665"/>
  <c r="BE665"/>
  <c r="BI664"/>
  <c r="BH664"/>
  <c r="BG664"/>
  <c r="BF664"/>
  <c r="T664"/>
  <c r="R664"/>
  <c r="P664"/>
  <c r="BK664"/>
  <c r="J664"/>
  <c r="BE664"/>
  <c r="BI663"/>
  <c r="BH663"/>
  <c r="BG663"/>
  <c r="BF663"/>
  <c r="T663"/>
  <c r="T662"/>
  <c r="R663"/>
  <c r="R662"/>
  <c r="P663"/>
  <c r="P662"/>
  <c r="BK663"/>
  <c r="BK662"/>
  <c r="J662"/>
  <c r="J663"/>
  <c r="BE663"/>
  <c r="J123"/>
  <c r="BI652"/>
  <c r="BH652"/>
  <c r="BG652"/>
  <c r="BF652"/>
  <c r="T652"/>
  <c r="R652"/>
  <c r="P652"/>
  <c r="BK652"/>
  <c r="J652"/>
  <c r="BE652"/>
  <c r="BI649"/>
  <c r="BH649"/>
  <c r="BG649"/>
  <c r="BF649"/>
  <c r="T649"/>
  <c r="T648"/>
  <c r="R649"/>
  <c r="R648"/>
  <c r="P649"/>
  <c r="P648"/>
  <c r="BK649"/>
  <c r="BK648"/>
  <c r="J648"/>
  <c r="J649"/>
  <c r="BE649"/>
  <c r="J122"/>
  <c r="BI645"/>
  <c r="BH645"/>
  <c r="BG645"/>
  <c r="BF645"/>
  <c r="T645"/>
  <c r="R645"/>
  <c r="P645"/>
  <c r="BK645"/>
  <c r="J645"/>
  <c r="BE645"/>
  <c r="BI642"/>
  <c r="BH642"/>
  <c r="BG642"/>
  <c r="BF642"/>
  <c r="T642"/>
  <c r="R642"/>
  <c r="P642"/>
  <c r="BK642"/>
  <c r="J642"/>
  <c r="BE642"/>
  <c r="BI639"/>
  <c r="BH639"/>
  <c r="BG639"/>
  <c r="BF639"/>
  <c r="T639"/>
  <c r="T638"/>
  <c r="R639"/>
  <c r="R638"/>
  <c r="P639"/>
  <c r="P638"/>
  <c r="BK639"/>
  <c r="BK638"/>
  <c r="J638"/>
  <c r="J639"/>
  <c r="BE639"/>
  <c r="J121"/>
  <c r="BI637"/>
  <c r="BH637"/>
  <c r="BG637"/>
  <c r="BF637"/>
  <c r="T637"/>
  <c r="R637"/>
  <c r="P637"/>
  <c r="BK637"/>
  <c r="J637"/>
  <c r="BE637"/>
  <c r="BI634"/>
  <c r="BH634"/>
  <c r="BG634"/>
  <c r="BF634"/>
  <c r="T634"/>
  <c r="R634"/>
  <c r="P634"/>
  <c r="BK634"/>
  <c r="J634"/>
  <c r="BE634"/>
  <c r="BI631"/>
  <c r="BH631"/>
  <c r="BG631"/>
  <c r="BF631"/>
  <c r="T631"/>
  <c r="R631"/>
  <c r="P631"/>
  <c r="BK631"/>
  <c r="J631"/>
  <c r="BE631"/>
  <c r="BI628"/>
  <c r="BH628"/>
  <c r="BG628"/>
  <c r="BF628"/>
  <c r="T628"/>
  <c r="T627"/>
  <c r="R628"/>
  <c r="R627"/>
  <c r="P628"/>
  <c r="P627"/>
  <c r="BK628"/>
  <c r="BK627"/>
  <c r="J627"/>
  <c r="J628"/>
  <c r="BE628"/>
  <c r="J120"/>
  <c r="BI626"/>
  <c r="BH626"/>
  <c r="BG626"/>
  <c r="BF626"/>
  <c r="T626"/>
  <c r="R626"/>
  <c r="P626"/>
  <c r="BK626"/>
  <c r="J626"/>
  <c r="BE626"/>
  <c r="BI624"/>
  <c r="BH624"/>
  <c r="BG624"/>
  <c r="BF624"/>
  <c r="T624"/>
  <c r="R624"/>
  <c r="P624"/>
  <c r="BK624"/>
  <c r="J624"/>
  <c r="BE624"/>
  <c r="BI619"/>
  <c r="BH619"/>
  <c r="BG619"/>
  <c r="BF619"/>
  <c r="T619"/>
  <c r="R619"/>
  <c r="P619"/>
  <c r="BK619"/>
  <c r="J619"/>
  <c r="BE619"/>
  <c r="BI617"/>
  <c r="BH617"/>
  <c r="BG617"/>
  <c r="BF617"/>
  <c r="T617"/>
  <c r="R617"/>
  <c r="P617"/>
  <c r="BK617"/>
  <c r="J617"/>
  <c r="BE617"/>
  <c r="BI615"/>
  <c r="BH615"/>
  <c r="BG615"/>
  <c r="BF615"/>
  <c r="T615"/>
  <c r="R615"/>
  <c r="P615"/>
  <c r="BK615"/>
  <c r="J615"/>
  <c r="BE615"/>
  <c r="BI613"/>
  <c r="BH613"/>
  <c r="BG613"/>
  <c r="BF613"/>
  <c r="T613"/>
  <c r="R613"/>
  <c r="P613"/>
  <c r="BK613"/>
  <c r="J613"/>
  <c r="BE613"/>
  <c r="BI608"/>
  <c r="BH608"/>
  <c r="BG608"/>
  <c r="BF608"/>
  <c r="T608"/>
  <c r="T607"/>
  <c r="R608"/>
  <c r="R607"/>
  <c r="P608"/>
  <c r="P607"/>
  <c r="BK608"/>
  <c r="BK607"/>
  <c r="J607"/>
  <c r="J608"/>
  <c r="BE608"/>
  <c r="J119"/>
  <c r="BI606"/>
  <c r="BH606"/>
  <c r="BG606"/>
  <c r="BF606"/>
  <c r="T606"/>
  <c r="R606"/>
  <c r="P606"/>
  <c r="BK606"/>
  <c r="J606"/>
  <c r="BE606"/>
  <c r="BI603"/>
  <c r="BH603"/>
  <c r="BG603"/>
  <c r="BF603"/>
  <c r="T603"/>
  <c r="R603"/>
  <c r="P603"/>
  <c r="BK603"/>
  <c r="J603"/>
  <c r="BE603"/>
  <c r="BI600"/>
  <c r="BH600"/>
  <c r="BG600"/>
  <c r="BF600"/>
  <c r="T600"/>
  <c r="T599"/>
  <c r="R600"/>
  <c r="R599"/>
  <c r="P600"/>
  <c r="P599"/>
  <c r="BK600"/>
  <c r="BK599"/>
  <c r="J599"/>
  <c r="J600"/>
  <c r="BE600"/>
  <c r="J118"/>
  <c r="BI598"/>
  <c r="BH598"/>
  <c r="BG598"/>
  <c r="BF598"/>
  <c r="T598"/>
  <c r="R598"/>
  <c r="P598"/>
  <c r="BK598"/>
  <c r="J598"/>
  <c r="BE598"/>
  <c r="BI592"/>
  <c r="BH592"/>
  <c r="BG592"/>
  <c r="BF592"/>
  <c r="T592"/>
  <c r="R592"/>
  <c r="P592"/>
  <c r="BK592"/>
  <c r="J592"/>
  <c r="BE592"/>
  <c r="BI586"/>
  <c r="BH586"/>
  <c r="BG586"/>
  <c r="BF586"/>
  <c r="T586"/>
  <c r="R586"/>
  <c r="P586"/>
  <c r="BK586"/>
  <c r="J586"/>
  <c r="BE586"/>
  <c r="BI584"/>
  <c r="BH584"/>
  <c r="BG584"/>
  <c r="BF584"/>
  <c r="T584"/>
  <c r="R584"/>
  <c r="P584"/>
  <c r="BK584"/>
  <c r="J584"/>
  <c r="BE584"/>
  <c r="BI582"/>
  <c r="BH582"/>
  <c r="BG582"/>
  <c r="BF582"/>
  <c r="T582"/>
  <c r="R582"/>
  <c r="P582"/>
  <c r="BK582"/>
  <c r="J582"/>
  <c r="BE582"/>
  <c r="BI580"/>
  <c r="BH580"/>
  <c r="BG580"/>
  <c r="BF580"/>
  <c r="T580"/>
  <c r="R580"/>
  <c r="P580"/>
  <c r="BK580"/>
  <c r="J580"/>
  <c r="BE580"/>
  <c r="BI575"/>
  <c r="BH575"/>
  <c r="BG575"/>
  <c r="BF575"/>
  <c r="T575"/>
  <c r="T574"/>
  <c r="R575"/>
  <c r="R574"/>
  <c r="P575"/>
  <c r="P574"/>
  <c r="BK575"/>
  <c r="BK574"/>
  <c r="J574"/>
  <c r="J575"/>
  <c r="BE575"/>
  <c r="J117"/>
  <c r="BI573"/>
  <c r="BH573"/>
  <c r="BG573"/>
  <c r="BF573"/>
  <c r="T573"/>
  <c r="R573"/>
  <c r="P573"/>
  <c r="BK573"/>
  <c r="J573"/>
  <c r="BE573"/>
  <c r="BI572"/>
  <c r="BH572"/>
  <c r="BG572"/>
  <c r="BF572"/>
  <c r="T572"/>
  <c r="R572"/>
  <c r="P572"/>
  <c r="BK572"/>
  <c r="J572"/>
  <c r="BE572"/>
  <c r="BI571"/>
  <c r="BH571"/>
  <c r="BG571"/>
  <c r="BF571"/>
  <c r="T571"/>
  <c r="R571"/>
  <c r="P571"/>
  <c r="BK571"/>
  <c r="J571"/>
  <c r="BE571"/>
  <c r="BI570"/>
  <c r="BH570"/>
  <c r="BG570"/>
  <c r="BF570"/>
  <c r="T570"/>
  <c r="R570"/>
  <c r="P570"/>
  <c r="BK570"/>
  <c r="J570"/>
  <c r="BE570"/>
  <c r="BI569"/>
  <c r="BH569"/>
  <c r="BG569"/>
  <c r="BF569"/>
  <c r="T569"/>
  <c r="R569"/>
  <c r="P569"/>
  <c r="BK569"/>
  <c r="J569"/>
  <c r="BE569"/>
  <c r="BI568"/>
  <c r="BH568"/>
  <c r="BG568"/>
  <c r="BF568"/>
  <c r="T568"/>
  <c r="R568"/>
  <c r="P568"/>
  <c r="BK568"/>
  <c r="J568"/>
  <c r="BE568"/>
  <c r="BI566"/>
  <c r="BH566"/>
  <c r="BG566"/>
  <c r="BF566"/>
  <c r="T566"/>
  <c r="R566"/>
  <c r="P566"/>
  <c r="BK566"/>
  <c r="J566"/>
  <c r="BE566"/>
  <c r="BI565"/>
  <c r="BH565"/>
  <c r="BG565"/>
  <c r="BF565"/>
  <c r="T565"/>
  <c r="R565"/>
  <c r="P565"/>
  <c r="BK565"/>
  <c r="J565"/>
  <c r="BE565"/>
  <c r="BI564"/>
  <c r="BH564"/>
  <c r="BG564"/>
  <c r="BF564"/>
  <c r="T564"/>
  <c r="R564"/>
  <c r="P564"/>
  <c r="BK564"/>
  <c r="J564"/>
  <c r="BE564"/>
  <c r="BI563"/>
  <c r="BH563"/>
  <c r="BG563"/>
  <c r="BF563"/>
  <c r="T563"/>
  <c r="R563"/>
  <c r="P563"/>
  <c r="BK563"/>
  <c r="J563"/>
  <c r="BE563"/>
  <c r="BI562"/>
  <c r="BH562"/>
  <c r="BG562"/>
  <c r="BF562"/>
  <c r="T562"/>
  <c r="R562"/>
  <c r="P562"/>
  <c r="BK562"/>
  <c r="J562"/>
  <c r="BE562"/>
  <c r="BI561"/>
  <c r="BH561"/>
  <c r="BG561"/>
  <c r="BF561"/>
  <c r="T561"/>
  <c r="R561"/>
  <c r="P561"/>
  <c r="BK561"/>
  <c r="J561"/>
  <c r="BE561"/>
  <c r="BI560"/>
  <c r="BH560"/>
  <c r="BG560"/>
  <c r="BF560"/>
  <c r="T560"/>
  <c r="R560"/>
  <c r="P560"/>
  <c r="BK560"/>
  <c r="J560"/>
  <c r="BE560"/>
  <c r="BI554"/>
  <c r="BH554"/>
  <c r="BG554"/>
  <c r="BF554"/>
  <c r="T554"/>
  <c r="R554"/>
  <c r="P554"/>
  <c r="BK554"/>
  <c r="J554"/>
  <c r="BE554"/>
  <c r="BI550"/>
  <c r="BH550"/>
  <c r="BG550"/>
  <c r="BF550"/>
  <c r="T550"/>
  <c r="R550"/>
  <c r="P550"/>
  <c r="BK550"/>
  <c r="J550"/>
  <c r="BE550"/>
  <c r="BI546"/>
  <c r="BH546"/>
  <c r="BG546"/>
  <c r="BF546"/>
  <c r="T546"/>
  <c r="R546"/>
  <c r="P546"/>
  <c r="BK546"/>
  <c r="J546"/>
  <c r="BE546"/>
  <c r="BI544"/>
  <c r="BH544"/>
  <c r="BG544"/>
  <c r="BF544"/>
  <c r="T544"/>
  <c r="R544"/>
  <c r="P544"/>
  <c r="BK544"/>
  <c r="J544"/>
  <c r="BE544"/>
  <c r="BI542"/>
  <c r="BH542"/>
  <c r="BG542"/>
  <c r="BF542"/>
  <c r="T542"/>
  <c r="R542"/>
  <c r="P542"/>
  <c r="BK542"/>
  <c r="J542"/>
  <c r="BE542"/>
  <c r="BI540"/>
  <c r="BH540"/>
  <c r="BG540"/>
  <c r="BF540"/>
  <c r="T540"/>
  <c r="R540"/>
  <c r="P540"/>
  <c r="BK540"/>
  <c r="J540"/>
  <c r="BE540"/>
  <c r="BI538"/>
  <c r="BH538"/>
  <c r="BG538"/>
  <c r="BF538"/>
  <c r="T538"/>
  <c r="R538"/>
  <c r="P538"/>
  <c r="BK538"/>
  <c r="J538"/>
  <c r="BE538"/>
  <c r="BI536"/>
  <c r="BH536"/>
  <c r="BG536"/>
  <c r="BF536"/>
  <c r="T536"/>
  <c r="R536"/>
  <c r="P536"/>
  <c r="BK536"/>
  <c r="J536"/>
  <c r="BE536"/>
  <c r="BI534"/>
  <c r="BH534"/>
  <c r="BG534"/>
  <c r="BF534"/>
  <c r="T534"/>
  <c r="R534"/>
  <c r="P534"/>
  <c r="BK534"/>
  <c r="J534"/>
  <c r="BE534"/>
  <c r="BI532"/>
  <c r="BH532"/>
  <c r="BG532"/>
  <c r="BF532"/>
  <c r="T532"/>
  <c r="R532"/>
  <c r="P532"/>
  <c r="BK532"/>
  <c r="J532"/>
  <c r="BE532"/>
  <c r="BI530"/>
  <c r="BH530"/>
  <c r="BG530"/>
  <c r="BF530"/>
  <c r="T530"/>
  <c r="R530"/>
  <c r="P530"/>
  <c r="BK530"/>
  <c r="J530"/>
  <c r="BE530"/>
  <c r="BI529"/>
  <c r="BH529"/>
  <c r="BG529"/>
  <c r="BF529"/>
  <c r="T529"/>
  <c r="R529"/>
  <c r="P529"/>
  <c r="BK529"/>
  <c r="J529"/>
  <c r="BE529"/>
  <c r="BI527"/>
  <c r="BH527"/>
  <c r="BG527"/>
  <c r="BF527"/>
  <c r="T527"/>
  <c r="R527"/>
  <c r="P527"/>
  <c r="BK527"/>
  <c r="J527"/>
  <c r="BE527"/>
  <c r="BI525"/>
  <c r="BH525"/>
  <c r="BG525"/>
  <c r="BF525"/>
  <c r="T525"/>
  <c r="R525"/>
  <c r="P525"/>
  <c r="BK525"/>
  <c r="J525"/>
  <c r="BE525"/>
  <c r="BI523"/>
  <c r="BH523"/>
  <c r="BG523"/>
  <c r="BF523"/>
  <c r="T523"/>
  <c r="T522"/>
  <c r="R523"/>
  <c r="R522"/>
  <c r="P523"/>
  <c r="P522"/>
  <c r="BK523"/>
  <c r="BK522"/>
  <c r="J522"/>
  <c r="J523"/>
  <c r="BE523"/>
  <c r="J116"/>
  <c r="BI521"/>
  <c r="BH521"/>
  <c r="BG521"/>
  <c r="BF521"/>
  <c r="T521"/>
  <c r="R521"/>
  <c r="P521"/>
  <c r="BK521"/>
  <c r="J521"/>
  <c r="BE521"/>
  <c r="BI519"/>
  <c r="BH519"/>
  <c r="BG519"/>
  <c r="BF519"/>
  <c r="T519"/>
  <c r="R519"/>
  <c r="P519"/>
  <c r="BK519"/>
  <c r="J519"/>
  <c r="BE519"/>
  <c r="BI517"/>
  <c r="BH517"/>
  <c r="BG517"/>
  <c r="BF517"/>
  <c r="T517"/>
  <c r="R517"/>
  <c r="P517"/>
  <c r="BK517"/>
  <c r="J517"/>
  <c r="BE517"/>
  <c r="BI514"/>
  <c r="BH514"/>
  <c r="BG514"/>
  <c r="BF514"/>
  <c r="T514"/>
  <c r="R514"/>
  <c r="P514"/>
  <c r="BK514"/>
  <c r="J514"/>
  <c r="BE514"/>
  <c r="BI512"/>
  <c r="BH512"/>
  <c r="BG512"/>
  <c r="BF512"/>
  <c r="T512"/>
  <c r="R512"/>
  <c r="P512"/>
  <c r="BK512"/>
  <c r="J512"/>
  <c r="BE512"/>
  <c r="BI510"/>
  <c r="BH510"/>
  <c r="BG510"/>
  <c r="BF510"/>
  <c r="T510"/>
  <c r="R510"/>
  <c r="P510"/>
  <c r="BK510"/>
  <c r="J510"/>
  <c r="BE510"/>
  <c r="BI508"/>
  <c r="BH508"/>
  <c r="BG508"/>
  <c r="BF508"/>
  <c r="T508"/>
  <c r="R508"/>
  <c r="P508"/>
  <c r="BK508"/>
  <c r="J508"/>
  <c r="BE508"/>
  <c r="BI506"/>
  <c r="BH506"/>
  <c r="BG506"/>
  <c r="BF506"/>
  <c r="T506"/>
  <c r="R506"/>
  <c r="P506"/>
  <c r="BK506"/>
  <c r="J506"/>
  <c r="BE506"/>
  <c r="BI499"/>
  <c r="BH499"/>
  <c r="BG499"/>
  <c r="BF499"/>
  <c r="T499"/>
  <c r="R499"/>
  <c r="P499"/>
  <c r="BK499"/>
  <c r="J499"/>
  <c r="BE499"/>
  <c r="BI497"/>
  <c r="BH497"/>
  <c r="BG497"/>
  <c r="BF497"/>
  <c r="T497"/>
  <c r="R497"/>
  <c r="P497"/>
  <c r="BK497"/>
  <c r="J497"/>
  <c r="BE497"/>
  <c r="BI491"/>
  <c r="BH491"/>
  <c r="BG491"/>
  <c r="BF491"/>
  <c r="T491"/>
  <c r="T490"/>
  <c r="R491"/>
  <c r="R490"/>
  <c r="P491"/>
  <c r="P490"/>
  <c r="BK491"/>
  <c r="BK490"/>
  <c r="J490"/>
  <c r="J491"/>
  <c r="BE491"/>
  <c r="J115"/>
  <c r="BI489"/>
  <c r="BH489"/>
  <c r="BG489"/>
  <c r="BF489"/>
  <c r="T489"/>
  <c r="R489"/>
  <c r="P489"/>
  <c r="BK489"/>
  <c r="J489"/>
  <c r="BE489"/>
  <c r="BI487"/>
  <c r="BH487"/>
  <c r="BG487"/>
  <c r="BF487"/>
  <c r="T487"/>
  <c r="T486"/>
  <c r="R487"/>
  <c r="R486"/>
  <c r="P487"/>
  <c r="P486"/>
  <c r="BK487"/>
  <c r="BK486"/>
  <c r="J486"/>
  <c r="J487"/>
  <c r="BE487"/>
  <c r="J114"/>
  <c r="BI485"/>
  <c r="BH485"/>
  <c r="BG485"/>
  <c r="BF485"/>
  <c r="T485"/>
  <c r="R485"/>
  <c r="P485"/>
  <c r="BK485"/>
  <c r="J485"/>
  <c r="BE485"/>
  <c r="BI483"/>
  <c r="BH483"/>
  <c r="BG483"/>
  <c r="BF483"/>
  <c r="T483"/>
  <c r="R483"/>
  <c r="P483"/>
  <c r="BK483"/>
  <c r="J483"/>
  <c r="BE483"/>
  <c r="BI481"/>
  <c r="BH481"/>
  <c r="BG481"/>
  <c r="BF481"/>
  <c r="T481"/>
  <c r="R481"/>
  <c r="P481"/>
  <c r="BK481"/>
  <c r="J481"/>
  <c r="BE481"/>
  <c r="BI479"/>
  <c r="BH479"/>
  <c r="BG479"/>
  <c r="BF479"/>
  <c r="T479"/>
  <c r="R479"/>
  <c r="P479"/>
  <c r="BK479"/>
  <c r="J479"/>
  <c r="BE479"/>
  <c r="BI477"/>
  <c r="BH477"/>
  <c r="BG477"/>
  <c r="BF477"/>
  <c r="T477"/>
  <c r="R477"/>
  <c r="P477"/>
  <c r="BK477"/>
  <c r="J477"/>
  <c r="BE477"/>
  <c r="BI475"/>
  <c r="BH475"/>
  <c r="BG475"/>
  <c r="BF475"/>
  <c r="T475"/>
  <c r="R475"/>
  <c r="P475"/>
  <c r="BK475"/>
  <c r="J475"/>
  <c r="BE475"/>
  <c r="BI469"/>
  <c r="BH469"/>
  <c r="BG469"/>
  <c r="BF469"/>
  <c r="T469"/>
  <c r="R469"/>
  <c r="P469"/>
  <c r="BK469"/>
  <c r="J469"/>
  <c r="BE469"/>
  <c r="BI462"/>
  <c r="BH462"/>
  <c r="BG462"/>
  <c r="BF462"/>
  <c r="T462"/>
  <c r="R462"/>
  <c r="P462"/>
  <c r="BK462"/>
  <c r="J462"/>
  <c r="BE462"/>
  <c r="BI458"/>
  <c r="BH458"/>
  <c r="BG458"/>
  <c r="BF458"/>
  <c r="T458"/>
  <c r="R458"/>
  <c r="P458"/>
  <c r="BK458"/>
  <c r="J458"/>
  <c r="BE458"/>
  <c r="BI455"/>
  <c r="BH455"/>
  <c r="BG455"/>
  <c r="BF455"/>
  <c r="T455"/>
  <c r="R455"/>
  <c r="P455"/>
  <c r="BK455"/>
  <c r="J455"/>
  <c r="BE455"/>
  <c r="BI453"/>
  <c r="BH453"/>
  <c r="BG453"/>
  <c r="BF453"/>
  <c r="T453"/>
  <c r="R453"/>
  <c r="P453"/>
  <c r="BK453"/>
  <c r="J453"/>
  <c r="BE453"/>
  <c r="BI451"/>
  <c r="BH451"/>
  <c r="BG451"/>
  <c r="BF451"/>
  <c r="T451"/>
  <c r="R451"/>
  <c r="P451"/>
  <c r="BK451"/>
  <c r="J451"/>
  <c r="BE451"/>
  <c r="BI449"/>
  <c r="BH449"/>
  <c r="BG449"/>
  <c r="BF449"/>
  <c r="T449"/>
  <c r="R449"/>
  <c r="P449"/>
  <c r="BK449"/>
  <c r="J449"/>
  <c r="BE449"/>
  <c r="BI447"/>
  <c r="BH447"/>
  <c r="BG447"/>
  <c r="BF447"/>
  <c r="T447"/>
  <c r="R447"/>
  <c r="P447"/>
  <c r="BK447"/>
  <c r="J447"/>
  <c r="BE447"/>
  <c r="BI445"/>
  <c r="BH445"/>
  <c r="BG445"/>
  <c r="BF445"/>
  <c r="T445"/>
  <c r="R445"/>
  <c r="P445"/>
  <c r="BK445"/>
  <c r="J445"/>
  <c r="BE445"/>
  <c r="BI439"/>
  <c r="BH439"/>
  <c r="BG439"/>
  <c r="BF439"/>
  <c r="T439"/>
  <c r="R439"/>
  <c r="P439"/>
  <c r="BK439"/>
  <c r="J439"/>
  <c r="BE439"/>
  <c r="BI437"/>
  <c r="BH437"/>
  <c r="BG437"/>
  <c r="BF437"/>
  <c r="T437"/>
  <c r="R437"/>
  <c r="P437"/>
  <c r="BK437"/>
  <c r="J437"/>
  <c r="BE437"/>
  <c r="BI435"/>
  <c r="BH435"/>
  <c r="BG435"/>
  <c r="BF435"/>
  <c r="T435"/>
  <c r="R435"/>
  <c r="P435"/>
  <c r="BK435"/>
  <c r="J435"/>
  <c r="BE435"/>
  <c r="BI432"/>
  <c r="BH432"/>
  <c r="BG432"/>
  <c r="BF432"/>
  <c r="T432"/>
  <c r="R432"/>
  <c r="P432"/>
  <c r="BK432"/>
  <c r="J432"/>
  <c r="BE432"/>
  <c r="BI422"/>
  <c r="BH422"/>
  <c r="BG422"/>
  <c r="BF422"/>
  <c r="T422"/>
  <c r="R422"/>
  <c r="P422"/>
  <c r="BK422"/>
  <c r="J422"/>
  <c r="BE422"/>
  <c r="BI420"/>
  <c r="BH420"/>
  <c r="BG420"/>
  <c r="BF420"/>
  <c r="T420"/>
  <c r="R420"/>
  <c r="P420"/>
  <c r="BK420"/>
  <c r="J420"/>
  <c r="BE420"/>
  <c r="BI418"/>
  <c r="BH418"/>
  <c r="BG418"/>
  <c r="BF418"/>
  <c r="T418"/>
  <c r="R418"/>
  <c r="P418"/>
  <c r="BK418"/>
  <c r="J418"/>
  <c r="BE418"/>
  <c r="BI414"/>
  <c r="BH414"/>
  <c r="BG414"/>
  <c r="BF414"/>
  <c r="T414"/>
  <c r="R414"/>
  <c r="P414"/>
  <c r="BK414"/>
  <c r="J414"/>
  <c r="BE414"/>
  <c r="BI412"/>
  <c r="BH412"/>
  <c r="BG412"/>
  <c r="BF412"/>
  <c r="T412"/>
  <c r="R412"/>
  <c r="P412"/>
  <c r="BK412"/>
  <c r="J412"/>
  <c r="BE412"/>
  <c r="BI409"/>
  <c r="BH409"/>
  <c r="BG409"/>
  <c r="BF409"/>
  <c r="T409"/>
  <c r="R409"/>
  <c r="P409"/>
  <c r="BK409"/>
  <c r="J409"/>
  <c r="BE409"/>
  <c r="BI407"/>
  <c r="BH407"/>
  <c r="BG407"/>
  <c r="BF407"/>
  <c r="T407"/>
  <c r="R407"/>
  <c r="P407"/>
  <c r="BK407"/>
  <c r="J407"/>
  <c r="BE407"/>
  <c r="BI399"/>
  <c r="BH399"/>
  <c r="BG399"/>
  <c r="BF399"/>
  <c r="T399"/>
  <c r="R399"/>
  <c r="P399"/>
  <c r="BK399"/>
  <c r="J399"/>
  <c r="BE399"/>
  <c r="BI393"/>
  <c r="BH393"/>
  <c r="BG393"/>
  <c r="BF393"/>
  <c r="T393"/>
  <c r="R393"/>
  <c r="P393"/>
  <c r="BK393"/>
  <c r="J393"/>
  <c r="BE393"/>
  <c r="BI390"/>
  <c r="BH390"/>
  <c r="BG390"/>
  <c r="BF390"/>
  <c r="T390"/>
  <c r="R390"/>
  <c r="P390"/>
  <c r="BK390"/>
  <c r="J390"/>
  <c r="BE390"/>
  <c r="BI388"/>
  <c r="BH388"/>
  <c r="BG388"/>
  <c r="BF388"/>
  <c r="T388"/>
  <c r="R388"/>
  <c r="P388"/>
  <c r="BK388"/>
  <c r="J388"/>
  <c r="BE388"/>
  <c r="BI385"/>
  <c r="BH385"/>
  <c r="BG385"/>
  <c r="BF385"/>
  <c r="T385"/>
  <c r="R385"/>
  <c r="P385"/>
  <c r="BK385"/>
  <c r="J385"/>
  <c r="BE385"/>
  <c r="BI383"/>
  <c r="BH383"/>
  <c r="BG383"/>
  <c r="BF383"/>
  <c r="T383"/>
  <c r="T382"/>
  <c r="R383"/>
  <c r="R382"/>
  <c r="P383"/>
  <c r="P382"/>
  <c r="BK383"/>
  <c r="BK382"/>
  <c r="J382"/>
  <c r="J383"/>
  <c r="BE383"/>
  <c r="J113"/>
  <c r="BI381"/>
  <c r="BH381"/>
  <c r="BG381"/>
  <c r="BF381"/>
  <c r="T381"/>
  <c r="R381"/>
  <c r="P381"/>
  <c r="BK381"/>
  <c r="J381"/>
  <c r="BE381"/>
  <c r="BI379"/>
  <c r="BH379"/>
  <c r="BG379"/>
  <c r="BF379"/>
  <c r="T379"/>
  <c r="R379"/>
  <c r="P379"/>
  <c r="BK379"/>
  <c r="J379"/>
  <c r="BE379"/>
  <c r="BI377"/>
  <c r="BH377"/>
  <c r="BG377"/>
  <c r="BF377"/>
  <c r="T377"/>
  <c r="R377"/>
  <c r="P377"/>
  <c r="BK377"/>
  <c r="J377"/>
  <c r="BE377"/>
  <c r="BI374"/>
  <c r="BH374"/>
  <c r="BG374"/>
  <c r="BF374"/>
  <c r="T374"/>
  <c r="R374"/>
  <c r="P374"/>
  <c r="BK374"/>
  <c r="J374"/>
  <c r="BE374"/>
  <c r="BI372"/>
  <c r="BH372"/>
  <c r="BG372"/>
  <c r="BF372"/>
  <c r="T372"/>
  <c r="R372"/>
  <c r="P372"/>
  <c r="BK372"/>
  <c r="J372"/>
  <c r="BE372"/>
  <c r="BI370"/>
  <c r="BH370"/>
  <c r="BG370"/>
  <c r="BF370"/>
  <c r="T370"/>
  <c r="R370"/>
  <c r="P370"/>
  <c r="BK370"/>
  <c r="J370"/>
  <c r="BE370"/>
  <c r="BI368"/>
  <c r="BH368"/>
  <c r="BG368"/>
  <c r="BF368"/>
  <c r="T368"/>
  <c r="R368"/>
  <c r="P368"/>
  <c r="BK368"/>
  <c r="J368"/>
  <c r="BE368"/>
  <c r="BI366"/>
  <c r="BH366"/>
  <c r="BG366"/>
  <c r="BF366"/>
  <c r="T366"/>
  <c r="R366"/>
  <c r="P366"/>
  <c r="BK366"/>
  <c r="J366"/>
  <c r="BE366"/>
  <c r="BI363"/>
  <c r="BH363"/>
  <c r="BG363"/>
  <c r="BF363"/>
  <c r="T363"/>
  <c r="R363"/>
  <c r="P363"/>
  <c r="BK363"/>
  <c r="J363"/>
  <c r="BE363"/>
  <c r="BI361"/>
  <c r="BH361"/>
  <c r="BG361"/>
  <c r="BF361"/>
  <c r="T361"/>
  <c r="R361"/>
  <c r="P361"/>
  <c r="BK361"/>
  <c r="J361"/>
  <c r="BE361"/>
  <c r="BI357"/>
  <c r="BH357"/>
  <c r="BG357"/>
  <c r="BF357"/>
  <c r="T357"/>
  <c r="R357"/>
  <c r="P357"/>
  <c r="BK357"/>
  <c r="J357"/>
  <c r="BE357"/>
  <c r="BI352"/>
  <c r="BH352"/>
  <c r="BG352"/>
  <c r="BF352"/>
  <c r="T352"/>
  <c r="R352"/>
  <c r="P352"/>
  <c r="BK352"/>
  <c r="J352"/>
  <c r="BE352"/>
  <c r="BI347"/>
  <c r="BH347"/>
  <c r="BG347"/>
  <c r="BF347"/>
  <c r="T347"/>
  <c r="R347"/>
  <c r="P347"/>
  <c r="BK347"/>
  <c r="J347"/>
  <c r="BE347"/>
  <c r="BI340"/>
  <c r="BH340"/>
  <c r="BG340"/>
  <c r="BF340"/>
  <c r="T340"/>
  <c r="R340"/>
  <c r="P340"/>
  <c r="BK340"/>
  <c r="J340"/>
  <c r="BE340"/>
  <c r="BI338"/>
  <c r="BH338"/>
  <c r="BG338"/>
  <c r="BF338"/>
  <c r="T338"/>
  <c r="R338"/>
  <c r="P338"/>
  <c r="BK338"/>
  <c r="J338"/>
  <c r="BE338"/>
  <c r="BI336"/>
  <c r="BH336"/>
  <c r="BG336"/>
  <c r="BF336"/>
  <c r="T336"/>
  <c r="R336"/>
  <c r="P336"/>
  <c r="BK336"/>
  <c r="J336"/>
  <c r="BE336"/>
  <c r="BI334"/>
  <c r="BH334"/>
  <c r="BG334"/>
  <c r="BF334"/>
  <c r="T334"/>
  <c r="R334"/>
  <c r="P334"/>
  <c r="BK334"/>
  <c r="J334"/>
  <c r="BE334"/>
  <c r="BI332"/>
  <c r="BH332"/>
  <c r="BG332"/>
  <c r="BF332"/>
  <c r="T332"/>
  <c r="R332"/>
  <c r="P332"/>
  <c r="BK332"/>
  <c r="J332"/>
  <c r="BE332"/>
  <c r="BI330"/>
  <c r="BH330"/>
  <c r="BG330"/>
  <c r="BF330"/>
  <c r="T330"/>
  <c r="R330"/>
  <c r="P330"/>
  <c r="BK330"/>
  <c r="J330"/>
  <c r="BE330"/>
  <c r="BI328"/>
  <c r="BH328"/>
  <c r="BG328"/>
  <c r="BF328"/>
  <c r="T328"/>
  <c r="R328"/>
  <c r="P328"/>
  <c r="BK328"/>
  <c r="J328"/>
  <c r="BE328"/>
  <c r="BI319"/>
  <c r="BH319"/>
  <c r="BG319"/>
  <c r="BF319"/>
  <c r="T319"/>
  <c r="T318"/>
  <c r="R319"/>
  <c r="R318"/>
  <c r="P319"/>
  <c r="P318"/>
  <c r="BK319"/>
  <c r="BK318"/>
  <c r="J318"/>
  <c r="J319"/>
  <c r="BE319"/>
  <c r="J112"/>
  <c r="BI317"/>
  <c r="BH317"/>
  <c r="BG317"/>
  <c r="BF317"/>
  <c r="T317"/>
  <c r="T316"/>
  <c r="R317"/>
  <c r="R316"/>
  <c r="P317"/>
  <c r="P316"/>
  <c r="BK317"/>
  <c r="BK316"/>
  <c r="J316"/>
  <c r="J317"/>
  <c r="BE317"/>
  <c r="J111"/>
  <c r="BI315"/>
  <c r="BH315"/>
  <c r="BG315"/>
  <c r="BF315"/>
  <c r="T315"/>
  <c r="R315"/>
  <c r="P315"/>
  <c r="BK315"/>
  <c r="J315"/>
  <c r="BE315"/>
  <c r="BI314"/>
  <c r="BH314"/>
  <c r="BG314"/>
  <c r="BF314"/>
  <c r="T314"/>
  <c r="T313"/>
  <c r="R314"/>
  <c r="R313"/>
  <c r="P314"/>
  <c r="P313"/>
  <c r="BK314"/>
  <c r="BK313"/>
  <c r="J313"/>
  <c r="J314"/>
  <c r="BE314"/>
  <c r="J110"/>
  <c r="BI312"/>
  <c r="BH312"/>
  <c r="BG312"/>
  <c r="BF312"/>
  <c r="T312"/>
  <c r="R312"/>
  <c r="P312"/>
  <c r="BK312"/>
  <c r="J312"/>
  <c r="BE312"/>
  <c r="BI311"/>
  <c r="BH311"/>
  <c r="BG311"/>
  <c r="BF311"/>
  <c r="T311"/>
  <c r="R311"/>
  <c r="P311"/>
  <c r="BK311"/>
  <c r="J311"/>
  <c r="BE311"/>
  <c r="BI310"/>
  <c r="BH310"/>
  <c r="BG310"/>
  <c r="BF310"/>
  <c r="T310"/>
  <c r="R310"/>
  <c r="P310"/>
  <c r="BK310"/>
  <c r="J310"/>
  <c r="BE310"/>
  <c r="BI309"/>
  <c r="BH309"/>
  <c r="BG309"/>
  <c r="BF309"/>
  <c r="T309"/>
  <c r="R309"/>
  <c r="P309"/>
  <c r="BK309"/>
  <c r="J309"/>
  <c r="BE309"/>
  <c r="BI308"/>
  <c r="BH308"/>
  <c r="BG308"/>
  <c r="BF308"/>
  <c r="T308"/>
  <c r="T307"/>
  <c r="R308"/>
  <c r="R307"/>
  <c r="P308"/>
  <c r="P307"/>
  <c r="BK308"/>
  <c r="BK307"/>
  <c r="J307"/>
  <c r="J308"/>
  <c r="BE308"/>
  <c r="J109"/>
  <c r="BI306"/>
  <c r="BH306"/>
  <c r="BG306"/>
  <c r="BF306"/>
  <c r="T306"/>
  <c r="R306"/>
  <c r="P306"/>
  <c r="BK306"/>
  <c r="J306"/>
  <c r="BE306"/>
  <c r="BI305"/>
  <c r="BH305"/>
  <c r="BG305"/>
  <c r="BF305"/>
  <c r="T305"/>
  <c r="R305"/>
  <c r="P305"/>
  <c r="BK305"/>
  <c r="J305"/>
  <c r="BE305"/>
  <c r="BI303"/>
  <c r="BH303"/>
  <c r="BG303"/>
  <c r="BF303"/>
  <c r="T303"/>
  <c r="R303"/>
  <c r="P303"/>
  <c r="BK303"/>
  <c r="J303"/>
  <c r="BE303"/>
  <c r="BI301"/>
  <c r="BH301"/>
  <c r="BG301"/>
  <c r="BF301"/>
  <c r="T301"/>
  <c r="R301"/>
  <c r="P301"/>
  <c r="BK301"/>
  <c r="J301"/>
  <c r="BE301"/>
  <c r="BI300"/>
  <c r="BH300"/>
  <c r="BG300"/>
  <c r="BF300"/>
  <c r="T300"/>
  <c r="T299"/>
  <c r="R300"/>
  <c r="R299"/>
  <c r="P300"/>
  <c r="P299"/>
  <c r="BK300"/>
  <c r="BK299"/>
  <c r="J299"/>
  <c r="J300"/>
  <c r="BE300"/>
  <c r="J108"/>
  <c r="BI298"/>
  <c r="BH298"/>
  <c r="BG298"/>
  <c r="BF298"/>
  <c r="T298"/>
  <c r="R298"/>
  <c r="P298"/>
  <c r="BK298"/>
  <c r="J298"/>
  <c r="BE298"/>
  <c r="BI297"/>
  <c r="BH297"/>
  <c r="BG297"/>
  <c r="BF297"/>
  <c r="T297"/>
  <c r="R297"/>
  <c r="P297"/>
  <c r="BK297"/>
  <c r="J297"/>
  <c r="BE297"/>
  <c r="BI295"/>
  <c r="BH295"/>
  <c r="BG295"/>
  <c r="BF295"/>
  <c r="T295"/>
  <c r="R295"/>
  <c r="P295"/>
  <c r="BK295"/>
  <c r="J295"/>
  <c r="BE295"/>
  <c r="BI294"/>
  <c r="BH294"/>
  <c r="BG294"/>
  <c r="BF294"/>
  <c r="T294"/>
  <c r="T293"/>
  <c r="R294"/>
  <c r="R293"/>
  <c r="P294"/>
  <c r="P293"/>
  <c r="BK294"/>
  <c r="BK293"/>
  <c r="J293"/>
  <c r="J294"/>
  <c r="BE294"/>
  <c r="J107"/>
  <c r="BI292"/>
  <c r="BH292"/>
  <c r="BG292"/>
  <c r="BF292"/>
  <c r="T292"/>
  <c r="R292"/>
  <c r="P292"/>
  <c r="BK292"/>
  <c r="J292"/>
  <c r="BE292"/>
  <c r="BI290"/>
  <c r="BH290"/>
  <c r="BG290"/>
  <c r="BF290"/>
  <c r="T290"/>
  <c r="R290"/>
  <c r="P290"/>
  <c r="BK290"/>
  <c r="J290"/>
  <c r="BE290"/>
  <c r="BI288"/>
  <c r="BH288"/>
  <c r="BG288"/>
  <c r="BF288"/>
  <c r="T288"/>
  <c r="R288"/>
  <c r="P288"/>
  <c r="BK288"/>
  <c r="J288"/>
  <c r="BE288"/>
  <c r="BI285"/>
  <c r="BH285"/>
  <c r="BG285"/>
  <c r="BF285"/>
  <c r="T285"/>
  <c r="R285"/>
  <c r="P285"/>
  <c r="BK285"/>
  <c r="J285"/>
  <c r="BE285"/>
  <c r="BI282"/>
  <c r="BH282"/>
  <c r="BG282"/>
  <c r="BF282"/>
  <c r="T282"/>
  <c r="T281"/>
  <c r="R282"/>
  <c r="R281"/>
  <c r="P282"/>
  <c r="P281"/>
  <c r="BK282"/>
  <c r="BK281"/>
  <c r="J281"/>
  <c r="J282"/>
  <c r="BE282"/>
  <c r="J106"/>
  <c r="BI280"/>
  <c r="BH280"/>
  <c r="BG280"/>
  <c r="BF280"/>
  <c r="T280"/>
  <c r="R280"/>
  <c r="P280"/>
  <c r="BK280"/>
  <c r="J280"/>
  <c r="BE280"/>
  <c r="BI278"/>
  <c r="BH278"/>
  <c r="BG278"/>
  <c r="BF278"/>
  <c r="T278"/>
  <c r="R278"/>
  <c r="P278"/>
  <c r="BK278"/>
  <c r="J278"/>
  <c r="BE278"/>
  <c r="BI276"/>
  <c r="BH276"/>
  <c r="BG276"/>
  <c r="BF276"/>
  <c r="T276"/>
  <c r="R276"/>
  <c r="P276"/>
  <c r="BK276"/>
  <c r="J276"/>
  <c r="BE276"/>
  <c r="BI274"/>
  <c r="BH274"/>
  <c r="BG274"/>
  <c r="BF274"/>
  <c r="T274"/>
  <c r="R274"/>
  <c r="P274"/>
  <c r="BK274"/>
  <c r="J274"/>
  <c r="BE274"/>
  <c r="BI272"/>
  <c r="BH272"/>
  <c r="BG272"/>
  <c r="BF272"/>
  <c r="T272"/>
  <c r="T271"/>
  <c r="T270"/>
  <c r="R272"/>
  <c r="R271"/>
  <c r="R270"/>
  <c r="P272"/>
  <c r="P271"/>
  <c r="P270"/>
  <c r="BK272"/>
  <c r="BK271"/>
  <c r="J271"/>
  <c r="BK270"/>
  <c r="J270"/>
  <c r="J272"/>
  <c r="BE272"/>
  <c r="J105"/>
  <c r="J104"/>
  <c r="BI269"/>
  <c r="BH269"/>
  <c r="BG269"/>
  <c r="BF269"/>
  <c r="T269"/>
  <c r="T268"/>
  <c r="R269"/>
  <c r="R268"/>
  <c r="P269"/>
  <c r="P268"/>
  <c r="BK269"/>
  <c r="BK268"/>
  <c r="J268"/>
  <c r="J269"/>
  <c r="BE269"/>
  <c r="J103"/>
  <c r="BI267"/>
  <c r="BH267"/>
  <c r="BG267"/>
  <c r="BF267"/>
  <c r="T267"/>
  <c r="R267"/>
  <c r="P267"/>
  <c r="BK267"/>
  <c r="J267"/>
  <c r="BE267"/>
  <c r="BI266"/>
  <c r="BH266"/>
  <c r="BG266"/>
  <c r="BF266"/>
  <c r="T266"/>
  <c r="R266"/>
  <c r="P266"/>
  <c r="BK266"/>
  <c r="J266"/>
  <c r="BE266"/>
  <c r="BI265"/>
  <c r="BH265"/>
  <c r="BG265"/>
  <c r="BF265"/>
  <c r="T265"/>
  <c r="R265"/>
  <c r="P265"/>
  <c r="BK265"/>
  <c r="J265"/>
  <c r="BE265"/>
  <c r="BI263"/>
  <c r="BH263"/>
  <c r="BG263"/>
  <c r="BF263"/>
  <c r="T263"/>
  <c r="R263"/>
  <c r="P263"/>
  <c r="BK263"/>
  <c r="J263"/>
  <c r="BE263"/>
  <c r="BI262"/>
  <c r="BH262"/>
  <c r="BG262"/>
  <c r="BF262"/>
  <c r="T262"/>
  <c r="R262"/>
  <c r="P262"/>
  <c r="BK262"/>
  <c r="J262"/>
  <c r="BE262"/>
  <c r="BI261"/>
  <c r="BH261"/>
  <c r="BG261"/>
  <c r="BF261"/>
  <c r="T261"/>
  <c r="T260"/>
  <c r="R261"/>
  <c r="R260"/>
  <c r="P261"/>
  <c r="P260"/>
  <c r="BK261"/>
  <c r="BK260"/>
  <c r="J260"/>
  <c r="J261"/>
  <c r="BE261"/>
  <c r="J102"/>
  <c r="BI257"/>
  <c r="BH257"/>
  <c r="BG257"/>
  <c r="BF257"/>
  <c r="T257"/>
  <c r="R257"/>
  <c r="P257"/>
  <c r="BK257"/>
  <c r="J257"/>
  <c r="BE257"/>
  <c r="BI255"/>
  <c r="BH255"/>
  <c r="BG255"/>
  <c r="BF255"/>
  <c r="T255"/>
  <c r="R255"/>
  <c r="P255"/>
  <c r="BK255"/>
  <c r="J255"/>
  <c r="BE255"/>
  <c r="BI253"/>
  <c r="BH253"/>
  <c r="BG253"/>
  <c r="BF253"/>
  <c r="T253"/>
  <c r="R253"/>
  <c r="P253"/>
  <c r="BK253"/>
  <c r="J253"/>
  <c r="BE253"/>
  <c r="BI249"/>
  <c r="BH249"/>
  <c r="BG249"/>
  <c r="BF249"/>
  <c r="T249"/>
  <c r="R249"/>
  <c r="P249"/>
  <c r="BK249"/>
  <c r="J249"/>
  <c r="BE249"/>
  <c r="BI247"/>
  <c r="BH247"/>
  <c r="BG247"/>
  <c r="BF247"/>
  <c r="T247"/>
  <c r="R247"/>
  <c r="P247"/>
  <c r="BK247"/>
  <c r="J247"/>
  <c r="BE247"/>
  <c r="BI245"/>
  <c r="BH245"/>
  <c r="BG245"/>
  <c r="BF245"/>
  <c r="T245"/>
  <c r="R245"/>
  <c r="P245"/>
  <c r="BK245"/>
  <c r="J245"/>
  <c r="BE245"/>
  <c r="BI243"/>
  <c r="BH243"/>
  <c r="BG243"/>
  <c r="BF243"/>
  <c r="T243"/>
  <c r="R243"/>
  <c r="P243"/>
  <c r="BK243"/>
  <c r="J243"/>
  <c r="BE243"/>
  <c r="BI241"/>
  <c r="BH241"/>
  <c r="BG241"/>
  <c r="BF241"/>
  <c r="T241"/>
  <c r="R241"/>
  <c r="P241"/>
  <c r="BK241"/>
  <c r="J241"/>
  <c r="BE241"/>
  <c r="BI239"/>
  <c r="BH239"/>
  <c r="BG239"/>
  <c r="BF239"/>
  <c r="T239"/>
  <c r="R239"/>
  <c r="P239"/>
  <c r="BK239"/>
  <c r="J239"/>
  <c r="BE239"/>
  <c r="BI233"/>
  <c r="BH233"/>
  <c r="BG233"/>
  <c r="BF233"/>
  <c r="T233"/>
  <c r="R233"/>
  <c r="P233"/>
  <c r="BK233"/>
  <c r="J233"/>
  <c r="BE233"/>
  <c r="BI227"/>
  <c r="BH227"/>
  <c r="BG227"/>
  <c r="BF227"/>
  <c r="T227"/>
  <c r="R227"/>
  <c r="P227"/>
  <c r="BK227"/>
  <c r="J227"/>
  <c r="BE227"/>
  <c r="BI221"/>
  <c r="BH221"/>
  <c r="BG221"/>
  <c r="BF221"/>
  <c r="T221"/>
  <c r="R221"/>
  <c r="P221"/>
  <c r="BK221"/>
  <c r="J221"/>
  <c r="BE221"/>
  <c r="BI218"/>
  <c r="BH218"/>
  <c r="BG218"/>
  <c r="BF218"/>
  <c r="T218"/>
  <c r="R218"/>
  <c r="P218"/>
  <c r="BK218"/>
  <c r="J218"/>
  <c r="BE218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08"/>
  <c r="BH208"/>
  <c r="BG208"/>
  <c r="BF208"/>
  <c r="T208"/>
  <c r="R208"/>
  <c r="P208"/>
  <c r="BK208"/>
  <c r="J208"/>
  <c r="BE208"/>
  <c r="BI204"/>
  <c r="BH204"/>
  <c r="BG204"/>
  <c r="BF204"/>
  <c r="T204"/>
  <c r="T203"/>
  <c r="R204"/>
  <c r="R203"/>
  <c r="P204"/>
  <c r="P203"/>
  <c r="BK204"/>
  <c r="BK203"/>
  <c r="J203"/>
  <c r="J204"/>
  <c r="BE204"/>
  <c r="J101"/>
  <c r="BI197"/>
  <c r="BH197"/>
  <c r="BG197"/>
  <c r="BF197"/>
  <c r="T197"/>
  <c r="R197"/>
  <c r="P197"/>
  <c r="BK197"/>
  <c r="J197"/>
  <c r="BE197"/>
  <c r="BI193"/>
  <c r="BH193"/>
  <c r="BG193"/>
  <c r="BF193"/>
  <c r="T193"/>
  <c r="R193"/>
  <c r="P193"/>
  <c r="BK193"/>
  <c r="J193"/>
  <c r="BE193"/>
  <c r="BI189"/>
  <c r="BH189"/>
  <c r="BG189"/>
  <c r="BF189"/>
  <c r="T189"/>
  <c r="T188"/>
  <c r="R189"/>
  <c r="R188"/>
  <c r="P189"/>
  <c r="P188"/>
  <c r="BK189"/>
  <c r="BK188"/>
  <c r="J188"/>
  <c r="J189"/>
  <c r="BE189"/>
  <c r="J100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0"/>
  <c r="BH180"/>
  <c r="BG180"/>
  <c r="BF180"/>
  <c r="T180"/>
  <c r="R180"/>
  <c r="P180"/>
  <c r="BK180"/>
  <c r="J180"/>
  <c r="BE180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4"/>
  <c r="BH164"/>
  <c r="BG164"/>
  <c r="BF164"/>
  <c r="T164"/>
  <c r="R164"/>
  <c r="P164"/>
  <c r="BK164"/>
  <c r="J164"/>
  <c r="BE164"/>
  <c r="BI158"/>
  <c r="BH158"/>
  <c r="BG158"/>
  <c r="BF158"/>
  <c r="T158"/>
  <c r="T157"/>
  <c r="R158"/>
  <c r="R157"/>
  <c r="P158"/>
  <c r="P157"/>
  <c r="BK158"/>
  <c r="BK157"/>
  <c r="J157"/>
  <c r="J158"/>
  <c r="BE158"/>
  <c r="J99"/>
  <c r="BI155"/>
  <c r="BH155"/>
  <c r="BG155"/>
  <c r="BF155"/>
  <c r="T155"/>
  <c r="R155"/>
  <c r="P155"/>
  <c r="BK155"/>
  <c r="J155"/>
  <c r="BE155"/>
  <c r="BI150"/>
  <c r="BH150"/>
  <c r="BG150"/>
  <c r="BF150"/>
  <c r="T150"/>
  <c r="R150"/>
  <c r="P150"/>
  <c r="BK150"/>
  <c r="J150"/>
  <c r="BE150"/>
  <c r="BI146"/>
  <c r="F37"/>
  <c i="1" r="BD95"/>
  <c i="2" r="BH146"/>
  <c r="F36"/>
  <c i="1" r="BC95"/>
  <c i="2" r="BG146"/>
  <c r="F35"/>
  <c i="1" r="BB95"/>
  <c i="2" r="BF146"/>
  <c r="J34"/>
  <c i="1" r="AW95"/>
  <c i="2" r="F34"/>
  <c i="1" r="BA95"/>
  <c i="2" r="T146"/>
  <c r="T145"/>
  <c r="T144"/>
  <c r="T143"/>
  <c r="R146"/>
  <c r="R145"/>
  <c r="R144"/>
  <c r="R143"/>
  <c r="P146"/>
  <c r="P145"/>
  <c r="P144"/>
  <c r="P143"/>
  <c i="1" r="AU95"/>
  <c i="2" r="BK146"/>
  <c r="BK145"/>
  <c r="J145"/>
  <c r="BK144"/>
  <c r="J144"/>
  <c r="BK143"/>
  <c r="J143"/>
  <c r="J96"/>
  <c r="J30"/>
  <c i="1" r="AG95"/>
  <c i="2" r="J146"/>
  <c r="BE146"/>
  <c r="J33"/>
  <c i="1" r="AV95"/>
  <c i="2" r="F33"/>
  <c i="1" r="AZ95"/>
  <c i="2" r="J98"/>
  <c r="J97"/>
  <c r="J140"/>
  <c r="J139"/>
  <c r="F139"/>
  <c r="F137"/>
  <c r="E135"/>
  <c r="J92"/>
  <c r="J91"/>
  <c r="F91"/>
  <c r="F89"/>
  <c r="E87"/>
  <c r="J39"/>
  <c r="J18"/>
  <c r="E18"/>
  <c r="F140"/>
  <c r="F92"/>
  <c r="J17"/>
  <c r="J12"/>
  <c r="J137"/>
  <c r="J89"/>
  <c r="E7"/>
  <c r="E133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8"/>
  <c r="AN98"/>
  <c r="AT97"/>
  <c r="AN97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<sst xmlns="http://schemas.openxmlformats.org/spreadsheetml/2006/main">
  <si>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</si>
  <si>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</si>
  <si>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</si>
  <si>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</si>
  <si>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{c65eb586-2936-4066-90e9-e432af4a56d1}</t>
  </si>
  <si>
    <t xml:space="preserve">&gt;&gt;  skryté sloupce  &lt;&lt;</t>
  </si>
  <si>
    <t>0,1</t>
  </si>
  <si>
    <t>21</t>
  </si>
  <si>
    <t>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</si>
  <si>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</si>
  <si>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</si>
  <si>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</si>
  <si>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</si>
  <si>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</si>
  <si>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</si>
  <si>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Projektis1141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</si>
  <si>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</si>
  <si>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</si>
  <si>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Vestavba učeben do půdního prostoru ZŠ Podharť</t>
  </si>
  <si>
    <t>KSO:</t>
  </si>
  <si>
    <t>CC-CZ:</t>
  </si>
  <si>
    <t>Místo:</t>
  </si>
  <si>
    <t>Dvůr Králové n. L.</t>
  </si>
  <si>
    <t>Datum:</t>
  </si>
  <si>
    <t>23. 1. 2020</t>
  </si>
  <si>
    <t>10</t>
  </si>
  <si>
    <t>100</t>
  </si>
  <si>
    <t>Zadavatel:</t>
  </si>
  <si>
    <t>IČ:</t>
  </si>
  <si>
    <t>Město Dvůr Králové n. L., Nám. TGM 38</t>
  </si>
  <si>
    <t>DIČ:</t>
  </si>
  <si>
    <t>Uchazeč:</t>
  </si>
  <si>
    <t>Vyplň údaj</t>
  </si>
  <si>
    <t>Projektant:</t>
  </si>
  <si>
    <t>Projektis spol. s r.o., Legionářská 561/2, D.K.n.L</t>
  </si>
  <si>
    <t>True</t>
  </si>
  <si>
    <t>Zpracovatel:</t>
  </si>
  <si>
    <t>ing. V. Švehla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</si>
  <si>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</si>
  <si>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</si>
  <si>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</si>
  <si>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</si>
  <si>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</si>
  <si>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</si>
  <si>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</si>
  <si>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</si>
  <si>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</si>
  <si>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</si>
  <si>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</si>
  <si>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</si>
  <si>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</si>
  <si>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</si>
  <si>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</si>
  <si>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</si>
  <si>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</si>
  <si>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</si>
  <si>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</si>
  <si>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</si>
  <si>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</si>
  <si>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</si>
  <si>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</si>
  <si>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</si>
  <si>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</si>
  <si>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</si>
  <si>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</si>
  <si>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</si>
  <si>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</si>
  <si>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</si>
  <si>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</si>
  <si>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</si>
  <si>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</si>
  <si>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</si>
  <si>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</si>
  <si>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</si>
  <si>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</si>
  <si>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</si>
  <si>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</si>
  <si>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</si>
  <si>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</si>
  <si>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</si>
  <si>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</si>
  <si>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</si>
  <si>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</si>
  <si>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</si>
  <si>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Vestavba učeben do půdního prostoru ZŠ Podharť - stavební část</t>
  </si>
  <si>
    <t>STA</t>
  </si>
  <si>
    <t>{7fd46747-aad9-44b5-9c12-7cc4c642f087}</t>
  </si>
  <si>
    <t>2</t>
  </si>
  <si>
    <t>Vestavba učeben do půdního prostoru ZŠ Podharť - ústřední vytápění</t>
  </si>
  <si>
    <t>{055d4375-d1a2-40fb-a3c9-dba89a313319}</t>
  </si>
  <si>
    <t>3</t>
  </si>
  <si>
    <t>Vestavba učeben do půdního prostoru ZŠ Podharť - silnoproud</t>
  </si>
  <si>
    <t>{59e9c208-1828-464e-9335-d05a1d36c306}</t>
  </si>
  <si>
    <t>4</t>
  </si>
  <si>
    <t>Ostatní a vedlejší náklady</t>
  </si>
  <si>
    <t>{4f59d2fb-3384-40e2-8488-b0d8039c5470}</t>
  </si>
  <si>
    <t>fig11</t>
  </si>
  <si>
    <t>SDK příčka SN1</t>
  </si>
  <si>
    <t>21,37</t>
  </si>
  <si>
    <t>fig12</t>
  </si>
  <si>
    <t>SDK příčka SN2</t>
  </si>
  <si>
    <t>77,553</t>
  </si>
  <si>
    <t>KRYCÍ LIST SOUPISU PRACÍ</t>
  </si>
  <si>
    <t>fig13</t>
  </si>
  <si>
    <t>SDK předstěna SO 1</t>
  </si>
  <si>
    <t>56,072</t>
  </si>
  <si>
    <t>fig14</t>
  </si>
  <si>
    <t>SDK předstěna SO 2</t>
  </si>
  <si>
    <t>21,255</t>
  </si>
  <si>
    <t>fig15</t>
  </si>
  <si>
    <t>SDK podhled SCH 1</t>
  </si>
  <si>
    <t>173,075</t>
  </si>
  <si>
    <t>fig16</t>
  </si>
  <si>
    <t>SDK podhled nad schodiště</t>
  </si>
  <si>
    <t>8,4</t>
  </si>
  <si>
    <t>Objekt:</t>
  </si>
  <si>
    <t>fig17</t>
  </si>
  <si>
    <t>SDK podhled STR1</t>
  </si>
  <si>
    <t>130,368</t>
  </si>
  <si>
    <t>1 - Vestavba učeben do půdního prostoru ZŠ Podharť - stavební část</t>
  </si>
  <si>
    <t>fig18</t>
  </si>
  <si>
    <t>SDK obklad dřevěných kcí tvaru U š. do 1,2 m</t>
  </si>
  <si>
    <t>34,15</t>
  </si>
  <si>
    <t>fig19</t>
  </si>
  <si>
    <t>SDK obklad dřevěných kcí uzavřeného tvaru š do 1,6 m</t>
  </si>
  <si>
    <t>80</t>
  </si>
  <si>
    <t>fig41</t>
  </si>
  <si>
    <t>plocha pvc</t>
  </si>
  <si>
    <t>165,325</t>
  </si>
  <si>
    <t>fig42</t>
  </si>
  <si>
    <t>sokly pvc</t>
  </si>
  <si>
    <t>114,64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</si>
  <si>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</si>
  <si>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</si>
  <si>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</si>
  <si>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</si>
  <si>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</si>
  <si>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</si>
  <si>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</si>
  <si>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</si>
  <si>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</si>
  <si>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</si>
  <si>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</si>
  <si>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</si>
  <si>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</si>
  <si>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</si>
  <si>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</si>
  <si>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</si>
  <si>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</si>
  <si>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</si>
  <si>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</si>
  <si>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748 - Elektromontáže - osvětlovací zařízení a svítidla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</si>
  <si>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</si>
  <si>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</si>
  <si>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</si>
  <si>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</si>
  <si>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</si>
  <si>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</si>
  <si>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</si>
  <si>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</si>
  <si>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</si>
  <si>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</si>
  <si>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</si>
  <si>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</si>
  <si>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</si>
  <si>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</si>
  <si>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</si>
  <si>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</si>
  <si>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</si>
  <si>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</si>
  <si>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</si>
  <si>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</si>
  <si>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</si>
  <si>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</si>
  <si>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</si>
  <si>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</si>
  <si>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</si>
  <si>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</si>
  <si>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</si>
  <si>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</si>
  <si>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</si>
  <si>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</si>
  <si>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317234410</t>
  </si>
  <si>
    <t>Vyzdívka mezi nosníky z cihel pálených na MC</t>
  </si>
  <si>
    <t>m3</t>
  </si>
  <si>
    <t>CS ÚRS 2019 02</t>
  </si>
  <si>
    <t>1742846471</t>
  </si>
  <si>
    <t>VV</t>
  </si>
  <si>
    <t>1,4*0,3*0,15</t>
  </si>
  <si>
    <t>1,4*0,4*0,81</t>
  </si>
  <si>
    <t>Mezisoučet</t>
  </si>
  <si>
    <t>317944321</t>
  </si>
  <si>
    <t>Válcované nosníky do č.12 dodatečně osazované do připravených otvorů</t>
  </si>
  <si>
    <t>t</t>
  </si>
  <si>
    <t>1495161924</t>
  </si>
  <si>
    <t xml:space="preserve">1,4*2*11,1*0,001                                   "I 120"</t>
  </si>
  <si>
    <t xml:space="preserve">1,3*3*11,1*0,001                                   "I 120"</t>
  </si>
  <si>
    <t xml:space="preserve">1,0*1*3,77*0,001                                  "L 50/50/5"</t>
  </si>
  <si>
    <t>317944323</t>
  </si>
  <si>
    <t>Válcované nosníky č.14 až 22 dodatečně osazované do připravených otvorů</t>
  </si>
  <si>
    <t>-624780333</t>
  </si>
  <si>
    <t xml:space="preserve">1,4*16,0*0,001                                              "U 140"</t>
  </si>
  <si>
    <t>Vodorovné konstrukce</t>
  </si>
  <si>
    <t>411322525</t>
  </si>
  <si>
    <t>Stropy trámové nebo kazetové ze ŽB tř. C 20/25</t>
  </si>
  <si>
    <t>1311174914</t>
  </si>
  <si>
    <t>21,04*7,05*(0,04+0,03)</t>
  </si>
  <si>
    <t xml:space="preserve">Mezisoučet                              "STR 1"</t>
  </si>
  <si>
    <t>2,24*2,9*(0,04+0,03)</t>
  </si>
  <si>
    <t xml:space="preserve">Mezisoučet                             "STR 3"</t>
  </si>
  <si>
    <t>Součet</t>
  </si>
  <si>
    <t>5</t>
  </si>
  <si>
    <t>411354234</t>
  </si>
  <si>
    <t>Bednění stropů ztracené z hraněných trapézových vln v 40 mm plech pozinkovaný tl 0,88 mm</t>
  </si>
  <si>
    <t>m2</t>
  </si>
  <si>
    <t>-613915341</t>
  </si>
  <si>
    <t>21,04*7,05</t>
  </si>
  <si>
    <t>2,24*2,9</t>
  </si>
  <si>
    <t>6</t>
  </si>
  <si>
    <t>411361221</t>
  </si>
  <si>
    <t>Výztuž stropů betonářskou ocelí 10 216</t>
  </si>
  <si>
    <t>-1325556348</t>
  </si>
  <si>
    <t>17,0*0,001</t>
  </si>
  <si>
    <t>7</t>
  </si>
  <si>
    <t>411361821</t>
  </si>
  <si>
    <t>Výztuž stropů betonářskou ocelí 10 505</t>
  </si>
  <si>
    <t>-2033104220</t>
  </si>
  <si>
    <t>356,3*0,001</t>
  </si>
  <si>
    <t>8</t>
  </si>
  <si>
    <t>411362021</t>
  </si>
  <si>
    <t>Výztuž stropů svařovanými sítěmi Kari</t>
  </si>
  <si>
    <t>1852870358</t>
  </si>
  <si>
    <t>717,1*0,001</t>
  </si>
  <si>
    <t>9</t>
  </si>
  <si>
    <t>413232221</t>
  </si>
  <si>
    <t>Zazdívka zhlaví válcovaných nosníků v do 300 mm</t>
  </si>
  <si>
    <t>kus</t>
  </si>
  <si>
    <t>704835115</t>
  </si>
  <si>
    <t xml:space="preserve">7*2                                     "I 240"</t>
  </si>
  <si>
    <t xml:space="preserve">7*2                                     "I 260"</t>
  </si>
  <si>
    <t>413941125</t>
  </si>
  <si>
    <t>Osazování ocelových válcovaných nosníků stropů I, IE, U, UE nebo L č. 24 a vyšší</t>
  </si>
  <si>
    <t>524839081</t>
  </si>
  <si>
    <t xml:space="preserve">7,0*7*36,2*0,001                                     "I 240"</t>
  </si>
  <si>
    <t xml:space="preserve">7,0*7*41,9*0,001                                     "I 260"</t>
  </si>
  <si>
    <t>11</t>
  </si>
  <si>
    <t>M</t>
  </si>
  <si>
    <t>130107260</t>
  </si>
  <si>
    <t>ocel profilová IPN, v jakosti 11 375, h=240 mm</t>
  </si>
  <si>
    <t>-1266261701</t>
  </si>
  <si>
    <t xml:space="preserve">7,0*7*36,2*0,001*1,08                                     "I 240"</t>
  </si>
  <si>
    <t>12</t>
  </si>
  <si>
    <t>130107280</t>
  </si>
  <si>
    <t>ocel profilová IPN, v jakosti 11 375, h=260 mm</t>
  </si>
  <si>
    <t>106349419</t>
  </si>
  <si>
    <t xml:space="preserve">7,0*7*41,9*0,001*1,08                                     "I 260"</t>
  </si>
  <si>
    <t>Úpravy povrchů, podlahy a osazování výplní</t>
  </si>
  <si>
    <t>13</t>
  </si>
  <si>
    <t>612135101</t>
  </si>
  <si>
    <t>Hrubá výplň rýh ve stěnách maltou jakékoli šířky rýhy</t>
  </si>
  <si>
    <t>-1680929884</t>
  </si>
  <si>
    <t>5,0*2*0,10</t>
  </si>
  <si>
    <t>5,0*2*0,15</t>
  </si>
  <si>
    <t>14</t>
  </si>
  <si>
    <t>612325121</t>
  </si>
  <si>
    <t>Vápenocementová štuková omítka rýh ve stěnách šířky do 150 mm</t>
  </si>
  <si>
    <t>1094214171</t>
  </si>
  <si>
    <t>612325302</t>
  </si>
  <si>
    <t>Vápenocementová štuková omítka ostění nebo nadpraží</t>
  </si>
  <si>
    <t>1656945679</t>
  </si>
  <si>
    <t xml:space="preserve">(1,0+2*2,1)*0,4+1,0*0,81*2                     "otvor pro dveře 2/L"</t>
  </si>
  <si>
    <t xml:space="preserve">(1,0+2*2,1)*0,15+1,4*0,15*2                   "otvor pro dveře 2/L"</t>
  </si>
  <si>
    <t xml:space="preserve">(1,0+2*2,1)*0,3+1,4*0,15*2                     "otvor pro dveře 12/P"</t>
  </si>
  <si>
    <t xml:space="preserve">(1,5+1,25+1,5)*0,3+0,6*2,5                     "schodiště"</t>
  </si>
  <si>
    <t>Ostatní konstrukce a práce, bourání</t>
  </si>
  <si>
    <t>16</t>
  </si>
  <si>
    <t>949101112</t>
  </si>
  <si>
    <t>Lešení pomocné pro objekty pozemních staveb s lešeňovou podlahou v do 3,5 m zatížení do 150 kg/m2</t>
  </si>
  <si>
    <t>816989797</t>
  </si>
  <si>
    <t xml:space="preserve">(10,25+2,65+7,47)*6,4                                  "2.n.p."</t>
  </si>
  <si>
    <t xml:space="preserve">21,04*(7,05+2,99)                                       "podkroví"</t>
  </si>
  <si>
    <t>17</t>
  </si>
  <si>
    <t>952901111</t>
  </si>
  <si>
    <t>Vyčištění budov bytové a občanské výstavby při výšce podlaží do 4 m</t>
  </si>
  <si>
    <t>512510888</t>
  </si>
  <si>
    <t>18</t>
  </si>
  <si>
    <t>962032230</t>
  </si>
  <si>
    <t>Bourání zdiva z cihel pálených nebo vápenopískových na MV nebo MVC do 1 m3</t>
  </si>
  <si>
    <t>724056746</t>
  </si>
  <si>
    <t>(21,04-1,35-3,43-2,23)*0,65*0,075</t>
  </si>
  <si>
    <t>19</t>
  </si>
  <si>
    <t>962032631</t>
  </si>
  <si>
    <t>Bourání zdiva komínového nad střechou z cihel na MV nebo MVC</t>
  </si>
  <si>
    <t>638877262</t>
  </si>
  <si>
    <t>3,43*0,62*1,1</t>
  </si>
  <si>
    <t>(2,23*0,52+1,0*0,45)*1,1</t>
  </si>
  <si>
    <t>20</t>
  </si>
  <si>
    <t>965031131</t>
  </si>
  <si>
    <t>Bourání podlah z cihel kladených na plocho pl přes 1 m2</t>
  </si>
  <si>
    <t>-2037937879</t>
  </si>
  <si>
    <t>965041341</t>
  </si>
  <si>
    <t>Bourání podkladů pod dlažby nebo mazanin škvárobetonových tl do 100 mm pl přes 4 m2</t>
  </si>
  <si>
    <t>-1757057681</t>
  </si>
  <si>
    <t>21,04*7,05*0,03</t>
  </si>
  <si>
    <t>2,24*2,9*0,06</t>
  </si>
  <si>
    <t>22</t>
  </si>
  <si>
    <t>965081113</t>
  </si>
  <si>
    <t>Bourání dlažby z dlaždic půdních plochy přes 1 m2</t>
  </si>
  <si>
    <t>894370403</t>
  </si>
  <si>
    <t>23</t>
  </si>
  <si>
    <t>965082923</t>
  </si>
  <si>
    <t>Odstranění násypů pod podlahy tl do 100 mm pl přes 2 m2</t>
  </si>
  <si>
    <t>-1947998388</t>
  </si>
  <si>
    <t>21,04*7,05*0,015</t>
  </si>
  <si>
    <t>2,24*2,9*0,05</t>
  </si>
  <si>
    <t>24</t>
  </si>
  <si>
    <t>967031732</t>
  </si>
  <si>
    <t>Přisekání plošné zdiva z cihel pálených na MV nebo MVC tl do 100 mm</t>
  </si>
  <si>
    <t>2081935194</t>
  </si>
  <si>
    <t>(0,3+0,3)*2,1</t>
  </si>
  <si>
    <t>25</t>
  </si>
  <si>
    <t>968062375</t>
  </si>
  <si>
    <t>Vybourání dřevěných rámů oken zdvojených včetně křídel pl do 2 m2</t>
  </si>
  <si>
    <t>-1091033841</t>
  </si>
  <si>
    <t>1,0*1,96</t>
  </si>
  <si>
    <t>26</t>
  </si>
  <si>
    <t>968072455</t>
  </si>
  <si>
    <t>Vybourání kovových dveřních zárubní pl do 2 m2</t>
  </si>
  <si>
    <t>718232175</t>
  </si>
  <si>
    <t>0,8*2,0</t>
  </si>
  <si>
    <t>27</t>
  </si>
  <si>
    <t>971033631</t>
  </si>
  <si>
    <t>Vybourání otvorů ve zdivu cihelném pl do 4 m2 na MVC nebo MV tl do 150 mm</t>
  </si>
  <si>
    <t>414059646</t>
  </si>
  <si>
    <t>1,0*2,1*2</t>
  </si>
  <si>
    <t>28</t>
  </si>
  <si>
    <t>971033651</t>
  </si>
  <si>
    <t>Vybourání otvorů ve zdivu cihelném pl do 4 m2 na MVC nebo MV tl do 600 mm</t>
  </si>
  <si>
    <t>-1537223059</t>
  </si>
  <si>
    <t>1,0*0,95*0,4</t>
  </si>
  <si>
    <t>29</t>
  </si>
  <si>
    <t>973031325</t>
  </si>
  <si>
    <t>Vysekání kapes ve zdivu cihelném na MV nebo MVC pl do 0,10 m2 hl do 300 mm</t>
  </si>
  <si>
    <t>813234555</t>
  </si>
  <si>
    <t>30</t>
  </si>
  <si>
    <t>974031153</t>
  </si>
  <si>
    <t>Vysekání rýh ve zdivu cihelném hl do 100 mm š do 100 mm</t>
  </si>
  <si>
    <t>m</t>
  </si>
  <si>
    <t>-1764555051</t>
  </si>
  <si>
    <t>5,0*2</t>
  </si>
  <si>
    <t>31</t>
  </si>
  <si>
    <t>974031164</t>
  </si>
  <si>
    <t>Vysekání rýh ve zdivu cihelném hl do 150 mm š do 150 mm</t>
  </si>
  <si>
    <t>-659697859</t>
  </si>
  <si>
    <t>32</t>
  </si>
  <si>
    <t>978012191</t>
  </si>
  <si>
    <t>Otlučení vnitřních omítek MV nebo MVC stropů rákosových o rozsahu do 100 %</t>
  </si>
  <si>
    <t>2007955295</t>
  </si>
  <si>
    <t>(10,25+2,65+0,12+7,47)*6,4</t>
  </si>
  <si>
    <t>997</t>
  </si>
  <si>
    <t>Přesun sutě</t>
  </si>
  <si>
    <t>33</t>
  </si>
  <si>
    <t>997013115</t>
  </si>
  <si>
    <t>Vnitrostaveništní doprava suti a vybouraných hmot pro budovy v do 18 m s použitím mechanizace</t>
  </si>
  <si>
    <t>1382751296</t>
  </si>
  <si>
    <t>34</t>
  </si>
  <si>
    <t>997013501</t>
  </si>
  <si>
    <t>Odvoz suti a vybouraných hmot na skládku nebo meziskládku do 1 km se složením</t>
  </si>
  <si>
    <t>-829041712</t>
  </si>
  <si>
    <t>35</t>
  </si>
  <si>
    <t>997013509</t>
  </si>
  <si>
    <t>Příplatek k odvozu suti a vybouraných hmot na skládku ZKD 1 km přes 1 km</t>
  </si>
  <si>
    <t>-1783920329</t>
  </si>
  <si>
    <t>68,836*30 'Přepočtené koeficientem množství</t>
  </si>
  <si>
    <t>36</t>
  </si>
  <si>
    <t>997013803</t>
  </si>
  <si>
    <t>Poplatek za uložení stavebního odpadu z keramických materiálů na skládce (skládkovné)</t>
  </si>
  <si>
    <t>645583843</t>
  </si>
  <si>
    <t>37</t>
  </si>
  <si>
    <t>997013811</t>
  </si>
  <si>
    <t>Poplatek za uložení stavebního dřevěného odpadu na skládce (skládkovné)</t>
  </si>
  <si>
    <t>-60506686</t>
  </si>
  <si>
    <t>38</t>
  </si>
  <si>
    <t>997013814</t>
  </si>
  <si>
    <t>Poplatek za uložení stavebního odpadu z izolačních hmot na skládce (skládkovné)</t>
  </si>
  <si>
    <t>2058394465</t>
  </si>
  <si>
    <t>998</t>
  </si>
  <si>
    <t>Přesun hmot</t>
  </si>
  <si>
    <t>39</t>
  </si>
  <si>
    <t>998017003</t>
  </si>
  <si>
    <t>Přesun hmot s omezením mechanizace pro budovy v do 24 m</t>
  </si>
  <si>
    <t>244480829</t>
  </si>
  <si>
    <t>PSV</t>
  </si>
  <si>
    <t>Práce a dodávky PSV</t>
  </si>
  <si>
    <t>712</t>
  </si>
  <si>
    <t>Povlakové krytiny</t>
  </si>
  <si>
    <t>40</t>
  </si>
  <si>
    <t>712361705</t>
  </si>
  <si>
    <t>Provedení povlakové krytiny střech do 10° fólií lepenou se svařovanými spoji</t>
  </si>
  <si>
    <t>-179896161</t>
  </si>
  <si>
    <t xml:space="preserve">1,0*1,0                                           "výlez na střechu"</t>
  </si>
  <si>
    <t>41</t>
  </si>
  <si>
    <t>283220120</t>
  </si>
  <si>
    <t xml:space="preserve">fólie hydroizolační střešní  tl 1,5 mm š 1300 mm šedá</t>
  </si>
  <si>
    <t>-1800789768</t>
  </si>
  <si>
    <t xml:space="preserve">1,0*1,0*1,15                                           "výlez na střechu"</t>
  </si>
  <si>
    <t>42</t>
  </si>
  <si>
    <t>712391171</t>
  </si>
  <si>
    <t>Provedení povlakové krytiny střech do 10° podkladní textilní vrstvy</t>
  </si>
  <si>
    <t>525625353</t>
  </si>
  <si>
    <t>43</t>
  </si>
  <si>
    <t>693111990</t>
  </si>
  <si>
    <t xml:space="preserve">textilie  73/30 300 g/m2 do š 8,8 m</t>
  </si>
  <si>
    <t>1236537034</t>
  </si>
  <si>
    <t xml:space="preserve">1,0*1,0*1,10                                           "výlez na střechu"</t>
  </si>
  <si>
    <t>44</t>
  </si>
  <si>
    <t>998712103</t>
  </si>
  <si>
    <t>Přesun hmot tonážní tonážní pro krytiny povlakové v objektech v do 24 m</t>
  </si>
  <si>
    <t>-1741621091</t>
  </si>
  <si>
    <t>713</t>
  </si>
  <si>
    <t>Izolace tepelné</t>
  </si>
  <si>
    <t>45</t>
  </si>
  <si>
    <t>713111111</t>
  </si>
  <si>
    <t>Montáž izolace tepelné vrchem stropů volně kladenými rohožemi, pásy, dílci, deskami</t>
  </si>
  <si>
    <t>1534562505</t>
  </si>
  <si>
    <t>46</t>
  </si>
  <si>
    <t>63148152</t>
  </si>
  <si>
    <t>deska tepelně izolační minerální univerzální λ=0,035 tl 60mm</t>
  </si>
  <si>
    <t>1219656905</t>
  </si>
  <si>
    <t>2,24*2,9*1,02</t>
  </si>
  <si>
    <t>47</t>
  </si>
  <si>
    <t>713151121</t>
  </si>
  <si>
    <t>Montáž izolace tepelné střech šikmých kladené volně pod krokve rohoží, pásů, desek</t>
  </si>
  <si>
    <t>-977785453</t>
  </si>
  <si>
    <t xml:space="preserve">1,44*0,75                                           "výlez na střechu"</t>
  </si>
  <si>
    <t>48</t>
  </si>
  <si>
    <t>63148011</t>
  </si>
  <si>
    <t xml:space="preserve">deska tepelně izolační minerální univerzální λ=0,038-0,039  tl 200mm</t>
  </si>
  <si>
    <t>1611277242</t>
  </si>
  <si>
    <t xml:space="preserve">1,44*0,75*1,02                                           "výlez na střechu"</t>
  </si>
  <si>
    <t>49</t>
  </si>
  <si>
    <t>998713103</t>
  </si>
  <si>
    <t>Přesun hmot tonážní pro izolace tepelné v objektech v do 24 m</t>
  </si>
  <si>
    <t>1620144122</t>
  </si>
  <si>
    <t>721</t>
  </si>
  <si>
    <t>Zdravotechnika - vnitřní kanalizace</t>
  </si>
  <si>
    <t>50</t>
  </si>
  <si>
    <t>721171914</t>
  </si>
  <si>
    <t>Potrubí z PP propojení potrubí DN 75</t>
  </si>
  <si>
    <t>1834462186</t>
  </si>
  <si>
    <t>51</t>
  </si>
  <si>
    <t>721174024</t>
  </si>
  <si>
    <t>Potrubí kanalizační z PP odpadní systém HT DN 70</t>
  </si>
  <si>
    <t>1978071420</t>
  </si>
  <si>
    <t>52</t>
  </si>
  <si>
    <t>721194107</t>
  </si>
  <si>
    <t>Vyvedení a upevnění odpadních výpustek DN 70</t>
  </si>
  <si>
    <t>1134850354</t>
  </si>
  <si>
    <t>53</t>
  </si>
  <si>
    <t>998721103</t>
  </si>
  <si>
    <t>Přesun hmot tonážní pro vnitřní kanalizace v objektech v do 24 m</t>
  </si>
  <si>
    <t>2039196459</t>
  </si>
  <si>
    <t>722</t>
  </si>
  <si>
    <t>Zdravotechnika - vnitřní vodovod</t>
  </si>
  <si>
    <t>54</t>
  </si>
  <si>
    <t>722170943</t>
  </si>
  <si>
    <t>Oprava potrubí PE spojka Gebo BI nátrubkové G 3/4</t>
  </si>
  <si>
    <t>-1122191335</t>
  </si>
  <si>
    <t>55</t>
  </si>
  <si>
    <t>722174022</t>
  </si>
  <si>
    <t>Potrubí vodovodní plastové PPR svar polyfuze PN 20 D 20 x 3,4 mm</t>
  </si>
  <si>
    <t>1469949461</t>
  </si>
  <si>
    <t>5,0*4</t>
  </si>
  <si>
    <t>56</t>
  </si>
  <si>
    <t>722181221</t>
  </si>
  <si>
    <t>Ochrana vodovodního potrubí přilepenými tepelně izolačními trubicemi z PE tl do 10 mm DN do 22 mm</t>
  </si>
  <si>
    <t>606474807</t>
  </si>
  <si>
    <t>57</t>
  </si>
  <si>
    <t>722190401</t>
  </si>
  <si>
    <t>Vyvedení a upevnění výpustku do DN 25</t>
  </si>
  <si>
    <t>-869146429</t>
  </si>
  <si>
    <t>58</t>
  </si>
  <si>
    <t>998722103</t>
  </si>
  <si>
    <t>Přesun hmot tonážní tonážní pro vnitřní vodovod v objektech v do 24 m</t>
  </si>
  <si>
    <t>1589347429</t>
  </si>
  <si>
    <t>725</t>
  </si>
  <si>
    <t>Zdravotechnika - zařizovací předměty</t>
  </si>
  <si>
    <t>59</t>
  </si>
  <si>
    <t>725219102</t>
  </si>
  <si>
    <t>Montáž umyvadla připevněného na šrouby do zdiva</t>
  </si>
  <si>
    <t>soubor</t>
  </si>
  <si>
    <t>-592973065</t>
  </si>
  <si>
    <t>60</t>
  </si>
  <si>
    <t>642110320</t>
  </si>
  <si>
    <t xml:space="preserve">umyvadlo keramické závěsné  60 x 45 cm bílé</t>
  </si>
  <si>
    <t>-618512379</t>
  </si>
  <si>
    <t>61</t>
  </si>
  <si>
    <t>725829131</t>
  </si>
  <si>
    <t>Montáž baterie umyvadlové stojánkové G 1/2 ostatní typ</t>
  </si>
  <si>
    <t>1669735896</t>
  </si>
  <si>
    <t>62</t>
  </si>
  <si>
    <t>55145686</t>
  </si>
  <si>
    <t>baterie umyvadlová stojánková páková</t>
  </si>
  <si>
    <t>1441504184</t>
  </si>
  <si>
    <t>63</t>
  </si>
  <si>
    <t>998725103</t>
  </si>
  <si>
    <t>Přesun hmot tonážní pro zařizovací předměty v objektech v do 24 m</t>
  </si>
  <si>
    <t>-1387882364</t>
  </si>
  <si>
    <t>726</t>
  </si>
  <si>
    <t>Zdravotechnika - předstěnové instalace</t>
  </si>
  <si>
    <t>64</t>
  </si>
  <si>
    <t>726131001</t>
  </si>
  <si>
    <t>Instalační předstěna - umyvadlo v 1120 mm se stojánkovou baterií do lehkých stěn s kovovou kcí</t>
  </si>
  <si>
    <t>161382451</t>
  </si>
  <si>
    <t>65</t>
  </si>
  <si>
    <t>998726113</t>
  </si>
  <si>
    <t>Přesun hmot tonážní pro instalační prefabrikáty v objektech v do 24 m</t>
  </si>
  <si>
    <t>-216409569</t>
  </si>
  <si>
    <t>748</t>
  </si>
  <si>
    <t>Elektromontáže - osvětlovací zařízení a svítidla</t>
  </si>
  <si>
    <t>66</t>
  </si>
  <si>
    <t>999960006</t>
  </si>
  <si>
    <t>Demontáž a montáž stávajících svítidel 28 kusů, demontáž stávajícího vedení a montáž nových rozvodů s napojením na stávající vedení - OS4</t>
  </si>
  <si>
    <t>kpl</t>
  </si>
  <si>
    <t>1732721278</t>
  </si>
  <si>
    <t>762</t>
  </si>
  <si>
    <t>Konstrukce tesařské</t>
  </si>
  <si>
    <t>67</t>
  </si>
  <si>
    <t>762083111</t>
  </si>
  <si>
    <t>Impregnace řeziva proti dřevokaznému hmyzu a houbám máčením třída ohrožení 1 a 2</t>
  </si>
  <si>
    <t>132986661</t>
  </si>
  <si>
    <t xml:space="preserve">(0,34*2+5,2+0,34*2+5,35)*1,4*0,04                        "40"</t>
  </si>
  <si>
    <t xml:space="preserve">(0,34*2+5,2+0,34*2+5,35)*0,45*0,04                      "40"</t>
  </si>
  <si>
    <t xml:space="preserve">Mezisoučet                             </t>
  </si>
  <si>
    <t xml:space="preserve">0,17*10*2*0,08*0,08                                            "80/80"</t>
  </si>
  <si>
    <t xml:space="preserve">(5,8*2+5,9*2+1,35*8*2)*0,08*0,10                       "80/100" </t>
  </si>
  <si>
    <t xml:space="preserve">1,35*4*2*0,04*0,06                                              "40/60"</t>
  </si>
  <si>
    <t xml:space="preserve">Součet                                             "podium"</t>
  </si>
  <si>
    <t>68</t>
  </si>
  <si>
    <t>762331951</t>
  </si>
  <si>
    <t>Vyřezání části střešní vazby průřezové plochy řeziva přes 450 cm2 délky do 3 m</t>
  </si>
  <si>
    <t>1752060214</t>
  </si>
  <si>
    <t xml:space="preserve">2,42*4                                       "vazné trámy"</t>
  </si>
  <si>
    <t>69</t>
  </si>
  <si>
    <t>762332921</t>
  </si>
  <si>
    <t>Doplnění části střešní vazby z hranolů průřezové plochy do 120 cm2 včetně materiálu</t>
  </si>
  <si>
    <t>-1411178840</t>
  </si>
  <si>
    <t xml:space="preserve">1,0*3                                   "100/120"</t>
  </si>
  <si>
    <t>70</t>
  </si>
  <si>
    <t>762341931</t>
  </si>
  <si>
    <t>Vyřezání části bednění střech z prken tl do 32 mm plochy jednotlivě do 1 m2</t>
  </si>
  <si>
    <t>-1935747179</t>
  </si>
  <si>
    <t>1,5*2*14</t>
  </si>
  <si>
    <t>71</t>
  </si>
  <si>
    <t>762341932</t>
  </si>
  <si>
    <t>Vyřezání části bednění střech z prken tl do 32 mm plochy jednotlivě do 4 m2</t>
  </si>
  <si>
    <t>-111213183</t>
  </si>
  <si>
    <t xml:space="preserve">(1,05+1,0)*2                                 "demontáž poklopu"</t>
  </si>
  <si>
    <t>72</t>
  </si>
  <si>
    <t>762343951</t>
  </si>
  <si>
    <t>Zabednění otvorů ve střeše z desek měkkých plochy jednotlivě do 1 m2</t>
  </si>
  <si>
    <t>-1426299293</t>
  </si>
  <si>
    <t>0,75*0,75</t>
  </si>
  <si>
    <t>73</t>
  </si>
  <si>
    <t>607262850</t>
  </si>
  <si>
    <t>deska dřevoštěpková OSB 3 PD4 broušená 2500x675x22 mm</t>
  </si>
  <si>
    <t>459272</t>
  </si>
  <si>
    <t>0,75*0,75*1,1</t>
  </si>
  <si>
    <t>74</t>
  </si>
  <si>
    <t>762511284</t>
  </si>
  <si>
    <t>Podlahové kce podkladové dvouvrstvé z desek OSB tl 2x15 mm broušených na pero a drážku lepených</t>
  </si>
  <si>
    <t>768921556</t>
  </si>
  <si>
    <t>(0,34*2+5,2+0,34*2+5,35)*1,4</t>
  </si>
  <si>
    <t>(0,34*2+5,2+0,34*2+5,35)*0,45</t>
  </si>
  <si>
    <t xml:space="preserve">Mezisoučet                             "vyvýšený stupínek v učebnách"</t>
  </si>
  <si>
    <t>75</t>
  </si>
  <si>
    <t>762751110</t>
  </si>
  <si>
    <t>Montáž prostorové vázané kce na hladko z hraněného řeziva průřezové plochy do 120 cm2</t>
  </si>
  <si>
    <t>-606878588</t>
  </si>
  <si>
    <t xml:space="preserve">0,17*10*2                                            "80/80"</t>
  </si>
  <si>
    <t xml:space="preserve">5,8*2+5,9*2+1,35*8*2                         "80/100" </t>
  </si>
  <si>
    <t xml:space="preserve">1,35*4*2                                              "40/60"</t>
  </si>
  <si>
    <t>76</t>
  </si>
  <si>
    <t>762795000</t>
  </si>
  <si>
    <t>Spojovací prostředky pro montáž prostorových vázaných kcí</t>
  </si>
  <si>
    <t>1493117997</t>
  </si>
  <si>
    <t>77</t>
  </si>
  <si>
    <t>60512125</t>
  </si>
  <si>
    <t>hranol stavební řezivo průřezu do 120cm2 do dl 6m</t>
  </si>
  <si>
    <t>-2147318060</t>
  </si>
  <si>
    <t xml:space="preserve">0,17*10*2*0,08*0,08*1,1                                            "80/80"</t>
  </si>
  <si>
    <t xml:space="preserve">(5,8*2+5,9*2+1,35*8*2)*0,08*0,10*1,1                       "80/100" </t>
  </si>
  <si>
    <t>78</t>
  </si>
  <si>
    <t>605141120</t>
  </si>
  <si>
    <t>řezivo jehličnaté,střešní latě surové dl 4 - 5 m</t>
  </si>
  <si>
    <t>537759399</t>
  </si>
  <si>
    <t xml:space="preserve">1,35*4*2*0,04*0,06*1,10                                              "40/60"</t>
  </si>
  <si>
    <t>79</t>
  </si>
  <si>
    <t>762811811</t>
  </si>
  <si>
    <t>Demontáž záklopů stropů z hrubých prken tl do 32 mm</t>
  </si>
  <si>
    <t>1722278983</t>
  </si>
  <si>
    <t>762812952</t>
  </si>
  <si>
    <t>Zabednění části záklopu stropu z desek měkkých plochy jednotlivě do 1 m2</t>
  </si>
  <si>
    <t>-1543817683</t>
  </si>
  <si>
    <t>1,5*0,75</t>
  </si>
  <si>
    <t>81</t>
  </si>
  <si>
    <t>607262840</t>
  </si>
  <si>
    <t>deska dřevoštěpková OSB 3 PD4 broušená 2500x675x18 mm</t>
  </si>
  <si>
    <t>-1247592783</t>
  </si>
  <si>
    <t>1,5*0,75*1,1</t>
  </si>
  <si>
    <t>82</t>
  </si>
  <si>
    <t>762822820</t>
  </si>
  <si>
    <t>Demontáž stropních trámů z hraněného řeziva průřezové plochy do 288 cm2</t>
  </si>
  <si>
    <t>1202127149</t>
  </si>
  <si>
    <t>21,04*8</t>
  </si>
  <si>
    <t>83</t>
  </si>
  <si>
    <t>762823111</t>
  </si>
  <si>
    <t>Montáž stropního trámu z hraněného řeziva průřezové plochy do 75 cm2 mezi nosnou kci</t>
  </si>
  <si>
    <t>-635202181</t>
  </si>
  <si>
    <t xml:space="preserve">0,75*5                                                "60/80 - rošt z trámků"</t>
  </si>
  <si>
    <t>84</t>
  </si>
  <si>
    <t>762841812</t>
  </si>
  <si>
    <t>Demontáž podbíjení obkladů stropů a střech sklonu do 60° z hrubých prken s omítkou</t>
  </si>
  <si>
    <t>-1149162110</t>
  </si>
  <si>
    <t>85</t>
  </si>
  <si>
    <t>762895000</t>
  </si>
  <si>
    <t>Spojovací prostředky pro montáž záklopu, stropnice a podbíjení</t>
  </si>
  <si>
    <t>-1629899458</t>
  </si>
  <si>
    <t xml:space="preserve">0,75*5*0,06*0,08                                                "60/80 - rošt z trámků"</t>
  </si>
  <si>
    <t>86</t>
  </si>
  <si>
    <t>1110953588</t>
  </si>
  <si>
    <t xml:space="preserve">0,75*5*0,06*0,08*1,10                                         "60/80 - rošt z trámků"</t>
  </si>
  <si>
    <t>87</t>
  </si>
  <si>
    <t>998762103</t>
  </si>
  <si>
    <t>Přesun hmot tonážní pro kce tesařské v objektech v do 24 m</t>
  </si>
  <si>
    <t>568962516</t>
  </si>
  <si>
    <t>763</t>
  </si>
  <si>
    <t>Konstrukce suché výstavby</t>
  </si>
  <si>
    <t>88</t>
  </si>
  <si>
    <t>763111717</t>
  </si>
  <si>
    <t>SDK příčka základní penetrační nátěr</t>
  </si>
  <si>
    <t>-470270816</t>
  </si>
  <si>
    <t>fig11+fig12</t>
  </si>
  <si>
    <t>89</t>
  </si>
  <si>
    <t>763111741</t>
  </si>
  <si>
    <t>Montáž parotěsné zábrany do SDK příčky</t>
  </si>
  <si>
    <t>1309210088</t>
  </si>
  <si>
    <t>90</t>
  </si>
  <si>
    <t>28329282</t>
  </si>
  <si>
    <t>fólie PE vyztužená Al vrstvou pro parotěsnou vrstvu 170g/m2</t>
  </si>
  <si>
    <t>-2082969165</t>
  </si>
  <si>
    <t>fig12*1,10</t>
  </si>
  <si>
    <t>91</t>
  </si>
  <si>
    <t>763112314</t>
  </si>
  <si>
    <t>SDK příčka mezibytová tl 205 mm zdvojený profil CW+UW 75 desky 2xA 12,5 TI 60 mm EI 60 Rw 60 dB</t>
  </si>
  <si>
    <t>1629408313</t>
  </si>
  <si>
    <t>6,9*1,3+(6,9+3,7)/2*(3,3-1,3)+(3,7+0,8)/2*(4,1-3,3)</t>
  </si>
  <si>
    <t xml:space="preserve">Mezisoučet                               "SN1"</t>
  </si>
  <si>
    <t>92</t>
  </si>
  <si>
    <t>763112325</t>
  </si>
  <si>
    <t>SDK příčka mezibytová tl 205 mm zdvojený profil CW+UW 75 desky 2xDF 12,5 TI 60+60 mm EI 90 Rw 69 dB</t>
  </si>
  <si>
    <t>-309627714</t>
  </si>
  <si>
    <t>(18,75+0,3-1,45)*3,4</t>
  </si>
  <si>
    <t>1,9*3,4</t>
  </si>
  <si>
    <t>(2,92-0,21)*(3,5+2,0)/2</t>
  </si>
  <si>
    <t>1,9*2,0</t>
  </si>
  <si>
    <t xml:space="preserve">Mezisoučet                                    "SN2"</t>
  </si>
  <si>
    <t>93</t>
  </si>
  <si>
    <t>763121442</t>
  </si>
  <si>
    <t>SDK stěna předsazená tl 90 mm profil CW+UW 75 deska 1xDF 15 TI 40 mm 50 kg/m3 EI 30</t>
  </si>
  <si>
    <t>1873269419</t>
  </si>
  <si>
    <t>(6,9+0,1+2,92)*1,3+(6,9+0,1+2,92+3,7)/2*(3,4-1,3)</t>
  </si>
  <si>
    <t>6,9*1,3+(6,9+3,7)/2*(3,4-1,3)</t>
  </si>
  <si>
    <t>4,5*(1,3+(2,6-1,3)/2)</t>
  </si>
  <si>
    <t xml:space="preserve">Mezisoučet                           "SO 1"</t>
  </si>
  <si>
    <t>(9,99+0,2+10,66-4,5)*1,3</t>
  </si>
  <si>
    <t xml:space="preserve">Mezisoučet                           "SO 2"</t>
  </si>
  <si>
    <t>94</t>
  </si>
  <si>
    <t>763121714</t>
  </si>
  <si>
    <t>SDK stěna předsazená základní penetrační nátěr</t>
  </si>
  <si>
    <t>995687965</t>
  </si>
  <si>
    <t>fig13+fig14</t>
  </si>
  <si>
    <t>95</t>
  </si>
  <si>
    <t>2020512350</t>
  </si>
  <si>
    <t>96</t>
  </si>
  <si>
    <t>-1538608816</t>
  </si>
  <si>
    <t>(fig13+fig14)*1,10</t>
  </si>
  <si>
    <t>97</t>
  </si>
  <si>
    <t>763111742</t>
  </si>
  <si>
    <t>Montáž jedné vrstvy tepelné izolace do SDK příčky</t>
  </si>
  <si>
    <t>-575750401</t>
  </si>
  <si>
    <t>98</t>
  </si>
  <si>
    <t>743549327</t>
  </si>
  <si>
    <t>fig13*1,02</t>
  </si>
  <si>
    <t>99</t>
  </si>
  <si>
    <t>63148102</t>
  </si>
  <si>
    <t>deska tepelně izolační minerální univerzální λ=0,038-0,039 tl 60mm</t>
  </si>
  <si>
    <t>1059550775</t>
  </si>
  <si>
    <t>fig14*1,02</t>
  </si>
  <si>
    <t>763131432</t>
  </si>
  <si>
    <t>SDK podhled deska 1xDF 15 bez TI dvouvrstvá spodní kce profil CD+UD</t>
  </si>
  <si>
    <t>2077775592</t>
  </si>
  <si>
    <t>17,8*0,8</t>
  </si>
  <si>
    <t>(18,75+0,3+1,9+17,8)/2*1,7*2</t>
  </si>
  <si>
    <t>(3,7+0,8)/2*1,7*2</t>
  </si>
  <si>
    <t>(9,99+0,2+10,66)*3,8</t>
  </si>
  <si>
    <t xml:space="preserve">1,9*3,2                                                       "zádveří"</t>
  </si>
  <si>
    <t xml:space="preserve">Mezisoučet                                  "SCH 1"</t>
  </si>
  <si>
    <t>1,5*(1,25+1,35+3,0)</t>
  </si>
  <si>
    <t xml:space="preserve">Mezisoučet                                "schodiště"</t>
  </si>
  <si>
    <t>101</t>
  </si>
  <si>
    <t>763131433</t>
  </si>
  <si>
    <t>SDK podhled deska 1xDF 15 TI 60 mm 50 kg/m3 dvouvrstvá spodní kce profil CD+UD</t>
  </si>
  <si>
    <t>1018425284</t>
  </si>
  <si>
    <t>(10,25+2,65+7,47)*6,4</t>
  </si>
  <si>
    <t xml:space="preserve">Mezisoučet                                  "STR1"</t>
  </si>
  <si>
    <t>102</t>
  </si>
  <si>
    <t>763131611</t>
  </si>
  <si>
    <t>Montáž dvouvrstvé dřevěné nosné konstrukce SDK podhled</t>
  </si>
  <si>
    <t>-1680457015</t>
  </si>
  <si>
    <t>103</t>
  </si>
  <si>
    <t>605141140</t>
  </si>
  <si>
    <t>řezivo jehličnaté,střešní latě impregnované dl 4 - 5 m</t>
  </si>
  <si>
    <t>-1936735611</t>
  </si>
  <si>
    <t>fig15*0,0051</t>
  </si>
  <si>
    <t>104</t>
  </si>
  <si>
    <t>763131714</t>
  </si>
  <si>
    <t>SDK podhled základní penetrační nátěr</t>
  </si>
  <si>
    <t>1117921252</t>
  </si>
  <si>
    <t>fig15+fig16</t>
  </si>
  <si>
    <t>fig18*1,2</t>
  </si>
  <si>
    <t>fig19*1,6</t>
  </si>
  <si>
    <t>105</t>
  </si>
  <si>
    <t>763131751</t>
  </si>
  <si>
    <t>Montáž parotěsné zábrany do SDK podhledu</t>
  </si>
  <si>
    <t>-60568018</t>
  </si>
  <si>
    <t>106</t>
  </si>
  <si>
    <t>1140221091</t>
  </si>
  <si>
    <t>(fig15+fig16)*1,10</t>
  </si>
  <si>
    <t>107</t>
  </si>
  <si>
    <t>763131752</t>
  </si>
  <si>
    <t>Montáž jedné vrstvy tepelné izolace do SDK podhledu</t>
  </si>
  <si>
    <t>-1634881549</t>
  </si>
  <si>
    <t>fig15*2+fig16</t>
  </si>
  <si>
    <t>108</t>
  </si>
  <si>
    <t>992855926</t>
  </si>
  <si>
    <t>fig15*1,02</t>
  </si>
  <si>
    <t>109</t>
  </si>
  <si>
    <t>63148100</t>
  </si>
  <si>
    <t>deska tepelně izolační minerální univerzální λ=0,038-0,039 tl 40mm</t>
  </si>
  <si>
    <t>-804920953</t>
  </si>
  <si>
    <t>(fig15+fig16)*1,02</t>
  </si>
  <si>
    <t>110</t>
  </si>
  <si>
    <t>763131821</t>
  </si>
  <si>
    <t>Demontáž SDK podhledu s dvouvrstvou nosnou kcí z ocelových profilů opláštění jednoduché</t>
  </si>
  <si>
    <t>-2018684302</t>
  </si>
  <si>
    <t>111</t>
  </si>
  <si>
    <t>763164236</t>
  </si>
  <si>
    <t>SDK obklad dřevěných kcí tvaru U š do 1,2 m desky 1xDF 15</t>
  </si>
  <si>
    <t>-1278582347</t>
  </si>
  <si>
    <t xml:space="preserve">18,75+0,3+1,9                                   "vaznice 180/220"</t>
  </si>
  <si>
    <t xml:space="preserve">3,3*4                                               "vazný trám 220/300"</t>
  </si>
  <si>
    <t>112</t>
  </si>
  <si>
    <t>763164336</t>
  </si>
  <si>
    <t>SDK obklad dřevěných kcí uzavřeného tvaru š do 1,6 m desky 1xDF 15</t>
  </si>
  <si>
    <t>-619593259</t>
  </si>
  <si>
    <t xml:space="preserve">1,35*8                                          "pásky 120/160"</t>
  </si>
  <si>
    <t xml:space="preserve">3,1*4                                            "sloupy 180/180"</t>
  </si>
  <si>
    <t xml:space="preserve">3,3*4                                            "kleštiny 80/160" </t>
  </si>
  <si>
    <t xml:space="preserve">3,7*8                                            "kleštiny 90/180" </t>
  </si>
  <si>
    <t xml:space="preserve">3,5*4                                            "vzpěry 120/160"</t>
  </si>
  <si>
    <t>113</t>
  </si>
  <si>
    <t>763181321</t>
  </si>
  <si>
    <t>Montáž jednokřídlové kovové zárubně v do 4,75 m SDK příčka</t>
  </si>
  <si>
    <t>1944872699</t>
  </si>
  <si>
    <t xml:space="preserve">1                                            "10"</t>
  </si>
  <si>
    <t xml:space="preserve">1                                            "11"</t>
  </si>
  <si>
    <t xml:space="preserve">3                                            "12"</t>
  </si>
  <si>
    <t xml:space="preserve">1                                            "13"</t>
  </si>
  <si>
    <t>114</t>
  </si>
  <si>
    <t>553315420</t>
  </si>
  <si>
    <t>zárubeň ocelová pro sádrokarton S 150 800 L/P</t>
  </si>
  <si>
    <t>-340627661</t>
  </si>
  <si>
    <t xml:space="preserve">1                                       "11"</t>
  </si>
  <si>
    <t>115</t>
  </si>
  <si>
    <t>553313260</t>
  </si>
  <si>
    <t>zárubeň ocelová pro sádrokarton s drážkou S 150 DV 800 L/P</t>
  </si>
  <si>
    <t>1189170278</t>
  </si>
  <si>
    <t xml:space="preserve">1                                       "10"</t>
  </si>
  <si>
    <t>116</t>
  </si>
  <si>
    <t>553313280</t>
  </si>
  <si>
    <t>zárubeň ocelová pro sádrokarton s drážkou S 150 DV 900 L/P</t>
  </si>
  <si>
    <t>1307647507</t>
  </si>
  <si>
    <t xml:space="preserve">3                                       "12"</t>
  </si>
  <si>
    <t>117</t>
  </si>
  <si>
    <t>553315430</t>
  </si>
  <si>
    <t>zárubeň ocelová pro sádrokarton S 150 900 L/P</t>
  </si>
  <si>
    <t>-1373900932</t>
  </si>
  <si>
    <t xml:space="preserve">1                                       "13"</t>
  </si>
  <si>
    <t>118</t>
  </si>
  <si>
    <t>763182411</t>
  </si>
  <si>
    <t>SDK opláštění obvodu střešního okna z desek a UA profilů hloubky do 0,5 m</t>
  </si>
  <si>
    <t>-712107353</t>
  </si>
  <si>
    <t xml:space="preserve">(0,8+1,4)*2*14                               "střešní okna"</t>
  </si>
  <si>
    <t>119</t>
  </si>
  <si>
    <t>998763303</t>
  </si>
  <si>
    <t>Přesun hmot tonážní pro sádrokartonové konstrukce v objektech v do 24 m</t>
  </si>
  <si>
    <t>1551943544</t>
  </si>
  <si>
    <t>764</t>
  </si>
  <si>
    <t>Konstrukce klempířské</t>
  </si>
  <si>
    <t>120</t>
  </si>
  <si>
    <t>764326432</t>
  </si>
  <si>
    <t>Ventilační turbína z Al plechu na prejzové nebo vlnité krytině průměru do 350 mm</t>
  </si>
  <si>
    <t>-1236549308</t>
  </si>
  <si>
    <t xml:space="preserve">5                                                 "Os1"</t>
  </si>
  <si>
    <t>121</t>
  </si>
  <si>
    <t>998764103</t>
  </si>
  <si>
    <t>Přesun hmot tonážní pro konstrukce klempířské v objektech v do 24 m</t>
  </si>
  <si>
    <t>-378567978</t>
  </si>
  <si>
    <t>765</t>
  </si>
  <si>
    <t>Krytina skládaná</t>
  </si>
  <si>
    <t>122</t>
  </si>
  <si>
    <t>765151801</t>
  </si>
  <si>
    <t>Demontáž krytiny bitumenové ze šindelů do suti</t>
  </si>
  <si>
    <t>1721350679</t>
  </si>
  <si>
    <t>16,0*(10,37-6,88)</t>
  </si>
  <si>
    <t>22,3*6,88</t>
  </si>
  <si>
    <t>(22,3-4,32)*7,21</t>
  </si>
  <si>
    <t>4,32*6,12</t>
  </si>
  <si>
    <t xml:space="preserve">Mezisoučet                      "stávající plocha střechy"</t>
  </si>
  <si>
    <t>123</t>
  </si>
  <si>
    <t>765151805</t>
  </si>
  <si>
    <t>Demontáž hřebene nebo nároží krytiny bitumenové ze šindelů do suti</t>
  </si>
  <si>
    <t>-1858962670</t>
  </si>
  <si>
    <t>17,2+6,0*4+2,3</t>
  </si>
  <si>
    <t>124</t>
  </si>
  <si>
    <t>765153002</t>
  </si>
  <si>
    <t>Krytina bitumenová ze šindelů bobrovka sklonu přes 20 do 30° - B roof (t3)</t>
  </si>
  <si>
    <t>-2063904283</t>
  </si>
  <si>
    <t>-0,8*1,4*14</t>
  </si>
  <si>
    <t>fig1</t>
  </si>
  <si>
    <t xml:space="preserve">Mezisoučet                      "nová plocha střechy"</t>
  </si>
  <si>
    <t>125</t>
  </si>
  <si>
    <t>765153101</t>
  </si>
  <si>
    <t>Krytina bitumenová okapová hrana ze šindelů bobrovka - B roof (t3)</t>
  </si>
  <si>
    <t>130456805</t>
  </si>
  <si>
    <t>6,3+16,0+22,3-4,32</t>
  </si>
  <si>
    <t>126</t>
  </si>
  <si>
    <t>765153111</t>
  </si>
  <si>
    <t>Krytina bitumenová nárožní hrana ze šindelů bobrovka - B roof (t3)</t>
  </si>
  <si>
    <t>877150069</t>
  </si>
  <si>
    <t>6,0*4</t>
  </si>
  <si>
    <t>127</t>
  </si>
  <si>
    <t>765153121</t>
  </si>
  <si>
    <t>Krytina bitumenová hřebene oboustranně ze šindelů bobrovka - B roof (t3)</t>
  </si>
  <si>
    <t>49253839</t>
  </si>
  <si>
    <t>17,2+2,3</t>
  </si>
  <si>
    <t>128</t>
  </si>
  <si>
    <t>765153131</t>
  </si>
  <si>
    <t>Krytina bitumenová úžlabí z vloženého pásu</t>
  </si>
  <si>
    <t>-911486650</t>
  </si>
  <si>
    <t>3,7*2</t>
  </si>
  <si>
    <t>129</t>
  </si>
  <si>
    <t>765155001</t>
  </si>
  <si>
    <t>Montáž střešních doplňků krytiny bitumenové ze šindelů speciálních plochy do 0,2 m2</t>
  </si>
  <si>
    <t>-394160704</t>
  </si>
  <si>
    <t xml:space="preserve">19                                              "Os2"</t>
  </si>
  <si>
    <t>130</t>
  </si>
  <si>
    <t>62822018</t>
  </si>
  <si>
    <t>větrák asfaltového šindele do 25°</t>
  </si>
  <si>
    <t>778369841</t>
  </si>
  <si>
    <t>131</t>
  </si>
  <si>
    <t>765155051</t>
  </si>
  <si>
    <t>Mtž střešních doplňků krytiny bitumenové ze šindelů opracování v místě prostupu plochy do 0,1 m2</t>
  </si>
  <si>
    <t>2118931104</t>
  </si>
  <si>
    <t xml:space="preserve">5                                          "Os5"</t>
  </si>
  <si>
    <t>132</t>
  </si>
  <si>
    <t>998765103</t>
  </si>
  <si>
    <t>Přesun hmot tonážní pro krytiny skládané v objektech v do 24 m</t>
  </si>
  <si>
    <t>2137161590</t>
  </si>
  <si>
    <t>766</t>
  </si>
  <si>
    <t>Konstrukce truhlářské</t>
  </si>
  <si>
    <t>133</t>
  </si>
  <si>
    <t>766231113</t>
  </si>
  <si>
    <t>Montáž sklápěcích půdních schodů</t>
  </si>
  <si>
    <t>1975818523</t>
  </si>
  <si>
    <t xml:space="preserve">1                                               "Os6"</t>
  </si>
  <si>
    <t>134</t>
  </si>
  <si>
    <t>766231814</t>
  </si>
  <si>
    <t>Demontáž sklápěcích půdních schodů</t>
  </si>
  <si>
    <t>2100583284</t>
  </si>
  <si>
    <t>135</t>
  </si>
  <si>
    <t>766641131</t>
  </si>
  <si>
    <t>Montáž balkónových dveří zdvojených 1křídlových bez nadsvětlíku včetně rámu do zdiva</t>
  </si>
  <si>
    <t>-2009114251</t>
  </si>
  <si>
    <t xml:space="preserve">2                                                       "2/L"</t>
  </si>
  <si>
    <t>136</t>
  </si>
  <si>
    <t>6111026201</t>
  </si>
  <si>
    <t>dveře balkónové jednokřídlové otvíravé a sklápěcí 100 x 210 cm</t>
  </si>
  <si>
    <t>466780031</t>
  </si>
  <si>
    <t>137</t>
  </si>
  <si>
    <t>766660001</t>
  </si>
  <si>
    <t>Montáž dveřních křídel otvíravých 1křídlových š do 0,8 m do ocelové zárubně</t>
  </si>
  <si>
    <t>538610220</t>
  </si>
  <si>
    <t xml:space="preserve">1                                          "11/P"</t>
  </si>
  <si>
    <t>138</t>
  </si>
  <si>
    <t>611617210</t>
  </si>
  <si>
    <t xml:space="preserve">dveře vnitřní hladké dýhované plné 1křídlové 80x197 cm </t>
  </si>
  <si>
    <t>-1922559753</t>
  </si>
  <si>
    <t>139</t>
  </si>
  <si>
    <t>766660002</t>
  </si>
  <si>
    <t>Montáž dveřních křídel otvíravých 1křídlových š přes 0,8 m do ocelové zárubně</t>
  </si>
  <si>
    <t>-1354362995</t>
  </si>
  <si>
    <t xml:space="preserve">1                                          "13/L"</t>
  </si>
  <si>
    <t>140</t>
  </si>
  <si>
    <t>611617250</t>
  </si>
  <si>
    <t xml:space="preserve">dveře vnitřní hladké dýhované plné 1křídlové 90x197 cm </t>
  </si>
  <si>
    <t>-2026552693</t>
  </si>
  <si>
    <t>141</t>
  </si>
  <si>
    <t>766660021</t>
  </si>
  <si>
    <t>Montáž dveřních křídel otvíravých 1křídlových š do 0,8 m požárních do ocelové zárubně</t>
  </si>
  <si>
    <t>-1355147870</t>
  </si>
  <si>
    <t xml:space="preserve">1                                          "10/P"</t>
  </si>
  <si>
    <t>142</t>
  </si>
  <si>
    <t>611653100</t>
  </si>
  <si>
    <t>dveře vnitřní protipožární hladké dýhované 1křídlé 80x197 cm</t>
  </si>
  <si>
    <t>430932710</t>
  </si>
  <si>
    <t>143</t>
  </si>
  <si>
    <t>766660022</t>
  </si>
  <si>
    <t>Montáž dveřních křídel otvíravých 1křídlových š přes 0,8 m požárních do ocelové zárubně</t>
  </si>
  <si>
    <t>-940421506</t>
  </si>
  <si>
    <t xml:space="preserve">3                                          "12/P"</t>
  </si>
  <si>
    <t>144</t>
  </si>
  <si>
    <t>611653140</t>
  </si>
  <si>
    <t>dveře vnitřní protipožární hladké dýhované 1křídlé 90x197 cm</t>
  </si>
  <si>
    <t>1747149397</t>
  </si>
  <si>
    <t>145</t>
  </si>
  <si>
    <t>766660717</t>
  </si>
  <si>
    <t>Montáž dveřních křídel samozavírače na ocelovou zárubeň</t>
  </si>
  <si>
    <t>-1899879017</t>
  </si>
  <si>
    <t>146</t>
  </si>
  <si>
    <t>549172651</t>
  </si>
  <si>
    <t>samozavírač dveří hydraulický na PP dveře</t>
  </si>
  <si>
    <t>-481269019</t>
  </si>
  <si>
    <t>147</t>
  </si>
  <si>
    <t>766660728</t>
  </si>
  <si>
    <t>Montáž dveřního interiérového kování - zámku</t>
  </si>
  <si>
    <t>-402314420</t>
  </si>
  <si>
    <t>148</t>
  </si>
  <si>
    <t>549264001</t>
  </si>
  <si>
    <t xml:space="preserve">zámek stavební dveřní zadlabací s vložkou </t>
  </si>
  <si>
    <t>2098450820</t>
  </si>
  <si>
    <t>149</t>
  </si>
  <si>
    <t>766660729</t>
  </si>
  <si>
    <t>Montáž dveřního interiérového kování - štítku s klikou</t>
  </si>
  <si>
    <t>-958271592</t>
  </si>
  <si>
    <t>150</t>
  </si>
  <si>
    <t>549146201</t>
  </si>
  <si>
    <t>kování dveřní vrchní klika včetně rozet a montážního materiálu R PZ nerez PK</t>
  </si>
  <si>
    <t>-1499931264</t>
  </si>
  <si>
    <t>151</t>
  </si>
  <si>
    <t>766671001</t>
  </si>
  <si>
    <t>Montáž střešního okna do krytiny ploché 55 x 78 cm</t>
  </si>
  <si>
    <t>811731032</t>
  </si>
  <si>
    <t>152</t>
  </si>
  <si>
    <t>61124546</t>
  </si>
  <si>
    <t>okno střešní dřevěné kyvné, izolační trojsklo 55x78cm, Uw=0,83W/m2K Al oplechování</t>
  </si>
  <si>
    <t>-1524154639</t>
  </si>
  <si>
    <t>153</t>
  </si>
  <si>
    <t>61124160</t>
  </si>
  <si>
    <t>lemování střešních oken 550x780mm</t>
  </si>
  <si>
    <t>-1737283611</t>
  </si>
  <si>
    <t>154</t>
  </si>
  <si>
    <t>766671005</t>
  </si>
  <si>
    <t>Montáž střešního okna do krytiny ploché 78 x 140 cm</t>
  </si>
  <si>
    <t>1355433162</t>
  </si>
  <si>
    <t>155</t>
  </si>
  <si>
    <t>61124536</t>
  </si>
  <si>
    <t>okno střešní dřevěné výklopně-kyvné, izolační trojsklo 78x140cm, Uw=1,0W/m2K Al oplechování</t>
  </si>
  <si>
    <t>-1185752130</t>
  </si>
  <si>
    <t>156</t>
  </si>
  <si>
    <t>61124164</t>
  </si>
  <si>
    <t>lemování střešních oken 780x1400mm</t>
  </si>
  <si>
    <t>-1899087916</t>
  </si>
  <si>
    <t>157</t>
  </si>
  <si>
    <t>61124061</t>
  </si>
  <si>
    <t>zateplovací sada střešních oken rám 780x1400mm</t>
  </si>
  <si>
    <t>sada</t>
  </si>
  <si>
    <t>-1547036993</t>
  </si>
  <si>
    <t>158</t>
  </si>
  <si>
    <t>61124234</t>
  </si>
  <si>
    <t>manžeta z parotěsné fólie pro střešní okno 780x1400mm</t>
  </si>
  <si>
    <t>160683929</t>
  </si>
  <si>
    <t>159</t>
  </si>
  <si>
    <t>7666748101</t>
  </si>
  <si>
    <t>Demontáž střešního poklopu vč. lemování obruby a dřevěného rámu</t>
  </si>
  <si>
    <t>-509402571</t>
  </si>
  <si>
    <t>160</t>
  </si>
  <si>
    <t>998766103</t>
  </si>
  <si>
    <t>Přesun hmot tonážní pro konstrukce truhlářské v objektech v do 24 m</t>
  </si>
  <si>
    <t>-829184288</t>
  </si>
  <si>
    <t>767</t>
  </si>
  <si>
    <t>Konstrukce zámečnické</t>
  </si>
  <si>
    <t>161</t>
  </si>
  <si>
    <t>767995114</t>
  </si>
  <si>
    <t>Montáž atypických zámečnických konstrukcí hmotnosti do 50 kg</t>
  </si>
  <si>
    <t>kg</t>
  </si>
  <si>
    <t>809001217</t>
  </si>
  <si>
    <t xml:space="preserve">39,5+59,2                                     "3,5 - Pl. 8 mm"</t>
  </si>
  <si>
    <t xml:space="preserve">77,8                                              "4 - L 80/120 mm"</t>
  </si>
  <si>
    <t xml:space="preserve">13,2                                              "7 - Pl. 5 mm"</t>
  </si>
  <si>
    <t>162</t>
  </si>
  <si>
    <t>130105280</t>
  </si>
  <si>
    <t>úhelník ocelový nerovnostranný, v jakosti 11 375, 120 x 80 x 8 mm</t>
  </si>
  <si>
    <t>-327025483</t>
  </si>
  <si>
    <t xml:space="preserve">77,8*0,001*1,10                                              "4 - L 80/120 mm"</t>
  </si>
  <si>
    <t>163</t>
  </si>
  <si>
    <t>1361122001</t>
  </si>
  <si>
    <t>plech tlustý hladký jakost S 235 JR, 8x1000x2000 mm</t>
  </si>
  <si>
    <t>1814927345</t>
  </si>
  <si>
    <t xml:space="preserve">(39,5+59,2)*0,001*1,1                                     "3,5 - Pl. 8 mm"</t>
  </si>
  <si>
    <t>164</t>
  </si>
  <si>
    <t>136112180</t>
  </si>
  <si>
    <t>plech tlustý hladký jakost S 235 JR, 5x1000x2000 mm</t>
  </si>
  <si>
    <t>-881316520</t>
  </si>
  <si>
    <t xml:space="preserve">13,2*0,001*1,1                                     "7 - Pl. 5 mm"</t>
  </si>
  <si>
    <t>165</t>
  </si>
  <si>
    <t>767995113</t>
  </si>
  <si>
    <t>Montáž atypických zámečnických konstrukcí hmotnosti do 20 kg</t>
  </si>
  <si>
    <t>-493331979</t>
  </si>
  <si>
    <t xml:space="preserve">609,9                                             "Z1"</t>
  </si>
  <si>
    <t xml:space="preserve">207,7                                             "Z2"</t>
  </si>
  <si>
    <t xml:space="preserve">24,2                                               "Z3"</t>
  </si>
  <si>
    <t xml:space="preserve">3,2                                                 "Z4"</t>
  </si>
  <si>
    <t>166</t>
  </si>
  <si>
    <t>553960012</t>
  </si>
  <si>
    <t>Atypická ocelová konstrukce - výroba a dodávka - žárově zinkovaná - Z1, Z2, Z3, Z4</t>
  </si>
  <si>
    <t>-1391635349</t>
  </si>
  <si>
    <t>167</t>
  </si>
  <si>
    <t>998767103</t>
  </si>
  <si>
    <t>Přesun hmot tonážní pro zámečnické konstrukce v objektech v do 24 m</t>
  </si>
  <si>
    <t>1637823203</t>
  </si>
  <si>
    <t>775</t>
  </si>
  <si>
    <t>Podlahy skládané</t>
  </si>
  <si>
    <t>168</t>
  </si>
  <si>
    <t>775591191</t>
  </si>
  <si>
    <t>Montáž podložky vyrovnávací a tlumící pro plovoucí podlahy</t>
  </si>
  <si>
    <t>2037629673</t>
  </si>
  <si>
    <t>169</t>
  </si>
  <si>
    <t>61155353</t>
  </si>
  <si>
    <t>podložka pod plovoucí podlahy dřevovláknitá pro kročejový útlum tl. 5mm</t>
  </si>
  <si>
    <t>1479080140</t>
  </si>
  <si>
    <t>21,04*7,05*1,10</t>
  </si>
  <si>
    <t>170</t>
  </si>
  <si>
    <t>998775103</t>
  </si>
  <si>
    <t>Přesun hmot tonážní pro podlahy dřevěné v objektech v do 24 m</t>
  </si>
  <si>
    <t>-1207611771</t>
  </si>
  <si>
    <t>776</t>
  </si>
  <si>
    <t>Podlahy povlakové</t>
  </si>
  <si>
    <t>171</t>
  </si>
  <si>
    <t>776121111</t>
  </si>
  <si>
    <t>Vodou ředitelná penetrace savého podkladu povlakových podlah ředěná v poměru 1:3</t>
  </si>
  <si>
    <t>-125121859</t>
  </si>
  <si>
    <t xml:space="preserve">9,99*6,9+10,66*6,9                                  "STR 1"</t>
  </si>
  <si>
    <t xml:space="preserve">(0,34*2+5,2)*1,42+(0,34*2+5,35)*1,4      "stupínky"</t>
  </si>
  <si>
    <t xml:space="preserve">1,9*2,92+0,5*1,0                                      "STR 3"</t>
  </si>
  <si>
    <t>172</t>
  </si>
  <si>
    <t>776141111</t>
  </si>
  <si>
    <t>Vyrovnání podkladu povlakových podlah stěrkou pevnosti 20 MPa tl 3 mm</t>
  </si>
  <si>
    <t>-795483855</t>
  </si>
  <si>
    <t>173</t>
  </si>
  <si>
    <t>776221111</t>
  </si>
  <si>
    <t>Lepení pásů z PVC standardním lepidlem</t>
  </si>
  <si>
    <t>-2115404705</t>
  </si>
  <si>
    <t>174</t>
  </si>
  <si>
    <t>28412100</t>
  </si>
  <si>
    <t>PVC vinylová vrstvená š 2/3/4m, tl 3,2mm, nášlapná vrstva 0,35mm</t>
  </si>
  <si>
    <t>-1077473729</t>
  </si>
  <si>
    <t>fig41*1,1</t>
  </si>
  <si>
    <t>175</t>
  </si>
  <si>
    <t>776411111</t>
  </si>
  <si>
    <t>Montáž obvodových soklíků výšky do 80 mm</t>
  </si>
  <si>
    <t>552972087</t>
  </si>
  <si>
    <t xml:space="preserve">(9,99+6,9+1,42+10,66+6,9+1,4)*2                      "STR 1"</t>
  </si>
  <si>
    <t xml:space="preserve">(0,34+0,34+5,2+1,42+0,34+0,34+5,35+1,4)*2  "Stupínky"</t>
  </si>
  <si>
    <t xml:space="preserve">(1,9+0,5+2,92)*2                                                 "STR 3"</t>
  </si>
  <si>
    <t>176</t>
  </si>
  <si>
    <t>28411009</t>
  </si>
  <si>
    <t>lišta soklová PVC 18x80mm</t>
  </si>
  <si>
    <t>363060637</t>
  </si>
  <si>
    <t>fig42*1,05</t>
  </si>
  <si>
    <t>177</t>
  </si>
  <si>
    <t>998776103</t>
  </si>
  <si>
    <t>Přesun hmot tonážní pro podlahy povlakové v objektech v do 24 m</t>
  </si>
  <si>
    <t>-1037064027</t>
  </si>
  <si>
    <t>781</t>
  </si>
  <si>
    <t>Dokončovací práce - obklady</t>
  </si>
  <si>
    <t>178</t>
  </si>
  <si>
    <t>781474115</t>
  </si>
  <si>
    <t>Montáž obkladů vnitřních keramických hladkých do 25 ks/m2 lepených flexibilním lepidlem</t>
  </si>
  <si>
    <t>-258312796</t>
  </si>
  <si>
    <t>1,0*1,5*2</t>
  </si>
  <si>
    <t>179</t>
  </si>
  <si>
    <t>59761039</t>
  </si>
  <si>
    <t>obklad keramický hladký přes 22 do 25ks/m2</t>
  </si>
  <si>
    <t>1201848698</t>
  </si>
  <si>
    <t>1,0*1,5*2*1,10</t>
  </si>
  <si>
    <t>180</t>
  </si>
  <si>
    <t>781495111</t>
  </si>
  <si>
    <t>Penetrace podkladu vnitřních obkladů</t>
  </si>
  <si>
    <t>452668363</t>
  </si>
  <si>
    <t>181</t>
  </si>
  <si>
    <t>998781103</t>
  </si>
  <si>
    <t>Přesun hmot tonážní pro obklady keramické v objektech v do 24 m</t>
  </si>
  <si>
    <t>1277318582</t>
  </si>
  <si>
    <t>783</t>
  </si>
  <si>
    <t>Dokončovací práce - nátěry</t>
  </si>
  <si>
    <t>182</t>
  </si>
  <si>
    <t>783314101</t>
  </si>
  <si>
    <t>Základní jednonásobný syntetický nátěr zámečnických konstrukcí</t>
  </si>
  <si>
    <t>-1594101676</t>
  </si>
  <si>
    <t>((0,8+2*2,0)*2+(0,9+2*2,0)*4)*0,25</t>
  </si>
  <si>
    <t xml:space="preserve">Mezisoučet                                     "zárubně"</t>
  </si>
  <si>
    <t>183</t>
  </si>
  <si>
    <t>783315101</t>
  </si>
  <si>
    <t>Mezinátěr jednonásobný syntetický standardní zámečnických konstrukcí</t>
  </si>
  <si>
    <t>-329873169</t>
  </si>
  <si>
    <t>184</t>
  </si>
  <si>
    <t>783317101</t>
  </si>
  <si>
    <t>Krycí jednonásobný syntetický standardní nátěr zámečnických konstrukcí</t>
  </si>
  <si>
    <t>-613262137</t>
  </si>
  <si>
    <t>784</t>
  </si>
  <si>
    <t>Dokončovací práce - malby a tapety</t>
  </si>
  <si>
    <t>185</t>
  </si>
  <si>
    <t>784181103</t>
  </si>
  <si>
    <t>Základní akrylátová jednonásobná penetrace podkladu v místnostech výšky do 5,00m</t>
  </si>
  <si>
    <t>-1329934606</t>
  </si>
  <si>
    <t>(10,25+6,4+2,65+6,4+7,47+6,4)*2*4,0</t>
  </si>
  <si>
    <t xml:space="preserve">Mezisoučet                                      "2.n.p."</t>
  </si>
  <si>
    <t>186</t>
  </si>
  <si>
    <t>784221103</t>
  </si>
  <si>
    <t xml:space="preserve">Dvojnásobné bílé malby  ze směsí za sucha dobře otěruvzdorných v místnostech do 5,00 m</t>
  </si>
  <si>
    <t>1927826783</t>
  </si>
  <si>
    <t>(fig11+fig12)*2</t>
  </si>
  <si>
    <t>fig15+fig16+fig17</t>
  </si>
  <si>
    <t xml:space="preserve">Mezisoučet                                      "podkroví"</t>
  </si>
  <si>
    <t>786</t>
  </si>
  <si>
    <t>Dokončovací práce - čalounické úpravy</t>
  </si>
  <si>
    <t>187</t>
  </si>
  <si>
    <t>786623111</t>
  </si>
  <si>
    <t>Montáž lamelové žaluzie vnitřní manuálně ovládané do oken střešních</t>
  </si>
  <si>
    <t>208475002</t>
  </si>
  <si>
    <t>188</t>
  </si>
  <si>
    <t>61140039</t>
  </si>
  <si>
    <t>žaluzie vnitřní lamelová manuálně ovládaná střešních oken rozměru do 780x1400mm</t>
  </si>
  <si>
    <t>-1487861633</t>
  </si>
  <si>
    <t>189</t>
  </si>
  <si>
    <t>998786103</t>
  </si>
  <si>
    <t>Přesun hmot tonážní pro čalounické úpravy v objektech v do 24 m</t>
  </si>
  <si>
    <t>-1937484290</t>
  </si>
  <si>
    <t>2 - Vestavba učeben do půdního prostoru ZŠ Podharť - ústřední vytápění</t>
  </si>
  <si>
    <t>ZŠ Podharť, Dvůr Králové nad Labem</t>
  </si>
  <si>
    <t xml:space="preserve">Město Dvůr Králové n.L., Nám. TGM 38 </t>
  </si>
  <si>
    <t xml:space="preserve">Martin Fejk 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</si>
  <si>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</si>
  <si>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</si>
  <si>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</si>
  <si>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</si>
  <si>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731</t>
  </si>
  <si>
    <t>Ústřední vytápění - kotelny</t>
  </si>
  <si>
    <t>733</t>
  </si>
  <si>
    <t>Ústřední vytápění - rozvodné potrubí</t>
  </si>
  <si>
    <t>733191923</t>
  </si>
  <si>
    <t>Navaření odbočky na potrubí ocelové závitové DN 15</t>
  </si>
  <si>
    <t>-768407474</t>
  </si>
  <si>
    <t>733222103</t>
  </si>
  <si>
    <t>Potrubí měděné polotvrdé spojované měkkým pájením D 18x1</t>
  </si>
  <si>
    <t>-699805753</t>
  </si>
  <si>
    <t>733222202</t>
  </si>
  <si>
    <t>Potrubí měděné polotvrdé spojované tvrdým pájením D 1x15</t>
  </si>
  <si>
    <t>-227527429</t>
  </si>
  <si>
    <t>733291101</t>
  </si>
  <si>
    <t>Zkouška těsnosti potrubí měděné do D 35x1,5</t>
  </si>
  <si>
    <t>-1422131603</t>
  </si>
  <si>
    <t>733999001</t>
  </si>
  <si>
    <t>Stavební přípomoce</t>
  </si>
  <si>
    <t>hod</t>
  </si>
  <si>
    <t>311805555</t>
  </si>
  <si>
    <t>733999002</t>
  </si>
  <si>
    <t>Napuštění a vypuštění stávající otopné soustavy</t>
  </si>
  <si>
    <t>693817138</t>
  </si>
  <si>
    <t>998733102</t>
  </si>
  <si>
    <t>Přesun hmot tonážní pro rozvody potrubí v objektech v do 12 m</t>
  </si>
  <si>
    <t>-421813253</t>
  </si>
  <si>
    <t>734</t>
  </si>
  <si>
    <t>Ústřední vytápění - armatury</t>
  </si>
  <si>
    <t>734221682</t>
  </si>
  <si>
    <t>Termostatická hlavice kapalinová PN 10 do 110°C otopných těles VK</t>
  </si>
  <si>
    <t>696487250</t>
  </si>
  <si>
    <t>734261402</t>
  </si>
  <si>
    <t>Armatura připojovací rohová G 1/2x18 PN 10 do 110°C radiátorů typu VK</t>
  </si>
  <si>
    <t>-1951363771</t>
  </si>
  <si>
    <t>734999001</t>
  </si>
  <si>
    <t xml:space="preserve">Přechod ocel/měď  - 1/2"xD18</t>
  </si>
  <si>
    <t>1081314544</t>
  </si>
  <si>
    <t>998734102</t>
  </si>
  <si>
    <t>Přesun hmot tonážní pro armatury v objektech v do 12 m</t>
  </si>
  <si>
    <t>-207721149</t>
  </si>
  <si>
    <t>735</t>
  </si>
  <si>
    <t>Ústřední vytápění - otopná tělesa</t>
  </si>
  <si>
    <t>735000912</t>
  </si>
  <si>
    <t>Vyregulování ventilu nebo kohoutu dvojregulačního s termostatickým ovládáním</t>
  </si>
  <si>
    <t>1144661128</t>
  </si>
  <si>
    <t>735152573</t>
  </si>
  <si>
    <t>Otopné těleso panelové Korado Radik Ventil Kompakt typ 22 VK výška/délka 600/600 mm</t>
  </si>
  <si>
    <t>975474562</t>
  </si>
  <si>
    <t>735191905</t>
  </si>
  <si>
    <t>Odvzdušnění otopných těles</t>
  </si>
  <si>
    <t>723422939</t>
  </si>
  <si>
    <t>998735102</t>
  </si>
  <si>
    <t>Přesun hmot tonážní pro otopná tělesa v objektech v do 12 m</t>
  </si>
  <si>
    <t>194385127</t>
  </si>
  <si>
    <t>3 - Vestavba učeben do půdního prostoru ZŠ Podharť - silnoproud</t>
  </si>
  <si>
    <t xml:space="preserve"> </t>
  </si>
  <si>
    <t>Město Dvůr Králové n.L., Nám TGM 38</t>
  </si>
  <si>
    <t>Mikeš</t>
  </si>
  <si>
    <t>M - Práce a dodávky M</t>
  </si>
  <si>
    <t xml:space="preserve">    D11 - Dodávky zařízení</t>
  </si>
  <si>
    <t xml:space="preserve">    D12 - Materiál elektromontážní</t>
  </si>
  <si>
    <t xml:space="preserve">    D13 - Elektromontáže</t>
  </si>
  <si>
    <t xml:space="preserve">    D14 - Ostatní náklady</t>
  </si>
  <si>
    <t xml:space="preserve">    D15 - Rekapitulace ceny</t>
  </si>
  <si>
    <t>Práce a dodávky M</t>
  </si>
  <si>
    <t>D11</t>
  </si>
  <si>
    <t>Dodávky zařízení</t>
  </si>
  <si>
    <t xml:space="preserve">rozváděč RŠ6 zapuštěný IP30/20  48MD</t>
  </si>
  <si>
    <t>ks</t>
  </si>
  <si>
    <t>256</t>
  </si>
  <si>
    <t>D12</t>
  </si>
  <si>
    <t>Materiál elektromontážní</t>
  </si>
  <si>
    <t>321212</t>
  </si>
  <si>
    <t>trubka ohebná LPE1/2316E HF</t>
  </si>
  <si>
    <t>321214</t>
  </si>
  <si>
    <t>trubka ohebná LPE1/2325 HF</t>
  </si>
  <si>
    <t>333551</t>
  </si>
  <si>
    <t>lišta vkládací 120x40 HF</t>
  </si>
  <si>
    <t>333558</t>
  </si>
  <si>
    <t>dělící příčka FeZn</t>
  </si>
  <si>
    <t>311612</t>
  </si>
  <si>
    <t>krabice přístrojová KP68/2HF</t>
  </si>
  <si>
    <t>311615</t>
  </si>
  <si>
    <t>krabice odbočná KOM97HF</t>
  </si>
  <si>
    <t>312911</t>
  </si>
  <si>
    <t>krabicová rozvodka odbočná IP44</t>
  </si>
  <si>
    <t>101005</t>
  </si>
  <si>
    <t>kabel CYKY 2x1,5</t>
  </si>
  <si>
    <t>101105</t>
  </si>
  <si>
    <t>kabel CYKY 3x1,5</t>
  </si>
  <si>
    <t>101305</t>
  </si>
  <si>
    <t>kabel CYKY 5x1,5</t>
  </si>
  <si>
    <t>101106</t>
  </si>
  <si>
    <t>kabel CYKY 3x2,5</t>
  </si>
  <si>
    <t>101308</t>
  </si>
  <si>
    <t>kabel CYKY 5x6</t>
  </si>
  <si>
    <t>171108</t>
  </si>
  <si>
    <t xml:space="preserve">vodič CY 6  /H07V-U/</t>
  </si>
  <si>
    <t>209406</t>
  </si>
  <si>
    <t>kabel UTP Cat.6</t>
  </si>
  <si>
    <t>209361</t>
  </si>
  <si>
    <t>koaxiální kabel</t>
  </si>
  <si>
    <t>410023</t>
  </si>
  <si>
    <t>přepínač 10A/250V řaz.6 IP20</t>
  </si>
  <si>
    <t>413002</t>
  </si>
  <si>
    <t xml:space="preserve">přepínač 10A/250Vstř.nástěnný  IP44 řaz.6</t>
  </si>
  <si>
    <t>413003</t>
  </si>
  <si>
    <t xml:space="preserve">přepínač 10A/250Vstř.nástěnný  IP44 řaz.7</t>
  </si>
  <si>
    <t>410033</t>
  </si>
  <si>
    <t>ovladač-stmívač 10A/250Vstř. IP20 otočný</t>
  </si>
  <si>
    <t>420103</t>
  </si>
  <si>
    <t>zásuvka 16A/250Vstř.IP20 clonky</t>
  </si>
  <si>
    <t>420105</t>
  </si>
  <si>
    <t>zásuvka 16A/250Vstř.IP20 clonky-chráněná</t>
  </si>
  <si>
    <t>410171</t>
  </si>
  <si>
    <t>snímač pohybu IP20</t>
  </si>
  <si>
    <t>456613</t>
  </si>
  <si>
    <t>zvonek školní 75V</t>
  </si>
  <si>
    <t>457211</t>
  </si>
  <si>
    <t>reproduktor - školní rozhlas 100V</t>
  </si>
  <si>
    <t>457211.1</t>
  </si>
  <si>
    <t>regulátor hlasitosti - školní rozhlas</t>
  </si>
  <si>
    <t>435105</t>
  </si>
  <si>
    <t>jistič 3pól/ch.B/25A</t>
  </si>
  <si>
    <t>513923</t>
  </si>
  <si>
    <t>svítidlo zářivkové mřížka ALDP 2x28W/IP20</t>
  </si>
  <si>
    <t>592153</t>
  </si>
  <si>
    <t>zářivka lineární T5 HE pr16mm/L1149mm/G5 28W</t>
  </si>
  <si>
    <t>513953</t>
  </si>
  <si>
    <t>svítidlo zářivkové mřížka ALDP 1x28W/IP20 asymetri</t>
  </si>
  <si>
    <t>511101</t>
  </si>
  <si>
    <t>svít žárovkové E27 IP41</t>
  </si>
  <si>
    <t>591121</t>
  </si>
  <si>
    <t>žárovka E27 220V/6.2W LED</t>
  </si>
  <si>
    <t>552000</t>
  </si>
  <si>
    <t>nouzové svítidlo IP201hod/1x8W</t>
  </si>
  <si>
    <t>932</t>
  </si>
  <si>
    <t>ohnivzdorná přepážka s výplní(obecná položka)</t>
  </si>
  <si>
    <t>598115</t>
  </si>
  <si>
    <t>závěs svítidla - lanka</t>
  </si>
  <si>
    <t>D13</t>
  </si>
  <si>
    <t>Elektromontáže</t>
  </si>
  <si>
    <t>210190001</t>
  </si>
  <si>
    <t>rozvodnice do hmotnosti 20kg</t>
  </si>
  <si>
    <t>210010002</t>
  </si>
  <si>
    <t>trubka plast ohebná,pod omítkou,typ 2316/pr.16</t>
  </si>
  <si>
    <t>210010004</t>
  </si>
  <si>
    <t>trubka plast ohebná,pod omítkou,typ 2325/pr.25</t>
  </si>
  <si>
    <t>210010105</t>
  </si>
  <si>
    <t>lišta vkládací úplná pevně uložená do š.40mm</t>
  </si>
  <si>
    <t>210010301</t>
  </si>
  <si>
    <t>krabice přístrojová bez zapojení</t>
  </si>
  <si>
    <t>210010312</t>
  </si>
  <si>
    <t>krabice odbočná bez svorkovnice a zapojení(-KO97)</t>
  </si>
  <si>
    <t>210010351</t>
  </si>
  <si>
    <t>krabicová rozvodka IP44 vč.ukonč.a zapojení</t>
  </si>
  <si>
    <t>210810048</t>
  </si>
  <si>
    <t>kabel(-CYKY) pevně uložený do 3x6/4x4/7x2,5</t>
  </si>
  <si>
    <t>210810052</t>
  </si>
  <si>
    <t>kabel(-CYKY) pevně uložený do 5x6/7x4/12x1,5</t>
  </si>
  <si>
    <t>210800851</t>
  </si>
  <si>
    <t>vodič Cu(-CY,CYA) pevně uložený do 1x35</t>
  </si>
  <si>
    <t>210950341</t>
  </si>
  <si>
    <t>vodič/kabel v trubce jednotková hmotnost do 0,4kg</t>
  </si>
  <si>
    <t>210803501</t>
  </si>
  <si>
    <t>kabel koaxiální volně uložený</t>
  </si>
  <si>
    <t>210110045</t>
  </si>
  <si>
    <t>přepínač zapuštěný vč.zapojení střídavý/řazení 6</t>
  </si>
  <si>
    <t>210110024</t>
  </si>
  <si>
    <t>přepínač nástěnný od IP.2 vč.zapojení střídavý/ř.6</t>
  </si>
  <si>
    <t>210110025</t>
  </si>
  <si>
    <t>přepínač nástěnný od IP.2 vč.zapojení křížový/ř.7</t>
  </si>
  <si>
    <t>210110063</t>
  </si>
  <si>
    <t>ovladač-stmívač IP.2 vč.zapojení</t>
  </si>
  <si>
    <t>210111012</t>
  </si>
  <si>
    <t>zásuvka domovní zapuštěná vč.zapojení průběžně</t>
  </si>
  <si>
    <t>210110091</t>
  </si>
  <si>
    <t>210140655</t>
  </si>
  <si>
    <t>zvonek elektrický vnitřní</t>
  </si>
  <si>
    <t>210140621</t>
  </si>
  <si>
    <t>reproduktor 100V nástnný</t>
  </si>
  <si>
    <t>210140621.1</t>
  </si>
  <si>
    <t>regulátor hlasitosti reproduktoru</t>
  </si>
  <si>
    <t>210120451</t>
  </si>
  <si>
    <t>jistič vč.zapojení 3pól/25A</t>
  </si>
  <si>
    <t>210201002</t>
  </si>
  <si>
    <t>svítidlo zářivkové závsné/2 zdroje</t>
  </si>
  <si>
    <t>210201001</t>
  </si>
  <si>
    <t>svítidlo zářivkové bytové stropní/1 zdroj</t>
  </si>
  <si>
    <t>210200041</t>
  </si>
  <si>
    <t>svítidlo žárovkové nástěnné/1 zdroj</t>
  </si>
  <si>
    <t>210201201</t>
  </si>
  <si>
    <t>nouzové orientační svítidlo zářivkové</t>
  </si>
  <si>
    <t>210100001</t>
  </si>
  <si>
    <t>ukončení v rozvaděči vč.zapojení vodiče do 2,5mm2</t>
  </si>
  <si>
    <t>210100002</t>
  </si>
  <si>
    <t>ukončení v rozvaděči vč.zapojení vodiče do 6mm2</t>
  </si>
  <si>
    <t>210020921</t>
  </si>
  <si>
    <t>ohnivzdorná přepážka s výplní ve stěně tl.15cm</t>
  </si>
  <si>
    <t>D14</t>
  </si>
  <si>
    <t>Ostatní náklady</t>
  </si>
  <si>
    <t>218009001</t>
  </si>
  <si>
    <t>poplatek za recyklaci svítidla</t>
  </si>
  <si>
    <t>218009011</t>
  </si>
  <si>
    <t>poplatek za recyklaci světelného zdroje</t>
  </si>
  <si>
    <t>219002611</t>
  </si>
  <si>
    <t>vysekání rýhy/zeď cihla/ hl.do 30mm/š.do 30mm</t>
  </si>
  <si>
    <t>219002271</t>
  </si>
  <si>
    <t>vysekání výklenku/zeď cihla/ plocha od 0,25m2</t>
  </si>
  <si>
    <t>219000101</t>
  </si>
  <si>
    <t>výchozí revize</t>
  </si>
  <si>
    <t>219000101.1</t>
  </si>
  <si>
    <t>projektová dokumentace skutečného provedení</t>
  </si>
  <si>
    <t>219000101.2</t>
  </si>
  <si>
    <t>demontáže</t>
  </si>
  <si>
    <t>219000101.3</t>
  </si>
  <si>
    <t>vyhledání stávajících obvodů</t>
  </si>
  <si>
    <t>D15</t>
  </si>
  <si>
    <t>Rekapitulace ceny</t>
  </si>
  <si>
    <t>999960052</t>
  </si>
  <si>
    <t>Doprava dodávek - 3,6%</t>
  </si>
  <si>
    <t>-476510017</t>
  </si>
  <si>
    <t>999960053</t>
  </si>
  <si>
    <t>Přesun dodávek - 1%</t>
  </si>
  <si>
    <t>-55221105</t>
  </si>
  <si>
    <t>999960054</t>
  </si>
  <si>
    <t xml:space="preserve">Prořez  - 5%</t>
  </si>
  <si>
    <t>959455986</t>
  </si>
  <si>
    <t>999960055</t>
  </si>
  <si>
    <t>Materiál podružný - 3%</t>
  </si>
  <si>
    <t>-2006515334</t>
  </si>
  <si>
    <t>4 - Ostatní a vedlejší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</si>
  <si>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</si>
  <si>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</si>
  <si>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</si>
  <si>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</si>
  <si>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</si>
  <si>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</si>
  <si>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</si>
  <si>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</si>
  <si>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</si>
  <si>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</si>
  <si>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</si>
  <si>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</si>
  <si>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</si>
  <si>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</si>
  <si>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010001000</t>
  </si>
  <si>
    <t>Kč</t>
  </si>
  <si>
    <t>1024</t>
  </si>
  <si>
    <t>-819604167</t>
  </si>
  <si>
    <t>VRN2</t>
  </si>
  <si>
    <t>Příprava staveniště</t>
  </si>
  <si>
    <t>020001000</t>
  </si>
  <si>
    <t>148046352</t>
  </si>
  <si>
    <t>VRN3</t>
  </si>
  <si>
    <t>Zařízení staveniště</t>
  </si>
  <si>
    <t>030001000</t>
  </si>
  <si>
    <t>-1478606980</t>
  </si>
  <si>
    <t>VRN4</t>
  </si>
  <si>
    <t>Inženýrská činnost</t>
  </si>
  <si>
    <t>040001000</t>
  </si>
  <si>
    <t>1908069199</t>
  </si>
  <si>
    <t>VRN5</t>
  </si>
  <si>
    <t>Finanční náklady</t>
  </si>
  <si>
    <t>050001000</t>
  </si>
  <si>
    <t>2097053151</t>
  </si>
  <si>
    <t>VRN6</t>
  </si>
  <si>
    <t>Územní vlivy</t>
  </si>
  <si>
    <t>060001000</t>
  </si>
  <si>
    <t>-420439244</t>
  </si>
  <si>
    <t>VRN7</t>
  </si>
  <si>
    <t>Provozní vlivy</t>
  </si>
  <si>
    <t>070001000</t>
  </si>
  <si>
    <t>456461182</t>
  </si>
  <si>
    <t>VRN8</t>
  </si>
  <si>
    <t>Přesun stavebních kapacit</t>
  </si>
  <si>
    <t>080001000</t>
  </si>
  <si>
    <t>Další náklady na pracovníky</t>
  </si>
  <si>
    <t>-963696870</t>
  </si>
  <si>
    <t>VRN9</t>
  </si>
  <si>
    <t>090001000</t>
  </si>
  <si>
    <t>1374674487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</si>
</sst>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2" xfId="0" applyBorder="1" applyProtection="1">
      <protection locked="0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36" fillId="3" borderId="19" xfId="0" applyFont="1" applyFill="1" applyBorder="1" applyAlignment="1" applyProtection="1">
      <alignment horizontal="left" vertical="center"/>
      <protection locked="0"/>
    </xf>
    <xf numFmtId="0" fontId="36" fillId="0" borderId="20" xfId="0" applyFont="1" applyBorder="1" applyAlignment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8</v>
      </c>
      <c r="BT3" s="18" t="s">
        <v>9</v>
      </c>
    </row>
    <row r="4" s="1" customFormat="1" ht="24.96" customHeight="1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="1" customFormat="1" ht="12" customHeight="1">
      <c r="B5" s="21"/>
      <c r="D5" s="25" t="s">
        <v>14</v>
      </c>
      <c r="K5" s="26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16</v>
      </c>
      <c r="BS5" s="18" t="s">
        <v>6</v>
      </c>
    </row>
    <row r="6" s="1" customFormat="1" ht="36.96" customHeight="1">
      <c r="B6" s="21"/>
      <c r="D6" s="28" t="s">
        <v>17</v>
      </c>
      <c r="K6" s="29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19</v>
      </c>
      <c r="K7" s="26" t="s">
        <v>1</v>
      </c>
      <c r="AK7" s="31" t="s">
        <v>20</v>
      </c>
      <c r="AN7" s="26" t="s">
        <v>1</v>
      </c>
      <c r="AR7" s="21"/>
      <c r="BE7" s="30"/>
      <c r="BS7" s="18" t="s">
        <v>8</v>
      </c>
    </row>
    <row r="8" s="1" customFormat="1" ht="12" customHeight="1">
      <c r="B8" s="21"/>
      <c r="D8" s="31" t="s">
        <v>21</v>
      </c>
      <c r="K8" s="26" t="s">
        <v>22</v>
      </c>
      <c r="AK8" s="31" t="s">
        <v>23</v>
      </c>
      <c r="AN8" s="32" t="s">
        <v>24</v>
      </c>
      <c r="AR8" s="21"/>
      <c r="BE8" s="30"/>
      <c r="BS8" s="18" t="s">
        <v>25</v>
      </c>
    </row>
    <row r="9" s="1" customFormat="1" ht="14.4" customHeight="1">
      <c r="B9" s="21"/>
      <c r="AR9" s="21"/>
      <c r="BE9" s="30"/>
      <c r="BS9" s="18" t="s">
        <v>26</v>
      </c>
    </row>
    <row r="10" s="1" customFormat="1" ht="12" customHeight="1">
      <c r="B10" s="21"/>
      <c r="D10" s="31" t="s">
        <v>27</v>
      </c>
      <c r="AK10" s="31" t="s">
        <v>28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29</v>
      </c>
      <c r="AK11" s="31" t="s">
        <v>30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8</v>
      </c>
    </row>
    <row r="13" s="1" customFormat="1" ht="12" customHeight="1">
      <c r="B13" s="21"/>
      <c r="D13" s="31" t="s">
        <v>31</v>
      </c>
      <c r="AK13" s="31" t="s">
        <v>28</v>
      </c>
      <c r="AN13" s="33" t="s">
        <v>32</v>
      </c>
      <c r="AR13" s="21"/>
      <c r="BE13" s="30"/>
      <c r="BS13" s="18" t="s">
        <v>8</v>
      </c>
    </row>
    <row r="14">
      <c r="B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30</v>
      </c>
      <c r="AN14" s="33" t="s">
        <v>32</v>
      </c>
      <c r="AR14" s="21"/>
      <c r="BE14" s="30"/>
      <c r="BS14" s="18" t="s">
        <v>8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33</v>
      </c>
      <c r="AK16" s="31" t="s">
        <v>28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34</v>
      </c>
      <c r="AK17" s="31" t="s">
        <v>30</v>
      </c>
      <c r="AN17" s="26" t="s">
        <v>1</v>
      </c>
      <c r="AR17" s="21"/>
      <c r="BE17" s="30"/>
      <c r="BS17" s="18" t="s">
        <v>35</v>
      </c>
    </row>
    <row r="18" s="1" customFormat="1" ht="6.96" customHeight="1">
      <c r="B18" s="21"/>
      <c r="AR18" s="21"/>
      <c r="BE18" s="30"/>
      <c r="BS18" s="18" t="s">
        <v>8</v>
      </c>
    </row>
    <row r="19" s="1" customFormat="1" ht="12" customHeight="1">
      <c r="B19" s="21"/>
      <c r="D19" s="31" t="s">
        <v>36</v>
      </c>
      <c r="AK19" s="31" t="s">
        <v>28</v>
      </c>
      <c r="AN19" s="26" t="s">
        <v>1</v>
      </c>
      <c r="AR19" s="21"/>
      <c r="BE19" s="30"/>
      <c r="BS19" s="18" t="s">
        <v>8</v>
      </c>
    </row>
    <row r="20" s="1" customFormat="1" ht="18.48" customHeight="1">
      <c r="B20" s="21"/>
      <c r="E20" s="26" t="s">
        <v>37</v>
      </c>
      <c r="AK20" s="31" t="s">
        <v>30</v>
      </c>
      <c r="AN20" s="26" t="s">
        <v>1</v>
      </c>
      <c r="AR20" s="21"/>
      <c r="BE20" s="30"/>
      <c r="BS20" s="18" t="s">
        <v>35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38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ROUND(AG94,0)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40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41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42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43</v>
      </c>
      <c r="E29" s="3"/>
      <c r="F29" s="31" t="s">
        <v>44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0)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0)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45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0)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0)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46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0)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47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0)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48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0)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49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50</v>
      </c>
      <c r="U35" s="49"/>
      <c r="V35" s="49"/>
      <c r="W35" s="49"/>
      <c r="X35" s="51" t="s">
        <v>51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52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53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54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55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54</v>
      </c>
      <c r="AI60" s="40"/>
      <c r="AJ60" s="40"/>
      <c r="AK60" s="40"/>
      <c r="AL60" s="40"/>
      <c r="AM60" s="57" t="s">
        <v>55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56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57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54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55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54</v>
      </c>
      <c r="AI75" s="40"/>
      <c r="AJ75" s="40"/>
      <c r="AK75" s="40"/>
      <c r="AL75" s="40"/>
      <c r="AM75" s="57" t="s">
        <v>55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58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14</v>
      </c>
      <c r="D84" s="4"/>
      <c r="E84" s="4"/>
      <c r="F84" s="4"/>
      <c r="G84" s="4"/>
      <c r="H84" s="4"/>
      <c r="I84" s="4"/>
      <c r="J84" s="4"/>
      <c r="K84" s="4"/>
      <c r="L84" s="4" t="str">
        <f>K5</f>
        <v>Projektis1141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17</v>
      </c>
      <c r="D85" s="5"/>
      <c r="E85" s="5"/>
      <c r="F85" s="5"/>
      <c r="G85" s="5"/>
      <c r="H85" s="5"/>
      <c r="I85" s="5"/>
      <c r="J85" s="5"/>
      <c r="K85" s="5"/>
      <c r="L85" s="66" t="str">
        <f>K6</f>
        <v>Vestavba učeben do půdního prostoru ZŠ Podharť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21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Dvůr Králové n. L.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23</v>
      </c>
      <c r="AJ87" s="37"/>
      <c r="AK87" s="37"/>
      <c r="AL87" s="37"/>
      <c r="AM87" s="68" t="str">
        <f>IF(AN8= "","",AN8)</f>
        <v>23. 1. 2020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27.9" customHeight="1">
      <c r="A89" s="37"/>
      <c r="B89" s="38"/>
      <c r="C89" s="31" t="s">
        <v>27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Město Dvůr Králové n. L., Nám. TGM 38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33</v>
      </c>
      <c r="AJ89" s="37"/>
      <c r="AK89" s="37"/>
      <c r="AL89" s="37"/>
      <c r="AM89" s="69" t="str">
        <f>IF(E17="","",E17)</f>
        <v>Projektis spol. s r.o., Legionářská 561/2, D.K.n.L</v>
      </c>
      <c r="AN89" s="4"/>
      <c r="AO89" s="4"/>
      <c r="AP89" s="4"/>
      <c r="AQ89" s="37"/>
      <c r="AR89" s="38"/>
      <c r="AS89" s="70" t="s">
        <v>59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31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36</v>
      </c>
      <c r="AJ90" s="37"/>
      <c r="AK90" s="37"/>
      <c r="AL90" s="37"/>
      <c r="AM90" s="69" t="str">
        <f>IF(E20="","",E20)</f>
        <v>ing. V. Švehla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60</v>
      </c>
      <c r="D92" s="79"/>
      <c r="E92" s="79"/>
      <c r="F92" s="79"/>
      <c r="G92" s="79"/>
      <c r="H92" s="80"/>
      <c r="I92" s="81" t="s">
        <v>61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62</v>
      </c>
      <c r="AH92" s="79"/>
      <c r="AI92" s="79"/>
      <c r="AJ92" s="79"/>
      <c r="AK92" s="79"/>
      <c r="AL92" s="79"/>
      <c r="AM92" s="79"/>
      <c r="AN92" s="81" t="s">
        <v>63</v>
      </c>
      <c r="AO92" s="79"/>
      <c r="AP92" s="83"/>
      <c r="AQ92" s="84" t="s">
        <v>64</v>
      </c>
      <c r="AR92" s="38"/>
      <c r="AS92" s="85" t="s">
        <v>65</v>
      </c>
      <c r="AT92" s="86" t="s">
        <v>66</v>
      </c>
      <c r="AU92" s="86" t="s">
        <v>67</v>
      </c>
      <c r="AV92" s="86" t="s">
        <v>68</v>
      </c>
      <c r="AW92" s="86" t="s">
        <v>69</v>
      </c>
      <c r="AX92" s="86" t="s">
        <v>70</v>
      </c>
      <c r="AY92" s="86" t="s">
        <v>71</v>
      </c>
      <c r="AZ92" s="86" t="s">
        <v>72</v>
      </c>
      <c r="BA92" s="86" t="s">
        <v>73</v>
      </c>
      <c r="BB92" s="86" t="s">
        <v>74</v>
      </c>
      <c r="BC92" s="86" t="s">
        <v>75</v>
      </c>
      <c r="BD92" s="87" t="s">
        <v>76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77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ROUND(SUM(AG95:AG98),0)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ROUND(SUM(AS95:AS98),0)</f>
        <v>0</v>
      </c>
      <c r="AT94" s="98">
        <f>ROUND(SUM(AV94:AW94),0)</f>
        <v>0</v>
      </c>
      <c r="AU94" s="99">
        <f>ROUND(SUM(AU95:AU98),5)</f>
        <v>0</v>
      </c>
      <c r="AV94" s="98">
        <f>ROUND(AZ94*L29,0)</f>
        <v>0</v>
      </c>
      <c r="AW94" s="98">
        <f>ROUND(BA94*L30,0)</f>
        <v>0</v>
      </c>
      <c r="AX94" s="98">
        <f>ROUND(BB94*L29,0)</f>
        <v>0</v>
      </c>
      <c r="AY94" s="98">
        <f>ROUND(BC94*L30,0)</f>
        <v>0</v>
      </c>
      <c r="AZ94" s="98">
        <f>ROUND(SUM(AZ95:AZ98),0)</f>
        <v>0</v>
      </c>
      <c r="BA94" s="98">
        <f>ROUND(SUM(BA95:BA98),0)</f>
        <v>0</v>
      </c>
      <c r="BB94" s="98">
        <f>ROUND(SUM(BB95:BB98),0)</f>
        <v>0</v>
      </c>
      <c r="BC94" s="98">
        <f>ROUND(SUM(BC95:BC98),0)</f>
        <v>0</v>
      </c>
      <c r="BD94" s="100">
        <f>ROUND(SUM(BD95:BD98),0)</f>
        <v>0</v>
      </c>
      <c r="BE94" s="6"/>
      <c r="BS94" s="101" t="s">
        <v>78</v>
      </c>
      <c r="BT94" s="101" t="s">
        <v>79</v>
      </c>
      <c r="BU94" s="102" t="s">
        <v>80</v>
      </c>
      <c r="BV94" s="101" t="s">
        <v>81</v>
      </c>
      <c r="BW94" s="101" t="s">
        <v>4</v>
      </c>
      <c r="BX94" s="101" t="s">
        <v>82</v>
      </c>
      <c r="CL94" s="101" t="s">
        <v>1</v>
      </c>
    </row>
    <row r="95" s="7" customFormat="1" ht="27" customHeight="1">
      <c r="A95" s="103" t="s">
        <v>83</v>
      </c>
      <c r="B95" s="104"/>
      <c r="C95" s="105"/>
      <c r="D95" s="106" t="s">
        <v>8</v>
      </c>
      <c r="E95" s="106"/>
      <c r="F95" s="106"/>
      <c r="G95" s="106"/>
      <c r="H95" s="106"/>
      <c r="I95" s="107"/>
      <c r="J95" s="106" t="s">
        <v>84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'1 - Vestavba učeben do pů...'!J30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85</v>
      </c>
      <c r="AR95" s="104"/>
      <c r="AS95" s="110">
        <v>0</v>
      </c>
      <c r="AT95" s="111">
        <f>ROUND(SUM(AV95:AW95),0)</f>
        <v>0</v>
      </c>
      <c r="AU95" s="112">
        <f>'1 - Vestavba učeben do pů...'!P143</f>
        <v>0</v>
      </c>
      <c r="AV95" s="111">
        <f>'1 - Vestavba učeben do pů...'!J33</f>
        <v>0</v>
      </c>
      <c r="AW95" s="111">
        <f>'1 - Vestavba učeben do pů...'!J34</f>
        <v>0</v>
      </c>
      <c r="AX95" s="111">
        <f>'1 - Vestavba učeben do pů...'!J35</f>
        <v>0</v>
      </c>
      <c r="AY95" s="111">
        <f>'1 - Vestavba učeben do pů...'!J36</f>
        <v>0</v>
      </c>
      <c r="AZ95" s="111">
        <f>'1 - Vestavba učeben do pů...'!F33</f>
        <v>0</v>
      </c>
      <c r="BA95" s="111">
        <f>'1 - Vestavba učeben do pů...'!F34</f>
        <v>0</v>
      </c>
      <c r="BB95" s="111">
        <f>'1 - Vestavba učeben do pů...'!F35</f>
        <v>0</v>
      </c>
      <c r="BC95" s="111">
        <f>'1 - Vestavba učeben do pů...'!F36</f>
        <v>0</v>
      </c>
      <c r="BD95" s="113">
        <f>'1 - Vestavba učeben do pů...'!F37</f>
        <v>0</v>
      </c>
      <c r="BE95" s="7"/>
      <c r="BT95" s="114" t="s">
        <v>8</v>
      </c>
      <c r="BV95" s="114" t="s">
        <v>81</v>
      </c>
      <c r="BW95" s="114" t="s">
        <v>86</v>
      </c>
      <c r="BX95" s="114" t="s">
        <v>4</v>
      </c>
      <c r="CL95" s="114" t="s">
        <v>1</v>
      </c>
      <c r="CM95" s="114" t="s">
        <v>87</v>
      </c>
    </row>
    <row r="96" s="7" customFormat="1" ht="27" customHeight="1">
      <c r="A96" s="103" t="s">
        <v>83</v>
      </c>
      <c r="B96" s="104"/>
      <c r="C96" s="105"/>
      <c r="D96" s="106" t="s">
        <v>87</v>
      </c>
      <c r="E96" s="106"/>
      <c r="F96" s="106"/>
      <c r="G96" s="106"/>
      <c r="H96" s="106"/>
      <c r="I96" s="107"/>
      <c r="J96" s="106" t="s">
        <v>88</v>
      </c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8">
        <f>'2 - Vestavba učeben do pů...'!J30</f>
        <v>0</v>
      </c>
      <c r="AH96" s="107"/>
      <c r="AI96" s="107"/>
      <c r="AJ96" s="107"/>
      <c r="AK96" s="107"/>
      <c r="AL96" s="107"/>
      <c r="AM96" s="107"/>
      <c r="AN96" s="108">
        <f>SUM(AG96,AT96)</f>
        <v>0</v>
      </c>
      <c r="AO96" s="107"/>
      <c r="AP96" s="107"/>
      <c r="AQ96" s="109" t="s">
        <v>85</v>
      </c>
      <c r="AR96" s="104"/>
      <c r="AS96" s="110">
        <v>0</v>
      </c>
      <c r="AT96" s="111">
        <f>ROUND(SUM(AV96:AW96),0)</f>
        <v>0</v>
      </c>
      <c r="AU96" s="112">
        <f>'2 - Vestavba učeben do pů...'!P121</f>
        <v>0</v>
      </c>
      <c r="AV96" s="111">
        <f>'2 - Vestavba učeben do pů...'!J33</f>
        <v>0</v>
      </c>
      <c r="AW96" s="111">
        <f>'2 - Vestavba učeben do pů...'!J34</f>
        <v>0</v>
      </c>
      <c r="AX96" s="111">
        <f>'2 - Vestavba učeben do pů...'!J35</f>
        <v>0</v>
      </c>
      <c r="AY96" s="111">
        <f>'2 - Vestavba učeben do pů...'!J36</f>
        <v>0</v>
      </c>
      <c r="AZ96" s="111">
        <f>'2 - Vestavba učeben do pů...'!F33</f>
        <v>0</v>
      </c>
      <c r="BA96" s="111">
        <f>'2 - Vestavba učeben do pů...'!F34</f>
        <v>0</v>
      </c>
      <c r="BB96" s="111">
        <f>'2 - Vestavba učeben do pů...'!F35</f>
        <v>0</v>
      </c>
      <c r="BC96" s="111">
        <f>'2 - Vestavba učeben do pů...'!F36</f>
        <v>0</v>
      </c>
      <c r="BD96" s="113">
        <f>'2 - Vestavba učeben do pů...'!F37</f>
        <v>0</v>
      </c>
      <c r="BE96" s="7"/>
      <c r="BT96" s="114" t="s">
        <v>8</v>
      </c>
      <c r="BV96" s="114" t="s">
        <v>81</v>
      </c>
      <c r="BW96" s="114" t="s">
        <v>89</v>
      </c>
      <c r="BX96" s="114" t="s">
        <v>4</v>
      </c>
      <c r="CL96" s="114" t="s">
        <v>1</v>
      </c>
      <c r="CM96" s="114" t="s">
        <v>87</v>
      </c>
    </row>
    <row r="97" s="7" customFormat="1" ht="27" customHeight="1">
      <c r="A97" s="103" t="s">
        <v>83</v>
      </c>
      <c r="B97" s="104"/>
      <c r="C97" s="105"/>
      <c r="D97" s="106" t="s">
        <v>90</v>
      </c>
      <c r="E97" s="106"/>
      <c r="F97" s="106"/>
      <c r="G97" s="106"/>
      <c r="H97" s="106"/>
      <c r="I97" s="107"/>
      <c r="J97" s="106" t="s">
        <v>91</v>
      </c>
      <c r="K97" s="106"/>
      <c r="L97" s="106"/>
      <c r="M97" s="106"/>
      <c r="N97" s="106"/>
      <c r="O97" s="106"/>
      <c r="P97" s="106"/>
      <c r="Q97" s="106"/>
      <c r="R97" s="106"/>
      <c r="S97" s="106"/>
      <c r="T97" s="106"/>
      <c r="U97" s="106"/>
      <c r="V97" s="106"/>
      <c r="W97" s="106"/>
      <c r="X97" s="106"/>
      <c r="Y97" s="106"/>
      <c r="Z97" s="106"/>
      <c r="AA97" s="106"/>
      <c r="AB97" s="106"/>
      <c r="AC97" s="106"/>
      <c r="AD97" s="106"/>
      <c r="AE97" s="106"/>
      <c r="AF97" s="106"/>
      <c r="AG97" s="108">
        <f>'3 - Vestavba učeben do pů...'!J30</f>
        <v>0</v>
      </c>
      <c r="AH97" s="107"/>
      <c r="AI97" s="107"/>
      <c r="AJ97" s="107"/>
      <c r="AK97" s="107"/>
      <c r="AL97" s="107"/>
      <c r="AM97" s="107"/>
      <c r="AN97" s="108">
        <f>SUM(AG97,AT97)</f>
        <v>0</v>
      </c>
      <c r="AO97" s="107"/>
      <c r="AP97" s="107"/>
      <c r="AQ97" s="109" t="s">
        <v>85</v>
      </c>
      <c r="AR97" s="104"/>
      <c r="AS97" s="110">
        <v>0</v>
      </c>
      <c r="AT97" s="111">
        <f>ROUND(SUM(AV97:AW97),0)</f>
        <v>0</v>
      </c>
      <c r="AU97" s="112">
        <f>'3 - Vestavba učeben do pů...'!P122</f>
        <v>0</v>
      </c>
      <c r="AV97" s="111">
        <f>'3 - Vestavba učeben do pů...'!J33</f>
        <v>0</v>
      </c>
      <c r="AW97" s="111">
        <f>'3 - Vestavba učeben do pů...'!J34</f>
        <v>0</v>
      </c>
      <c r="AX97" s="111">
        <f>'3 - Vestavba učeben do pů...'!J35</f>
        <v>0</v>
      </c>
      <c r="AY97" s="111">
        <f>'3 - Vestavba učeben do pů...'!J36</f>
        <v>0</v>
      </c>
      <c r="AZ97" s="111">
        <f>'3 - Vestavba učeben do pů...'!F33</f>
        <v>0</v>
      </c>
      <c r="BA97" s="111">
        <f>'3 - Vestavba učeben do pů...'!F34</f>
        <v>0</v>
      </c>
      <c r="BB97" s="111">
        <f>'3 - Vestavba učeben do pů...'!F35</f>
        <v>0</v>
      </c>
      <c r="BC97" s="111">
        <f>'3 - Vestavba učeben do pů...'!F36</f>
        <v>0</v>
      </c>
      <c r="BD97" s="113">
        <f>'3 - Vestavba učeben do pů...'!F37</f>
        <v>0</v>
      </c>
      <c r="BE97" s="7"/>
      <c r="BT97" s="114" t="s">
        <v>8</v>
      </c>
      <c r="BV97" s="114" t="s">
        <v>81</v>
      </c>
      <c r="BW97" s="114" t="s">
        <v>92</v>
      </c>
      <c r="BX97" s="114" t="s">
        <v>4</v>
      </c>
      <c r="CL97" s="114" t="s">
        <v>1</v>
      </c>
      <c r="CM97" s="114" t="s">
        <v>87</v>
      </c>
    </row>
    <row r="98" s="7" customFormat="1" ht="16.5" customHeight="1">
      <c r="A98" s="103" t="s">
        <v>83</v>
      </c>
      <c r="B98" s="104"/>
      <c r="C98" s="105"/>
      <c r="D98" s="106" t="s">
        <v>93</v>
      </c>
      <c r="E98" s="106"/>
      <c r="F98" s="106"/>
      <c r="G98" s="106"/>
      <c r="H98" s="106"/>
      <c r="I98" s="107"/>
      <c r="J98" s="106" t="s">
        <v>94</v>
      </c>
      <c r="K98" s="106"/>
      <c r="L98" s="106"/>
      <c r="M98" s="106"/>
      <c r="N98" s="106"/>
      <c r="O98" s="106"/>
      <c r="P98" s="106"/>
      <c r="Q98" s="106"/>
      <c r="R98" s="106"/>
      <c r="S98" s="106"/>
      <c r="T98" s="106"/>
      <c r="U98" s="106"/>
      <c r="V98" s="106"/>
      <c r="W98" s="106"/>
      <c r="X98" s="106"/>
      <c r="Y98" s="106"/>
      <c r="Z98" s="106"/>
      <c r="AA98" s="106"/>
      <c r="AB98" s="106"/>
      <c r="AC98" s="106"/>
      <c r="AD98" s="106"/>
      <c r="AE98" s="106"/>
      <c r="AF98" s="106"/>
      <c r="AG98" s="108">
        <f>'4 - Ostatní a vedlejší ná...'!J30</f>
        <v>0</v>
      </c>
      <c r="AH98" s="107"/>
      <c r="AI98" s="107"/>
      <c r="AJ98" s="107"/>
      <c r="AK98" s="107"/>
      <c r="AL98" s="107"/>
      <c r="AM98" s="107"/>
      <c r="AN98" s="108">
        <f>SUM(AG98,AT98)</f>
        <v>0</v>
      </c>
      <c r="AO98" s="107"/>
      <c r="AP98" s="107"/>
      <c r="AQ98" s="109" t="s">
        <v>85</v>
      </c>
      <c r="AR98" s="104"/>
      <c r="AS98" s="115">
        <v>0</v>
      </c>
      <c r="AT98" s="116">
        <f>ROUND(SUM(AV98:AW98),0)</f>
        <v>0</v>
      </c>
      <c r="AU98" s="117">
        <f>'4 - Ostatní a vedlejší ná...'!P126</f>
        <v>0</v>
      </c>
      <c r="AV98" s="116">
        <f>'4 - Ostatní a vedlejší ná...'!J33</f>
        <v>0</v>
      </c>
      <c r="AW98" s="116">
        <f>'4 - Ostatní a vedlejší ná...'!J34</f>
        <v>0</v>
      </c>
      <c r="AX98" s="116">
        <f>'4 - Ostatní a vedlejší ná...'!J35</f>
        <v>0</v>
      </c>
      <c r="AY98" s="116">
        <f>'4 - Ostatní a vedlejší ná...'!J36</f>
        <v>0</v>
      </c>
      <c r="AZ98" s="116">
        <f>'4 - Ostatní a vedlejší ná...'!F33</f>
        <v>0</v>
      </c>
      <c r="BA98" s="116">
        <f>'4 - Ostatní a vedlejší ná...'!F34</f>
        <v>0</v>
      </c>
      <c r="BB98" s="116">
        <f>'4 - Ostatní a vedlejší ná...'!F35</f>
        <v>0</v>
      </c>
      <c r="BC98" s="116">
        <f>'4 - Ostatní a vedlejší ná...'!F36</f>
        <v>0</v>
      </c>
      <c r="BD98" s="118">
        <f>'4 - Ostatní a vedlejší ná...'!F37</f>
        <v>0</v>
      </c>
      <c r="BE98" s="7"/>
      <c r="BT98" s="114" t="s">
        <v>8</v>
      </c>
      <c r="BV98" s="114" t="s">
        <v>81</v>
      </c>
      <c r="BW98" s="114" t="s">
        <v>95</v>
      </c>
      <c r="BX98" s="114" t="s">
        <v>4</v>
      </c>
      <c r="CL98" s="114" t="s">
        <v>1</v>
      </c>
      <c r="CM98" s="114" t="s">
        <v>87</v>
      </c>
    </row>
    <row r="99" s="2" customFormat="1" ht="30" customHeight="1">
      <c r="A99" s="37"/>
      <c r="B99" s="38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38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  <row r="100" s="2" customFormat="1" ht="6.96" customHeight="1">
      <c r="A100" s="37"/>
      <c r="B100" s="59"/>
      <c r="C100" s="60"/>
      <c r="D100" s="60"/>
      <c r="E100" s="60"/>
      <c r="F100" s="60"/>
      <c r="G100" s="60"/>
      <c r="H100" s="60"/>
      <c r="I100" s="60"/>
      <c r="J100" s="60"/>
      <c r="K100" s="60"/>
      <c r="L100" s="60"/>
      <c r="M100" s="60"/>
      <c r="N100" s="60"/>
      <c r="O100" s="60"/>
      <c r="P100" s="60"/>
      <c r="Q100" s="60"/>
      <c r="R100" s="60"/>
      <c r="S100" s="60"/>
      <c r="T100" s="60"/>
      <c r="U100" s="60"/>
      <c r="V100" s="60"/>
      <c r="W100" s="60"/>
      <c r="X100" s="60"/>
      <c r="Y100" s="60"/>
      <c r="Z100" s="60"/>
      <c r="AA100" s="60"/>
      <c r="AB100" s="60"/>
      <c r="AC100" s="60"/>
      <c r="AD100" s="60"/>
      <c r="AE100" s="60"/>
      <c r="AF100" s="60"/>
      <c r="AG100" s="60"/>
      <c r="AH100" s="60"/>
      <c r="AI100" s="60"/>
      <c r="AJ100" s="60"/>
      <c r="AK100" s="60"/>
      <c r="AL100" s="60"/>
      <c r="AM100" s="60"/>
      <c r="AN100" s="60"/>
      <c r="AO100" s="60"/>
      <c r="AP100" s="60"/>
      <c r="AQ100" s="60"/>
      <c r="AR100" s="38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</sheetData>
  <mergeCells count="54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N98:AP98"/>
    <mergeCell ref="AG98:AM98"/>
    <mergeCell ref="AG94:AM94"/>
    <mergeCell ref="AN94:AP94"/>
    <mergeCell ref="C92:G92"/>
    <mergeCell ref="I92:AF92"/>
    <mergeCell ref="D95:H95"/>
    <mergeCell ref="J95:AF95"/>
    <mergeCell ref="D96:H96"/>
    <mergeCell ref="J96:AF96"/>
    <mergeCell ref="D97:H97"/>
    <mergeCell ref="J97:AF97"/>
    <mergeCell ref="D98:H98"/>
    <mergeCell ref="J98:AF98"/>
  </mergeCells>
  <hyperlinks>
    <hyperlink ref="A95" location="'1 - Vestavba učeben do pů...'!C2" display="/"/>
    <hyperlink ref="A96" location="'2 - Vestavba učeben do pů...'!C2" display="/"/>
    <hyperlink ref="A97" location="'3 - Vestavba učeben do pů...'!C2" display="/"/>
    <hyperlink ref="A98" location="'4 - Ostatní a vedlejší ná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19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19"/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  <c r="AZ2" s="120" t="s">
        <v>96</v>
      </c>
      <c r="BA2" s="120" t="s">
        <v>97</v>
      </c>
      <c r="BB2" s="120" t="s">
        <v>1</v>
      </c>
      <c r="BC2" s="120" t="s">
        <v>98</v>
      </c>
      <c r="BD2" s="120" t="s">
        <v>87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121"/>
      <c r="J3" s="20"/>
      <c r="K3" s="20"/>
      <c r="L3" s="21"/>
      <c r="AT3" s="18" t="s">
        <v>87</v>
      </c>
      <c r="AZ3" s="120" t="s">
        <v>99</v>
      </c>
      <c r="BA3" s="120" t="s">
        <v>100</v>
      </c>
      <c r="BB3" s="120" t="s">
        <v>1</v>
      </c>
      <c r="BC3" s="120" t="s">
        <v>101</v>
      </c>
      <c r="BD3" s="120" t="s">
        <v>87</v>
      </c>
    </row>
    <row r="4" s="1" customFormat="1" ht="24.96" customHeight="1">
      <c r="B4" s="21"/>
      <c r="D4" s="22" t="s">
        <v>102</v>
      </c>
      <c r="I4" s="119"/>
      <c r="L4" s="21"/>
      <c r="M4" s="122" t="s">
        <v>11</v>
      </c>
      <c r="AT4" s="18" t="s">
        <v>3</v>
      </c>
      <c r="AZ4" s="120" t="s">
        <v>103</v>
      </c>
      <c r="BA4" s="120" t="s">
        <v>104</v>
      </c>
      <c r="BB4" s="120" t="s">
        <v>1</v>
      </c>
      <c r="BC4" s="120" t="s">
        <v>105</v>
      </c>
      <c r="BD4" s="120" t="s">
        <v>87</v>
      </c>
    </row>
    <row r="5" s="1" customFormat="1" ht="6.96" customHeight="1">
      <c r="B5" s="21"/>
      <c r="I5" s="119"/>
      <c r="L5" s="21"/>
      <c r="AZ5" s="120" t="s">
        <v>106</v>
      </c>
      <c r="BA5" s="120" t="s">
        <v>107</v>
      </c>
      <c r="BB5" s="120" t="s">
        <v>1</v>
      </c>
      <c r="BC5" s="120" t="s">
        <v>108</v>
      </c>
      <c r="BD5" s="120" t="s">
        <v>87</v>
      </c>
    </row>
    <row r="6" s="1" customFormat="1" ht="12" customHeight="1">
      <c r="B6" s="21"/>
      <c r="D6" s="31" t="s">
        <v>17</v>
      </c>
      <c r="I6" s="119"/>
      <c r="L6" s="21"/>
      <c r="AZ6" s="120" t="s">
        <v>109</v>
      </c>
      <c r="BA6" s="120" t="s">
        <v>110</v>
      </c>
      <c r="BB6" s="120" t="s">
        <v>1</v>
      </c>
      <c r="BC6" s="120" t="s">
        <v>111</v>
      </c>
      <c r="BD6" s="120" t="s">
        <v>87</v>
      </c>
    </row>
    <row r="7" s="1" customFormat="1" ht="16.5" customHeight="1">
      <c r="B7" s="21"/>
      <c r="E7" s="123" t="str">
        <f>'Rekapitulace stavby'!K6</f>
        <v>Vestavba učeben do půdního prostoru ZŠ Podharť</v>
      </c>
      <c r="F7" s="31"/>
      <c r="G7" s="31"/>
      <c r="H7" s="31"/>
      <c r="I7" s="119"/>
      <c r="L7" s="21"/>
      <c r="AZ7" s="120" t="s">
        <v>112</v>
      </c>
      <c r="BA7" s="120" t="s">
        <v>113</v>
      </c>
      <c r="BB7" s="120" t="s">
        <v>1</v>
      </c>
      <c r="BC7" s="120" t="s">
        <v>114</v>
      </c>
      <c r="BD7" s="120" t="s">
        <v>87</v>
      </c>
    </row>
    <row r="8" s="2" customFormat="1" ht="12" customHeight="1">
      <c r="A8" s="37"/>
      <c r="B8" s="38"/>
      <c r="C8" s="37"/>
      <c r="D8" s="31" t="s">
        <v>115</v>
      </c>
      <c r="E8" s="37"/>
      <c r="F8" s="37"/>
      <c r="G8" s="37"/>
      <c r="H8" s="37"/>
      <c r="I8" s="124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Z8" s="120" t="s">
        <v>116</v>
      </c>
      <c r="BA8" s="120" t="s">
        <v>117</v>
      </c>
      <c r="BB8" s="120" t="s">
        <v>1</v>
      </c>
      <c r="BC8" s="120" t="s">
        <v>118</v>
      </c>
      <c r="BD8" s="120" t="s">
        <v>87</v>
      </c>
    </row>
    <row r="9" s="2" customFormat="1" ht="27" customHeight="1">
      <c r="A9" s="37"/>
      <c r="B9" s="38"/>
      <c r="C9" s="37"/>
      <c r="D9" s="37"/>
      <c r="E9" s="66" t="s">
        <v>119</v>
      </c>
      <c r="F9" s="37"/>
      <c r="G9" s="37"/>
      <c r="H9" s="37"/>
      <c r="I9" s="124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Z9" s="120" t="s">
        <v>120</v>
      </c>
      <c r="BA9" s="120" t="s">
        <v>121</v>
      </c>
      <c r="BB9" s="120" t="s">
        <v>1</v>
      </c>
      <c r="BC9" s="120" t="s">
        <v>122</v>
      </c>
      <c r="BD9" s="120" t="s">
        <v>87</v>
      </c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124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Z10" s="120" t="s">
        <v>123</v>
      </c>
      <c r="BA10" s="120" t="s">
        <v>124</v>
      </c>
      <c r="BB10" s="120" t="s">
        <v>1</v>
      </c>
      <c r="BC10" s="120" t="s">
        <v>125</v>
      </c>
      <c r="BD10" s="120" t="s">
        <v>87</v>
      </c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1</v>
      </c>
      <c r="G11" s="37"/>
      <c r="H11" s="37"/>
      <c r="I11" s="125" t="s">
        <v>20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Z11" s="120" t="s">
        <v>126</v>
      </c>
      <c r="BA11" s="120" t="s">
        <v>127</v>
      </c>
      <c r="BB11" s="120" t="s">
        <v>1</v>
      </c>
      <c r="BC11" s="120" t="s">
        <v>128</v>
      </c>
      <c r="BD11" s="120" t="s">
        <v>87</v>
      </c>
    </row>
    <row r="12" s="2" customFormat="1" ht="12" customHeight="1">
      <c r="A12" s="37"/>
      <c r="B12" s="38"/>
      <c r="C12" s="37"/>
      <c r="D12" s="31" t="s">
        <v>21</v>
      </c>
      <c r="E12" s="37"/>
      <c r="F12" s="26" t="s">
        <v>22</v>
      </c>
      <c r="G12" s="37"/>
      <c r="H12" s="37"/>
      <c r="I12" s="125" t="s">
        <v>23</v>
      </c>
      <c r="J12" s="68" t="str">
        <f>'Rekapitulace stavby'!AN8</f>
        <v>23. 1. 2020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Z12" s="120" t="s">
        <v>129</v>
      </c>
      <c r="BA12" s="120" t="s">
        <v>130</v>
      </c>
      <c r="BB12" s="120" t="s">
        <v>1</v>
      </c>
      <c r="BC12" s="120" t="s">
        <v>131</v>
      </c>
      <c r="BD12" s="120" t="s">
        <v>87</v>
      </c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124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27</v>
      </c>
      <c r="E14" s="37"/>
      <c r="F14" s="37"/>
      <c r="G14" s="37"/>
      <c r="H14" s="37"/>
      <c r="I14" s="125" t="s">
        <v>28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29</v>
      </c>
      <c r="F15" s="37"/>
      <c r="G15" s="37"/>
      <c r="H15" s="37"/>
      <c r="I15" s="125" t="s">
        <v>30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124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31</v>
      </c>
      <c r="E17" s="37"/>
      <c r="F17" s="37"/>
      <c r="G17" s="37"/>
      <c r="H17" s="37"/>
      <c r="I17" s="125" t="s">
        <v>28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125" t="s">
        <v>30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124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33</v>
      </c>
      <c r="E20" s="37"/>
      <c r="F20" s="37"/>
      <c r="G20" s="37"/>
      <c r="H20" s="37"/>
      <c r="I20" s="125" t="s">
        <v>28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34</v>
      </c>
      <c r="F21" s="37"/>
      <c r="G21" s="37"/>
      <c r="H21" s="37"/>
      <c r="I21" s="125" t="s">
        <v>30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124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36</v>
      </c>
      <c r="E23" s="37"/>
      <c r="F23" s="37"/>
      <c r="G23" s="37"/>
      <c r="H23" s="37"/>
      <c r="I23" s="125" t="s">
        <v>28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37</v>
      </c>
      <c r="F24" s="37"/>
      <c r="G24" s="37"/>
      <c r="H24" s="37"/>
      <c r="I24" s="125" t="s">
        <v>30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124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38</v>
      </c>
      <c r="E26" s="37"/>
      <c r="F26" s="37"/>
      <c r="G26" s="37"/>
      <c r="H26" s="37"/>
      <c r="I26" s="124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6"/>
      <c r="B27" s="127"/>
      <c r="C27" s="126"/>
      <c r="D27" s="126"/>
      <c r="E27" s="35" t="s">
        <v>1</v>
      </c>
      <c r="F27" s="35"/>
      <c r="G27" s="35"/>
      <c r="H27" s="35"/>
      <c r="I27" s="128"/>
      <c r="J27" s="126"/>
      <c r="K27" s="126"/>
      <c r="L27" s="129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124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130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31" t="s">
        <v>39</v>
      </c>
      <c r="E30" s="37"/>
      <c r="F30" s="37"/>
      <c r="G30" s="37"/>
      <c r="H30" s="37"/>
      <c r="I30" s="124"/>
      <c r="J30" s="95">
        <f>ROUND(J143, 0)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130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41</v>
      </c>
      <c r="G32" s="37"/>
      <c r="H32" s="37"/>
      <c r="I32" s="132" t="s">
        <v>40</v>
      </c>
      <c r="J32" s="42" t="s">
        <v>42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33" t="s">
        <v>43</v>
      </c>
      <c r="E33" s="31" t="s">
        <v>44</v>
      </c>
      <c r="F33" s="134">
        <f>ROUND((SUM(BE143:BE665)),  0)</f>
        <v>0</v>
      </c>
      <c r="G33" s="37"/>
      <c r="H33" s="37"/>
      <c r="I33" s="135">
        <v>0.20999999999999999</v>
      </c>
      <c r="J33" s="134">
        <f>ROUND(((SUM(BE143:BE665))*I33),  0)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45</v>
      </c>
      <c r="F34" s="134">
        <f>ROUND((SUM(BF143:BF665)),  0)</f>
        <v>0</v>
      </c>
      <c r="G34" s="37"/>
      <c r="H34" s="37"/>
      <c r="I34" s="135">
        <v>0.14999999999999999</v>
      </c>
      <c r="J34" s="134">
        <f>ROUND(((SUM(BF143:BF665))*I34),  0)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46</v>
      </c>
      <c r="F35" s="134">
        <f>ROUND((SUM(BG143:BG665)),  0)</f>
        <v>0</v>
      </c>
      <c r="G35" s="37"/>
      <c r="H35" s="37"/>
      <c r="I35" s="135">
        <v>0.20999999999999999</v>
      </c>
      <c r="J35" s="134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47</v>
      </c>
      <c r="F36" s="134">
        <f>ROUND((SUM(BH143:BH665)),  0)</f>
        <v>0</v>
      </c>
      <c r="G36" s="37"/>
      <c r="H36" s="37"/>
      <c r="I36" s="135">
        <v>0.14999999999999999</v>
      </c>
      <c r="J36" s="134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48</v>
      </c>
      <c r="F37" s="134">
        <f>ROUND((SUM(BI143:BI665)),  0)</f>
        <v>0</v>
      </c>
      <c r="G37" s="37"/>
      <c r="H37" s="37"/>
      <c r="I37" s="135">
        <v>0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124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36"/>
      <c r="D39" s="137" t="s">
        <v>49</v>
      </c>
      <c r="E39" s="80"/>
      <c r="F39" s="80"/>
      <c r="G39" s="138" t="s">
        <v>50</v>
      </c>
      <c r="H39" s="139" t="s">
        <v>51</v>
      </c>
      <c r="I39" s="140"/>
      <c r="J39" s="141">
        <f>SUM(J30:J37)</f>
        <v>0</v>
      </c>
      <c r="K39" s="142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124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I41" s="119"/>
      <c r="L41" s="21"/>
    </row>
    <row r="42" s="1" customFormat="1" ht="14.4" customHeight="1">
      <c r="B42" s="21"/>
      <c r="I42" s="119"/>
      <c r="L42" s="21"/>
    </row>
    <row r="43" s="1" customFormat="1" ht="14.4" customHeight="1">
      <c r="B43" s="21"/>
      <c r="I43" s="119"/>
      <c r="L43" s="21"/>
    </row>
    <row r="44" s="1" customFormat="1" ht="14.4" customHeight="1">
      <c r="B44" s="21"/>
      <c r="I44" s="119"/>
      <c r="L44" s="21"/>
    </row>
    <row r="45" s="1" customFormat="1" ht="14.4" customHeight="1">
      <c r="B45" s="21"/>
      <c r="I45" s="119"/>
      <c r="L45" s="21"/>
    </row>
    <row r="46" s="1" customFormat="1" ht="14.4" customHeight="1">
      <c r="B46" s="21"/>
      <c r="I46" s="119"/>
      <c r="L46" s="21"/>
    </row>
    <row r="47" s="1" customFormat="1" ht="14.4" customHeight="1">
      <c r="B47" s="21"/>
      <c r="I47" s="119"/>
      <c r="L47" s="21"/>
    </row>
    <row r="48" s="1" customFormat="1" ht="14.4" customHeight="1">
      <c r="B48" s="21"/>
      <c r="I48" s="119"/>
      <c r="L48" s="21"/>
    </row>
    <row r="49" s="1" customFormat="1" ht="14.4" customHeight="1">
      <c r="B49" s="21"/>
      <c r="I49" s="119"/>
      <c r="L49" s="21"/>
    </row>
    <row r="50" s="2" customFormat="1" ht="14.4" customHeight="1">
      <c r="B50" s="54"/>
      <c r="D50" s="55" t="s">
        <v>52</v>
      </c>
      <c r="E50" s="56"/>
      <c r="F50" s="56"/>
      <c r="G50" s="55" t="s">
        <v>53</v>
      </c>
      <c r="H50" s="56"/>
      <c r="I50" s="143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54</v>
      </c>
      <c r="E61" s="40"/>
      <c r="F61" s="144" t="s">
        <v>55</v>
      </c>
      <c r="G61" s="57" t="s">
        <v>54</v>
      </c>
      <c r="H61" s="40"/>
      <c r="I61" s="145"/>
      <c r="J61" s="146" t="s">
        <v>55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56</v>
      </c>
      <c r="E65" s="58"/>
      <c r="F65" s="58"/>
      <c r="G65" s="55" t="s">
        <v>57</v>
      </c>
      <c r="H65" s="58"/>
      <c r="I65" s="147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54</v>
      </c>
      <c r="E76" s="40"/>
      <c r="F76" s="144" t="s">
        <v>55</v>
      </c>
      <c r="G76" s="57" t="s">
        <v>54</v>
      </c>
      <c r="H76" s="40"/>
      <c r="I76" s="145"/>
      <c r="J76" s="146" t="s">
        <v>55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148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149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132</v>
      </c>
      <c r="D82" s="37"/>
      <c r="E82" s="37"/>
      <c r="F82" s="37"/>
      <c r="G82" s="37"/>
      <c r="H82" s="37"/>
      <c r="I82" s="124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124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124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3" t="str">
        <f>E7</f>
        <v>Vestavba učeben do půdního prostoru ZŠ Podharť</v>
      </c>
      <c r="F85" s="31"/>
      <c r="G85" s="31"/>
      <c r="H85" s="31"/>
      <c r="I85" s="124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115</v>
      </c>
      <c r="D86" s="37"/>
      <c r="E86" s="37"/>
      <c r="F86" s="37"/>
      <c r="G86" s="37"/>
      <c r="H86" s="37"/>
      <c r="I86" s="124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27" customHeight="1">
      <c r="A87" s="37"/>
      <c r="B87" s="38"/>
      <c r="C87" s="37"/>
      <c r="D87" s="37"/>
      <c r="E87" s="66" t="str">
        <f>E9</f>
        <v>1 - Vestavba učeben do půdního prostoru ZŠ Podharť - stavební část</v>
      </c>
      <c r="F87" s="37"/>
      <c r="G87" s="37"/>
      <c r="H87" s="37"/>
      <c r="I87" s="124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124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7"/>
      <c r="E89" s="37"/>
      <c r="F89" s="26" t="str">
        <f>F12</f>
        <v>Dvůr Králové n. L.</v>
      </c>
      <c r="G89" s="37"/>
      <c r="H89" s="37"/>
      <c r="I89" s="125" t="s">
        <v>23</v>
      </c>
      <c r="J89" s="68" t="str">
        <f>IF(J12="","",J12)</f>
        <v>23. 1. 2020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124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3.05" customHeight="1">
      <c r="A91" s="37"/>
      <c r="B91" s="38"/>
      <c r="C91" s="31" t="s">
        <v>27</v>
      </c>
      <c r="D91" s="37"/>
      <c r="E91" s="37"/>
      <c r="F91" s="26" t="str">
        <f>E15</f>
        <v>Město Dvůr Králové n. L., Nám. TGM 38</v>
      </c>
      <c r="G91" s="37"/>
      <c r="H91" s="37"/>
      <c r="I91" s="125" t="s">
        <v>33</v>
      </c>
      <c r="J91" s="35" t="str">
        <f>E21</f>
        <v>Projektis spol. s r.o., Legionářská 561/2, D.K.n.L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31</v>
      </c>
      <c r="D92" s="37"/>
      <c r="E92" s="37"/>
      <c r="F92" s="26" t="str">
        <f>IF(E18="","",E18)</f>
        <v>Vyplň údaj</v>
      </c>
      <c r="G92" s="37"/>
      <c r="H92" s="37"/>
      <c r="I92" s="125" t="s">
        <v>36</v>
      </c>
      <c r="J92" s="35" t="str">
        <f>E24</f>
        <v>ing. V. Švehla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124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50" t="s">
        <v>133</v>
      </c>
      <c r="D94" s="136"/>
      <c r="E94" s="136"/>
      <c r="F94" s="136"/>
      <c r="G94" s="136"/>
      <c r="H94" s="136"/>
      <c r="I94" s="151"/>
      <c r="J94" s="152" t="s">
        <v>134</v>
      </c>
      <c r="K94" s="136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124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53" t="s">
        <v>135</v>
      </c>
      <c r="D96" s="37"/>
      <c r="E96" s="37"/>
      <c r="F96" s="37"/>
      <c r="G96" s="37"/>
      <c r="H96" s="37"/>
      <c r="I96" s="124"/>
      <c r="J96" s="95">
        <f>J143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136</v>
      </c>
    </row>
    <row r="97" s="9" customFormat="1" ht="24.96" customHeight="1">
      <c r="A97" s="9"/>
      <c r="B97" s="154"/>
      <c r="C97" s="9"/>
      <c r="D97" s="155" t="s">
        <v>137</v>
      </c>
      <c r="E97" s="156"/>
      <c r="F97" s="156"/>
      <c r="G97" s="156"/>
      <c r="H97" s="156"/>
      <c r="I97" s="157"/>
      <c r="J97" s="158">
        <f>J144</f>
        <v>0</v>
      </c>
      <c r="K97" s="9"/>
      <c r="L97" s="15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9"/>
      <c r="C98" s="10"/>
      <c r="D98" s="160" t="s">
        <v>138</v>
      </c>
      <c r="E98" s="161"/>
      <c r="F98" s="161"/>
      <c r="G98" s="161"/>
      <c r="H98" s="161"/>
      <c r="I98" s="162"/>
      <c r="J98" s="163">
        <f>J145</f>
        <v>0</v>
      </c>
      <c r="K98" s="10"/>
      <c r="L98" s="15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9"/>
      <c r="C99" s="10"/>
      <c r="D99" s="160" t="s">
        <v>139</v>
      </c>
      <c r="E99" s="161"/>
      <c r="F99" s="161"/>
      <c r="G99" s="161"/>
      <c r="H99" s="161"/>
      <c r="I99" s="162"/>
      <c r="J99" s="163">
        <f>J157</f>
        <v>0</v>
      </c>
      <c r="K99" s="10"/>
      <c r="L99" s="15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9"/>
      <c r="C100" s="10"/>
      <c r="D100" s="160" t="s">
        <v>140</v>
      </c>
      <c r="E100" s="161"/>
      <c r="F100" s="161"/>
      <c r="G100" s="161"/>
      <c r="H100" s="161"/>
      <c r="I100" s="162"/>
      <c r="J100" s="163">
        <f>J188</f>
        <v>0</v>
      </c>
      <c r="K100" s="10"/>
      <c r="L100" s="15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9"/>
      <c r="C101" s="10"/>
      <c r="D101" s="160" t="s">
        <v>141</v>
      </c>
      <c r="E101" s="161"/>
      <c r="F101" s="161"/>
      <c r="G101" s="161"/>
      <c r="H101" s="161"/>
      <c r="I101" s="162"/>
      <c r="J101" s="163">
        <f>J203</f>
        <v>0</v>
      </c>
      <c r="K101" s="10"/>
      <c r="L101" s="15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9"/>
      <c r="C102" s="10"/>
      <c r="D102" s="160" t="s">
        <v>142</v>
      </c>
      <c r="E102" s="161"/>
      <c r="F102" s="161"/>
      <c r="G102" s="161"/>
      <c r="H102" s="161"/>
      <c r="I102" s="162"/>
      <c r="J102" s="163">
        <f>J260</f>
        <v>0</v>
      </c>
      <c r="K102" s="10"/>
      <c r="L102" s="15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9"/>
      <c r="C103" s="10"/>
      <c r="D103" s="160" t="s">
        <v>143</v>
      </c>
      <c r="E103" s="161"/>
      <c r="F103" s="161"/>
      <c r="G103" s="161"/>
      <c r="H103" s="161"/>
      <c r="I103" s="162"/>
      <c r="J103" s="163">
        <f>J268</f>
        <v>0</v>
      </c>
      <c r="K103" s="10"/>
      <c r="L103" s="15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54"/>
      <c r="C104" s="9"/>
      <c r="D104" s="155" t="s">
        <v>144</v>
      </c>
      <c r="E104" s="156"/>
      <c r="F104" s="156"/>
      <c r="G104" s="156"/>
      <c r="H104" s="156"/>
      <c r="I104" s="157"/>
      <c r="J104" s="158">
        <f>J270</f>
        <v>0</v>
      </c>
      <c r="K104" s="9"/>
      <c r="L104" s="15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59"/>
      <c r="C105" s="10"/>
      <c r="D105" s="160" t="s">
        <v>145</v>
      </c>
      <c r="E105" s="161"/>
      <c r="F105" s="161"/>
      <c r="G105" s="161"/>
      <c r="H105" s="161"/>
      <c r="I105" s="162"/>
      <c r="J105" s="163">
        <f>J271</f>
        <v>0</v>
      </c>
      <c r="K105" s="10"/>
      <c r="L105" s="15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9"/>
      <c r="C106" s="10"/>
      <c r="D106" s="160" t="s">
        <v>146</v>
      </c>
      <c r="E106" s="161"/>
      <c r="F106" s="161"/>
      <c r="G106" s="161"/>
      <c r="H106" s="161"/>
      <c r="I106" s="162"/>
      <c r="J106" s="163">
        <f>J281</f>
        <v>0</v>
      </c>
      <c r="K106" s="10"/>
      <c r="L106" s="15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9"/>
      <c r="C107" s="10"/>
      <c r="D107" s="160" t="s">
        <v>147</v>
      </c>
      <c r="E107" s="161"/>
      <c r="F107" s="161"/>
      <c r="G107" s="161"/>
      <c r="H107" s="161"/>
      <c r="I107" s="162"/>
      <c r="J107" s="163">
        <f>J293</f>
        <v>0</v>
      </c>
      <c r="K107" s="10"/>
      <c r="L107" s="15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9"/>
      <c r="C108" s="10"/>
      <c r="D108" s="160" t="s">
        <v>148</v>
      </c>
      <c r="E108" s="161"/>
      <c r="F108" s="161"/>
      <c r="G108" s="161"/>
      <c r="H108" s="161"/>
      <c r="I108" s="162"/>
      <c r="J108" s="163">
        <f>J299</f>
        <v>0</v>
      </c>
      <c r="K108" s="10"/>
      <c r="L108" s="15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9"/>
      <c r="C109" s="10"/>
      <c r="D109" s="160" t="s">
        <v>149</v>
      </c>
      <c r="E109" s="161"/>
      <c r="F109" s="161"/>
      <c r="G109" s="161"/>
      <c r="H109" s="161"/>
      <c r="I109" s="162"/>
      <c r="J109" s="163">
        <f>J307</f>
        <v>0</v>
      </c>
      <c r="K109" s="10"/>
      <c r="L109" s="15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9"/>
      <c r="C110" s="10"/>
      <c r="D110" s="160" t="s">
        <v>150</v>
      </c>
      <c r="E110" s="161"/>
      <c r="F110" s="161"/>
      <c r="G110" s="161"/>
      <c r="H110" s="161"/>
      <c r="I110" s="162"/>
      <c r="J110" s="163">
        <f>J313</f>
        <v>0</v>
      </c>
      <c r="K110" s="10"/>
      <c r="L110" s="15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59"/>
      <c r="C111" s="10"/>
      <c r="D111" s="160" t="s">
        <v>151</v>
      </c>
      <c r="E111" s="161"/>
      <c r="F111" s="161"/>
      <c r="G111" s="161"/>
      <c r="H111" s="161"/>
      <c r="I111" s="162"/>
      <c r="J111" s="163">
        <f>J316</f>
        <v>0</v>
      </c>
      <c r="K111" s="10"/>
      <c r="L111" s="15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59"/>
      <c r="C112" s="10"/>
      <c r="D112" s="160" t="s">
        <v>152</v>
      </c>
      <c r="E112" s="161"/>
      <c r="F112" s="161"/>
      <c r="G112" s="161"/>
      <c r="H112" s="161"/>
      <c r="I112" s="162"/>
      <c r="J112" s="163">
        <f>J318</f>
        <v>0</v>
      </c>
      <c r="K112" s="10"/>
      <c r="L112" s="15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59"/>
      <c r="C113" s="10"/>
      <c r="D113" s="160" t="s">
        <v>153</v>
      </c>
      <c r="E113" s="161"/>
      <c r="F113" s="161"/>
      <c r="G113" s="161"/>
      <c r="H113" s="161"/>
      <c r="I113" s="162"/>
      <c r="J113" s="163">
        <f>J382</f>
        <v>0</v>
      </c>
      <c r="K113" s="10"/>
      <c r="L113" s="15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59"/>
      <c r="C114" s="10"/>
      <c r="D114" s="160" t="s">
        <v>154</v>
      </c>
      <c r="E114" s="161"/>
      <c r="F114" s="161"/>
      <c r="G114" s="161"/>
      <c r="H114" s="161"/>
      <c r="I114" s="162"/>
      <c r="J114" s="163">
        <f>J486</f>
        <v>0</v>
      </c>
      <c r="K114" s="10"/>
      <c r="L114" s="15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59"/>
      <c r="C115" s="10"/>
      <c r="D115" s="160" t="s">
        <v>155</v>
      </c>
      <c r="E115" s="161"/>
      <c r="F115" s="161"/>
      <c r="G115" s="161"/>
      <c r="H115" s="161"/>
      <c r="I115" s="162"/>
      <c r="J115" s="163">
        <f>J490</f>
        <v>0</v>
      </c>
      <c r="K115" s="10"/>
      <c r="L115" s="15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59"/>
      <c r="C116" s="10"/>
      <c r="D116" s="160" t="s">
        <v>156</v>
      </c>
      <c r="E116" s="161"/>
      <c r="F116" s="161"/>
      <c r="G116" s="161"/>
      <c r="H116" s="161"/>
      <c r="I116" s="162"/>
      <c r="J116" s="163">
        <f>J522</f>
        <v>0</v>
      </c>
      <c r="K116" s="10"/>
      <c r="L116" s="15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59"/>
      <c r="C117" s="10"/>
      <c r="D117" s="160" t="s">
        <v>157</v>
      </c>
      <c r="E117" s="161"/>
      <c r="F117" s="161"/>
      <c r="G117" s="161"/>
      <c r="H117" s="161"/>
      <c r="I117" s="162"/>
      <c r="J117" s="163">
        <f>J574</f>
        <v>0</v>
      </c>
      <c r="K117" s="10"/>
      <c r="L117" s="159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59"/>
      <c r="C118" s="10"/>
      <c r="D118" s="160" t="s">
        <v>158</v>
      </c>
      <c r="E118" s="161"/>
      <c r="F118" s="161"/>
      <c r="G118" s="161"/>
      <c r="H118" s="161"/>
      <c r="I118" s="162"/>
      <c r="J118" s="163">
        <f>J599</f>
        <v>0</v>
      </c>
      <c r="K118" s="10"/>
      <c r="L118" s="159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59"/>
      <c r="C119" s="10"/>
      <c r="D119" s="160" t="s">
        <v>159</v>
      </c>
      <c r="E119" s="161"/>
      <c r="F119" s="161"/>
      <c r="G119" s="161"/>
      <c r="H119" s="161"/>
      <c r="I119" s="162"/>
      <c r="J119" s="163">
        <f>J607</f>
        <v>0</v>
      </c>
      <c r="K119" s="10"/>
      <c r="L119" s="159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59"/>
      <c r="C120" s="10"/>
      <c r="D120" s="160" t="s">
        <v>160</v>
      </c>
      <c r="E120" s="161"/>
      <c r="F120" s="161"/>
      <c r="G120" s="161"/>
      <c r="H120" s="161"/>
      <c r="I120" s="162"/>
      <c r="J120" s="163">
        <f>J627</f>
        <v>0</v>
      </c>
      <c r="K120" s="10"/>
      <c r="L120" s="159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59"/>
      <c r="C121" s="10"/>
      <c r="D121" s="160" t="s">
        <v>161</v>
      </c>
      <c r="E121" s="161"/>
      <c r="F121" s="161"/>
      <c r="G121" s="161"/>
      <c r="H121" s="161"/>
      <c r="I121" s="162"/>
      <c r="J121" s="163">
        <f>J638</f>
        <v>0</v>
      </c>
      <c r="K121" s="10"/>
      <c r="L121" s="159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59"/>
      <c r="C122" s="10"/>
      <c r="D122" s="160" t="s">
        <v>162</v>
      </c>
      <c r="E122" s="161"/>
      <c r="F122" s="161"/>
      <c r="G122" s="161"/>
      <c r="H122" s="161"/>
      <c r="I122" s="162"/>
      <c r="J122" s="163">
        <f>J648</f>
        <v>0</v>
      </c>
      <c r="K122" s="10"/>
      <c r="L122" s="159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59"/>
      <c r="C123" s="10"/>
      <c r="D123" s="160" t="s">
        <v>163</v>
      </c>
      <c r="E123" s="161"/>
      <c r="F123" s="161"/>
      <c r="G123" s="161"/>
      <c r="H123" s="161"/>
      <c r="I123" s="162"/>
      <c r="J123" s="163">
        <f>J662</f>
        <v>0</v>
      </c>
      <c r="K123" s="10"/>
      <c r="L123" s="159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2" customFormat="1" ht="21.84" customHeight="1">
      <c r="A124" s="37"/>
      <c r="B124" s="38"/>
      <c r="C124" s="37"/>
      <c r="D124" s="37"/>
      <c r="E124" s="37"/>
      <c r="F124" s="37"/>
      <c r="G124" s="37"/>
      <c r="H124" s="37"/>
      <c r="I124" s="124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59"/>
      <c r="C125" s="60"/>
      <c r="D125" s="60"/>
      <c r="E125" s="60"/>
      <c r="F125" s="60"/>
      <c r="G125" s="60"/>
      <c r="H125" s="60"/>
      <c r="I125" s="148"/>
      <c r="J125" s="60"/>
      <c r="K125" s="60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9" s="2" customFormat="1" ht="6.96" customHeight="1">
      <c r="A129" s="37"/>
      <c r="B129" s="61"/>
      <c r="C129" s="62"/>
      <c r="D129" s="62"/>
      <c r="E129" s="62"/>
      <c r="F129" s="62"/>
      <c r="G129" s="62"/>
      <c r="H129" s="62"/>
      <c r="I129" s="149"/>
      <c r="J129" s="62"/>
      <c r="K129" s="62"/>
      <c r="L129" s="54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24.96" customHeight="1">
      <c r="A130" s="37"/>
      <c r="B130" s="38"/>
      <c r="C130" s="22" t="s">
        <v>164</v>
      </c>
      <c r="D130" s="37"/>
      <c r="E130" s="37"/>
      <c r="F130" s="37"/>
      <c r="G130" s="37"/>
      <c r="H130" s="37"/>
      <c r="I130" s="124"/>
      <c r="J130" s="37"/>
      <c r="K130" s="37"/>
      <c r="L130" s="54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6.96" customHeight="1">
      <c r="A131" s="37"/>
      <c r="B131" s="38"/>
      <c r="C131" s="37"/>
      <c r="D131" s="37"/>
      <c r="E131" s="37"/>
      <c r="F131" s="37"/>
      <c r="G131" s="37"/>
      <c r="H131" s="37"/>
      <c r="I131" s="124"/>
      <c r="J131" s="37"/>
      <c r="K131" s="37"/>
      <c r="L131" s="54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2" customHeight="1">
      <c r="A132" s="37"/>
      <c r="B132" s="38"/>
      <c r="C132" s="31" t="s">
        <v>17</v>
      </c>
      <c r="D132" s="37"/>
      <c r="E132" s="37"/>
      <c r="F132" s="37"/>
      <c r="G132" s="37"/>
      <c r="H132" s="37"/>
      <c r="I132" s="124"/>
      <c r="J132" s="37"/>
      <c r="K132" s="37"/>
      <c r="L132" s="54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6.5" customHeight="1">
      <c r="A133" s="37"/>
      <c r="B133" s="38"/>
      <c r="C133" s="37"/>
      <c r="D133" s="37"/>
      <c r="E133" s="123" t="str">
        <f>E7</f>
        <v>Vestavba učeben do půdního prostoru ZŠ Podharť</v>
      </c>
      <c r="F133" s="31"/>
      <c r="G133" s="31"/>
      <c r="H133" s="31"/>
      <c r="I133" s="124"/>
      <c r="J133" s="37"/>
      <c r="K133" s="37"/>
      <c r="L133" s="54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2" customHeight="1">
      <c r="A134" s="37"/>
      <c r="B134" s="38"/>
      <c r="C134" s="31" t="s">
        <v>115</v>
      </c>
      <c r="D134" s="37"/>
      <c r="E134" s="37"/>
      <c r="F134" s="37"/>
      <c r="G134" s="37"/>
      <c r="H134" s="37"/>
      <c r="I134" s="124"/>
      <c r="J134" s="37"/>
      <c r="K134" s="37"/>
      <c r="L134" s="54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27" customHeight="1">
      <c r="A135" s="37"/>
      <c r="B135" s="38"/>
      <c r="C135" s="37"/>
      <c r="D135" s="37"/>
      <c r="E135" s="66" t="str">
        <f>E9</f>
        <v>1 - Vestavba učeben do půdního prostoru ZŠ Podharť - stavební část</v>
      </c>
      <c r="F135" s="37"/>
      <c r="G135" s="37"/>
      <c r="H135" s="37"/>
      <c r="I135" s="124"/>
      <c r="J135" s="37"/>
      <c r="K135" s="37"/>
      <c r="L135" s="54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2" customFormat="1" ht="6.96" customHeight="1">
      <c r="A136" s="37"/>
      <c r="B136" s="38"/>
      <c r="C136" s="37"/>
      <c r="D136" s="37"/>
      <c r="E136" s="37"/>
      <c r="F136" s="37"/>
      <c r="G136" s="37"/>
      <c r="H136" s="37"/>
      <c r="I136" s="124"/>
      <c r="J136" s="37"/>
      <c r="K136" s="37"/>
      <c r="L136" s="54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  <row r="137" s="2" customFormat="1" ht="12" customHeight="1">
      <c r="A137" s="37"/>
      <c r="B137" s="38"/>
      <c r="C137" s="31" t="s">
        <v>21</v>
      </c>
      <c r="D137" s="37"/>
      <c r="E137" s="37"/>
      <c r="F137" s="26" t="str">
        <f>F12</f>
        <v>Dvůr Králové n. L.</v>
      </c>
      <c r="G137" s="37"/>
      <c r="H137" s="37"/>
      <c r="I137" s="125" t="s">
        <v>23</v>
      </c>
      <c r="J137" s="68" t="str">
        <f>IF(J12="","",J12)</f>
        <v>23. 1. 2020</v>
      </c>
      <c r="K137" s="37"/>
      <c r="L137" s="54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  <row r="138" s="2" customFormat="1" ht="6.96" customHeight="1">
      <c r="A138" s="37"/>
      <c r="B138" s="38"/>
      <c r="C138" s="37"/>
      <c r="D138" s="37"/>
      <c r="E138" s="37"/>
      <c r="F138" s="37"/>
      <c r="G138" s="37"/>
      <c r="H138" s="37"/>
      <c r="I138" s="124"/>
      <c r="J138" s="37"/>
      <c r="K138" s="37"/>
      <c r="L138" s="54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  <row r="139" s="2" customFormat="1" ht="43.05" customHeight="1">
      <c r="A139" s="37"/>
      <c r="B139" s="38"/>
      <c r="C139" s="31" t="s">
        <v>27</v>
      </c>
      <c r="D139" s="37"/>
      <c r="E139" s="37"/>
      <c r="F139" s="26" t="str">
        <f>E15</f>
        <v>Město Dvůr Králové n. L., Nám. TGM 38</v>
      </c>
      <c r="G139" s="37"/>
      <c r="H139" s="37"/>
      <c r="I139" s="125" t="s">
        <v>33</v>
      </c>
      <c r="J139" s="35" t="str">
        <f>E21</f>
        <v>Projektis spol. s r.o., Legionářská 561/2, D.K.n.L</v>
      </c>
      <c r="K139" s="37"/>
      <c r="L139" s="54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  <row r="140" s="2" customFormat="1" ht="15.15" customHeight="1">
      <c r="A140" s="37"/>
      <c r="B140" s="38"/>
      <c r="C140" s="31" t="s">
        <v>31</v>
      </c>
      <c r="D140" s="37"/>
      <c r="E140" s="37"/>
      <c r="F140" s="26" t="str">
        <f>IF(E18="","",E18)</f>
        <v>Vyplň údaj</v>
      </c>
      <c r="G140" s="37"/>
      <c r="H140" s="37"/>
      <c r="I140" s="125" t="s">
        <v>36</v>
      </c>
      <c r="J140" s="35" t="str">
        <f>E24</f>
        <v>ing. V. Švehla</v>
      </c>
      <c r="K140" s="37"/>
      <c r="L140" s="54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</row>
    <row r="141" s="2" customFormat="1" ht="10.32" customHeight="1">
      <c r="A141" s="37"/>
      <c r="B141" s="38"/>
      <c r="C141" s="37"/>
      <c r="D141" s="37"/>
      <c r="E141" s="37"/>
      <c r="F141" s="37"/>
      <c r="G141" s="37"/>
      <c r="H141" s="37"/>
      <c r="I141" s="124"/>
      <c r="J141" s="37"/>
      <c r="K141" s="37"/>
      <c r="L141" s="54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</row>
    <row r="142" s="11" customFormat="1" ht="29.28" customHeight="1">
      <c r="A142" s="164"/>
      <c r="B142" s="165"/>
      <c r="C142" s="166" t="s">
        <v>165</v>
      </c>
      <c r="D142" s="167" t="s">
        <v>64</v>
      </c>
      <c r="E142" s="167" t="s">
        <v>60</v>
      </c>
      <c r="F142" s="167" t="s">
        <v>61</v>
      </c>
      <c r="G142" s="167" t="s">
        <v>166</v>
      </c>
      <c r="H142" s="167" t="s">
        <v>167</v>
      </c>
      <c r="I142" s="168" t="s">
        <v>168</v>
      </c>
      <c r="J142" s="167" t="s">
        <v>134</v>
      </c>
      <c r="K142" s="169" t="s">
        <v>169</v>
      </c>
      <c r="L142" s="170"/>
      <c r="M142" s="85" t="s">
        <v>1</v>
      </c>
      <c r="N142" s="86" t="s">
        <v>43</v>
      </c>
      <c r="O142" s="86" t="s">
        <v>170</v>
      </c>
      <c r="P142" s="86" t="s">
        <v>171</v>
      </c>
      <c r="Q142" s="86" t="s">
        <v>172</v>
      </c>
      <c r="R142" s="86" t="s">
        <v>173</v>
      </c>
      <c r="S142" s="86" t="s">
        <v>174</v>
      </c>
      <c r="T142" s="87" t="s">
        <v>175</v>
      </c>
      <c r="U142" s="164"/>
      <c r="V142" s="164"/>
      <c r="W142" s="164"/>
      <c r="X142" s="164"/>
      <c r="Y142" s="164"/>
      <c r="Z142" s="164"/>
      <c r="AA142" s="164"/>
      <c r="AB142" s="164"/>
      <c r="AC142" s="164"/>
      <c r="AD142" s="164"/>
      <c r="AE142" s="164"/>
    </row>
    <row r="143" s="2" customFormat="1" ht="22.8" customHeight="1">
      <c r="A143" s="37"/>
      <c r="B143" s="38"/>
      <c r="C143" s="92" t="s">
        <v>176</v>
      </c>
      <c r="D143" s="37"/>
      <c r="E143" s="37"/>
      <c r="F143" s="37"/>
      <c r="G143" s="37"/>
      <c r="H143" s="37"/>
      <c r="I143" s="124"/>
      <c r="J143" s="171">
        <f>BK143</f>
        <v>0</v>
      </c>
      <c r="K143" s="37"/>
      <c r="L143" s="38"/>
      <c r="M143" s="88"/>
      <c r="N143" s="72"/>
      <c r="O143" s="89"/>
      <c r="P143" s="172">
        <f>P144+P270</f>
        <v>0</v>
      </c>
      <c r="Q143" s="89"/>
      <c r="R143" s="172">
        <f>R144+R270</f>
        <v>65.542119950491696</v>
      </c>
      <c r="S143" s="89"/>
      <c r="T143" s="173">
        <f>T144+T270</f>
        <v>68.835587000000004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8" t="s">
        <v>78</v>
      </c>
      <c r="AU143" s="18" t="s">
        <v>136</v>
      </c>
      <c r="BK143" s="174">
        <f>BK144+BK270</f>
        <v>0</v>
      </c>
    </row>
    <row r="144" s="12" customFormat="1" ht="25.92" customHeight="1">
      <c r="A144" s="12"/>
      <c r="B144" s="175"/>
      <c r="C144" s="12"/>
      <c r="D144" s="176" t="s">
        <v>78</v>
      </c>
      <c r="E144" s="177" t="s">
        <v>177</v>
      </c>
      <c r="F144" s="177" t="s">
        <v>178</v>
      </c>
      <c r="G144" s="12"/>
      <c r="H144" s="12"/>
      <c r="I144" s="178"/>
      <c r="J144" s="179">
        <f>BK144</f>
        <v>0</v>
      </c>
      <c r="K144" s="12"/>
      <c r="L144" s="175"/>
      <c r="M144" s="180"/>
      <c r="N144" s="181"/>
      <c r="O144" s="181"/>
      <c r="P144" s="182">
        <f>P145+P157+P188+P203+P260+P268</f>
        <v>0</v>
      </c>
      <c r="Q144" s="181"/>
      <c r="R144" s="182">
        <f>R145+R157+R188+R203+R260+R268</f>
        <v>36.788061866580897</v>
      </c>
      <c r="S144" s="181"/>
      <c r="T144" s="183">
        <f>T145+T157+T188+T203+T260+T268</f>
        <v>54.40976400000001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76" t="s">
        <v>8</v>
      </c>
      <c r="AT144" s="184" t="s">
        <v>78</v>
      </c>
      <c r="AU144" s="184" t="s">
        <v>79</v>
      </c>
      <c r="AY144" s="176" t="s">
        <v>179</v>
      </c>
      <c r="BK144" s="185">
        <f>BK145+BK157+BK188+BK203+BK260+BK268</f>
        <v>0</v>
      </c>
    </row>
    <row r="145" s="12" customFormat="1" ht="22.8" customHeight="1">
      <c r="A145" s="12"/>
      <c r="B145" s="175"/>
      <c r="C145" s="12"/>
      <c r="D145" s="176" t="s">
        <v>78</v>
      </c>
      <c r="E145" s="186" t="s">
        <v>90</v>
      </c>
      <c r="F145" s="186" t="s">
        <v>180</v>
      </c>
      <c r="G145" s="12"/>
      <c r="H145" s="12"/>
      <c r="I145" s="178"/>
      <c r="J145" s="187">
        <f>BK145</f>
        <v>0</v>
      </c>
      <c r="K145" s="12"/>
      <c r="L145" s="175"/>
      <c r="M145" s="180"/>
      <c r="N145" s="181"/>
      <c r="O145" s="181"/>
      <c r="P145" s="182">
        <f>SUM(P146:P156)</f>
        <v>0</v>
      </c>
      <c r="Q145" s="181"/>
      <c r="R145" s="182">
        <f>SUM(R146:R156)</f>
        <v>1.1135413400000003</v>
      </c>
      <c r="S145" s="181"/>
      <c r="T145" s="183">
        <f>SUM(T146:T156)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76" t="s">
        <v>8</v>
      </c>
      <c r="AT145" s="184" t="s">
        <v>78</v>
      </c>
      <c r="AU145" s="184" t="s">
        <v>8</v>
      </c>
      <c r="AY145" s="176" t="s">
        <v>179</v>
      </c>
      <c r="BK145" s="185">
        <f>SUM(BK146:BK156)</f>
        <v>0</v>
      </c>
    </row>
    <row r="146" s="2" customFormat="1" ht="16.5" customHeight="1">
      <c r="A146" s="37"/>
      <c r="B146" s="188"/>
      <c r="C146" s="189" t="s">
        <v>8</v>
      </c>
      <c r="D146" s="189" t="s">
        <v>181</v>
      </c>
      <c r="E146" s="190" t="s">
        <v>182</v>
      </c>
      <c r="F146" s="191" t="s">
        <v>183</v>
      </c>
      <c r="G146" s="192" t="s">
        <v>184</v>
      </c>
      <c r="H146" s="193">
        <v>0.51700000000000002</v>
      </c>
      <c r="I146" s="194"/>
      <c r="J146" s="195">
        <f>ROUND(I146*H146,0)</f>
        <v>0</v>
      </c>
      <c r="K146" s="191" t="s">
        <v>185</v>
      </c>
      <c r="L146" s="38"/>
      <c r="M146" s="196" t="s">
        <v>1</v>
      </c>
      <c r="N146" s="197" t="s">
        <v>44</v>
      </c>
      <c r="O146" s="76"/>
      <c r="P146" s="198">
        <f>O146*H146</f>
        <v>0</v>
      </c>
      <c r="Q146" s="198">
        <v>1.94302</v>
      </c>
      <c r="R146" s="198">
        <f>Q146*H146</f>
        <v>1.0045413400000001</v>
      </c>
      <c r="S146" s="198">
        <v>0</v>
      </c>
      <c r="T146" s="19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00" t="s">
        <v>93</v>
      </c>
      <c r="AT146" s="200" t="s">
        <v>181</v>
      </c>
      <c r="AU146" s="200" t="s">
        <v>87</v>
      </c>
      <c r="AY146" s="18" t="s">
        <v>179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18" t="s">
        <v>8</v>
      </c>
      <c r="BK146" s="201">
        <f>ROUND(I146*H146,0)</f>
        <v>0</v>
      </c>
      <c r="BL146" s="18" t="s">
        <v>93</v>
      </c>
      <c r="BM146" s="200" t="s">
        <v>186</v>
      </c>
    </row>
    <row r="147" s="13" customFormat="1">
      <c r="A147" s="13"/>
      <c r="B147" s="202"/>
      <c r="C147" s="13"/>
      <c r="D147" s="203" t="s">
        <v>187</v>
      </c>
      <c r="E147" s="204" t="s">
        <v>1</v>
      </c>
      <c r="F147" s="205" t="s">
        <v>188</v>
      </c>
      <c r="G147" s="13"/>
      <c r="H147" s="206">
        <v>0.063</v>
      </c>
      <c r="I147" s="207"/>
      <c r="J147" s="13"/>
      <c r="K147" s="13"/>
      <c r="L147" s="202"/>
      <c r="M147" s="208"/>
      <c r="N147" s="209"/>
      <c r="O147" s="209"/>
      <c r="P147" s="209"/>
      <c r="Q147" s="209"/>
      <c r="R147" s="209"/>
      <c r="S147" s="209"/>
      <c r="T147" s="21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04" t="s">
        <v>187</v>
      </c>
      <c r="AU147" s="204" t="s">
        <v>87</v>
      </c>
      <c r="AV147" s="13" t="s">
        <v>87</v>
      </c>
      <c r="AW147" s="13" t="s">
        <v>35</v>
      </c>
      <c r="AX147" s="13" t="s">
        <v>79</v>
      </c>
      <c r="AY147" s="204" t="s">
        <v>179</v>
      </c>
    </row>
    <row r="148" s="13" customFormat="1">
      <c r="A148" s="13"/>
      <c r="B148" s="202"/>
      <c r="C148" s="13"/>
      <c r="D148" s="203" t="s">
        <v>187</v>
      </c>
      <c r="E148" s="204" t="s">
        <v>1</v>
      </c>
      <c r="F148" s="205" t="s">
        <v>189</v>
      </c>
      <c r="G148" s="13"/>
      <c r="H148" s="206">
        <v>0.45400000000000001</v>
      </c>
      <c r="I148" s="207"/>
      <c r="J148" s="13"/>
      <c r="K148" s="13"/>
      <c r="L148" s="202"/>
      <c r="M148" s="208"/>
      <c r="N148" s="209"/>
      <c r="O148" s="209"/>
      <c r="P148" s="209"/>
      <c r="Q148" s="209"/>
      <c r="R148" s="209"/>
      <c r="S148" s="209"/>
      <c r="T148" s="21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04" t="s">
        <v>187</v>
      </c>
      <c r="AU148" s="204" t="s">
        <v>87</v>
      </c>
      <c r="AV148" s="13" t="s">
        <v>87</v>
      </c>
      <c r="AW148" s="13" t="s">
        <v>35</v>
      </c>
      <c r="AX148" s="13" t="s">
        <v>79</v>
      </c>
      <c r="AY148" s="204" t="s">
        <v>179</v>
      </c>
    </row>
    <row r="149" s="14" customFormat="1">
      <c r="A149" s="14"/>
      <c r="B149" s="211"/>
      <c r="C149" s="14"/>
      <c r="D149" s="203" t="s">
        <v>187</v>
      </c>
      <c r="E149" s="212" t="s">
        <v>1</v>
      </c>
      <c r="F149" s="213" t="s">
        <v>190</v>
      </c>
      <c r="G149" s="14"/>
      <c r="H149" s="214">
        <v>0.51700000000000002</v>
      </c>
      <c r="I149" s="215"/>
      <c r="J149" s="14"/>
      <c r="K149" s="14"/>
      <c r="L149" s="211"/>
      <c r="M149" s="216"/>
      <c r="N149" s="217"/>
      <c r="O149" s="217"/>
      <c r="P149" s="217"/>
      <c r="Q149" s="217"/>
      <c r="R149" s="217"/>
      <c r="S149" s="217"/>
      <c r="T149" s="21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12" t="s">
        <v>187</v>
      </c>
      <c r="AU149" s="212" t="s">
        <v>87</v>
      </c>
      <c r="AV149" s="14" t="s">
        <v>90</v>
      </c>
      <c r="AW149" s="14" t="s">
        <v>35</v>
      </c>
      <c r="AX149" s="14" t="s">
        <v>8</v>
      </c>
      <c r="AY149" s="212" t="s">
        <v>179</v>
      </c>
    </row>
    <row r="150" s="2" customFormat="1" ht="24" customHeight="1">
      <c r="A150" s="37"/>
      <c r="B150" s="188"/>
      <c r="C150" s="189" t="s">
        <v>87</v>
      </c>
      <c r="D150" s="189" t="s">
        <v>181</v>
      </c>
      <c r="E150" s="190" t="s">
        <v>191</v>
      </c>
      <c r="F150" s="191" t="s">
        <v>192</v>
      </c>
      <c r="G150" s="192" t="s">
        <v>193</v>
      </c>
      <c r="H150" s="193">
        <v>0.078</v>
      </c>
      <c r="I150" s="194"/>
      <c r="J150" s="195">
        <f>ROUND(I150*H150,0)</f>
        <v>0</v>
      </c>
      <c r="K150" s="191" t="s">
        <v>185</v>
      </c>
      <c r="L150" s="38"/>
      <c r="M150" s="196" t="s">
        <v>1</v>
      </c>
      <c r="N150" s="197" t="s">
        <v>44</v>
      </c>
      <c r="O150" s="76"/>
      <c r="P150" s="198">
        <f>O150*H150</f>
        <v>0</v>
      </c>
      <c r="Q150" s="198">
        <v>1.0900000000000001</v>
      </c>
      <c r="R150" s="198">
        <f>Q150*H150</f>
        <v>0.085020000000000012</v>
      </c>
      <c r="S150" s="198">
        <v>0</v>
      </c>
      <c r="T150" s="19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00" t="s">
        <v>93</v>
      </c>
      <c r="AT150" s="200" t="s">
        <v>181</v>
      </c>
      <c r="AU150" s="200" t="s">
        <v>87</v>
      </c>
      <c r="AY150" s="18" t="s">
        <v>179</v>
      </c>
      <c r="BE150" s="201">
        <f>IF(N150="základní",J150,0)</f>
        <v>0</v>
      </c>
      <c r="BF150" s="201">
        <f>IF(N150="snížená",J150,0)</f>
        <v>0</v>
      </c>
      <c r="BG150" s="201">
        <f>IF(N150="zákl. přenesená",J150,0)</f>
        <v>0</v>
      </c>
      <c r="BH150" s="201">
        <f>IF(N150="sníž. přenesená",J150,0)</f>
        <v>0</v>
      </c>
      <c r="BI150" s="201">
        <f>IF(N150="nulová",J150,0)</f>
        <v>0</v>
      </c>
      <c r="BJ150" s="18" t="s">
        <v>8</v>
      </c>
      <c r="BK150" s="201">
        <f>ROUND(I150*H150,0)</f>
        <v>0</v>
      </c>
      <c r="BL150" s="18" t="s">
        <v>93</v>
      </c>
      <c r="BM150" s="200" t="s">
        <v>194</v>
      </c>
    </row>
    <row r="151" s="13" customFormat="1">
      <c r="A151" s="13"/>
      <c r="B151" s="202"/>
      <c r="C151" s="13"/>
      <c r="D151" s="203" t="s">
        <v>187</v>
      </c>
      <c r="E151" s="204" t="s">
        <v>1</v>
      </c>
      <c r="F151" s="205" t="s">
        <v>195</v>
      </c>
      <c r="G151" s="13"/>
      <c r="H151" s="206">
        <v>0.031</v>
      </c>
      <c r="I151" s="207"/>
      <c r="J151" s="13"/>
      <c r="K151" s="13"/>
      <c r="L151" s="202"/>
      <c r="M151" s="208"/>
      <c r="N151" s="209"/>
      <c r="O151" s="209"/>
      <c r="P151" s="209"/>
      <c r="Q151" s="209"/>
      <c r="R151" s="209"/>
      <c r="S151" s="209"/>
      <c r="T151" s="21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04" t="s">
        <v>187</v>
      </c>
      <c r="AU151" s="204" t="s">
        <v>87</v>
      </c>
      <c r="AV151" s="13" t="s">
        <v>87</v>
      </c>
      <c r="AW151" s="13" t="s">
        <v>35</v>
      </c>
      <c r="AX151" s="13" t="s">
        <v>79</v>
      </c>
      <c r="AY151" s="204" t="s">
        <v>179</v>
      </c>
    </row>
    <row r="152" s="13" customFormat="1">
      <c r="A152" s="13"/>
      <c r="B152" s="202"/>
      <c r="C152" s="13"/>
      <c r="D152" s="203" t="s">
        <v>187</v>
      </c>
      <c r="E152" s="204" t="s">
        <v>1</v>
      </c>
      <c r="F152" s="205" t="s">
        <v>196</v>
      </c>
      <c r="G152" s="13"/>
      <c r="H152" s="206">
        <v>0.042999999999999997</v>
      </c>
      <c r="I152" s="207"/>
      <c r="J152" s="13"/>
      <c r="K152" s="13"/>
      <c r="L152" s="202"/>
      <c r="M152" s="208"/>
      <c r="N152" s="209"/>
      <c r="O152" s="209"/>
      <c r="P152" s="209"/>
      <c r="Q152" s="209"/>
      <c r="R152" s="209"/>
      <c r="S152" s="209"/>
      <c r="T152" s="21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04" t="s">
        <v>187</v>
      </c>
      <c r="AU152" s="204" t="s">
        <v>87</v>
      </c>
      <c r="AV152" s="13" t="s">
        <v>87</v>
      </c>
      <c r="AW152" s="13" t="s">
        <v>35</v>
      </c>
      <c r="AX152" s="13" t="s">
        <v>79</v>
      </c>
      <c r="AY152" s="204" t="s">
        <v>179</v>
      </c>
    </row>
    <row r="153" s="13" customFormat="1">
      <c r="A153" s="13"/>
      <c r="B153" s="202"/>
      <c r="C153" s="13"/>
      <c r="D153" s="203" t="s">
        <v>187</v>
      </c>
      <c r="E153" s="204" t="s">
        <v>1</v>
      </c>
      <c r="F153" s="205" t="s">
        <v>197</v>
      </c>
      <c r="G153" s="13"/>
      <c r="H153" s="206">
        <v>0.0040000000000000001</v>
      </c>
      <c r="I153" s="207"/>
      <c r="J153" s="13"/>
      <c r="K153" s="13"/>
      <c r="L153" s="202"/>
      <c r="M153" s="208"/>
      <c r="N153" s="209"/>
      <c r="O153" s="209"/>
      <c r="P153" s="209"/>
      <c r="Q153" s="209"/>
      <c r="R153" s="209"/>
      <c r="S153" s="209"/>
      <c r="T153" s="21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04" t="s">
        <v>187</v>
      </c>
      <c r="AU153" s="204" t="s">
        <v>87</v>
      </c>
      <c r="AV153" s="13" t="s">
        <v>87</v>
      </c>
      <c r="AW153" s="13" t="s">
        <v>35</v>
      </c>
      <c r="AX153" s="13" t="s">
        <v>79</v>
      </c>
      <c r="AY153" s="204" t="s">
        <v>179</v>
      </c>
    </row>
    <row r="154" s="14" customFormat="1">
      <c r="A154" s="14"/>
      <c r="B154" s="211"/>
      <c r="C154" s="14"/>
      <c r="D154" s="203" t="s">
        <v>187</v>
      </c>
      <c r="E154" s="212" t="s">
        <v>1</v>
      </c>
      <c r="F154" s="213" t="s">
        <v>190</v>
      </c>
      <c r="G154" s="14"/>
      <c r="H154" s="214">
        <v>0.078</v>
      </c>
      <c r="I154" s="215"/>
      <c r="J154" s="14"/>
      <c r="K154" s="14"/>
      <c r="L154" s="211"/>
      <c r="M154" s="216"/>
      <c r="N154" s="217"/>
      <c r="O154" s="217"/>
      <c r="P154" s="217"/>
      <c r="Q154" s="217"/>
      <c r="R154" s="217"/>
      <c r="S154" s="217"/>
      <c r="T154" s="21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12" t="s">
        <v>187</v>
      </c>
      <c r="AU154" s="212" t="s">
        <v>87</v>
      </c>
      <c r="AV154" s="14" t="s">
        <v>90</v>
      </c>
      <c r="AW154" s="14" t="s">
        <v>35</v>
      </c>
      <c r="AX154" s="14" t="s">
        <v>8</v>
      </c>
      <c r="AY154" s="212" t="s">
        <v>179</v>
      </c>
    </row>
    <row r="155" s="2" customFormat="1" ht="24" customHeight="1">
      <c r="A155" s="37"/>
      <c r="B155" s="188"/>
      <c r="C155" s="189" t="s">
        <v>90</v>
      </c>
      <c r="D155" s="189" t="s">
        <v>181</v>
      </c>
      <c r="E155" s="190" t="s">
        <v>198</v>
      </c>
      <c r="F155" s="191" t="s">
        <v>199</v>
      </c>
      <c r="G155" s="192" t="s">
        <v>193</v>
      </c>
      <c r="H155" s="193">
        <v>0.021999999999999999</v>
      </c>
      <c r="I155" s="194"/>
      <c r="J155" s="195">
        <f>ROUND(I155*H155,0)</f>
        <v>0</v>
      </c>
      <c r="K155" s="191" t="s">
        <v>185</v>
      </c>
      <c r="L155" s="38"/>
      <c r="M155" s="196" t="s">
        <v>1</v>
      </c>
      <c r="N155" s="197" t="s">
        <v>44</v>
      </c>
      <c r="O155" s="76"/>
      <c r="P155" s="198">
        <f>O155*H155</f>
        <v>0</v>
      </c>
      <c r="Q155" s="198">
        <v>1.0900000000000001</v>
      </c>
      <c r="R155" s="198">
        <f>Q155*H155</f>
        <v>0.023980000000000001</v>
      </c>
      <c r="S155" s="198">
        <v>0</v>
      </c>
      <c r="T155" s="19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00" t="s">
        <v>93</v>
      </c>
      <c r="AT155" s="200" t="s">
        <v>181</v>
      </c>
      <c r="AU155" s="200" t="s">
        <v>87</v>
      </c>
      <c r="AY155" s="18" t="s">
        <v>179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18" t="s">
        <v>8</v>
      </c>
      <c r="BK155" s="201">
        <f>ROUND(I155*H155,0)</f>
        <v>0</v>
      </c>
      <c r="BL155" s="18" t="s">
        <v>93</v>
      </c>
      <c r="BM155" s="200" t="s">
        <v>200</v>
      </c>
    </row>
    <row r="156" s="13" customFormat="1">
      <c r="A156" s="13"/>
      <c r="B156" s="202"/>
      <c r="C156" s="13"/>
      <c r="D156" s="203" t="s">
        <v>187</v>
      </c>
      <c r="E156" s="204" t="s">
        <v>1</v>
      </c>
      <c r="F156" s="205" t="s">
        <v>201</v>
      </c>
      <c r="G156" s="13"/>
      <c r="H156" s="206">
        <v>0.021999999999999999</v>
      </c>
      <c r="I156" s="207"/>
      <c r="J156" s="13"/>
      <c r="K156" s="13"/>
      <c r="L156" s="202"/>
      <c r="M156" s="208"/>
      <c r="N156" s="209"/>
      <c r="O156" s="209"/>
      <c r="P156" s="209"/>
      <c r="Q156" s="209"/>
      <c r="R156" s="209"/>
      <c r="S156" s="209"/>
      <c r="T156" s="21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04" t="s">
        <v>187</v>
      </c>
      <c r="AU156" s="204" t="s">
        <v>87</v>
      </c>
      <c r="AV156" s="13" t="s">
        <v>87</v>
      </c>
      <c r="AW156" s="13" t="s">
        <v>35</v>
      </c>
      <c r="AX156" s="13" t="s">
        <v>8</v>
      </c>
      <c r="AY156" s="204" t="s">
        <v>179</v>
      </c>
    </row>
    <row r="157" s="12" customFormat="1" ht="22.8" customHeight="1">
      <c r="A157" s="12"/>
      <c r="B157" s="175"/>
      <c r="C157" s="12"/>
      <c r="D157" s="176" t="s">
        <v>78</v>
      </c>
      <c r="E157" s="186" t="s">
        <v>93</v>
      </c>
      <c r="F157" s="186" t="s">
        <v>202</v>
      </c>
      <c r="G157" s="12"/>
      <c r="H157" s="12"/>
      <c r="I157" s="178"/>
      <c r="J157" s="187">
        <f>BK157</f>
        <v>0</v>
      </c>
      <c r="K157" s="12"/>
      <c r="L157" s="175"/>
      <c r="M157" s="180"/>
      <c r="N157" s="181"/>
      <c r="O157" s="181"/>
      <c r="P157" s="182">
        <f>SUM(P158:P187)</f>
        <v>0</v>
      </c>
      <c r="Q157" s="181"/>
      <c r="R157" s="182">
        <f>SUM(R158:R187)</f>
        <v>35.061248931580899</v>
      </c>
      <c r="S157" s="181"/>
      <c r="T157" s="183">
        <f>SUM(T158:T187)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76" t="s">
        <v>8</v>
      </c>
      <c r="AT157" s="184" t="s">
        <v>78</v>
      </c>
      <c r="AU157" s="184" t="s">
        <v>8</v>
      </c>
      <c r="AY157" s="176" t="s">
        <v>179</v>
      </c>
      <c r="BK157" s="185">
        <f>SUM(BK158:BK187)</f>
        <v>0</v>
      </c>
    </row>
    <row r="158" s="2" customFormat="1" ht="16.5" customHeight="1">
      <c r="A158" s="37"/>
      <c r="B158" s="188"/>
      <c r="C158" s="189" t="s">
        <v>93</v>
      </c>
      <c r="D158" s="189" t="s">
        <v>181</v>
      </c>
      <c r="E158" s="190" t="s">
        <v>203</v>
      </c>
      <c r="F158" s="191" t="s">
        <v>204</v>
      </c>
      <c r="G158" s="192" t="s">
        <v>184</v>
      </c>
      <c r="H158" s="193">
        <v>10.837999999999999</v>
      </c>
      <c r="I158" s="194"/>
      <c r="J158" s="195">
        <f>ROUND(I158*H158,0)</f>
        <v>0</v>
      </c>
      <c r="K158" s="191" t="s">
        <v>185</v>
      </c>
      <c r="L158" s="38"/>
      <c r="M158" s="196" t="s">
        <v>1</v>
      </c>
      <c r="N158" s="197" t="s">
        <v>44</v>
      </c>
      <c r="O158" s="76"/>
      <c r="P158" s="198">
        <f>O158*H158</f>
        <v>0</v>
      </c>
      <c r="Q158" s="198">
        <v>2.45343</v>
      </c>
      <c r="R158" s="198">
        <f>Q158*H158</f>
        <v>26.590274339999997</v>
      </c>
      <c r="S158" s="198">
        <v>0</v>
      </c>
      <c r="T158" s="19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00" t="s">
        <v>93</v>
      </c>
      <c r="AT158" s="200" t="s">
        <v>181</v>
      </c>
      <c r="AU158" s="200" t="s">
        <v>87</v>
      </c>
      <c r="AY158" s="18" t="s">
        <v>179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18" t="s">
        <v>8</v>
      </c>
      <c r="BK158" s="201">
        <f>ROUND(I158*H158,0)</f>
        <v>0</v>
      </c>
      <c r="BL158" s="18" t="s">
        <v>93</v>
      </c>
      <c r="BM158" s="200" t="s">
        <v>205</v>
      </c>
    </row>
    <row r="159" s="13" customFormat="1">
      <c r="A159" s="13"/>
      <c r="B159" s="202"/>
      <c r="C159" s="13"/>
      <c r="D159" s="203" t="s">
        <v>187</v>
      </c>
      <c r="E159" s="204" t="s">
        <v>1</v>
      </c>
      <c r="F159" s="205" t="s">
        <v>206</v>
      </c>
      <c r="G159" s="13"/>
      <c r="H159" s="206">
        <v>10.382999999999999</v>
      </c>
      <c r="I159" s="207"/>
      <c r="J159" s="13"/>
      <c r="K159" s="13"/>
      <c r="L159" s="202"/>
      <c r="M159" s="208"/>
      <c r="N159" s="209"/>
      <c r="O159" s="209"/>
      <c r="P159" s="209"/>
      <c r="Q159" s="209"/>
      <c r="R159" s="209"/>
      <c r="S159" s="209"/>
      <c r="T159" s="21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04" t="s">
        <v>187</v>
      </c>
      <c r="AU159" s="204" t="s">
        <v>87</v>
      </c>
      <c r="AV159" s="13" t="s">
        <v>87</v>
      </c>
      <c r="AW159" s="13" t="s">
        <v>35</v>
      </c>
      <c r="AX159" s="13" t="s">
        <v>79</v>
      </c>
      <c r="AY159" s="204" t="s">
        <v>179</v>
      </c>
    </row>
    <row r="160" s="14" customFormat="1">
      <c r="A160" s="14"/>
      <c r="B160" s="211"/>
      <c r="C160" s="14"/>
      <c r="D160" s="203" t="s">
        <v>187</v>
      </c>
      <c r="E160" s="212" t="s">
        <v>1</v>
      </c>
      <c r="F160" s="213" t="s">
        <v>207</v>
      </c>
      <c r="G160" s="14"/>
      <c r="H160" s="214">
        <v>10.382999999999999</v>
      </c>
      <c r="I160" s="215"/>
      <c r="J160" s="14"/>
      <c r="K160" s="14"/>
      <c r="L160" s="211"/>
      <c r="M160" s="216"/>
      <c r="N160" s="217"/>
      <c r="O160" s="217"/>
      <c r="P160" s="217"/>
      <c r="Q160" s="217"/>
      <c r="R160" s="217"/>
      <c r="S160" s="217"/>
      <c r="T160" s="21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12" t="s">
        <v>187</v>
      </c>
      <c r="AU160" s="212" t="s">
        <v>87</v>
      </c>
      <c r="AV160" s="14" t="s">
        <v>90</v>
      </c>
      <c r="AW160" s="14" t="s">
        <v>35</v>
      </c>
      <c r="AX160" s="14" t="s">
        <v>79</v>
      </c>
      <c r="AY160" s="212" t="s">
        <v>179</v>
      </c>
    </row>
    <row r="161" s="13" customFormat="1">
      <c r="A161" s="13"/>
      <c r="B161" s="202"/>
      <c r="C161" s="13"/>
      <c r="D161" s="203" t="s">
        <v>187</v>
      </c>
      <c r="E161" s="204" t="s">
        <v>1</v>
      </c>
      <c r="F161" s="205" t="s">
        <v>208</v>
      </c>
      <c r="G161" s="13"/>
      <c r="H161" s="206">
        <v>0.45500000000000002</v>
      </c>
      <c r="I161" s="207"/>
      <c r="J161" s="13"/>
      <c r="K161" s="13"/>
      <c r="L161" s="202"/>
      <c r="M161" s="208"/>
      <c r="N161" s="209"/>
      <c r="O161" s="209"/>
      <c r="P161" s="209"/>
      <c r="Q161" s="209"/>
      <c r="R161" s="209"/>
      <c r="S161" s="209"/>
      <c r="T161" s="21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04" t="s">
        <v>187</v>
      </c>
      <c r="AU161" s="204" t="s">
        <v>87</v>
      </c>
      <c r="AV161" s="13" t="s">
        <v>87</v>
      </c>
      <c r="AW161" s="13" t="s">
        <v>35</v>
      </c>
      <c r="AX161" s="13" t="s">
        <v>79</v>
      </c>
      <c r="AY161" s="204" t="s">
        <v>179</v>
      </c>
    </row>
    <row r="162" s="14" customFormat="1">
      <c r="A162" s="14"/>
      <c r="B162" s="211"/>
      <c r="C162" s="14"/>
      <c r="D162" s="203" t="s">
        <v>187</v>
      </c>
      <c r="E162" s="212" t="s">
        <v>1</v>
      </c>
      <c r="F162" s="213" t="s">
        <v>209</v>
      </c>
      <c r="G162" s="14"/>
      <c r="H162" s="214">
        <v>0.45500000000000002</v>
      </c>
      <c r="I162" s="215"/>
      <c r="J162" s="14"/>
      <c r="K162" s="14"/>
      <c r="L162" s="211"/>
      <c r="M162" s="216"/>
      <c r="N162" s="217"/>
      <c r="O162" s="217"/>
      <c r="P162" s="217"/>
      <c r="Q162" s="217"/>
      <c r="R162" s="217"/>
      <c r="S162" s="217"/>
      <c r="T162" s="21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12" t="s">
        <v>187</v>
      </c>
      <c r="AU162" s="212" t="s">
        <v>87</v>
      </c>
      <c r="AV162" s="14" t="s">
        <v>90</v>
      </c>
      <c r="AW162" s="14" t="s">
        <v>35</v>
      </c>
      <c r="AX162" s="14" t="s">
        <v>79</v>
      </c>
      <c r="AY162" s="212" t="s">
        <v>179</v>
      </c>
    </row>
    <row r="163" s="15" customFormat="1">
      <c r="A163" s="15"/>
      <c r="B163" s="219"/>
      <c r="C163" s="15"/>
      <c r="D163" s="203" t="s">
        <v>187</v>
      </c>
      <c r="E163" s="220" t="s">
        <v>1</v>
      </c>
      <c r="F163" s="221" t="s">
        <v>210</v>
      </c>
      <c r="G163" s="15"/>
      <c r="H163" s="222">
        <v>10.837999999999999</v>
      </c>
      <c r="I163" s="223"/>
      <c r="J163" s="15"/>
      <c r="K163" s="15"/>
      <c r="L163" s="219"/>
      <c r="M163" s="224"/>
      <c r="N163" s="225"/>
      <c r="O163" s="225"/>
      <c r="P163" s="225"/>
      <c r="Q163" s="225"/>
      <c r="R163" s="225"/>
      <c r="S163" s="225"/>
      <c r="T163" s="226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20" t="s">
        <v>187</v>
      </c>
      <c r="AU163" s="220" t="s">
        <v>87</v>
      </c>
      <c r="AV163" s="15" t="s">
        <v>93</v>
      </c>
      <c r="AW163" s="15" t="s">
        <v>35</v>
      </c>
      <c r="AX163" s="15" t="s">
        <v>8</v>
      </c>
      <c r="AY163" s="220" t="s">
        <v>179</v>
      </c>
    </row>
    <row r="164" s="2" customFormat="1" ht="24" customHeight="1">
      <c r="A164" s="37"/>
      <c r="B164" s="188"/>
      <c r="C164" s="189" t="s">
        <v>211</v>
      </c>
      <c r="D164" s="189" t="s">
        <v>181</v>
      </c>
      <c r="E164" s="190" t="s">
        <v>212</v>
      </c>
      <c r="F164" s="191" t="s">
        <v>213</v>
      </c>
      <c r="G164" s="192" t="s">
        <v>214</v>
      </c>
      <c r="H164" s="193">
        <v>154.828</v>
      </c>
      <c r="I164" s="194"/>
      <c r="J164" s="195">
        <f>ROUND(I164*H164,0)</f>
        <v>0</v>
      </c>
      <c r="K164" s="191" t="s">
        <v>185</v>
      </c>
      <c r="L164" s="38"/>
      <c r="M164" s="196" t="s">
        <v>1</v>
      </c>
      <c r="N164" s="197" t="s">
        <v>44</v>
      </c>
      <c r="O164" s="76"/>
      <c r="P164" s="198">
        <f>O164*H164</f>
        <v>0</v>
      </c>
      <c r="Q164" s="198">
        <v>0.0095832720000000003</v>
      </c>
      <c r="R164" s="198">
        <f>Q164*H164</f>
        <v>1.483758837216</v>
      </c>
      <c r="S164" s="198">
        <v>0</v>
      </c>
      <c r="T164" s="19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00" t="s">
        <v>93</v>
      </c>
      <c r="AT164" s="200" t="s">
        <v>181</v>
      </c>
      <c r="AU164" s="200" t="s">
        <v>87</v>
      </c>
      <c r="AY164" s="18" t="s">
        <v>179</v>
      </c>
      <c r="BE164" s="201">
        <f>IF(N164="základní",J164,0)</f>
        <v>0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18" t="s">
        <v>8</v>
      </c>
      <c r="BK164" s="201">
        <f>ROUND(I164*H164,0)</f>
        <v>0</v>
      </c>
      <c r="BL164" s="18" t="s">
        <v>93</v>
      </c>
      <c r="BM164" s="200" t="s">
        <v>215</v>
      </c>
    </row>
    <row r="165" s="13" customFormat="1">
      <c r="A165" s="13"/>
      <c r="B165" s="202"/>
      <c r="C165" s="13"/>
      <c r="D165" s="203" t="s">
        <v>187</v>
      </c>
      <c r="E165" s="204" t="s">
        <v>1</v>
      </c>
      <c r="F165" s="205" t="s">
        <v>216</v>
      </c>
      <c r="G165" s="13"/>
      <c r="H165" s="206">
        <v>148.33199999999999</v>
      </c>
      <c r="I165" s="207"/>
      <c r="J165" s="13"/>
      <c r="K165" s="13"/>
      <c r="L165" s="202"/>
      <c r="M165" s="208"/>
      <c r="N165" s="209"/>
      <c r="O165" s="209"/>
      <c r="P165" s="209"/>
      <c r="Q165" s="209"/>
      <c r="R165" s="209"/>
      <c r="S165" s="209"/>
      <c r="T165" s="21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04" t="s">
        <v>187</v>
      </c>
      <c r="AU165" s="204" t="s">
        <v>87</v>
      </c>
      <c r="AV165" s="13" t="s">
        <v>87</v>
      </c>
      <c r="AW165" s="13" t="s">
        <v>35</v>
      </c>
      <c r="AX165" s="13" t="s">
        <v>79</v>
      </c>
      <c r="AY165" s="204" t="s">
        <v>179</v>
      </c>
    </row>
    <row r="166" s="14" customFormat="1">
      <c r="A166" s="14"/>
      <c r="B166" s="211"/>
      <c r="C166" s="14"/>
      <c r="D166" s="203" t="s">
        <v>187</v>
      </c>
      <c r="E166" s="212" t="s">
        <v>1</v>
      </c>
      <c r="F166" s="213" t="s">
        <v>207</v>
      </c>
      <c r="G166" s="14"/>
      <c r="H166" s="214">
        <v>148.33199999999999</v>
      </c>
      <c r="I166" s="215"/>
      <c r="J166" s="14"/>
      <c r="K166" s="14"/>
      <c r="L166" s="211"/>
      <c r="M166" s="216"/>
      <c r="N166" s="217"/>
      <c r="O166" s="217"/>
      <c r="P166" s="217"/>
      <c r="Q166" s="217"/>
      <c r="R166" s="217"/>
      <c r="S166" s="217"/>
      <c r="T166" s="21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12" t="s">
        <v>187</v>
      </c>
      <c r="AU166" s="212" t="s">
        <v>87</v>
      </c>
      <c r="AV166" s="14" t="s">
        <v>90</v>
      </c>
      <c r="AW166" s="14" t="s">
        <v>35</v>
      </c>
      <c r="AX166" s="14" t="s">
        <v>79</v>
      </c>
      <c r="AY166" s="212" t="s">
        <v>179</v>
      </c>
    </row>
    <row r="167" s="13" customFormat="1">
      <c r="A167" s="13"/>
      <c r="B167" s="202"/>
      <c r="C167" s="13"/>
      <c r="D167" s="203" t="s">
        <v>187</v>
      </c>
      <c r="E167" s="204" t="s">
        <v>1</v>
      </c>
      <c r="F167" s="205" t="s">
        <v>217</v>
      </c>
      <c r="G167" s="13"/>
      <c r="H167" s="206">
        <v>6.4960000000000004</v>
      </c>
      <c r="I167" s="207"/>
      <c r="J167" s="13"/>
      <c r="K167" s="13"/>
      <c r="L167" s="202"/>
      <c r="M167" s="208"/>
      <c r="N167" s="209"/>
      <c r="O167" s="209"/>
      <c r="P167" s="209"/>
      <c r="Q167" s="209"/>
      <c r="R167" s="209"/>
      <c r="S167" s="209"/>
      <c r="T167" s="21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04" t="s">
        <v>187</v>
      </c>
      <c r="AU167" s="204" t="s">
        <v>87</v>
      </c>
      <c r="AV167" s="13" t="s">
        <v>87</v>
      </c>
      <c r="AW167" s="13" t="s">
        <v>35</v>
      </c>
      <c r="AX167" s="13" t="s">
        <v>79</v>
      </c>
      <c r="AY167" s="204" t="s">
        <v>179</v>
      </c>
    </row>
    <row r="168" s="14" customFormat="1">
      <c r="A168" s="14"/>
      <c r="B168" s="211"/>
      <c r="C168" s="14"/>
      <c r="D168" s="203" t="s">
        <v>187</v>
      </c>
      <c r="E168" s="212" t="s">
        <v>1</v>
      </c>
      <c r="F168" s="213" t="s">
        <v>209</v>
      </c>
      <c r="G168" s="14"/>
      <c r="H168" s="214">
        <v>6.4960000000000004</v>
      </c>
      <c r="I168" s="215"/>
      <c r="J168" s="14"/>
      <c r="K168" s="14"/>
      <c r="L168" s="211"/>
      <c r="M168" s="216"/>
      <c r="N168" s="217"/>
      <c r="O168" s="217"/>
      <c r="P168" s="217"/>
      <c r="Q168" s="217"/>
      <c r="R168" s="217"/>
      <c r="S168" s="217"/>
      <c r="T168" s="21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12" t="s">
        <v>187</v>
      </c>
      <c r="AU168" s="212" t="s">
        <v>87</v>
      </c>
      <c r="AV168" s="14" t="s">
        <v>90</v>
      </c>
      <c r="AW168" s="14" t="s">
        <v>35</v>
      </c>
      <c r="AX168" s="14" t="s">
        <v>79</v>
      </c>
      <c r="AY168" s="212" t="s">
        <v>179</v>
      </c>
    </row>
    <row r="169" s="15" customFormat="1">
      <c r="A169" s="15"/>
      <c r="B169" s="219"/>
      <c r="C169" s="15"/>
      <c r="D169" s="203" t="s">
        <v>187</v>
      </c>
      <c r="E169" s="220" t="s">
        <v>1</v>
      </c>
      <c r="F169" s="221" t="s">
        <v>210</v>
      </c>
      <c r="G169" s="15"/>
      <c r="H169" s="222">
        <v>154.828</v>
      </c>
      <c r="I169" s="223"/>
      <c r="J169" s="15"/>
      <c r="K169" s="15"/>
      <c r="L169" s="219"/>
      <c r="M169" s="224"/>
      <c r="N169" s="225"/>
      <c r="O169" s="225"/>
      <c r="P169" s="225"/>
      <c r="Q169" s="225"/>
      <c r="R169" s="225"/>
      <c r="S169" s="225"/>
      <c r="T169" s="226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20" t="s">
        <v>187</v>
      </c>
      <c r="AU169" s="220" t="s">
        <v>87</v>
      </c>
      <c r="AV169" s="15" t="s">
        <v>93</v>
      </c>
      <c r="AW169" s="15" t="s">
        <v>35</v>
      </c>
      <c r="AX169" s="15" t="s">
        <v>8</v>
      </c>
      <c r="AY169" s="220" t="s">
        <v>179</v>
      </c>
    </row>
    <row r="170" s="2" customFormat="1" ht="16.5" customHeight="1">
      <c r="A170" s="37"/>
      <c r="B170" s="188"/>
      <c r="C170" s="189" t="s">
        <v>218</v>
      </c>
      <c r="D170" s="189" t="s">
        <v>181</v>
      </c>
      <c r="E170" s="190" t="s">
        <v>219</v>
      </c>
      <c r="F170" s="191" t="s">
        <v>220</v>
      </c>
      <c r="G170" s="192" t="s">
        <v>193</v>
      </c>
      <c r="H170" s="193">
        <v>0.017000000000000001</v>
      </c>
      <c r="I170" s="194"/>
      <c r="J170" s="195">
        <f>ROUND(I170*H170,0)</f>
        <v>0</v>
      </c>
      <c r="K170" s="191" t="s">
        <v>185</v>
      </c>
      <c r="L170" s="38"/>
      <c r="M170" s="196" t="s">
        <v>1</v>
      </c>
      <c r="N170" s="197" t="s">
        <v>44</v>
      </c>
      <c r="O170" s="76"/>
      <c r="P170" s="198">
        <f>O170*H170</f>
        <v>0</v>
      </c>
      <c r="Q170" s="198">
        <v>1.0496568399999999</v>
      </c>
      <c r="R170" s="198">
        <f>Q170*H170</f>
        <v>0.01784416628</v>
      </c>
      <c r="S170" s="198">
        <v>0</v>
      </c>
      <c r="T170" s="19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00" t="s">
        <v>93</v>
      </c>
      <c r="AT170" s="200" t="s">
        <v>181</v>
      </c>
      <c r="AU170" s="200" t="s">
        <v>87</v>
      </c>
      <c r="AY170" s="18" t="s">
        <v>179</v>
      </c>
      <c r="BE170" s="201">
        <f>IF(N170="základní",J170,0)</f>
        <v>0</v>
      </c>
      <c r="BF170" s="201">
        <f>IF(N170="snížená",J170,0)</f>
        <v>0</v>
      </c>
      <c r="BG170" s="201">
        <f>IF(N170="zákl. přenesená",J170,0)</f>
        <v>0</v>
      </c>
      <c r="BH170" s="201">
        <f>IF(N170="sníž. přenesená",J170,0)</f>
        <v>0</v>
      </c>
      <c r="BI170" s="201">
        <f>IF(N170="nulová",J170,0)</f>
        <v>0</v>
      </c>
      <c r="BJ170" s="18" t="s">
        <v>8</v>
      </c>
      <c r="BK170" s="201">
        <f>ROUND(I170*H170,0)</f>
        <v>0</v>
      </c>
      <c r="BL170" s="18" t="s">
        <v>93</v>
      </c>
      <c r="BM170" s="200" t="s">
        <v>221</v>
      </c>
    </row>
    <row r="171" s="13" customFormat="1">
      <c r="A171" s="13"/>
      <c r="B171" s="202"/>
      <c r="C171" s="13"/>
      <c r="D171" s="203" t="s">
        <v>187</v>
      </c>
      <c r="E171" s="204" t="s">
        <v>1</v>
      </c>
      <c r="F171" s="205" t="s">
        <v>222</v>
      </c>
      <c r="G171" s="13"/>
      <c r="H171" s="206">
        <v>0.017000000000000001</v>
      </c>
      <c r="I171" s="207"/>
      <c r="J171" s="13"/>
      <c r="K171" s="13"/>
      <c r="L171" s="202"/>
      <c r="M171" s="208"/>
      <c r="N171" s="209"/>
      <c r="O171" s="209"/>
      <c r="P171" s="209"/>
      <c r="Q171" s="209"/>
      <c r="R171" s="209"/>
      <c r="S171" s="209"/>
      <c r="T171" s="21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04" t="s">
        <v>187</v>
      </c>
      <c r="AU171" s="204" t="s">
        <v>87</v>
      </c>
      <c r="AV171" s="13" t="s">
        <v>87</v>
      </c>
      <c r="AW171" s="13" t="s">
        <v>35</v>
      </c>
      <c r="AX171" s="13" t="s">
        <v>8</v>
      </c>
      <c r="AY171" s="204" t="s">
        <v>179</v>
      </c>
    </row>
    <row r="172" s="2" customFormat="1" ht="16.5" customHeight="1">
      <c r="A172" s="37"/>
      <c r="B172" s="188"/>
      <c r="C172" s="189" t="s">
        <v>223</v>
      </c>
      <c r="D172" s="189" t="s">
        <v>181</v>
      </c>
      <c r="E172" s="190" t="s">
        <v>224</v>
      </c>
      <c r="F172" s="191" t="s">
        <v>225</v>
      </c>
      <c r="G172" s="192" t="s">
        <v>193</v>
      </c>
      <c r="H172" s="193">
        <v>0.35599999999999998</v>
      </c>
      <c r="I172" s="194"/>
      <c r="J172" s="195">
        <f>ROUND(I172*H172,0)</f>
        <v>0</v>
      </c>
      <c r="K172" s="191" t="s">
        <v>185</v>
      </c>
      <c r="L172" s="38"/>
      <c r="M172" s="196" t="s">
        <v>1</v>
      </c>
      <c r="N172" s="197" t="s">
        <v>44</v>
      </c>
      <c r="O172" s="76"/>
      <c r="P172" s="198">
        <f>O172*H172</f>
        <v>0</v>
      </c>
      <c r="Q172" s="198">
        <v>1.05515684</v>
      </c>
      <c r="R172" s="198">
        <f>Q172*H172</f>
        <v>0.37563583503999998</v>
      </c>
      <c r="S172" s="198">
        <v>0</v>
      </c>
      <c r="T172" s="19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00" t="s">
        <v>93</v>
      </c>
      <c r="AT172" s="200" t="s">
        <v>181</v>
      </c>
      <c r="AU172" s="200" t="s">
        <v>87</v>
      </c>
      <c r="AY172" s="18" t="s">
        <v>179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18" t="s">
        <v>8</v>
      </c>
      <c r="BK172" s="201">
        <f>ROUND(I172*H172,0)</f>
        <v>0</v>
      </c>
      <c r="BL172" s="18" t="s">
        <v>93</v>
      </c>
      <c r="BM172" s="200" t="s">
        <v>226</v>
      </c>
    </row>
    <row r="173" s="13" customFormat="1">
      <c r="A173" s="13"/>
      <c r="B173" s="202"/>
      <c r="C173" s="13"/>
      <c r="D173" s="203" t="s">
        <v>187</v>
      </c>
      <c r="E173" s="204" t="s">
        <v>1</v>
      </c>
      <c r="F173" s="205" t="s">
        <v>227</v>
      </c>
      <c r="G173" s="13"/>
      <c r="H173" s="206">
        <v>0.35599999999999998</v>
      </c>
      <c r="I173" s="207"/>
      <c r="J173" s="13"/>
      <c r="K173" s="13"/>
      <c r="L173" s="202"/>
      <c r="M173" s="208"/>
      <c r="N173" s="209"/>
      <c r="O173" s="209"/>
      <c r="P173" s="209"/>
      <c r="Q173" s="209"/>
      <c r="R173" s="209"/>
      <c r="S173" s="209"/>
      <c r="T173" s="21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04" t="s">
        <v>187</v>
      </c>
      <c r="AU173" s="204" t="s">
        <v>87</v>
      </c>
      <c r="AV173" s="13" t="s">
        <v>87</v>
      </c>
      <c r="AW173" s="13" t="s">
        <v>35</v>
      </c>
      <c r="AX173" s="13" t="s">
        <v>8</v>
      </c>
      <c r="AY173" s="204" t="s">
        <v>179</v>
      </c>
    </row>
    <row r="174" s="2" customFormat="1" ht="16.5" customHeight="1">
      <c r="A174" s="37"/>
      <c r="B174" s="188"/>
      <c r="C174" s="189" t="s">
        <v>228</v>
      </c>
      <c r="D174" s="189" t="s">
        <v>181</v>
      </c>
      <c r="E174" s="190" t="s">
        <v>229</v>
      </c>
      <c r="F174" s="191" t="s">
        <v>230</v>
      </c>
      <c r="G174" s="192" t="s">
        <v>193</v>
      </c>
      <c r="H174" s="193">
        <v>0.71699999999999997</v>
      </c>
      <c r="I174" s="194"/>
      <c r="J174" s="195">
        <f>ROUND(I174*H174,0)</f>
        <v>0</v>
      </c>
      <c r="K174" s="191" t="s">
        <v>185</v>
      </c>
      <c r="L174" s="38"/>
      <c r="M174" s="196" t="s">
        <v>1</v>
      </c>
      <c r="N174" s="197" t="s">
        <v>44</v>
      </c>
      <c r="O174" s="76"/>
      <c r="P174" s="198">
        <f>O174*H174</f>
        <v>0</v>
      </c>
      <c r="Q174" s="198">
        <v>1.0627727797</v>
      </c>
      <c r="R174" s="198">
        <f>Q174*H174</f>
        <v>0.76200808304489998</v>
      </c>
      <c r="S174" s="198">
        <v>0</v>
      </c>
      <c r="T174" s="19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00" t="s">
        <v>93</v>
      </c>
      <c r="AT174" s="200" t="s">
        <v>181</v>
      </c>
      <c r="AU174" s="200" t="s">
        <v>87</v>
      </c>
      <c r="AY174" s="18" t="s">
        <v>179</v>
      </c>
      <c r="BE174" s="201">
        <f>IF(N174="základní",J174,0)</f>
        <v>0</v>
      </c>
      <c r="BF174" s="201">
        <f>IF(N174="snížená",J174,0)</f>
        <v>0</v>
      </c>
      <c r="BG174" s="201">
        <f>IF(N174="zákl. přenesená",J174,0)</f>
        <v>0</v>
      </c>
      <c r="BH174" s="201">
        <f>IF(N174="sníž. přenesená",J174,0)</f>
        <v>0</v>
      </c>
      <c r="BI174" s="201">
        <f>IF(N174="nulová",J174,0)</f>
        <v>0</v>
      </c>
      <c r="BJ174" s="18" t="s">
        <v>8</v>
      </c>
      <c r="BK174" s="201">
        <f>ROUND(I174*H174,0)</f>
        <v>0</v>
      </c>
      <c r="BL174" s="18" t="s">
        <v>93</v>
      </c>
      <c r="BM174" s="200" t="s">
        <v>231</v>
      </c>
    </row>
    <row r="175" s="13" customFormat="1">
      <c r="A175" s="13"/>
      <c r="B175" s="202"/>
      <c r="C175" s="13"/>
      <c r="D175" s="203" t="s">
        <v>187</v>
      </c>
      <c r="E175" s="204" t="s">
        <v>1</v>
      </c>
      <c r="F175" s="205" t="s">
        <v>232</v>
      </c>
      <c r="G175" s="13"/>
      <c r="H175" s="206">
        <v>0.71699999999999997</v>
      </c>
      <c r="I175" s="207"/>
      <c r="J175" s="13"/>
      <c r="K175" s="13"/>
      <c r="L175" s="202"/>
      <c r="M175" s="208"/>
      <c r="N175" s="209"/>
      <c r="O175" s="209"/>
      <c r="P175" s="209"/>
      <c r="Q175" s="209"/>
      <c r="R175" s="209"/>
      <c r="S175" s="209"/>
      <c r="T175" s="21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04" t="s">
        <v>187</v>
      </c>
      <c r="AU175" s="204" t="s">
        <v>87</v>
      </c>
      <c r="AV175" s="13" t="s">
        <v>87</v>
      </c>
      <c r="AW175" s="13" t="s">
        <v>35</v>
      </c>
      <c r="AX175" s="13" t="s">
        <v>8</v>
      </c>
      <c r="AY175" s="204" t="s">
        <v>179</v>
      </c>
    </row>
    <row r="176" s="2" customFormat="1" ht="16.5" customHeight="1">
      <c r="A176" s="37"/>
      <c r="B176" s="188"/>
      <c r="C176" s="189" t="s">
        <v>233</v>
      </c>
      <c r="D176" s="189" t="s">
        <v>181</v>
      </c>
      <c r="E176" s="190" t="s">
        <v>234</v>
      </c>
      <c r="F176" s="191" t="s">
        <v>235</v>
      </c>
      <c r="G176" s="192" t="s">
        <v>236</v>
      </c>
      <c r="H176" s="193">
        <v>28</v>
      </c>
      <c r="I176" s="194"/>
      <c r="J176" s="195">
        <f>ROUND(I176*H176,0)</f>
        <v>0</v>
      </c>
      <c r="K176" s="191" t="s">
        <v>185</v>
      </c>
      <c r="L176" s="38"/>
      <c r="M176" s="196" t="s">
        <v>1</v>
      </c>
      <c r="N176" s="197" t="s">
        <v>44</v>
      </c>
      <c r="O176" s="76"/>
      <c r="P176" s="198">
        <f>O176*H176</f>
        <v>0</v>
      </c>
      <c r="Q176" s="198">
        <v>0.058999999999999997</v>
      </c>
      <c r="R176" s="198">
        <f>Q176*H176</f>
        <v>1.6519999999999999</v>
      </c>
      <c r="S176" s="198">
        <v>0</v>
      </c>
      <c r="T176" s="19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00" t="s">
        <v>93</v>
      </c>
      <c r="AT176" s="200" t="s">
        <v>181</v>
      </c>
      <c r="AU176" s="200" t="s">
        <v>87</v>
      </c>
      <c r="AY176" s="18" t="s">
        <v>179</v>
      </c>
      <c r="BE176" s="201">
        <f>IF(N176="základní",J176,0)</f>
        <v>0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18" t="s">
        <v>8</v>
      </c>
      <c r="BK176" s="201">
        <f>ROUND(I176*H176,0)</f>
        <v>0</v>
      </c>
      <c r="BL176" s="18" t="s">
        <v>93</v>
      </c>
      <c r="BM176" s="200" t="s">
        <v>237</v>
      </c>
    </row>
    <row r="177" s="13" customFormat="1">
      <c r="A177" s="13"/>
      <c r="B177" s="202"/>
      <c r="C177" s="13"/>
      <c r="D177" s="203" t="s">
        <v>187</v>
      </c>
      <c r="E177" s="204" t="s">
        <v>1</v>
      </c>
      <c r="F177" s="205" t="s">
        <v>238</v>
      </c>
      <c r="G177" s="13"/>
      <c r="H177" s="206">
        <v>14</v>
      </c>
      <c r="I177" s="207"/>
      <c r="J177" s="13"/>
      <c r="K177" s="13"/>
      <c r="L177" s="202"/>
      <c r="M177" s="208"/>
      <c r="N177" s="209"/>
      <c r="O177" s="209"/>
      <c r="P177" s="209"/>
      <c r="Q177" s="209"/>
      <c r="R177" s="209"/>
      <c r="S177" s="209"/>
      <c r="T177" s="21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04" t="s">
        <v>187</v>
      </c>
      <c r="AU177" s="204" t="s">
        <v>87</v>
      </c>
      <c r="AV177" s="13" t="s">
        <v>87</v>
      </c>
      <c r="AW177" s="13" t="s">
        <v>35</v>
      </c>
      <c r="AX177" s="13" t="s">
        <v>79</v>
      </c>
      <c r="AY177" s="204" t="s">
        <v>179</v>
      </c>
    </row>
    <row r="178" s="13" customFormat="1">
      <c r="A178" s="13"/>
      <c r="B178" s="202"/>
      <c r="C178" s="13"/>
      <c r="D178" s="203" t="s">
        <v>187</v>
      </c>
      <c r="E178" s="204" t="s">
        <v>1</v>
      </c>
      <c r="F178" s="205" t="s">
        <v>239</v>
      </c>
      <c r="G178" s="13"/>
      <c r="H178" s="206">
        <v>14</v>
      </c>
      <c r="I178" s="207"/>
      <c r="J178" s="13"/>
      <c r="K178" s="13"/>
      <c r="L178" s="202"/>
      <c r="M178" s="208"/>
      <c r="N178" s="209"/>
      <c r="O178" s="209"/>
      <c r="P178" s="209"/>
      <c r="Q178" s="209"/>
      <c r="R178" s="209"/>
      <c r="S178" s="209"/>
      <c r="T178" s="21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04" t="s">
        <v>187</v>
      </c>
      <c r="AU178" s="204" t="s">
        <v>87</v>
      </c>
      <c r="AV178" s="13" t="s">
        <v>87</v>
      </c>
      <c r="AW178" s="13" t="s">
        <v>35</v>
      </c>
      <c r="AX178" s="13" t="s">
        <v>79</v>
      </c>
      <c r="AY178" s="204" t="s">
        <v>179</v>
      </c>
    </row>
    <row r="179" s="14" customFormat="1">
      <c r="A179" s="14"/>
      <c r="B179" s="211"/>
      <c r="C179" s="14"/>
      <c r="D179" s="203" t="s">
        <v>187</v>
      </c>
      <c r="E179" s="212" t="s">
        <v>1</v>
      </c>
      <c r="F179" s="213" t="s">
        <v>190</v>
      </c>
      <c r="G179" s="14"/>
      <c r="H179" s="214">
        <v>28</v>
      </c>
      <c r="I179" s="215"/>
      <c r="J179" s="14"/>
      <c r="K179" s="14"/>
      <c r="L179" s="211"/>
      <c r="M179" s="216"/>
      <c r="N179" s="217"/>
      <c r="O179" s="217"/>
      <c r="P179" s="217"/>
      <c r="Q179" s="217"/>
      <c r="R179" s="217"/>
      <c r="S179" s="217"/>
      <c r="T179" s="21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12" t="s">
        <v>187</v>
      </c>
      <c r="AU179" s="212" t="s">
        <v>87</v>
      </c>
      <c r="AV179" s="14" t="s">
        <v>90</v>
      </c>
      <c r="AW179" s="14" t="s">
        <v>35</v>
      </c>
      <c r="AX179" s="14" t="s">
        <v>8</v>
      </c>
      <c r="AY179" s="212" t="s">
        <v>179</v>
      </c>
    </row>
    <row r="180" s="2" customFormat="1" ht="24" customHeight="1">
      <c r="A180" s="37"/>
      <c r="B180" s="188"/>
      <c r="C180" s="189" t="s">
        <v>25</v>
      </c>
      <c r="D180" s="189" t="s">
        <v>181</v>
      </c>
      <c r="E180" s="190" t="s">
        <v>240</v>
      </c>
      <c r="F180" s="191" t="s">
        <v>241</v>
      </c>
      <c r="G180" s="192" t="s">
        <v>193</v>
      </c>
      <c r="H180" s="193">
        <v>3.827</v>
      </c>
      <c r="I180" s="194"/>
      <c r="J180" s="195">
        <f>ROUND(I180*H180,0)</f>
        <v>0</v>
      </c>
      <c r="K180" s="191" t="s">
        <v>185</v>
      </c>
      <c r="L180" s="38"/>
      <c r="M180" s="196" t="s">
        <v>1</v>
      </c>
      <c r="N180" s="197" t="s">
        <v>44</v>
      </c>
      <c r="O180" s="76"/>
      <c r="P180" s="198">
        <f>O180*H180</f>
        <v>0</v>
      </c>
      <c r="Q180" s="198">
        <v>0.01221</v>
      </c>
      <c r="R180" s="198">
        <f>Q180*H180</f>
        <v>0.046727669999999999</v>
      </c>
      <c r="S180" s="198">
        <v>0</v>
      </c>
      <c r="T180" s="19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00" t="s">
        <v>93</v>
      </c>
      <c r="AT180" s="200" t="s">
        <v>181</v>
      </c>
      <c r="AU180" s="200" t="s">
        <v>87</v>
      </c>
      <c r="AY180" s="18" t="s">
        <v>179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18" t="s">
        <v>8</v>
      </c>
      <c r="BK180" s="201">
        <f>ROUND(I180*H180,0)</f>
        <v>0</v>
      </c>
      <c r="BL180" s="18" t="s">
        <v>93</v>
      </c>
      <c r="BM180" s="200" t="s">
        <v>242</v>
      </c>
    </row>
    <row r="181" s="13" customFormat="1">
      <c r="A181" s="13"/>
      <c r="B181" s="202"/>
      <c r="C181" s="13"/>
      <c r="D181" s="203" t="s">
        <v>187</v>
      </c>
      <c r="E181" s="204" t="s">
        <v>1</v>
      </c>
      <c r="F181" s="205" t="s">
        <v>243</v>
      </c>
      <c r="G181" s="13"/>
      <c r="H181" s="206">
        <v>1.774</v>
      </c>
      <c r="I181" s="207"/>
      <c r="J181" s="13"/>
      <c r="K181" s="13"/>
      <c r="L181" s="202"/>
      <c r="M181" s="208"/>
      <c r="N181" s="209"/>
      <c r="O181" s="209"/>
      <c r="P181" s="209"/>
      <c r="Q181" s="209"/>
      <c r="R181" s="209"/>
      <c r="S181" s="209"/>
      <c r="T181" s="21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04" t="s">
        <v>187</v>
      </c>
      <c r="AU181" s="204" t="s">
        <v>87</v>
      </c>
      <c r="AV181" s="13" t="s">
        <v>87</v>
      </c>
      <c r="AW181" s="13" t="s">
        <v>35</v>
      </c>
      <c r="AX181" s="13" t="s">
        <v>79</v>
      </c>
      <c r="AY181" s="204" t="s">
        <v>179</v>
      </c>
    </row>
    <row r="182" s="13" customFormat="1">
      <c r="A182" s="13"/>
      <c r="B182" s="202"/>
      <c r="C182" s="13"/>
      <c r="D182" s="203" t="s">
        <v>187</v>
      </c>
      <c r="E182" s="204" t="s">
        <v>1</v>
      </c>
      <c r="F182" s="205" t="s">
        <v>244</v>
      </c>
      <c r="G182" s="13"/>
      <c r="H182" s="206">
        <v>2.0529999999999999</v>
      </c>
      <c r="I182" s="207"/>
      <c r="J182" s="13"/>
      <c r="K182" s="13"/>
      <c r="L182" s="202"/>
      <c r="M182" s="208"/>
      <c r="N182" s="209"/>
      <c r="O182" s="209"/>
      <c r="P182" s="209"/>
      <c r="Q182" s="209"/>
      <c r="R182" s="209"/>
      <c r="S182" s="209"/>
      <c r="T182" s="21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04" t="s">
        <v>187</v>
      </c>
      <c r="AU182" s="204" t="s">
        <v>87</v>
      </c>
      <c r="AV182" s="13" t="s">
        <v>87</v>
      </c>
      <c r="AW182" s="13" t="s">
        <v>35</v>
      </c>
      <c r="AX182" s="13" t="s">
        <v>79</v>
      </c>
      <c r="AY182" s="204" t="s">
        <v>179</v>
      </c>
    </row>
    <row r="183" s="14" customFormat="1">
      <c r="A183" s="14"/>
      <c r="B183" s="211"/>
      <c r="C183" s="14"/>
      <c r="D183" s="203" t="s">
        <v>187</v>
      </c>
      <c r="E183" s="212" t="s">
        <v>1</v>
      </c>
      <c r="F183" s="213" t="s">
        <v>190</v>
      </c>
      <c r="G183" s="14"/>
      <c r="H183" s="214">
        <v>3.827</v>
      </c>
      <c r="I183" s="215"/>
      <c r="J183" s="14"/>
      <c r="K183" s="14"/>
      <c r="L183" s="211"/>
      <c r="M183" s="216"/>
      <c r="N183" s="217"/>
      <c r="O183" s="217"/>
      <c r="P183" s="217"/>
      <c r="Q183" s="217"/>
      <c r="R183" s="217"/>
      <c r="S183" s="217"/>
      <c r="T183" s="21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12" t="s">
        <v>187</v>
      </c>
      <c r="AU183" s="212" t="s">
        <v>87</v>
      </c>
      <c r="AV183" s="14" t="s">
        <v>90</v>
      </c>
      <c r="AW183" s="14" t="s">
        <v>35</v>
      </c>
      <c r="AX183" s="14" t="s">
        <v>8</v>
      </c>
      <c r="AY183" s="212" t="s">
        <v>179</v>
      </c>
    </row>
    <row r="184" s="2" customFormat="1" ht="16.5" customHeight="1">
      <c r="A184" s="37"/>
      <c r="B184" s="188"/>
      <c r="C184" s="227" t="s">
        <v>245</v>
      </c>
      <c r="D184" s="227" t="s">
        <v>246</v>
      </c>
      <c r="E184" s="228" t="s">
        <v>247</v>
      </c>
      <c r="F184" s="229" t="s">
        <v>248</v>
      </c>
      <c r="G184" s="230" t="s">
        <v>193</v>
      </c>
      <c r="H184" s="231">
        <v>1.9159999999999999</v>
      </c>
      <c r="I184" s="232"/>
      <c r="J184" s="233">
        <f>ROUND(I184*H184,0)</f>
        <v>0</v>
      </c>
      <c r="K184" s="229" t="s">
        <v>185</v>
      </c>
      <c r="L184" s="234"/>
      <c r="M184" s="235" t="s">
        <v>1</v>
      </c>
      <c r="N184" s="236" t="s">
        <v>44</v>
      </c>
      <c r="O184" s="76"/>
      <c r="P184" s="198">
        <f>O184*H184</f>
        <v>0</v>
      </c>
      <c r="Q184" s="198">
        <v>1</v>
      </c>
      <c r="R184" s="198">
        <f>Q184*H184</f>
        <v>1.9159999999999999</v>
      </c>
      <c r="S184" s="198">
        <v>0</v>
      </c>
      <c r="T184" s="19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00" t="s">
        <v>228</v>
      </c>
      <c r="AT184" s="200" t="s">
        <v>246</v>
      </c>
      <c r="AU184" s="200" t="s">
        <v>87</v>
      </c>
      <c r="AY184" s="18" t="s">
        <v>179</v>
      </c>
      <c r="BE184" s="201">
        <f>IF(N184="základní",J184,0)</f>
        <v>0</v>
      </c>
      <c r="BF184" s="201">
        <f>IF(N184="snížená",J184,0)</f>
        <v>0</v>
      </c>
      <c r="BG184" s="201">
        <f>IF(N184="zákl. přenesená",J184,0)</f>
        <v>0</v>
      </c>
      <c r="BH184" s="201">
        <f>IF(N184="sníž. přenesená",J184,0)</f>
        <v>0</v>
      </c>
      <c r="BI184" s="201">
        <f>IF(N184="nulová",J184,0)</f>
        <v>0</v>
      </c>
      <c r="BJ184" s="18" t="s">
        <v>8</v>
      </c>
      <c r="BK184" s="201">
        <f>ROUND(I184*H184,0)</f>
        <v>0</v>
      </c>
      <c r="BL184" s="18" t="s">
        <v>93</v>
      </c>
      <c r="BM184" s="200" t="s">
        <v>249</v>
      </c>
    </row>
    <row r="185" s="13" customFormat="1">
      <c r="A185" s="13"/>
      <c r="B185" s="202"/>
      <c r="C185" s="13"/>
      <c r="D185" s="203" t="s">
        <v>187</v>
      </c>
      <c r="E185" s="204" t="s">
        <v>1</v>
      </c>
      <c r="F185" s="205" t="s">
        <v>250</v>
      </c>
      <c r="G185" s="13"/>
      <c r="H185" s="206">
        <v>1.9159999999999999</v>
      </c>
      <c r="I185" s="207"/>
      <c r="J185" s="13"/>
      <c r="K185" s="13"/>
      <c r="L185" s="202"/>
      <c r="M185" s="208"/>
      <c r="N185" s="209"/>
      <c r="O185" s="209"/>
      <c r="P185" s="209"/>
      <c r="Q185" s="209"/>
      <c r="R185" s="209"/>
      <c r="S185" s="209"/>
      <c r="T185" s="21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04" t="s">
        <v>187</v>
      </c>
      <c r="AU185" s="204" t="s">
        <v>87</v>
      </c>
      <c r="AV185" s="13" t="s">
        <v>87</v>
      </c>
      <c r="AW185" s="13" t="s">
        <v>35</v>
      </c>
      <c r="AX185" s="13" t="s">
        <v>8</v>
      </c>
      <c r="AY185" s="204" t="s">
        <v>179</v>
      </c>
    </row>
    <row r="186" s="2" customFormat="1" ht="16.5" customHeight="1">
      <c r="A186" s="37"/>
      <c r="B186" s="188"/>
      <c r="C186" s="227" t="s">
        <v>251</v>
      </c>
      <c r="D186" s="227" t="s">
        <v>246</v>
      </c>
      <c r="E186" s="228" t="s">
        <v>252</v>
      </c>
      <c r="F186" s="229" t="s">
        <v>253</v>
      </c>
      <c r="G186" s="230" t="s">
        <v>193</v>
      </c>
      <c r="H186" s="231">
        <v>2.2170000000000001</v>
      </c>
      <c r="I186" s="232"/>
      <c r="J186" s="233">
        <f>ROUND(I186*H186,0)</f>
        <v>0</v>
      </c>
      <c r="K186" s="229" t="s">
        <v>185</v>
      </c>
      <c r="L186" s="234"/>
      <c r="M186" s="235" t="s">
        <v>1</v>
      </c>
      <c r="N186" s="236" t="s">
        <v>44</v>
      </c>
      <c r="O186" s="76"/>
      <c r="P186" s="198">
        <f>O186*H186</f>
        <v>0</v>
      </c>
      <c r="Q186" s="198">
        <v>1</v>
      </c>
      <c r="R186" s="198">
        <f>Q186*H186</f>
        <v>2.2170000000000001</v>
      </c>
      <c r="S186" s="198">
        <v>0</v>
      </c>
      <c r="T186" s="19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00" t="s">
        <v>228</v>
      </c>
      <c r="AT186" s="200" t="s">
        <v>246</v>
      </c>
      <c r="AU186" s="200" t="s">
        <v>87</v>
      </c>
      <c r="AY186" s="18" t="s">
        <v>179</v>
      </c>
      <c r="BE186" s="201">
        <f>IF(N186="základní",J186,0)</f>
        <v>0</v>
      </c>
      <c r="BF186" s="201">
        <f>IF(N186="snížená",J186,0)</f>
        <v>0</v>
      </c>
      <c r="BG186" s="201">
        <f>IF(N186="zákl. přenesená",J186,0)</f>
        <v>0</v>
      </c>
      <c r="BH186" s="201">
        <f>IF(N186="sníž. přenesená",J186,0)</f>
        <v>0</v>
      </c>
      <c r="BI186" s="201">
        <f>IF(N186="nulová",J186,0)</f>
        <v>0</v>
      </c>
      <c r="BJ186" s="18" t="s">
        <v>8</v>
      </c>
      <c r="BK186" s="201">
        <f>ROUND(I186*H186,0)</f>
        <v>0</v>
      </c>
      <c r="BL186" s="18" t="s">
        <v>93</v>
      </c>
      <c r="BM186" s="200" t="s">
        <v>254</v>
      </c>
    </row>
    <row r="187" s="13" customFormat="1">
      <c r="A187" s="13"/>
      <c r="B187" s="202"/>
      <c r="C187" s="13"/>
      <c r="D187" s="203" t="s">
        <v>187</v>
      </c>
      <c r="E187" s="204" t="s">
        <v>1</v>
      </c>
      <c r="F187" s="205" t="s">
        <v>255</v>
      </c>
      <c r="G187" s="13"/>
      <c r="H187" s="206">
        <v>2.2170000000000001</v>
      </c>
      <c r="I187" s="207"/>
      <c r="J187" s="13"/>
      <c r="K187" s="13"/>
      <c r="L187" s="202"/>
      <c r="M187" s="208"/>
      <c r="N187" s="209"/>
      <c r="O187" s="209"/>
      <c r="P187" s="209"/>
      <c r="Q187" s="209"/>
      <c r="R187" s="209"/>
      <c r="S187" s="209"/>
      <c r="T187" s="21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04" t="s">
        <v>187</v>
      </c>
      <c r="AU187" s="204" t="s">
        <v>87</v>
      </c>
      <c r="AV187" s="13" t="s">
        <v>87</v>
      </c>
      <c r="AW187" s="13" t="s">
        <v>35</v>
      </c>
      <c r="AX187" s="13" t="s">
        <v>8</v>
      </c>
      <c r="AY187" s="204" t="s">
        <v>179</v>
      </c>
    </row>
    <row r="188" s="12" customFormat="1" ht="22.8" customHeight="1">
      <c r="A188" s="12"/>
      <c r="B188" s="175"/>
      <c r="C188" s="12"/>
      <c r="D188" s="176" t="s">
        <v>78</v>
      </c>
      <c r="E188" s="186" t="s">
        <v>218</v>
      </c>
      <c r="F188" s="186" t="s">
        <v>256</v>
      </c>
      <c r="G188" s="12"/>
      <c r="H188" s="12"/>
      <c r="I188" s="178"/>
      <c r="J188" s="187">
        <f>BK188</f>
        <v>0</v>
      </c>
      <c r="K188" s="12"/>
      <c r="L188" s="175"/>
      <c r="M188" s="180"/>
      <c r="N188" s="181"/>
      <c r="O188" s="181"/>
      <c r="P188" s="182">
        <f>SUM(P189:P202)</f>
        <v>0</v>
      </c>
      <c r="Q188" s="181"/>
      <c r="R188" s="182">
        <f>SUM(R189:R202)</f>
        <v>0.52803990000000001</v>
      </c>
      <c r="S188" s="181"/>
      <c r="T188" s="183">
        <f>SUM(T189:T202)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76" t="s">
        <v>8</v>
      </c>
      <c r="AT188" s="184" t="s">
        <v>78</v>
      </c>
      <c r="AU188" s="184" t="s">
        <v>8</v>
      </c>
      <c r="AY188" s="176" t="s">
        <v>179</v>
      </c>
      <c r="BK188" s="185">
        <f>SUM(BK189:BK202)</f>
        <v>0</v>
      </c>
    </row>
    <row r="189" s="2" customFormat="1" ht="16.5" customHeight="1">
      <c r="A189" s="37"/>
      <c r="B189" s="188"/>
      <c r="C189" s="189" t="s">
        <v>257</v>
      </c>
      <c r="D189" s="189" t="s">
        <v>181</v>
      </c>
      <c r="E189" s="190" t="s">
        <v>258</v>
      </c>
      <c r="F189" s="191" t="s">
        <v>259</v>
      </c>
      <c r="G189" s="192" t="s">
        <v>214</v>
      </c>
      <c r="H189" s="193">
        <v>2.5</v>
      </c>
      <c r="I189" s="194"/>
      <c r="J189" s="195">
        <f>ROUND(I189*H189,0)</f>
        <v>0</v>
      </c>
      <c r="K189" s="191" t="s">
        <v>185</v>
      </c>
      <c r="L189" s="38"/>
      <c r="M189" s="196" t="s">
        <v>1</v>
      </c>
      <c r="N189" s="197" t="s">
        <v>44</v>
      </c>
      <c r="O189" s="76"/>
      <c r="P189" s="198">
        <f>O189*H189</f>
        <v>0</v>
      </c>
      <c r="Q189" s="198">
        <v>0.040000000000000001</v>
      </c>
      <c r="R189" s="198">
        <f>Q189*H189</f>
        <v>0.10000000000000001</v>
      </c>
      <c r="S189" s="198">
        <v>0</v>
      </c>
      <c r="T189" s="19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00" t="s">
        <v>93</v>
      </c>
      <c r="AT189" s="200" t="s">
        <v>181</v>
      </c>
      <c r="AU189" s="200" t="s">
        <v>87</v>
      </c>
      <c r="AY189" s="18" t="s">
        <v>179</v>
      </c>
      <c r="BE189" s="201">
        <f>IF(N189="základní",J189,0)</f>
        <v>0</v>
      </c>
      <c r="BF189" s="201">
        <f>IF(N189="snížená",J189,0)</f>
        <v>0</v>
      </c>
      <c r="BG189" s="201">
        <f>IF(N189="zákl. přenesená",J189,0)</f>
        <v>0</v>
      </c>
      <c r="BH189" s="201">
        <f>IF(N189="sníž. přenesená",J189,0)</f>
        <v>0</v>
      </c>
      <c r="BI189" s="201">
        <f>IF(N189="nulová",J189,0)</f>
        <v>0</v>
      </c>
      <c r="BJ189" s="18" t="s">
        <v>8</v>
      </c>
      <c r="BK189" s="201">
        <f>ROUND(I189*H189,0)</f>
        <v>0</v>
      </c>
      <c r="BL189" s="18" t="s">
        <v>93</v>
      </c>
      <c r="BM189" s="200" t="s">
        <v>260</v>
      </c>
    </row>
    <row r="190" s="13" customFormat="1">
      <c r="A190" s="13"/>
      <c r="B190" s="202"/>
      <c r="C190" s="13"/>
      <c r="D190" s="203" t="s">
        <v>187</v>
      </c>
      <c r="E190" s="204" t="s">
        <v>1</v>
      </c>
      <c r="F190" s="205" t="s">
        <v>261</v>
      </c>
      <c r="G190" s="13"/>
      <c r="H190" s="206">
        <v>1</v>
      </c>
      <c r="I190" s="207"/>
      <c r="J190" s="13"/>
      <c r="K190" s="13"/>
      <c r="L190" s="202"/>
      <c r="M190" s="208"/>
      <c r="N190" s="209"/>
      <c r="O190" s="209"/>
      <c r="P190" s="209"/>
      <c r="Q190" s="209"/>
      <c r="R190" s="209"/>
      <c r="S190" s="209"/>
      <c r="T190" s="21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04" t="s">
        <v>187</v>
      </c>
      <c r="AU190" s="204" t="s">
        <v>87</v>
      </c>
      <c r="AV190" s="13" t="s">
        <v>87</v>
      </c>
      <c r="AW190" s="13" t="s">
        <v>35</v>
      </c>
      <c r="AX190" s="13" t="s">
        <v>79</v>
      </c>
      <c r="AY190" s="204" t="s">
        <v>179</v>
      </c>
    </row>
    <row r="191" s="13" customFormat="1">
      <c r="A191" s="13"/>
      <c r="B191" s="202"/>
      <c r="C191" s="13"/>
      <c r="D191" s="203" t="s">
        <v>187</v>
      </c>
      <c r="E191" s="204" t="s">
        <v>1</v>
      </c>
      <c r="F191" s="205" t="s">
        <v>262</v>
      </c>
      <c r="G191" s="13"/>
      <c r="H191" s="206">
        <v>1.5</v>
      </c>
      <c r="I191" s="207"/>
      <c r="J191" s="13"/>
      <c r="K191" s="13"/>
      <c r="L191" s="202"/>
      <c r="M191" s="208"/>
      <c r="N191" s="209"/>
      <c r="O191" s="209"/>
      <c r="P191" s="209"/>
      <c r="Q191" s="209"/>
      <c r="R191" s="209"/>
      <c r="S191" s="209"/>
      <c r="T191" s="21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04" t="s">
        <v>187</v>
      </c>
      <c r="AU191" s="204" t="s">
        <v>87</v>
      </c>
      <c r="AV191" s="13" t="s">
        <v>87</v>
      </c>
      <c r="AW191" s="13" t="s">
        <v>35</v>
      </c>
      <c r="AX191" s="13" t="s">
        <v>79</v>
      </c>
      <c r="AY191" s="204" t="s">
        <v>179</v>
      </c>
    </row>
    <row r="192" s="14" customFormat="1">
      <c r="A192" s="14"/>
      <c r="B192" s="211"/>
      <c r="C192" s="14"/>
      <c r="D192" s="203" t="s">
        <v>187</v>
      </c>
      <c r="E192" s="212" t="s">
        <v>1</v>
      </c>
      <c r="F192" s="213" t="s">
        <v>190</v>
      </c>
      <c r="G192" s="14"/>
      <c r="H192" s="214">
        <v>2.5</v>
      </c>
      <c r="I192" s="215"/>
      <c r="J192" s="14"/>
      <c r="K192" s="14"/>
      <c r="L192" s="211"/>
      <c r="M192" s="216"/>
      <c r="N192" s="217"/>
      <c r="O192" s="217"/>
      <c r="P192" s="217"/>
      <c r="Q192" s="217"/>
      <c r="R192" s="217"/>
      <c r="S192" s="217"/>
      <c r="T192" s="21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12" t="s">
        <v>187</v>
      </c>
      <c r="AU192" s="212" t="s">
        <v>87</v>
      </c>
      <c r="AV192" s="14" t="s">
        <v>90</v>
      </c>
      <c r="AW192" s="14" t="s">
        <v>35</v>
      </c>
      <c r="AX192" s="14" t="s">
        <v>8</v>
      </c>
      <c r="AY192" s="212" t="s">
        <v>179</v>
      </c>
    </row>
    <row r="193" s="2" customFormat="1" ht="24" customHeight="1">
      <c r="A193" s="37"/>
      <c r="B193" s="188"/>
      <c r="C193" s="189" t="s">
        <v>263</v>
      </c>
      <c r="D193" s="189" t="s">
        <v>181</v>
      </c>
      <c r="E193" s="190" t="s">
        <v>264</v>
      </c>
      <c r="F193" s="191" t="s">
        <v>265</v>
      </c>
      <c r="G193" s="192" t="s">
        <v>214</v>
      </c>
      <c r="H193" s="193">
        <v>2.5</v>
      </c>
      <c r="I193" s="194"/>
      <c r="J193" s="195">
        <f>ROUND(I193*H193,0)</f>
        <v>0</v>
      </c>
      <c r="K193" s="191" t="s">
        <v>185</v>
      </c>
      <c r="L193" s="38"/>
      <c r="M193" s="196" t="s">
        <v>1</v>
      </c>
      <c r="N193" s="197" t="s">
        <v>44</v>
      </c>
      <c r="O193" s="76"/>
      <c r="P193" s="198">
        <f>O193*H193</f>
        <v>0</v>
      </c>
      <c r="Q193" s="198">
        <v>0.041529999999999997</v>
      </c>
      <c r="R193" s="198">
        <f>Q193*H193</f>
        <v>0.103825</v>
      </c>
      <c r="S193" s="198">
        <v>0</v>
      </c>
      <c r="T193" s="19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00" t="s">
        <v>93</v>
      </c>
      <c r="AT193" s="200" t="s">
        <v>181</v>
      </c>
      <c r="AU193" s="200" t="s">
        <v>87</v>
      </c>
      <c r="AY193" s="18" t="s">
        <v>179</v>
      </c>
      <c r="BE193" s="201">
        <f>IF(N193="základní",J193,0)</f>
        <v>0</v>
      </c>
      <c r="BF193" s="201">
        <f>IF(N193="snížená",J193,0)</f>
        <v>0</v>
      </c>
      <c r="BG193" s="201">
        <f>IF(N193="zákl. přenesená",J193,0)</f>
        <v>0</v>
      </c>
      <c r="BH193" s="201">
        <f>IF(N193="sníž. přenesená",J193,0)</f>
        <v>0</v>
      </c>
      <c r="BI193" s="201">
        <f>IF(N193="nulová",J193,0)</f>
        <v>0</v>
      </c>
      <c r="BJ193" s="18" t="s">
        <v>8</v>
      </c>
      <c r="BK193" s="201">
        <f>ROUND(I193*H193,0)</f>
        <v>0</v>
      </c>
      <c r="BL193" s="18" t="s">
        <v>93</v>
      </c>
      <c r="BM193" s="200" t="s">
        <v>266</v>
      </c>
    </row>
    <row r="194" s="13" customFormat="1">
      <c r="A194" s="13"/>
      <c r="B194" s="202"/>
      <c r="C194" s="13"/>
      <c r="D194" s="203" t="s">
        <v>187</v>
      </c>
      <c r="E194" s="204" t="s">
        <v>1</v>
      </c>
      <c r="F194" s="205" t="s">
        <v>261</v>
      </c>
      <c r="G194" s="13"/>
      <c r="H194" s="206">
        <v>1</v>
      </c>
      <c r="I194" s="207"/>
      <c r="J194" s="13"/>
      <c r="K194" s="13"/>
      <c r="L194" s="202"/>
      <c r="M194" s="208"/>
      <c r="N194" s="209"/>
      <c r="O194" s="209"/>
      <c r="P194" s="209"/>
      <c r="Q194" s="209"/>
      <c r="R194" s="209"/>
      <c r="S194" s="209"/>
      <c r="T194" s="21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04" t="s">
        <v>187</v>
      </c>
      <c r="AU194" s="204" t="s">
        <v>87</v>
      </c>
      <c r="AV194" s="13" t="s">
        <v>87</v>
      </c>
      <c r="AW194" s="13" t="s">
        <v>35</v>
      </c>
      <c r="AX194" s="13" t="s">
        <v>79</v>
      </c>
      <c r="AY194" s="204" t="s">
        <v>179</v>
      </c>
    </row>
    <row r="195" s="13" customFormat="1">
      <c r="A195" s="13"/>
      <c r="B195" s="202"/>
      <c r="C195" s="13"/>
      <c r="D195" s="203" t="s">
        <v>187</v>
      </c>
      <c r="E195" s="204" t="s">
        <v>1</v>
      </c>
      <c r="F195" s="205" t="s">
        <v>262</v>
      </c>
      <c r="G195" s="13"/>
      <c r="H195" s="206">
        <v>1.5</v>
      </c>
      <c r="I195" s="207"/>
      <c r="J195" s="13"/>
      <c r="K195" s="13"/>
      <c r="L195" s="202"/>
      <c r="M195" s="208"/>
      <c r="N195" s="209"/>
      <c r="O195" s="209"/>
      <c r="P195" s="209"/>
      <c r="Q195" s="209"/>
      <c r="R195" s="209"/>
      <c r="S195" s="209"/>
      <c r="T195" s="21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04" t="s">
        <v>187</v>
      </c>
      <c r="AU195" s="204" t="s">
        <v>87</v>
      </c>
      <c r="AV195" s="13" t="s">
        <v>87</v>
      </c>
      <c r="AW195" s="13" t="s">
        <v>35</v>
      </c>
      <c r="AX195" s="13" t="s">
        <v>79</v>
      </c>
      <c r="AY195" s="204" t="s">
        <v>179</v>
      </c>
    </row>
    <row r="196" s="14" customFormat="1">
      <c r="A196" s="14"/>
      <c r="B196" s="211"/>
      <c r="C196" s="14"/>
      <c r="D196" s="203" t="s">
        <v>187</v>
      </c>
      <c r="E196" s="212" t="s">
        <v>1</v>
      </c>
      <c r="F196" s="213" t="s">
        <v>190</v>
      </c>
      <c r="G196" s="14"/>
      <c r="H196" s="214">
        <v>2.5</v>
      </c>
      <c r="I196" s="215"/>
      <c r="J196" s="14"/>
      <c r="K196" s="14"/>
      <c r="L196" s="211"/>
      <c r="M196" s="216"/>
      <c r="N196" s="217"/>
      <c r="O196" s="217"/>
      <c r="P196" s="217"/>
      <c r="Q196" s="217"/>
      <c r="R196" s="217"/>
      <c r="S196" s="217"/>
      <c r="T196" s="21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12" t="s">
        <v>187</v>
      </c>
      <c r="AU196" s="212" t="s">
        <v>87</v>
      </c>
      <c r="AV196" s="14" t="s">
        <v>90</v>
      </c>
      <c r="AW196" s="14" t="s">
        <v>35</v>
      </c>
      <c r="AX196" s="14" t="s">
        <v>8</v>
      </c>
      <c r="AY196" s="212" t="s">
        <v>179</v>
      </c>
    </row>
    <row r="197" s="2" customFormat="1" ht="24" customHeight="1">
      <c r="A197" s="37"/>
      <c r="B197" s="188"/>
      <c r="C197" s="189" t="s">
        <v>9</v>
      </c>
      <c r="D197" s="189" t="s">
        <v>181</v>
      </c>
      <c r="E197" s="190" t="s">
        <v>267</v>
      </c>
      <c r="F197" s="191" t="s">
        <v>268</v>
      </c>
      <c r="G197" s="192" t="s">
        <v>214</v>
      </c>
      <c r="H197" s="193">
        <v>9.6549999999999994</v>
      </c>
      <c r="I197" s="194"/>
      <c r="J197" s="195">
        <f>ROUND(I197*H197,0)</f>
        <v>0</v>
      </c>
      <c r="K197" s="191" t="s">
        <v>185</v>
      </c>
      <c r="L197" s="38"/>
      <c r="M197" s="196" t="s">
        <v>1</v>
      </c>
      <c r="N197" s="197" t="s">
        <v>44</v>
      </c>
      <c r="O197" s="76"/>
      <c r="P197" s="198">
        <f>O197*H197</f>
        <v>0</v>
      </c>
      <c r="Q197" s="198">
        <v>0.033579999999999999</v>
      </c>
      <c r="R197" s="198">
        <f>Q197*H197</f>
        <v>0.32421489999999997</v>
      </c>
      <c r="S197" s="198">
        <v>0</v>
      </c>
      <c r="T197" s="19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00" t="s">
        <v>93</v>
      </c>
      <c r="AT197" s="200" t="s">
        <v>181</v>
      </c>
      <c r="AU197" s="200" t="s">
        <v>87</v>
      </c>
      <c r="AY197" s="18" t="s">
        <v>179</v>
      </c>
      <c r="BE197" s="201">
        <f>IF(N197="základní",J197,0)</f>
        <v>0</v>
      </c>
      <c r="BF197" s="201">
        <f>IF(N197="snížená",J197,0)</f>
        <v>0</v>
      </c>
      <c r="BG197" s="201">
        <f>IF(N197="zákl. přenesená",J197,0)</f>
        <v>0</v>
      </c>
      <c r="BH197" s="201">
        <f>IF(N197="sníž. přenesená",J197,0)</f>
        <v>0</v>
      </c>
      <c r="BI197" s="201">
        <f>IF(N197="nulová",J197,0)</f>
        <v>0</v>
      </c>
      <c r="BJ197" s="18" t="s">
        <v>8</v>
      </c>
      <c r="BK197" s="201">
        <f>ROUND(I197*H197,0)</f>
        <v>0</v>
      </c>
      <c r="BL197" s="18" t="s">
        <v>93</v>
      </c>
      <c r="BM197" s="200" t="s">
        <v>269</v>
      </c>
    </row>
    <row r="198" s="13" customFormat="1">
      <c r="A198" s="13"/>
      <c r="B198" s="202"/>
      <c r="C198" s="13"/>
      <c r="D198" s="203" t="s">
        <v>187</v>
      </c>
      <c r="E198" s="204" t="s">
        <v>1</v>
      </c>
      <c r="F198" s="205" t="s">
        <v>270</v>
      </c>
      <c r="G198" s="13"/>
      <c r="H198" s="206">
        <v>3.7000000000000002</v>
      </c>
      <c r="I198" s="207"/>
      <c r="J198" s="13"/>
      <c r="K198" s="13"/>
      <c r="L198" s="202"/>
      <c r="M198" s="208"/>
      <c r="N198" s="209"/>
      <c r="O198" s="209"/>
      <c r="P198" s="209"/>
      <c r="Q198" s="209"/>
      <c r="R198" s="209"/>
      <c r="S198" s="209"/>
      <c r="T198" s="21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04" t="s">
        <v>187</v>
      </c>
      <c r="AU198" s="204" t="s">
        <v>87</v>
      </c>
      <c r="AV198" s="13" t="s">
        <v>87</v>
      </c>
      <c r="AW198" s="13" t="s">
        <v>35</v>
      </c>
      <c r="AX198" s="13" t="s">
        <v>79</v>
      </c>
      <c r="AY198" s="204" t="s">
        <v>179</v>
      </c>
    </row>
    <row r="199" s="13" customFormat="1">
      <c r="A199" s="13"/>
      <c r="B199" s="202"/>
      <c r="C199" s="13"/>
      <c r="D199" s="203" t="s">
        <v>187</v>
      </c>
      <c r="E199" s="204" t="s">
        <v>1</v>
      </c>
      <c r="F199" s="205" t="s">
        <v>271</v>
      </c>
      <c r="G199" s="13"/>
      <c r="H199" s="206">
        <v>1.2</v>
      </c>
      <c r="I199" s="207"/>
      <c r="J199" s="13"/>
      <c r="K199" s="13"/>
      <c r="L199" s="202"/>
      <c r="M199" s="208"/>
      <c r="N199" s="209"/>
      <c r="O199" s="209"/>
      <c r="P199" s="209"/>
      <c r="Q199" s="209"/>
      <c r="R199" s="209"/>
      <c r="S199" s="209"/>
      <c r="T199" s="21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04" t="s">
        <v>187</v>
      </c>
      <c r="AU199" s="204" t="s">
        <v>87</v>
      </c>
      <c r="AV199" s="13" t="s">
        <v>87</v>
      </c>
      <c r="AW199" s="13" t="s">
        <v>35</v>
      </c>
      <c r="AX199" s="13" t="s">
        <v>79</v>
      </c>
      <c r="AY199" s="204" t="s">
        <v>179</v>
      </c>
    </row>
    <row r="200" s="13" customFormat="1">
      <c r="A200" s="13"/>
      <c r="B200" s="202"/>
      <c r="C200" s="13"/>
      <c r="D200" s="203" t="s">
        <v>187</v>
      </c>
      <c r="E200" s="204" t="s">
        <v>1</v>
      </c>
      <c r="F200" s="205" t="s">
        <v>272</v>
      </c>
      <c r="G200" s="13"/>
      <c r="H200" s="206">
        <v>1.98</v>
      </c>
      <c r="I200" s="207"/>
      <c r="J200" s="13"/>
      <c r="K200" s="13"/>
      <c r="L200" s="202"/>
      <c r="M200" s="208"/>
      <c r="N200" s="209"/>
      <c r="O200" s="209"/>
      <c r="P200" s="209"/>
      <c r="Q200" s="209"/>
      <c r="R200" s="209"/>
      <c r="S200" s="209"/>
      <c r="T200" s="21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04" t="s">
        <v>187</v>
      </c>
      <c r="AU200" s="204" t="s">
        <v>87</v>
      </c>
      <c r="AV200" s="13" t="s">
        <v>87</v>
      </c>
      <c r="AW200" s="13" t="s">
        <v>35</v>
      </c>
      <c r="AX200" s="13" t="s">
        <v>79</v>
      </c>
      <c r="AY200" s="204" t="s">
        <v>179</v>
      </c>
    </row>
    <row r="201" s="13" customFormat="1">
      <c r="A201" s="13"/>
      <c r="B201" s="202"/>
      <c r="C201" s="13"/>
      <c r="D201" s="203" t="s">
        <v>187</v>
      </c>
      <c r="E201" s="204" t="s">
        <v>1</v>
      </c>
      <c r="F201" s="205" t="s">
        <v>273</v>
      </c>
      <c r="G201" s="13"/>
      <c r="H201" s="206">
        <v>2.7749999999999999</v>
      </c>
      <c r="I201" s="207"/>
      <c r="J201" s="13"/>
      <c r="K201" s="13"/>
      <c r="L201" s="202"/>
      <c r="M201" s="208"/>
      <c r="N201" s="209"/>
      <c r="O201" s="209"/>
      <c r="P201" s="209"/>
      <c r="Q201" s="209"/>
      <c r="R201" s="209"/>
      <c r="S201" s="209"/>
      <c r="T201" s="21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04" t="s">
        <v>187</v>
      </c>
      <c r="AU201" s="204" t="s">
        <v>87</v>
      </c>
      <c r="AV201" s="13" t="s">
        <v>87</v>
      </c>
      <c r="AW201" s="13" t="s">
        <v>35</v>
      </c>
      <c r="AX201" s="13" t="s">
        <v>79</v>
      </c>
      <c r="AY201" s="204" t="s">
        <v>179</v>
      </c>
    </row>
    <row r="202" s="14" customFormat="1">
      <c r="A202" s="14"/>
      <c r="B202" s="211"/>
      <c r="C202" s="14"/>
      <c r="D202" s="203" t="s">
        <v>187</v>
      </c>
      <c r="E202" s="212" t="s">
        <v>1</v>
      </c>
      <c r="F202" s="213" t="s">
        <v>190</v>
      </c>
      <c r="G202" s="14"/>
      <c r="H202" s="214">
        <v>9.6549999999999994</v>
      </c>
      <c r="I202" s="215"/>
      <c r="J202" s="14"/>
      <c r="K202" s="14"/>
      <c r="L202" s="211"/>
      <c r="M202" s="216"/>
      <c r="N202" s="217"/>
      <c r="O202" s="217"/>
      <c r="P202" s="217"/>
      <c r="Q202" s="217"/>
      <c r="R202" s="217"/>
      <c r="S202" s="217"/>
      <c r="T202" s="218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12" t="s">
        <v>187</v>
      </c>
      <c r="AU202" s="212" t="s">
        <v>87</v>
      </c>
      <c r="AV202" s="14" t="s">
        <v>90</v>
      </c>
      <c r="AW202" s="14" t="s">
        <v>35</v>
      </c>
      <c r="AX202" s="14" t="s">
        <v>8</v>
      </c>
      <c r="AY202" s="212" t="s">
        <v>179</v>
      </c>
    </row>
    <row r="203" s="12" customFormat="1" ht="22.8" customHeight="1">
      <c r="A203" s="12"/>
      <c r="B203" s="175"/>
      <c r="C203" s="12"/>
      <c r="D203" s="176" t="s">
        <v>78</v>
      </c>
      <c r="E203" s="186" t="s">
        <v>233</v>
      </c>
      <c r="F203" s="186" t="s">
        <v>274</v>
      </c>
      <c r="G203" s="12"/>
      <c r="H203" s="12"/>
      <c r="I203" s="178"/>
      <c r="J203" s="187">
        <f>BK203</f>
        <v>0</v>
      </c>
      <c r="K203" s="12"/>
      <c r="L203" s="175"/>
      <c r="M203" s="180"/>
      <c r="N203" s="181"/>
      <c r="O203" s="181"/>
      <c r="P203" s="182">
        <f>SUM(P204:P259)</f>
        <v>0</v>
      </c>
      <c r="Q203" s="181"/>
      <c r="R203" s="182">
        <f>SUM(R204:R259)</f>
        <v>0.085231694999999996</v>
      </c>
      <c r="S203" s="181"/>
      <c r="T203" s="183">
        <f>SUM(T204:T259)</f>
        <v>54.40976400000001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76" t="s">
        <v>8</v>
      </c>
      <c r="AT203" s="184" t="s">
        <v>78</v>
      </c>
      <c r="AU203" s="184" t="s">
        <v>8</v>
      </c>
      <c r="AY203" s="176" t="s">
        <v>179</v>
      </c>
      <c r="BK203" s="185">
        <f>SUM(BK204:BK259)</f>
        <v>0</v>
      </c>
    </row>
    <row r="204" s="2" customFormat="1" ht="24" customHeight="1">
      <c r="A204" s="37"/>
      <c r="B204" s="188"/>
      <c r="C204" s="189" t="s">
        <v>275</v>
      </c>
      <c r="D204" s="189" t="s">
        <v>181</v>
      </c>
      <c r="E204" s="190" t="s">
        <v>276</v>
      </c>
      <c r="F204" s="191" t="s">
        <v>277</v>
      </c>
      <c r="G204" s="192" t="s">
        <v>214</v>
      </c>
      <c r="H204" s="193">
        <v>341.61000000000001</v>
      </c>
      <c r="I204" s="194"/>
      <c r="J204" s="195">
        <f>ROUND(I204*H204,0)</f>
        <v>0</v>
      </c>
      <c r="K204" s="191" t="s">
        <v>185</v>
      </c>
      <c r="L204" s="38"/>
      <c r="M204" s="196" t="s">
        <v>1</v>
      </c>
      <c r="N204" s="197" t="s">
        <v>44</v>
      </c>
      <c r="O204" s="76"/>
      <c r="P204" s="198">
        <f>O204*H204</f>
        <v>0</v>
      </c>
      <c r="Q204" s="198">
        <v>0.00021000000000000001</v>
      </c>
      <c r="R204" s="198">
        <f>Q204*H204</f>
        <v>0.071738099999999999</v>
      </c>
      <c r="S204" s="198">
        <v>0</v>
      </c>
      <c r="T204" s="199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00" t="s">
        <v>93</v>
      </c>
      <c r="AT204" s="200" t="s">
        <v>181</v>
      </c>
      <c r="AU204" s="200" t="s">
        <v>87</v>
      </c>
      <c r="AY204" s="18" t="s">
        <v>179</v>
      </c>
      <c r="BE204" s="201">
        <f>IF(N204="základní",J204,0)</f>
        <v>0</v>
      </c>
      <c r="BF204" s="201">
        <f>IF(N204="snížená",J204,0)</f>
        <v>0</v>
      </c>
      <c r="BG204" s="201">
        <f>IF(N204="zákl. přenesená",J204,0)</f>
        <v>0</v>
      </c>
      <c r="BH204" s="201">
        <f>IF(N204="sníž. přenesená",J204,0)</f>
        <v>0</v>
      </c>
      <c r="BI204" s="201">
        <f>IF(N204="nulová",J204,0)</f>
        <v>0</v>
      </c>
      <c r="BJ204" s="18" t="s">
        <v>8</v>
      </c>
      <c r="BK204" s="201">
        <f>ROUND(I204*H204,0)</f>
        <v>0</v>
      </c>
      <c r="BL204" s="18" t="s">
        <v>93</v>
      </c>
      <c r="BM204" s="200" t="s">
        <v>278</v>
      </c>
    </row>
    <row r="205" s="13" customFormat="1">
      <c r="A205" s="13"/>
      <c r="B205" s="202"/>
      <c r="C205" s="13"/>
      <c r="D205" s="203" t="s">
        <v>187</v>
      </c>
      <c r="E205" s="204" t="s">
        <v>1</v>
      </c>
      <c r="F205" s="205" t="s">
        <v>279</v>
      </c>
      <c r="G205" s="13"/>
      <c r="H205" s="206">
        <v>130.368</v>
      </c>
      <c r="I205" s="207"/>
      <c r="J205" s="13"/>
      <c r="K205" s="13"/>
      <c r="L205" s="202"/>
      <c r="M205" s="208"/>
      <c r="N205" s="209"/>
      <c r="O205" s="209"/>
      <c r="P205" s="209"/>
      <c r="Q205" s="209"/>
      <c r="R205" s="209"/>
      <c r="S205" s="209"/>
      <c r="T205" s="21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04" t="s">
        <v>187</v>
      </c>
      <c r="AU205" s="204" t="s">
        <v>87</v>
      </c>
      <c r="AV205" s="13" t="s">
        <v>87</v>
      </c>
      <c r="AW205" s="13" t="s">
        <v>35</v>
      </c>
      <c r="AX205" s="13" t="s">
        <v>79</v>
      </c>
      <c r="AY205" s="204" t="s">
        <v>179</v>
      </c>
    </row>
    <row r="206" s="13" customFormat="1">
      <c r="A206" s="13"/>
      <c r="B206" s="202"/>
      <c r="C206" s="13"/>
      <c r="D206" s="203" t="s">
        <v>187</v>
      </c>
      <c r="E206" s="204" t="s">
        <v>1</v>
      </c>
      <c r="F206" s="205" t="s">
        <v>280</v>
      </c>
      <c r="G206" s="13"/>
      <c r="H206" s="206">
        <v>211.24199999999999</v>
      </c>
      <c r="I206" s="207"/>
      <c r="J206" s="13"/>
      <c r="K206" s="13"/>
      <c r="L206" s="202"/>
      <c r="M206" s="208"/>
      <c r="N206" s="209"/>
      <c r="O206" s="209"/>
      <c r="P206" s="209"/>
      <c r="Q206" s="209"/>
      <c r="R206" s="209"/>
      <c r="S206" s="209"/>
      <c r="T206" s="21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04" t="s">
        <v>187</v>
      </c>
      <c r="AU206" s="204" t="s">
        <v>87</v>
      </c>
      <c r="AV206" s="13" t="s">
        <v>87</v>
      </c>
      <c r="AW206" s="13" t="s">
        <v>35</v>
      </c>
      <c r="AX206" s="13" t="s">
        <v>79</v>
      </c>
      <c r="AY206" s="204" t="s">
        <v>179</v>
      </c>
    </row>
    <row r="207" s="14" customFormat="1">
      <c r="A207" s="14"/>
      <c r="B207" s="211"/>
      <c r="C207" s="14"/>
      <c r="D207" s="203" t="s">
        <v>187</v>
      </c>
      <c r="E207" s="212" t="s">
        <v>1</v>
      </c>
      <c r="F207" s="213" t="s">
        <v>190</v>
      </c>
      <c r="G207" s="14"/>
      <c r="H207" s="214">
        <v>341.61000000000001</v>
      </c>
      <c r="I207" s="215"/>
      <c r="J207" s="14"/>
      <c r="K207" s="14"/>
      <c r="L207" s="211"/>
      <c r="M207" s="216"/>
      <c r="N207" s="217"/>
      <c r="O207" s="217"/>
      <c r="P207" s="217"/>
      <c r="Q207" s="217"/>
      <c r="R207" s="217"/>
      <c r="S207" s="217"/>
      <c r="T207" s="21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12" t="s">
        <v>187</v>
      </c>
      <c r="AU207" s="212" t="s">
        <v>87</v>
      </c>
      <c r="AV207" s="14" t="s">
        <v>90</v>
      </c>
      <c r="AW207" s="14" t="s">
        <v>35</v>
      </c>
      <c r="AX207" s="14" t="s">
        <v>8</v>
      </c>
      <c r="AY207" s="212" t="s">
        <v>179</v>
      </c>
    </row>
    <row r="208" s="2" customFormat="1" ht="24" customHeight="1">
      <c r="A208" s="37"/>
      <c r="B208" s="188"/>
      <c r="C208" s="189" t="s">
        <v>281</v>
      </c>
      <c r="D208" s="189" t="s">
        <v>181</v>
      </c>
      <c r="E208" s="190" t="s">
        <v>282</v>
      </c>
      <c r="F208" s="191" t="s">
        <v>283</v>
      </c>
      <c r="G208" s="192" t="s">
        <v>214</v>
      </c>
      <c r="H208" s="193">
        <v>341.61000000000001</v>
      </c>
      <c r="I208" s="194"/>
      <c r="J208" s="195">
        <f>ROUND(I208*H208,0)</f>
        <v>0</v>
      </c>
      <c r="K208" s="191" t="s">
        <v>185</v>
      </c>
      <c r="L208" s="38"/>
      <c r="M208" s="196" t="s">
        <v>1</v>
      </c>
      <c r="N208" s="197" t="s">
        <v>44</v>
      </c>
      <c r="O208" s="76"/>
      <c r="P208" s="198">
        <f>O208*H208</f>
        <v>0</v>
      </c>
      <c r="Q208" s="198">
        <v>3.9499999999999998E-05</v>
      </c>
      <c r="R208" s="198">
        <f>Q208*H208</f>
        <v>0.013493595000000001</v>
      </c>
      <c r="S208" s="198">
        <v>0</v>
      </c>
      <c r="T208" s="199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00" t="s">
        <v>93</v>
      </c>
      <c r="AT208" s="200" t="s">
        <v>181</v>
      </c>
      <c r="AU208" s="200" t="s">
        <v>87</v>
      </c>
      <c r="AY208" s="18" t="s">
        <v>179</v>
      </c>
      <c r="BE208" s="201">
        <f>IF(N208="základní",J208,0)</f>
        <v>0</v>
      </c>
      <c r="BF208" s="201">
        <f>IF(N208="snížená",J208,0)</f>
        <v>0</v>
      </c>
      <c r="BG208" s="201">
        <f>IF(N208="zákl. přenesená",J208,0)</f>
        <v>0</v>
      </c>
      <c r="BH208" s="201">
        <f>IF(N208="sníž. přenesená",J208,0)</f>
        <v>0</v>
      </c>
      <c r="BI208" s="201">
        <f>IF(N208="nulová",J208,0)</f>
        <v>0</v>
      </c>
      <c r="BJ208" s="18" t="s">
        <v>8</v>
      </c>
      <c r="BK208" s="201">
        <f>ROUND(I208*H208,0)</f>
        <v>0</v>
      </c>
      <c r="BL208" s="18" t="s">
        <v>93</v>
      </c>
      <c r="BM208" s="200" t="s">
        <v>284</v>
      </c>
    </row>
    <row r="209" s="13" customFormat="1">
      <c r="A209" s="13"/>
      <c r="B209" s="202"/>
      <c r="C209" s="13"/>
      <c r="D209" s="203" t="s">
        <v>187</v>
      </c>
      <c r="E209" s="204" t="s">
        <v>1</v>
      </c>
      <c r="F209" s="205" t="s">
        <v>279</v>
      </c>
      <c r="G209" s="13"/>
      <c r="H209" s="206">
        <v>130.368</v>
      </c>
      <c r="I209" s="207"/>
      <c r="J209" s="13"/>
      <c r="K209" s="13"/>
      <c r="L209" s="202"/>
      <c r="M209" s="208"/>
      <c r="N209" s="209"/>
      <c r="O209" s="209"/>
      <c r="P209" s="209"/>
      <c r="Q209" s="209"/>
      <c r="R209" s="209"/>
      <c r="S209" s="209"/>
      <c r="T209" s="21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04" t="s">
        <v>187</v>
      </c>
      <c r="AU209" s="204" t="s">
        <v>87</v>
      </c>
      <c r="AV209" s="13" t="s">
        <v>87</v>
      </c>
      <c r="AW209" s="13" t="s">
        <v>35</v>
      </c>
      <c r="AX209" s="13" t="s">
        <v>79</v>
      </c>
      <c r="AY209" s="204" t="s">
        <v>179</v>
      </c>
    </row>
    <row r="210" s="13" customFormat="1">
      <c r="A210" s="13"/>
      <c r="B210" s="202"/>
      <c r="C210" s="13"/>
      <c r="D210" s="203" t="s">
        <v>187</v>
      </c>
      <c r="E210" s="204" t="s">
        <v>1</v>
      </c>
      <c r="F210" s="205" t="s">
        <v>280</v>
      </c>
      <c r="G210" s="13"/>
      <c r="H210" s="206">
        <v>211.24199999999999</v>
      </c>
      <c r="I210" s="207"/>
      <c r="J210" s="13"/>
      <c r="K210" s="13"/>
      <c r="L210" s="202"/>
      <c r="M210" s="208"/>
      <c r="N210" s="209"/>
      <c r="O210" s="209"/>
      <c r="P210" s="209"/>
      <c r="Q210" s="209"/>
      <c r="R210" s="209"/>
      <c r="S210" s="209"/>
      <c r="T210" s="21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04" t="s">
        <v>187</v>
      </c>
      <c r="AU210" s="204" t="s">
        <v>87</v>
      </c>
      <c r="AV210" s="13" t="s">
        <v>87</v>
      </c>
      <c r="AW210" s="13" t="s">
        <v>35</v>
      </c>
      <c r="AX210" s="13" t="s">
        <v>79</v>
      </c>
      <c r="AY210" s="204" t="s">
        <v>179</v>
      </c>
    </row>
    <row r="211" s="14" customFormat="1">
      <c r="A211" s="14"/>
      <c r="B211" s="211"/>
      <c r="C211" s="14"/>
      <c r="D211" s="203" t="s">
        <v>187</v>
      </c>
      <c r="E211" s="212" t="s">
        <v>1</v>
      </c>
      <c r="F211" s="213" t="s">
        <v>190</v>
      </c>
      <c r="G211" s="14"/>
      <c r="H211" s="214">
        <v>341.61000000000001</v>
      </c>
      <c r="I211" s="215"/>
      <c r="J211" s="14"/>
      <c r="K211" s="14"/>
      <c r="L211" s="211"/>
      <c r="M211" s="216"/>
      <c r="N211" s="217"/>
      <c r="O211" s="217"/>
      <c r="P211" s="217"/>
      <c r="Q211" s="217"/>
      <c r="R211" s="217"/>
      <c r="S211" s="217"/>
      <c r="T211" s="218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12" t="s">
        <v>187</v>
      </c>
      <c r="AU211" s="212" t="s">
        <v>87</v>
      </c>
      <c r="AV211" s="14" t="s">
        <v>90</v>
      </c>
      <c r="AW211" s="14" t="s">
        <v>35</v>
      </c>
      <c r="AX211" s="14" t="s">
        <v>8</v>
      </c>
      <c r="AY211" s="212" t="s">
        <v>179</v>
      </c>
    </row>
    <row r="212" s="2" customFormat="1" ht="24" customHeight="1">
      <c r="A212" s="37"/>
      <c r="B212" s="188"/>
      <c r="C212" s="189" t="s">
        <v>285</v>
      </c>
      <c r="D212" s="189" t="s">
        <v>181</v>
      </c>
      <c r="E212" s="190" t="s">
        <v>286</v>
      </c>
      <c r="F212" s="191" t="s">
        <v>287</v>
      </c>
      <c r="G212" s="192" t="s">
        <v>184</v>
      </c>
      <c r="H212" s="193">
        <v>0.68400000000000005</v>
      </c>
      <c r="I212" s="194"/>
      <c r="J212" s="195">
        <f>ROUND(I212*H212,0)</f>
        <v>0</v>
      </c>
      <c r="K212" s="191" t="s">
        <v>185</v>
      </c>
      <c r="L212" s="38"/>
      <c r="M212" s="196" t="s">
        <v>1</v>
      </c>
      <c r="N212" s="197" t="s">
        <v>44</v>
      </c>
      <c r="O212" s="76"/>
      <c r="P212" s="198">
        <f>O212*H212</f>
        <v>0</v>
      </c>
      <c r="Q212" s="198">
        <v>0</v>
      </c>
      <c r="R212" s="198">
        <f>Q212*H212</f>
        <v>0</v>
      </c>
      <c r="S212" s="198">
        <v>1.8</v>
      </c>
      <c r="T212" s="199">
        <f>S212*H212</f>
        <v>1.2312000000000001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00" t="s">
        <v>93</v>
      </c>
      <c r="AT212" s="200" t="s">
        <v>181</v>
      </c>
      <c r="AU212" s="200" t="s">
        <v>87</v>
      </c>
      <c r="AY212" s="18" t="s">
        <v>179</v>
      </c>
      <c r="BE212" s="201">
        <f>IF(N212="základní",J212,0)</f>
        <v>0</v>
      </c>
      <c r="BF212" s="201">
        <f>IF(N212="snížená",J212,0)</f>
        <v>0</v>
      </c>
      <c r="BG212" s="201">
        <f>IF(N212="zákl. přenesená",J212,0)</f>
        <v>0</v>
      </c>
      <c r="BH212" s="201">
        <f>IF(N212="sníž. přenesená",J212,0)</f>
        <v>0</v>
      </c>
      <c r="BI212" s="201">
        <f>IF(N212="nulová",J212,0)</f>
        <v>0</v>
      </c>
      <c r="BJ212" s="18" t="s">
        <v>8</v>
      </c>
      <c r="BK212" s="201">
        <f>ROUND(I212*H212,0)</f>
        <v>0</v>
      </c>
      <c r="BL212" s="18" t="s">
        <v>93</v>
      </c>
      <c r="BM212" s="200" t="s">
        <v>288</v>
      </c>
    </row>
    <row r="213" s="13" customFormat="1">
      <c r="A213" s="13"/>
      <c r="B213" s="202"/>
      <c r="C213" s="13"/>
      <c r="D213" s="203" t="s">
        <v>187</v>
      </c>
      <c r="E213" s="204" t="s">
        <v>1</v>
      </c>
      <c r="F213" s="205" t="s">
        <v>289</v>
      </c>
      <c r="G213" s="13"/>
      <c r="H213" s="206">
        <v>0.68400000000000005</v>
      </c>
      <c r="I213" s="207"/>
      <c r="J213" s="13"/>
      <c r="K213" s="13"/>
      <c r="L213" s="202"/>
      <c r="M213" s="208"/>
      <c r="N213" s="209"/>
      <c r="O213" s="209"/>
      <c r="P213" s="209"/>
      <c r="Q213" s="209"/>
      <c r="R213" s="209"/>
      <c r="S213" s="209"/>
      <c r="T213" s="21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04" t="s">
        <v>187</v>
      </c>
      <c r="AU213" s="204" t="s">
        <v>87</v>
      </c>
      <c r="AV213" s="13" t="s">
        <v>87</v>
      </c>
      <c r="AW213" s="13" t="s">
        <v>35</v>
      </c>
      <c r="AX213" s="13" t="s">
        <v>8</v>
      </c>
      <c r="AY213" s="204" t="s">
        <v>179</v>
      </c>
    </row>
    <row r="214" s="2" customFormat="1" ht="24" customHeight="1">
      <c r="A214" s="37"/>
      <c r="B214" s="188"/>
      <c r="C214" s="189" t="s">
        <v>290</v>
      </c>
      <c r="D214" s="189" t="s">
        <v>181</v>
      </c>
      <c r="E214" s="190" t="s">
        <v>291</v>
      </c>
      <c r="F214" s="191" t="s">
        <v>292</v>
      </c>
      <c r="G214" s="192" t="s">
        <v>184</v>
      </c>
      <c r="H214" s="193">
        <v>4.1100000000000003</v>
      </c>
      <c r="I214" s="194"/>
      <c r="J214" s="195">
        <f>ROUND(I214*H214,0)</f>
        <v>0</v>
      </c>
      <c r="K214" s="191" t="s">
        <v>185</v>
      </c>
      <c r="L214" s="38"/>
      <c r="M214" s="196" t="s">
        <v>1</v>
      </c>
      <c r="N214" s="197" t="s">
        <v>44</v>
      </c>
      <c r="O214" s="76"/>
      <c r="P214" s="198">
        <f>O214*H214</f>
        <v>0</v>
      </c>
      <c r="Q214" s="198">
        <v>0</v>
      </c>
      <c r="R214" s="198">
        <f>Q214*H214</f>
        <v>0</v>
      </c>
      <c r="S214" s="198">
        <v>1.5940000000000001</v>
      </c>
      <c r="T214" s="199">
        <f>S214*H214</f>
        <v>6.5513400000000006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00" t="s">
        <v>93</v>
      </c>
      <c r="AT214" s="200" t="s">
        <v>181</v>
      </c>
      <c r="AU214" s="200" t="s">
        <v>87</v>
      </c>
      <c r="AY214" s="18" t="s">
        <v>179</v>
      </c>
      <c r="BE214" s="201">
        <f>IF(N214="základní",J214,0)</f>
        <v>0</v>
      </c>
      <c r="BF214" s="201">
        <f>IF(N214="snížená",J214,0)</f>
        <v>0</v>
      </c>
      <c r="BG214" s="201">
        <f>IF(N214="zákl. přenesená",J214,0)</f>
        <v>0</v>
      </c>
      <c r="BH214" s="201">
        <f>IF(N214="sníž. přenesená",J214,0)</f>
        <v>0</v>
      </c>
      <c r="BI214" s="201">
        <f>IF(N214="nulová",J214,0)</f>
        <v>0</v>
      </c>
      <c r="BJ214" s="18" t="s">
        <v>8</v>
      </c>
      <c r="BK214" s="201">
        <f>ROUND(I214*H214,0)</f>
        <v>0</v>
      </c>
      <c r="BL214" s="18" t="s">
        <v>93</v>
      </c>
      <c r="BM214" s="200" t="s">
        <v>293</v>
      </c>
    </row>
    <row r="215" s="13" customFormat="1">
      <c r="A215" s="13"/>
      <c r="B215" s="202"/>
      <c r="C215" s="13"/>
      <c r="D215" s="203" t="s">
        <v>187</v>
      </c>
      <c r="E215" s="204" t="s">
        <v>1</v>
      </c>
      <c r="F215" s="205" t="s">
        <v>294</v>
      </c>
      <c r="G215" s="13"/>
      <c r="H215" s="206">
        <v>2.339</v>
      </c>
      <c r="I215" s="207"/>
      <c r="J215" s="13"/>
      <c r="K215" s="13"/>
      <c r="L215" s="202"/>
      <c r="M215" s="208"/>
      <c r="N215" s="209"/>
      <c r="O215" s="209"/>
      <c r="P215" s="209"/>
      <c r="Q215" s="209"/>
      <c r="R215" s="209"/>
      <c r="S215" s="209"/>
      <c r="T215" s="21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04" t="s">
        <v>187</v>
      </c>
      <c r="AU215" s="204" t="s">
        <v>87</v>
      </c>
      <c r="AV215" s="13" t="s">
        <v>87</v>
      </c>
      <c r="AW215" s="13" t="s">
        <v>35</v>
      </c>
      <c r="AX215" s="13" t="s">
        <v>79</v>
      </c>
      <c r="AY215" s="204" t="s">
        <v>179</v>
      </c>
    </row>
    <row r="216" s="13" customFormat="1">
      <c r="A216" s="13"/>
      <c r="B216" s="202"/>
      <c r="C216" s="13"/>
      <c r="D216" s="203" t="s">
        <v>187</v>
      </c>
      <c r="E216" s="204" t="s">
        <v>1</v>
      </c>
      <c r="F216" s="205" t="s">
        <v>295</v>
      </c>
      <c r="G216" s="13"/>
      <c r="H216" s="206">
        <v>1.7709999999999999</v>
      </c>
      <c r="I216" s="207"/>
      <c r="J216" s="13"/>
      <c r="K216" s="13"/>
      <c r="L216" s="202"/>
      <c r="M216" s="208"/>
      <c r="N216" s="209"/>
      <c r="O216" s="209"/>
      <c r="P216" s="209"/>
      <c r="Q216" s="209"/>
      <c r="R216" s="209"/>
      <c r="S216" s="209"/>
      <c r="T216" s="21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04" t="s">
        <v>187</v>
      </c>
      <c r="AU216" s="204" t="s">
        <v>87</v>
      </c>
      <c r="AV216" s="13" t="s">
        <v>87</v>
      </c>
      <c r="AW216" s="13" t="s">
        <v>35</v>
      </c>
      <c r="AX216" s="13" t="s">
        <v>79</v>
      </c>
      <c r="AY216" s="204" t="s">
        <v>179</v>
      </c>
    </row>
    <row r="217" s="14" customFormat="1">
      <c r="A217" s="14"/>
      <c r="B217" s="211"/>
      <c r="C217" s="14"/>
      <c r="D217" s="203" t="s">
        <v>187</v>
      </c>
      <c r="E217" s="212" t="s">
        <v>1</v>
      </c>
      <c r="F217" s="213" t="s">
        <v>190</v>
      </c>
      <c r="G217" s="14"/>
      <c r="H217" s="214">
        <v>4.1100000000000003</v>
      </c>
      <c r="I217" s="215"/>
      <c r="J217" s="14"/>
      <c r="K217" s="14"/>
      <c r="L217" s="211"/>
      <c r="M217" s="216"/>
      <c r="N217" s="217"/>
      <c r="O217" s="217"/>
      <c r="P217" s="217"/>
      <c r="Q217" s="217"/>
      <c r="R217" s="217"/>
      <c r="S217" s="217"/>
      <c r="T217" s="21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12" t="s">
        <v>187</v>
      </c>
      <c r="AU217" s="212" t="s">
        <v>87</v>
      </c>
      <c r="AV217" s="14" t="s">
        <v>90</v>
      </c>
      <c r="AW217" s="14" t="s">
        <v>35</v>
      </c>
      <c r="AX217" s="14" t="s">
        <v>8</v>
      </c>
      <c r="AY217" s="212" t="s">
        <v>179</v>
      </c>
    </row>
    <row r="218" s="2" customFormat="1" ht="24" customHeight="1">
      <c r="A218" s="37"/>
      <c r="B218" s="188"/>
      <c r="C218" s="189" t="s">
        <v>296</v>
      </c>
      <c r="D218" s="189" t="s">
        <v>181</v>
      </c>
      <c r="E218" s="190" t="s">
        <v>297</v>
      </c>
      <c r="F218" s="191" t="s">
        <v>298</v>
      </c>
      <c r="G218" s="192" t="s">
        <v>214</v>
      </c>
      <c r="H218" s="193">
        <v>148.33199999999999</v>
      </c>
      <c r="I218" s="194"/>
      <c r="J218" s="195">
        <f>ROUND(I218*H218,0)</f>
        <v>0</v>
      </c>
      <c r="K218" s="191" t="s">
        <v>185</v>
      </c>
      <c r="L218" s="38"/>
      <c r="M218" s="196" t="s">
        <v>1</v>
      </c>
      <c r="N218" s="197" t="s">
        <v>44</v>
      </c>
      <c r="O218" s="76"/>
      <c r="P218" s="198">
        <f>O218*H218</f>
        <v>0</v>
      </c>
      <c r="Q218" s="198">
        <v>0</v>
      </c>
      <c r="R218" s="198">
        <f>Q218*H218</f>
        <v>0</v>
      </c>
      <c r="S218" s="198">
        <v>0.122</v>
      </c>
      <c r="T218" s="199">
        <f>S218*H218</f>
        <v>18.096503999999999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00" t="s">
        <v>93</v>
      </c>
      <c r="AT218" s="200" t="s">
        <v>181</v>
      </c>
      <c r="AU218" s="200" t="s">
        <v>87</v>
      </c>
      <c r="AY218" s="18" t="s">
        <v>179</v>
      </c>
      <c r="BE218" s="201">
        <f>IF(N218="základní",J218,0)</f>
        <v>0</v>
      </c>
      <c r="BF218" s="201">
        <f>IF(N218="snížená",J218,0)</f>
        <v>0</v>
      </c>
      <c r="BG218" s="201">
        <f>IF(N218="zákl. přenesená",J218,0)</f>
        <v>0</v>
      </c>
      <c r="BH218" s="201">
        <f>IF(N218="sníž. přenesená",J218,0)</f>
        <v>0</v>
      </c>
      <c r="BI218" s="201">
        <f>IF(N218="nulová",J218,0)</f>
        <v>0</v>
      </c>
      <c r="BJ218" s="18" t="s">
        <v>8</v>
      </c>
      <c r="BK218" s="201">
        <f>ROUND(I218*H218,0)</f>
        <v>0</v>
      </c>
      <c r="BL218" s="18" t="s">
        <v>93</v>
      </c>
      <c r="BM218" s="200" t="s">
        <v>299</v>
      </c>
    </row>
    <row r="219" s="13" customFormat="1">
      <c r="A219" s="13"/>
      <c r="B219" s="202"/>
      <c r="C219" s="13"/>
      <c r="D219" s="203" t="s">
        <v>187</v>
      </c>
      <c r="E219" s="204" t="s">
        <v>1</v>
      </c>
      <c r="F219" s="205" t="s">
        <v>216</v>
      </c>
      <c r="G219" s="13"/>
      <c r="H219" s="206">
        <v>148.33199999999999</v>
      </c>
      <c r="I219" s="207"/>
      <c r="J219" s="13"/>
      <c r="K219" s="13"/>
      <c r="L219" s="202"/>
      <c r="M219" s="208"/>
      <c r="N219" s="209"/>
      <c r="O219" s="209"/>
      <c r="P219" s="209"/>
      <c r="Q219" s="209"/>
      <c r="R219" s="209"/>
      <c r="S219" s="209"/>
      <c r="T219" s="21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04" t="s">
        <v>187</v>
      </c>
      <c r="AU219" s="204" t="s">
        <v>87</v>
      </c>
      <c r="AV219" s="13" t="s">
        <v>87</v>
      </c>
      <c r="AW219" s="13" t="s">
        <v>35</v>
      </c>
      <c r="AX219" s="13" t="s">
        <v>79</v>
      </c>
      <c r="AY219" s="204" t="s">
        <v>179</v>
      </c>
    </row>
    <row r="220" s="14" customFormat="1">
      <c r="A220" s="14"/>
      <c r="B220" s="211"/>
      <c r="C220" s="14"/>
      <c r="D220" s="203" t="s">
        <v>187</v>
      </c>
      <c r="E220" s="212" t="s">
        <v>1</v>
      </c>
      <c r="F220" s="213" t="s">
        <v>207</v>
      </c>
      <c r="G220" s="14"/>
      <c r="H220" s="214">
        <v>148.33199999999999</v>
      </c>
      <c r="I220" s="215"/>
      <c r="J220" s="14"/>
      <c r="K220" s="14"/>
      <c r="L220" s="211"/>
      <c r="M220" s="216"/>
      <c r="N220" s="217"/>
      <c r="O220" s="217"/>
      <c r="P220" s="217"/>
      <c r="Q220" s="217"/>
      <c r="R220" s="217"/>
      <c r="S220" s="217"/>
      <c r="T220" s="218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12" t="s">
        <v>187</v>
      </c>
      <c r="AU220" s="212" t="s">
        <v>87</v>
      </c>
      <c r="AV220" s="14" t="s">
        <v>90</v>
      </c>
      <c r="AW220" s="14" t="s">
        <v>35</v>
      </c>
      <c r="AX220" s="14" t="s">
        <v>8</v>
      </c>
      <c r="AY220" s="212" t="s">
        <v>179</v>
      </c>
    </row>
    <row r="221" s="2" customFormat="1" ht="24" customHeight="1">
      <c r="A221" s="37"/>
      <c r="B221" s="188"/>
      <c r="C221" s="189" t="s">
        <v>7</v>
      </c>
      <c r="D221" s="189" t="s">
        <v>181</v>
      </c>
      <c r="E221" s="190" t="s">
        <v>300</v>
      </c>
      <c r="F221" s="191" t="s">
        <v>301</v>
      </c>
      <c r="G221" s="192" t="s">
        <v>184</v>
      </c>
      <c r="H221" s="193">
        <v>4.8399999999999999</v>
      </c>
      <c r="I221" s="194"/>
      <c r="J221" s="195">
        <f>ROUND(I221*H221,0)</f>
        <v>0</v>
      </c>
      <c r="K221" s="191" t="s">
        <v>185</v>
      </c>
      <c r="L221" s="38"/>
      <c r="M221" s="196" t="s">
        <v>1</v>
      </c>
      <c r="N221" s="197" t="s">
        <v>44</v>
      </c>
      <c r="O221" s="76"/>
      <c r="P221" s="198">
        <f>O221*H221</f>
        <v>0</v>
      </c>
      <c r="Q221" s="198">
        <v>0</v>
      </c>
      <c r="R221" s="198">
        <f>Q221*H221</f>
        <v>0</v>
      </c>
      <c r="S221" s="198">
        <v>1.6000000000000001</v>
      </c>
      <c r="T221" s="199">
        <f>S221*H221</f>
        <v>7.7439999999999998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00" t="s">
        <v>93</v>
      </c>
      <c r="AT221" s="200" t="s">
        <v>181</v>
      </c>
      <c r="AU221" s="200" t="s">
        <v>87</v>
      </c>
      <c r="AY221" s="18" t="s">
        <v>179</v>
      </c>
      <c r="BE221" s="201">
        <f>IF(N221="základní",J221,0)</f>
        <v>0</v>
      </c>
      <c r="BF221" s="201">
        <f>IF(N221="snížená",J221,0)</f>
        <v>0</v>
      </c>
      <c r="BG221" s="201">
        <f>IF(N221="zákl. přenesená",J221,0)</f>
        <v>0</v>
      </c>
      <c r="BH221" s="201">
        <f>IF(N221="sníž. přenesená",J221,0)</f>
        <v>0</v>
      </c>
      <c r="BI221" s="201">
        <f>IF(N221="nulová",J221,0)</f>
        <v>0</v>
      </c>
      <c r="BJ221" s="18" t="s">
        <v>8</v>
      </c>
      <c r="BK221" s="201">
        <f>ROUND(I221*H221,0)</f>
        <v>0</v>
      </c>
      <c r="BL221" s="18" t="s">
        <v>93</v>
      </c>
      <c r="BM221" s="200" t="s">
        <v>302</v>
      </c>
    </row>
    <row r="222" s="13" customFormat="1">
      <c r="A222" s="13"/>
      <c r="B222" s="202"/>
      <c r="C222" s="13"/>
      <c r="D222" s="203" t="s">
        <v>187</v>
      </c>
      <c r="E222" s="204" t="s">
        <v>1</v>
      </c>
      <c r="F222" s="205" t="s">
        <v>303</v>
      </c>
      <c r="G222" s="13"/>
      <c r="H222" s="206">
        <v>4.4500000000000002</v>
      </c>
      <c r="I222" s="207"/>
      <c r="J222" s="13"/>
      <c r="K222" s="13"/>
      <c r="L222" s="202"/>
      <c r="M222" s="208"/>
      <c r="N222" s="209"/>
      <c r="O222" s="209"/>
      <c r="P222" s="209"/>
      <c r="Q222" s="209"/>
      <c r="R222" s="209"/>
      <c r="S222" s="209"/>
      <c r="T222" s="21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04" t="s">
        <v>187</v>
      </c>
      <c r="AU222" s="204" t="s">
        <v>87</v>
      </c>
      <c r="AV222" s="13" t="s">
        <v>87</v>
      </c>
      <c r="AW222" s="13" t="s">
        <v>35</v>
      </c>
      <c r="AX222" s="13" t="s">
        <v>79</v>
      </c>
      <c r="AY222" s="204" t="s">
        <v>179</v>
      </c>
    </row>
    <row r="223" s="14" customFormat="1">
      <c r="A223" s="14"/>
      <c r="B223" s="211"/>
      <c r="C223" s="14"/>
      <c r="D223" s="203" t="s">
        <v>187</v>
      </c>
      <c r="E223" s="212" t="s">
        <v>1</v>
      </c>
      <c r="F223" s="213" t="s">
        <v>207</v>
      </c>
      <c r="G223" s="14"/>
      <c r="H223" s="214">
        <v>4.4500000000000002</v>
      </c>
      <c r="I223" s="215"/>
      <c r="J223" s="14"/>
      <c r="K223" s="14"/>
      <c r="L223" s="211"/>
      <c r="M223" s="216"/>
      <c r="N223" s="217"/>
      <c r="O223" s="217"/>
      <c r="P223" s="217"/>
      <c r="Q223" s="217"/>
      <c r="R223" s="217"/>
      <c r="S223" s="217"/>
      <c r="T223" s="218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12" t="s">
        <v>187</v>
      </c>
      <c r="AU223" s="212" t="s">
        <v>87</v>
      </c>
      <c r="AV223" s="14" t="s">
        <v>90</v>
      </c>
      <c r="AW223" s="14" t="s">
        <v>35</v>
      </c>
      <c r="AX223" s="14" t="s">
        <v>79</v>
      </c>
      <c r="AY223" s="212" t="s">
        <v>179</v>
      </c>
    </row>
    <row r="224" s="13" customFormat="1">
      <c r="A224" s="13"/>
      <c r="B224" s="202"/>
      <c r="C224" s="13"/>
      <c r="D224" s="203" t="s">
        <v>187</v>
      </c>
      <c r="E224" s="204" t="s">
        <v>1</v>
      </c>
      <c r="F224" s="205" t="s">
        <v>304</v>
      </c>
      <c r="G224" s="13"/>
      <c r="H224" s="206">
        <v>0.39000000000000001</v>
      </c>
      <c r="I224" s="207"/>
      <c r="J224" s="13"/>
      <c r="K224" s="13"/>
      <c r="L224" s="202"/>
      <c r="M224" s="208"/>
      <c r="N224" s="209"/>
      <c r="O224" s="209"/>
      <c r="P224" s="209"/>
      <c r="Q224" s="209"/>
      <c r="R224" s="209"/>
      <c r="S224" s="209"/>
      <c r="T224" s="21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04" t="s">
        <v>187</v>
      </c>
      <c r="AU224" s="204" t="s">
        <v>87</v>
      </c>
      <c r="AV224" s="13" t="s">
        <v>87</v>
      </c>
      <c r="AW224" s="13" t="s">
        <v>35</v>
      </c>
      <c r="AX224" s="13" t="s">
        <v>79</v>
      </c>
      <c r="AY224" s="204" t="s">
        <v>179</v>
      </c>
    </row>
    <row r="225" s="14" customFormat="1">
      <c r="A225" s="14"/>
      <c r="B225" s="211"/>
      <c r="C225" s="14"/>
      <c r="D225" s="203" t="s">
        <v>187</v>
      </c>
      <c r="E225" s="212" t="s">
        <v>1</v>
      </c>
      <c r="F225" s="213" t="s">
        <v>209</v>
      </c>
      <c r="G225" s="14"/>
      <c r="H225" s="214">
        <v>0.39000000000000001</v>
      </c>
      <c r="I225" s="215"/>
      <c r="J225" s="14"/>
      <c r="K225" s="14"/>
      <c r="L225" s="211"/>
      <c r="M225" s="216"/>
      <c r="N225" s="217"/>
      <c r="O225" s="217"/>
      <c r="P225" s="217"/>
      <c r="Q225" s="217"/>
      <c r="R225" s="217"/>
      <c r="S225" s="217"/>
      <c r="T225" s="218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12" t="s">
        <v>187</v>
      </c>
      <c r="AU225" s="212" t="s">
        <v>87</v>
      </c>
      <c r="AV225" s="14" t="s">
        <v>90</v>
      </c>
      <c r="AW225" s="14" t="s">
        <v>35</v>
      </c>
      <c r="AX225" s="14" t="s">
        <v>79</v>
      </c>
      <c r="AY225" s="212" t="s">
        <v>179</v>
      </c>
    </row>
    <row r="226" s="15" customFormat="1">
      <c r="A226" s="15"/>
      <c r="B226" s="219"/>
      <c r="C226" s="15"/>
      <c r="D226" s="203" t="s">
        <v>187</v>
      </c>
      <c r="E226" s="220" t="s">
        <v>1</v>
      </c>
      <c r="F226" s="221" t="s">
        <v>210</v>
      </c>
      <c r="G226" s="15"/>
      <c r="H226" s="222">
        <v>4.8399999999999999</v>
      </c>
      <c r="I226" s="223"/>
      <c r="J226" s="15"/>
      <c r="K226" s="15"/>
      <c r="L226" s="219"/>
      <c r="M226" s="224"/>
      <c r="N226" s="225"/>
      <c r="O226" s="225"/>
      <c r="P226" s="225"/>
      <c r="Q226" s="225"/>
      <c r="R226" s="225"/>
      <c r="S226" s="225"/>
      <c r="T226" s="226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20" t="s">
        <v>187</v>
      </c>
      <c r="AU226" s="220" t="s">
        <v>87</v>
      </c>
      <c r="AV226" s="15" t="s">
        <v>93</v>
      </c>
      <c r="AW226" s="15" t="s">
        <v>35</v>
      </c>
      <c r="AX226" s="15" t="s">
        <v>8</v>
      </c>
      <c r="AY226" s="220" t="s">
        <v>179</v>
      </c>
    </row>
    <row r="227" s="2" customFormat="1" ht="16.5" customHeight="1">
      <c r="A227" s="37"/>
      <c r="B227" s="188"/>
      <c r="C227" s="189" t="s">
        <v>305</v>
      </c>
      <c r="D227" s="189" t="s">
        <v>181</v>
      </c>
      <c r="E227" s="190" t="s">
        <v>306</v>
      </c>
      <c r="F227" s="191" t="s">
        <v>307</v>
      </c>
      <c r="G227" s="192" t="s">
        <v>214</v>
      </c>
      <c r="H227" s="193">
        <v>154.828</v>
      </c>
      <c r="I227" s="194"/>
      <c r="J227" s="195">
        <f>ROUND(I227*H227,0)</f>
        <v>0</v>
      </c>
      <c r="K227" s="191" t="s">
        <v>185</v>
      </c>
      <c r="L227" s="38"/>
      <c r="M227" s="196" t="s">
        <v>1</v>
      </c>
      <c r="N227" s="197" t="s">
        <v>44</v>
      </c>
      <c r="O227" s="76"/>
      <c r="P227" s="198">
        <f>O227*H227</f>
        <v>0</v>
      </c>
      <c r="Q227" s="198">
        <v>0</v>
      </c>
      <c r="R227" s="198">
        <f>Q227*H227</f>
        <v>0</v>
      </c>
      <c r="S227" s="198">
        <v>0.044999999999999998</v>
      </c>
      <c r="T227" s="199">
        <f>S227*H227</f>
        <v>6.9672599999999996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00" t="s">
        <v>93</v>
      </c>
      <c r="AT227" s="200" t="s">
        <v>181</v>
      </c>
      <c r="AU227" s="200" t="s">
        <v>87</v>
      </c>
      <c r="AY227" s="18" t="s">
        <v>179</v>
      </c>
      <c r="BE227" s="201">
        <f>IF(N227="základní",J227,0)</f>
        <v>0</v>
      </c>
      <c r="BF227" s="201">
        <f>IF(N227="snížená",J227,0)</f>
        <v>0</v>
      </c>
      <c r="BG227" s="201">
        <f>IF(N227="zákl. přenesená",J227,0)</f>
        <v>0</v>
      </c>
      <c r="BH227" s="201">
        <f>IF(N227="sníž. přenesená",J227,0)</f>
        <v>0</v>
      </c>
      <c r="BI227" s="201">
        <f>IF(N227="nulová",J227,0)</f>
        <v>0</v>
      </c>
      <c r="BJ227" s="18" t="s">
        <v>8</v>
      </c>
      <c r="BK227" s="201">
        <f>ROUND(I227*H227,0)</f>
        <v>0</v>
      </c>
      <c r="BL227" s="18" t="s">
        <v>93</v>
      </c>
      <c r="BM227" s="200" t="s">
        <v>308</v>
      </c>
    </row>
    <row r="228" s="13" customFormat="1">
      <c r="A228" s="13"/>
      <c r="B228" s="202"/>
      <c r="C228" s="13"/>
      <c r="D228" s="203" t="s">
        <v>187</v>
      </c>
      <c r="E228" s="204" t="s">
        <v>1</v>
      </c>
      <c r="F228" s="205" t="s">
        <v>216</v>
      </c>
      <c r="G228" s="13"/>
      <c r="H228" s="206">
        <v>148.33199999999999</v>
      </c>
      <c r="I228" s="207"/>
      <c r="J228" s="13"/>
      <c r="K228" s="13"/>
      <c r="L228" s="202"/>
      <c r="M228" s="208"/>
      <c r="N228" s="209"/>
      <c r="O228" s="209"/>
      <c r="P228" s="209"/>
      <c r="Q228" s="209"/>
      <c r="R228" s="209"/>
      <c r="S228" s="209"/>
      <c r="T228" s="21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04" t="s">
        <v>187</v>
      </c>
      <c r="AU228" s="204" t="s">
        <v>87</v>
      </c>
      <c r="AV228" s="13" t="s">
        <v>87</v>
      </c>
      <c r="AW228" s="13" t="s">
        <v>35</v>
      </c>
      <c r="AX228" s="13" t="s">
        <v>79</v>
      </c>
      <c r="AY228" s="204" t="s">
        <v>179</v>
      </c>
    </row>
    <row r="229" s="14" customFormat="1">
      <c r="A229" s="14"/>
      <c r="B229" s="211"/>
      <c r="C229" s="14"/>
      <c r="D229" s="203" t="s">
        <v>187</v>
      </c>
      <c r="E229" s="212" t="s">
        <v>1</v>
      </c>
      <c r="F229" s="213" t="s">
        <v>207</v>
      </c>
      <c r="G229" s="14"/>
      <c r="H229" s="214">
        <v>148.33199999999999</v>
      </c>
      <c r="I229" s="215"/>
      <c r="J229" s="14"/>
      <c r="K229" s="14"/>
      <c r="L229" s="211"/>
      <c r="M229" s="216"/>
      <c r="N229" s="217"/>
      <c r="O229" s="217"/>
      <c r="P229" s="217"/>
      <c r="Q229" s="217"/>
      <c r="R229" s="217"/>
      <c r="S229" s="217"/>
      <c r="T229" s="218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12" t="s">
        <v>187</v>
      </c>
      <c r="AU229" s="212" t="s">
        <v>87</v>
      </c>
      <c r="AV229" s="14" t="s">
        <v>90</v>
      </c>
      <c r="AW229" s="14" t="s">
        <v>35</v>
      </c>
      <c r="AX229" s="14" t="s">
        <v>79</v>
      </c>
      <c r="AY229" s="212" t="s">
        <v>179</v>
      </c>
    </row>
    <row r="230" s="13" customFormat="1">
      <c r="A230" s="13"/>
      <c r="B230" s="202"/>
      <c r="C230" s="13"/>
      <c r="D230" s="203" t="s">
        <v>187</v>
      </c>
      <c r="E230" s="204" t="s">
        <v>1</v>
      </c>
      <c r="F230" s="205" t="s">
        <v>217</v>
      </c>
      <c r="G230" s="13"/>
      <c r="H230" s="206">
        <v>6.4960000000000004</v>
      </c>
      <c r="I230" s="207"/>
      <c r="J230" s="13"/>
      <c r="K230" s="13"/>
      <c r="L230" s="202"/>
      <c r="M230" s="208"/>
      <c r="N230" s="209"/>
      <c r="O230" s="209"/>
      <c r="P230" s="209"/>
      <c r="Q230" s="209"/>
      <c r="R230" s="209"/>
      <c r="S230" s="209"/>
      <c r="T230" s="21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04" t="s">
        <v>187</v>
      </c>
      <c r="AU230" s="204" t="s">
        <v>87</v>
      </c>
      <c r="AV230" s="13" t="s">
        <v>87</v>
      </c>
      <c r="AW230" s="13" t="s">
        <v>35</v>
      </c>
      <c r="AX230" s="13" t="s">
        <v>79</v>
      </c>
      <c r="AY230" s="204" t="s">
        <v>179</v>
      </c>
    </row>
    <row r="231" s="14" customFormat="1">
      <c r="A231" s="14"/>
      <c r="B231" s="211"/>
      <c r="C231" s="14"/>
      <c r="D231" s="203" t="s">
        <v>187</v>
      </c>
      <c r="E231" s="212" t="s">
        <v>1</v>
      </c>
      <c r="F231" s="213" t="s">
        <v>209</v>
      </c>
      <c r="G231" s="14"/>
      <c r="H231" s="214">
        <v>6.4960000000000004</v>
      </c>
      <c r="I231" s="215"/>
      <c r="J231" s="14"/>
      <c r="K231" s="14"/>
      <c r="L231" s="211"/>
      <c r="M231" s="216"/>
      <c r="N231" s="217"/>
      <c r="O231" s="217"/>
      <c r="P231" s="217"/>
      <c r="Q231" s="217"/>
      <c r="R231" s="217"/>
      <c r="S231" s="217"/>
      <c r="T231" s="218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12" t="s">
        <v>187</v>
      </c>
      <c r="AU231" s="212" t="s">
        <v>87</v>
      </c>
      <c r="AV231" s="14" t="s">
        <v>90</v>
      </c>
      <c r="AW231" s="14" t="s">
        <v>35</v>
      </c>
      <c r="AX231" s="14" t="s">
        <v>79</v>
      </c>
      <c r="AY231" s="212" t="s">
        <v>179</v>
      </c>
    </row>
    <row r="232" s="15" customFormat="1">
      <c r="A232" s="15"/>
      <c r="B232" s="219"/>
      <c r="C232" s="15"/>
      <c r="D232" s="203" t="s">
        <v>187</v>
      </c>
      <c r="E232" s="220" t="s">
        <v>1</v>
      </c>
      <c r="F232" s="221" t="s">
        <v>210</v>
      </c>
      <c r="G232" s="15"/>
      <c r="H232" s="222">
        <v>154.828</v>
      </c>
      <c r="I232" s="223"/>
      <c r="J232" s="15"/>
      <c r="K232" s="15"/>
      <c r="L232" s="219"/>
      <c r="M232" s="224"/>
      <c r="N232" s="225"/>
      <c r="O232" s="225"/>
      <c r="P232" s="225"/>
      <c r="Q232" s="225"/>
      <c r="R232" s="225"/>
      <c r="S232" s="225"/>
      <c r="T232" s="226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20" t="s">
        <v>187</v>
      </c>
      <c r="AU232" s="220" t="s">
        <v>87</v>
      </c>
      <c r="AV232" s="15" t="s">
        <v>93</v>
      </c>
      <c r="AW232" s="15" t="s">
        <v>35</v>
      </c>
      <c r="AX232" s="15" t="s">
        <v>8</v>
      </c>
      <c r="AY232" s="220" t="s">
        <v>179</v>
      </c>
    </row>
    <row r="233" s="2" customFormat="1" ht="24" customHeight="1">
      <c r="A233" s="37"/>
      <c r="B233" s="188"/>
      <c r="C233" s="189" t="s">
        <v>309</v>
      </c>
      <c r="D233" s="189" t="s">
        <v>181</v>
      </c>
      <c r="E233" s="190" t="s">
        <v>310</v>
      </c>
      <c r="F233" s="191" t="s">
        <v>311</v>
      </c>
      <c r="G233" s="192" t="s">
        <v>184</v>
      </c>
      <c r="H233" s="193">
        <v>2.5499999999999998</v>
      </c>
      <c r="I233" s="194"/>
      <c r="J233" s="195">
        <f>ROUND(I233*H233,0)</f>
        <v>0</v>
      </c>
      <c r="K233" s="191" t="s">
        <v>185</v>
      </c>
      <c r="L233" s="38"/>
      <c r="M233" s="196" t="s">
        <v>1</v>
      </c>
      <c r="N233" s="197" t="s">
        <v>44</v>
      </c>
      <c r="O233" s="76"/>
      <c r="P233" s="198">
        <f>O233*H233</f>
        <v>0</v>
      </c>
      <c r="Q233" s="198">
        <v>0</v>
      </c>
      <c r="R233" s="198">
        <f>Q233*H233</f>
        <v>0</v>
      </c>
      <c r="S233" s="198">
        <v>1.3999999999999999</v>
      </c>
      <c r="T233" s="199">
        <f>S233*H233</f>
        <v>3.5699999999999994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00" t="s">
        <v>93</v>
      </c>
      <c r="AT233" s="200" t="s">
        <v>181</v>
      </c>
      <c r="AU233" s="200" t="s">
        <v>87</v>
      </c>
      <c r="AY233" s="18" t="s">
        <v>179</v>
      </c>
      <c r="BE233" s="201">
        <f>IF(N233="základní",J233,0)</f>
        <v>0</v>
      </c>
      <c r="BF233" s="201">
        <f>IF(N233="snížená",J233,0)</f>
        <v>0</v>
      </c>
      <c r="BG233" s="201">
        <f>IF(N233="zákl. přenesená",J233,0)</f>
        <v>0</v>
      </c>
      <c r="BH233" s="201">
        <f>IF(N233="sníž. přenesená",J233,0)</f>
        <v>0</v>
      </c>
      <c r="BI233" s="201">
        <f>IF(N233="nulová",J233,0)</f>
        <v>0</v>
      </c>
      <c r="BJ233" s="18" t="s">
        <v>8</v>
      </c>
      <c r="BK233" s="201">
        <f>ROUND(I233*H233,0)</f>
        <v>0</v>
      </c>
      <c r="BL233" s="18" t="s">
        <v>93</v>
      </c>
      <c r="BM233" s="200" t="s">
        <v>312</v>
      </c>
    </row>
    <row r="234" s="13" customFormat="1">
      <c r="A234" s="13"/>
      <c r="B234" s="202"/>
      <c r="C234" s="13"/>
      <c r="D234" s="203" t="s">
        <v>187</v>
      </c>
      <c r="E234" s="204" t="s">
        <v>1</v>
      </c>
      <c r="F234" s="205" t="s">
        <v>313</v>
      </c>
      <c r="G234" s="13"/>
      <c r="H234" s="206">
        <v>2.2250000000000001</v>
      </c>
      <c r="I234" s="207"/>
      <c r="J234" s="13"/>
      <c r="K234" s="13"/>
      <c r="L234" s="202"/>
      <c r="M234" s="208"/>
      <c r="N234" s="209"/>
      <c r="O234" s="209"/>
      <c r="P234" s="209"/>
      <c r="Q234" s="209"/>
      <c r="R234" s="209"/>
      <c r="S234" s="209"/>
      <c r="T234" s="21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04" t="s">
        <v>187</v>
      </c>
      <c r="AU234" s="204" t="s">
        <v>87</v>
      </c>
      <c r="AV234" s="13" t="s">
        <v>87</v>
      </c>
      <c r="AW234" s="13" t="s">
        <v>35</v>
      </c>
      <c r="AX234" s="13" t="s">
        <v>79</v>
      </c>
      <c r="AY234" s="204" t="s">
        <v>179</v>
      </c>
    </row>
    <row r="235" s="14" customFormat="1">
      <c r="A235" s="14"/>
      <c r="B235" s="211"/>
      <c r="C235" s="14"/>
      <c r="D235" s="203" t="s">
        <v>187</v>
      </c>
      <c r="E235" s="212" t="s">
        <v>1</v>
      </c>
      <c r="F235" s="213" t="s">
        <v>207</v>
      </c>
      <c r="G235" s="14"/>
      <c r="H235" s="214">
        <v>2.2250000000000001</v>
      </c>
      <c r="I235" s="215"/>
      <c r="J235" s="14"/>
      <c r="K235" s="14"/>
      <c r="L235" s="211"/>
      <c r="M235" s="216"/>
      <c r="N235" s="217"/>
      <c r="O235" s="217"/>
      <c r="P235" s="217"/>
      <c r="Q235" s="217"/>
      <c r="R235" s="217"/>
      <c r="S235" s="217"/>
      <c r="T235" s="218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12" t="s">
        <v>187</v>
      </c>
      <c r="AU235" s="212" t="s">
        <v>87</v>
      </c>
      <c r="AV235" s="14" t="s">
        <v>90</v>
      </c>
      <c r="AW235" s="14" t="s">
        <v>35</v>
      </c>
      <c r="AX235" s="14" t="s">
        <v>79</v>
      </c>
      <c r="AY235" s="212" t="s">
        <v>179</v>
      </c>
    </row>
    <row r="236" s="13" customFormat="1">
      <c r="A236" s="13"/>
      <c r="B236" s="202"/>
      <c r="C236" s="13"/>
      <c r="D236" s="203" t="s">
        <v>187</v>
      </c>
      <c r="E236" s="204" t="s">
        <v>1</v>
      </c>
      <c r="F236" s="205" t="s">
        <v>314</v>
      </c>
      <c r="G236" s="13"/>
      <c r="H236" s="206">
        <v>0.32500000000000001</v>
      </c>
      <c r="I236" s="207"/>
      <c r="J236" s="13"/>
      <c r="K236" s="13"/>
      <c r="L236" s="202"/>
      <c r="M236" s="208"/>
      <c r="N236" s="209"/>
      <c r="O236" s="209"/>
      <c r="P236" s="209"/>
      <c r="Q236" s="209"/>
      <c r="R236" s="209"/>
      <c r="S236" s="209"/>
      <c r="T236" s="21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04" t="s">
        <v>187</v>
      </c>
      <c r="AU236" s="204" t="s">
        <v>87</v>
      </c>
      <c r="AV236" s="13" t="s">
        <v>87</v>
      </c>
      <c r="AW236" s="13" t="s">
        <v>35</v>
      </c>
      <c r="AX236" s="13" t="s">
        <v>79</v>
      </c>
      <c r="AY236" s="204" t="s">
        <v>179</v>
      </c>
    </row>
    <row r="237" s="14" customFormat="1">
      <c r="A237" s="14"/>
      <c r="B237" s="211"/>
      <c r="C237" s="14"/>
      <c r="D237" s="203" t="s">
        <v>187</v>
      </c>
      <c r="E237" s="212" t="s">
        <v>1</v>
      </c>
      <c r="F237" s="213" t="s">
        <v>209</v>
      </c>
      <c r="G237" s="14"/>
      <c r="H237" s="214">
        <v>0.32500000000000001</v>
      </c>
      <c r="I237" s="215"/>
      <c r="J237" s="14"/>
      <c r="K237" s="14"/>
      <c r="L237" s="211"/>
      <c r="M237" s="216"/>
      <c r="N237" s="217"/>
      <c r="O237" s="217"/>
      <c r="P237" s="217"/>
      <c r="Q237" s="217"/>
      <c r="R237" s="217"/>
      <c r="S237" s="217"/>
      <c r="T237" s="218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12" t="s">
        <v>187</v>
      </c>
      <c r="AU237" s="212" t="s">
        <v>87</v>
      </c>
      <c r="AV237" s="14" t="s">
        <v>90</v>
      </c>
      <c r="AW237" s="14" t="s">
        <v>35</v>
      </c>
      <c r="AX237" s="14" t="s">
        <v>79</v>
      </c>
      <c r="AY237" s="212" t="s">
        <v>179</v>
      </c>
    </row>
    <row r="238" s="15" customFormat="1">
      <c r="A238" s="15"/>
      <c r="B238" s="219"/>
      <c r="C238" s="15"/>
      <c r="D238" s="203" t="s">
        <v>187</v>
      </c>
      <c r="E238" s="220" t="s">
        <v>1</v>
      </c>
      <c r="F238" s="221" t="s">
        <v>210</v>
      </c>
      <c r="G238" s="15"/>
      <c r="H238" s="222">
        <v>2.5499999999999998</v>
      </c>
      <c r="I238" s="223"/>
      <c r="J238" s="15"/>
      <c r="K238" s="15"/>
      <c r="L238" s="219"/>
      <c r="M238" s="224"/>
      <c r="N238" s="225"/>
      <c r="O238" s="225"/>
      <c r="P238" s="225"/>
      <c r="Q238" s="225"/>
      <c r="R238" s="225"/>
      <c r="S238" s="225"/>
      <c r="T238" s="226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20" t="s">
        <v>187</v>
      </c>
      <c r="AU238" s="220" t="s">
        <v>87</v>
      </c>
      <c r="AV238" s="15" t="s">
        <v>93</v>
      </c>
      <c r="AW238" s="15" t="s">
        <v>35</v>
      </c>
      <c r="AX238" s="15" t="s">
        <v>8</v>
      </c>
      <c r="AY238" s="220" t="s">
        <v>179</v>
      </c>
    </row>
    <row r="239" s="2" customFormat="1" ht="24" customHeight="1">
      <c r="A239" s="37"/>
      <c r="B239" s="188"/>
      <c r="C239" s="189" t="s">
        <v>315</v>
      </c>
      <c r="D239" s="189" t="s">
        <v>181</v>
      </c>
      <c r="E239" s="190" t="s">
        <v>316</v>
      </c>
      <c r="F239" s="191" t="s">
        <v>317</v>
      </c>
      <c r="G239" s="192" t="s">
        <v>214</v>
      </c>
      <c r="H239" s="193">
        <v>1.26</v>
      </c>
      <c r="I239" s="194"/>
      <c r="J239" s="195">
        <f>ROUND(I239*H239,0)</f>
        <v>0</v>
      </c>
      <c r="K239" s="191" t="s">
        <v>185</v>
      </c>
      <c r="L239" s="38"/>
      <c r="M239" s="196" t="s">
        <v>1</v>
      </c>
      <c r="N239" s="197" t="s">
        <v>44</v>
      </c>
      <c r="O239" s="76"/>
      <c r="P239" s="198">
        <f>O239*H239</f>
        <v>0</v>
      </c>
      <c r="Q239" s="198">
        <v>0</v>
      </c>
      <c r="R239" s="198">
        <f>Q239*H239</f>
        <v>0</v>
      </c>
      <c r="S239" s="198">
        <v>0.183</v>
      </c>
      <c r="T239" s="199">
        <f>S239*H239</f>
        <v>0.23058000000000001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00" t="s">
        <v>93</v>
      </c>
      <c r="AT239" s="200" t="s">
        <v>181</v>
      </c>
      <c r="AU239" s="200" t="s">
        <v>87</v>
      </c>
      <c r="AY239" s="18" t="s">
        <v>179</v>
      </c>
      <c r="BE239" s="201">
        <f>IF(N239="základní",J239,0)</f>
        <v>0</v>
      </c>
      <c r="BF239" s="201">
        <f>IF(N239="snížená",J239,0)</f>
        <v>0</v>
      </c>
      <c r="BG239" s="201">
        <f>IF(N239="zákl. přenesená",J239,0)</f>
        <v>0</v>
      </c>
      <c r="BH239" s="201">
        <f>IF(N239="sníž. přenesená",J239,0)</f>
        <v>0</v>
      </c>
      <c r="BI239" s="201">
        <f>IF(N239="nulová",J239,0)</f>
        <v>0</v>
      </c>
      <c r="BJ239" s="18" t="s">
        <v>8</v>
      </c>
      <c r="BK239" s="201">
        <f>ROUND(I239*H239,0)</f>
        <v>0</v>
      </c>
      <c r="BL239" s="18" t="s">
        <v>93</v>
      </c>
      <c r="BM239" s="200" t="s">
        <v>318</v>
      </c>
    </row>
    <row r="240" s="13" customFormat="1">
      <c r="A240" s="13"/>
      <c r="B240" s="202"/>
      <c r="C240" s="13"/>
      <c r="D240" s="203" t="s">
        <v>187</v>
      </c>
      <c r="E240" s="204" t="s">
        <v>1</v>
      </c>
      <c r="F240" s="205" t="s">
        <v>319</v>
      </c>
      <c r="G240" s="13"/>
      <c r="H240" s="206">
        <v>1.26</v>
      </c>
      <c r="I240" s="207"/>
      <c r="J240" s="13"/>
      <c r="K240" s="13"/>
      <c r="L240" s="202"/>
      <c r="M240" s="208"/>
      <c r="N240" s="209"/>
      <c r="O240" s="209"/>
      <c r="P240" s="209"/>
      <c r="Q240" s="209"/>
      <c r="R240" s="209"/>
      <c r="S240" s="209"/>
      <c r="T240" s="210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04" t="s">
        <v>187</v>
      </c>
      <c r="AU240" s="204" t="s">
        <v>87</v>
      </c>
      <c r="AV240" s="13" t="s">
        <v>87</v>
      </c>
      <c r="AW240" s="13" t="s">
        <v>35</v>
      </c>
      <c r="AX240" s="13" t="s">
        <v>8</v>
      </c>
      <c r="AY240" s="204" t="s">
        <v>179</v>
      </c>
    </row>
    <row r="241" s="2" customFormat="1" ht="24" customHeight="1">
      <c r="A241" s="37"/>
      <c r="B241" s="188"/>
      <c r="C241" s="189" t="s">
        <v>320</v>
      </c>
      <c r="D241" s="189" t="s">
        <v>181</v>
      </c>
      <c r="E241" s="190" t="s">
        <v>321</v>
      </c>
      <c r="F241" s="191" t="s">
        <v>322</v>
      </c>
      <c r="G241" s="192" t="s">
        <v>214</v>
      </c>
      <c r="H241" s="193">
        <v>1.96</v>
      </c>
      <c r="I241" s="194"/>
      <c r="J241" s="195">
        <f>ROUND(I241*H241,0)</f>
        <v>0</v>
      </c>
      <c r="K241" s="191" t="s">
        <v>185</v>
      </c>
      <c r="L241" s="38"/>
      <c r="M241" s="196" t="s">
        <v>1</v>
      </c>
      <c r="N241" s="197" t="s">
        <v>44</v>
      </c>
      <c r="O241" s="76"/>
      <c r="P241" s="198">
        <f>O241*H241</f>
        <v>0</v>
      </c>
      <c r="Q241" s="198">
        <v>0</v>
      </c>
      <c r="R241" s="198">
        <f>Q241*H241</f>
        <v>0</v>
      </c>
      <c r="S241" s="198">
        <v>0.037999999999999999</v>
      </c>
      <c r="T241" s="199">
        <f>S241*H241</f>
        <v>0.074479999999999991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00" t="s">
        <v>93</v>
      </c>
      <c r="AT241" s="200" t="s">
        <v>181</v>
      </c>
      <c r="AU241" s="200" t="s">
        <v>87</v>
      </c>
      <c r="AY241" s="18" t="s">
        <v>179</v>
      </c>
      <c r="BE241" s="201">
        <f>IF(N241="základní",J241,0)</f>
        <v>0</v>
      </c>
      <c r="BF241" s="201">
        <f>IF(N241="snížená",J241,0)</f>
        <v>0</v>
      </c>
      <c r="BG241" s="201">
        <f>IF(N241="zákl. přenesená",J241,0)</f>
        <v>0</v>
      </c>
      <c r="BH241" s="201">
        <f>IF(N241="sníž. přenesená",J241,0)</f>
        <v>0</v>
      </c>
      <c r="BI241" s="201">
        <f>IF(N241="nulová",J241,0)</f>
        <v>0</v>
      </c>
      <c r="BJ241" s="18" t="s">
        <v>8</v>
      </c>
      <c r="BK241" s="201">
        <f>ROUND(I241*H241,0)</f>
        <v>0</v>
      </c>
      <c r="BL241" s="18" t="s">
        <v>93</v>
      </c>
      <c r="BM241" s="200" t="s">
        <v>323</v>
      </c>
    </row>
    <row r="242" s="13" customFormat="1">
      <c r="A242" s="13"/>
      <c r="B242" s="202"/>
      <c r="C242" s="13"/>
      <c r="D242" s="203" t="s">
        <v>187</v>
      </c>
      <c r="E242" s="204" t="s">
        <v>1</v>
      </c>
      <c r="F242" s="205" t="s">
        <v>324</v>
      </c>
      <c r="G242" s="13"/>
      <c r="H242" s="206">
        <v>1.96</v>
      </c>
      <c r="I242" s="207"/>
      <c r="J242" s="13"/>
      <c r="K242" s="13"/>
      <c r="L242" s="202"/>
      <c r="M242" s="208"/>
      <c r="N242" s="209"/>
      <c r="O242" s="209"/>
      <c r="P242" s="209"/>
      <c r="Q242" s="209"/>
      <c r="R242" s="209"/>
      <c r="S242" s="209"/>
      <c r="T242" s="21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04" t="s">
        <v>187</v>
      </c>
      <c r="AU242" s="204" t="s">
        <v>87</v>
      </c>
      <c r="AV242" s="13" t="s">
        <v>87</v>
      </c>
      <c r="AW242" s="13" t="s">
        <v>35</v>
      </c>
      <c r="AX242" s="13" t="s">
        <v>8</v>
      </c>
      <c r="AY242" s="204" t="s">
        <v>179</v>
      </c>
    </row>
    <row r="243" s="2" customFormat="1" ht="16.5" customHeight="1">
      <c r="A243" s="37"/>
      <c r="B243" s="188"/>
      <c r="C243" s="189" t="s">
        <v>325</v>
      </c>
      <c r="D243" s="189" t="s">
        <v>181</v>
      </c>
      <c r="E243" s="190" t="s">
        <v>326</v>
      </c>
      <c r="F243" s="191" t="s">
        <v>327</v>
      </c>
      <c r="G243" s="192" t="s">
        <v>214</v>
      </c>
      <c r="H243" s="193">
        <v>1.6000000000000001</v>
      </c>
      <c r="I243" s="194"/>
      <c r="J243" s="195">
        <f>ROUND(I243*H243,0)</f>
        <v>0</v>
      </c>
      <c r="K243" s="191" t="s">
        <v>185</v>
      </c>
      <c r="L243" s="38"/>
      <c r="M243" s="196" t="s">
        <v>1</v>
      </c>
      <c r="N243" s="197" t="s">
        <v>44</v>
      </c>
      <c r="O243" s="76"/>
      <c r="P243" s="198">
        <f>O243*H243</f>
        <v>0</v>
      </c>
      <c r="Q243" s="198">
        <v>0</v>
      </c>
      <c r="R243" s="198">
        <f>Q243*H243</f>
        <v>0</v>
      </c>
      <c r="S243" s="198">
        <v>0.075999999999999998</v>
      </c>
      <c r="T243" s="199">
        <f>S243*H243</f>
        <v>0.1216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00" t="s">
        <v>93</v>
      </c>
      <c r="AT243" s="200" t="s">
        <v>181</v>
      </c>
      <c r="AU243" s="200" t="s">
        <v>87</v>
      </c>
      <c r="AY243" s="18" t="s">
        <v>179</v>
      </c>
      <c r="BE243" s="201">
        <f>IF(N243="základní",J243,0)</f>
        <v>0</v>
      </c>
      <c r="BF243" s="201">
        <f>IF(N243="snížená",J243,0)</f>
        <v>0</v>
      </c>
      <c r="BG243" s="201">
        <f>IF(N243="zákl. přenesená",J243,0)</f>
        <v>0</v>
      </c>
      <c r="BH243" s="201">
        <f>IF(N243="sníž. přenesená",J243,0)</f>
        <v>0</v>
      </c>
      <c r="BI243" s="201">
        <f>IF(N243="nulová",J243,0)</f>
        <v>0</v>
      </c>
      <c r="BJ243" s="18" t="s">
        <v>8</v>
      </c>
      <c r="BK243" s="201">
        <f>ROUND(I243*H243,0)</f>
        <v>0</v>
      </c>
      <c r="BL243" s="18" t="s">
        <v>93</v>
      </c>
      <c r="BM243" s="200" t="s">
        <v>328</v>
      </c>
    </row>
    <row r="244" s="13" customFormat="1">
      <c r="A244" s="13"/>
      <c r="B244" s="202"/>
      <c r="C244" s="13"/>
      <c r="D244" s="203" t="s">
        <v>187</v>
      </c>
      <c r="E244" s="204" t="s">
        <v>1</v>
      </c>
      <c r="F244" s="205" t="s">
        <v>329</v>
      </c>
      <c r="G244" s="13"/>
      <c r="H244" s="206">
        <v>1.6000000000000001</v>
      </c>
      <c r="I244" s="207"/>
      <c r="J244" s="13"/>
      <c r="K244" s="13"/>
      <c r="L244" s="202"/>
      <c r="M244" s="208"/>
      <c r="N244" s="209"/>
      <c r="O244" s="209"/>
      <c r="P244" s="209"/>
      <c r="Q244" s="209"/>
      <c r="R244" s="209"/>
      <c r="S244" s="209"/>
      <c r="T244" s="21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04" t="s">
        <v>187</v>
      </c>
      <c r="AU244" s="204" t="s">
        <v>87</v>
      </c>
      <c r="AV244" s="13" t="s">
        <v>87</v>
      </c>
      <c r="AW244" s="13" t="s">
        <v>35</v>
      </c>
      <c r="AX244" s="13" t="s">
        <v>8</v>
      </c>
      <c r="AY244" s="204" t="s">
        <v>179</v>
      </c>
    </row>
    <row r="245" s="2" customFormat="1" ht="24" customHeight="1">
      <c r="A245" s="37"/>
      <c r="B245" s="188"/>
      <c r="C245" s="189" t="s">
        <v>330</v>
      </c>
      <c r="D245" s="189" t="s">
        <v>181</v>
      </c>
      <c r="E245" s="190" t="s">
        <v>331</v>
      </c>
      <c r="F245" s="191" t="s">
        <v>332</v>
      </c>
      <c r="G245" s="192" t="s">
        <v>214</v>
      </c>
      <c r="H245" s="193">
        <v>4.2000000000000002</v>
      </c>
      <c r="I245" s="194"/>
      <c r="J245" s="195">
        <f>ROUND(I245*H245,0)</f>
        <v>0</v>
      </c>
      <c r="K245" s="191" t="s">
        <v>185</v>
      </c>
      <c r="L245" s="38"/>
      <c r="M245" s="196" t="s">
        <v>1</v>
      </c>
      <c r="N245" s="197" t="s">
        <v>44</v>
      </c>
      <c r="O245" s="76"/>
      <c r="P245" s="198">
        <f>O245*H245</f>
        <v>0</v>
      </c>
      <c r="Q245" s="198">
        <v>0</v>
      </c>
      <c r="R245" s="198">
        <f>Q245*H245</f>
        <v>0</v>
      </c>
      <c r="S245" s="198">
        <v>0.27000000000000002</v>
      </c>
      <c r="T245" s="199">
        <f>S245*H245</f>
        <v>1.1340000000000001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00" t="s">
        <v>93</v>
      </c>
      <c r="AT245" s="200" t="s">
        <v>181</v>
      </c>
      <c r="AU245" s="200" t="s">
        <v>87</v>
      </c>
      <c r="AY245" s="18" t="s">
        <v>179</v>
      </c>
      <c r="BE245" s="201">
        <f>IF(N245="základní",J245,0)</f>
        <v>0</v>
      </c>
      <c r="BF245" s="201">
        <f>IF(N245="snížená",J245,0)</f>
        <v>0</v>
      </c>
      <c r="BG245" s="201">
        <f>IF(N245="zákl. přenesená",J245,0)</f>
        <v>0</v>
      </c>
      <c r="BH245" s="201">
        <f>IF(N245="sníž. přenesená",J245,0)</f>
        <v>0</v>
      </c>
      <c r="BI245" s="201">
        <f>IF(N245="nulová",J245,0)</f>
        <v>0</v>
      </c>
      <c r="BJ245" s="18" t="s">
        <v>8</v>
      </c>
      <c r="BK245" s="201">
        <f>ROUND(I245*H245,0)</f>
        <v>0</v>
      </c>
      <c r="BL245" s="18" t="s">
        <v>93</v>
      </c>
      <c r="BM245" s="200" t="s">
        <v>333</v>
      </c>
    </row>
    <row r="246" s="13" customFormat="1">
      <c r="A246" s="13"/>
      <c r="B246" s="202"/>
      <c r="C246" s="13"/>
      <c r="D246" s="203" t="s">
        <v>187</v>
      </c>
      <c r="E246" s="204" t="s">
        <v>1</v>
      </c>
      <c r="F246" s="205" t="s">
        <v>334</v>
      </c>
      <c r="G246" s="13"/>
      <c r="H246" s="206">
        <v>4.2000000000000002</v>
      </c>
      <c r="I246" s="207"/>
      <c r="J246" s="13"/>
      <c r="K246" s="13"/>
      <c r="L246" s="202"/>
      <c r="M246" s="208"/>
      <c r="N246" s="209"/>
      <c r="O246" s="209"/>
      <c r="P246" s="209"/>
      <c r="Q246" s="209"/>
      <c r="R246" s="209"/>
      <c r="S246" s="209"/>
      <c r="T246" s="21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04" t="s">
        <v>187</v>
      </c>
      <c r="AU246" s="204" t="s">
        <v>87</v>
      </c>
      <c r="AV246" s="13" t="s">
        <v>87</v>
      </c>
      <c r="AW246" s="13" t="s">
        <v>35</v>
      </c>
      <c r="AX246" s="13" t="s">
        <v>8</v>
      </c>
      <c r="AY246" s="204" t="s">
        <v>179</v>
      </c>
    </row>
    <row r="247" s="2" customFormat="1" ht="24" customHeight="1">
      <c r="A247" s="37"/>
      <c r="B247" s="188"/>
      <c r="C247" s="189" t="s">
        <v>335</v>
      </c>
      <c r="D247" s="189" t="s">
        <v>181</v>
      </c>
      <c r="E247" s="190" t="s">
        <v>336</v>
      </c>
      <c r="F247" s="191" t="s">
        <v>337</v>
      </c>
      <c r="G247" s="192" t="s">
        <v>184</v>
      </c>
      <c r="H247" s="193">
        <v>0.38</v>
      </c>
      <c r="I247" s="194"/>
      <c r="J247" s="195">
        <f>ROUND(I247*H247,0)</f>
        <v>0</v>
      </c>
      <c r="K247" s="191" t="s">
        <v>185</v>
      </c>
      <c r="L247" s="38"/>
      <c r="M247" s="196" t="s">
        <v>1</v>
      </c>
      <c r="N247" s="197" t="s">
        <v>44</v>
      </c>
      <c r="O247" s="76"/>
      <c r="P247" s="198">
        <f>O247*H247</f>
        <v>0</v>
      </c>
      <c r="Q247" s="198">
        <v>0</v>
      </c>
      <c r="R247" s="198">
        <f>Q247*H247</f>
        <v>0</v>
      </c>
      <c r="S247" s="198">
        <v>1.8</v>
      </c>
      <c r="T247" s="199">
        <f>S247*H247</f>
        <v>0.68400000000000005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00" t="s">
        <v>93</v>
      </c>
      <c r="AT247" s="200" t="s">
        <v>181</v>
      </c>
      <c r="AU247" s="200" t="s">
        <v>87</v>
      </c>
      <c r="AY247" s="18" t="s">
        <v>179</v>
      </c>
      <c r="BE247" s="201">
        <f>IF(N247="základní",J247,0)</f>
        <v>0</v>
      </c>
      <c r="BF247" s="201">
        <f>IF(N247="snížená",J247,0)</f>
        <v>0</v>
      </c>
      <c r="BG247" s="201">
        <f>IF(N247="zákl. přenesená",J247,0)</f>
        <v>0</v>
      </c>
      <c r="BH247" s="201">
        <f>IF(N247="sníž. přenesená",J247,0)</f>
        <v>0</v>
      </c>
      <c r="BI247" s="201">
        <f>IF(N247="nulová",J247,0)</f>
        <v>0</v>
      </c>
      <c r="BJ247" s="18" t="s">
        <v>8</v>
      </c>
      <c r="BK247" s="201">
        <f>ROUND(I247*H247,0)</f>
        <v>0</v>
      </c>
      <c r="BL247" s="18" t="s">
        <v>93</v>
      </c>
      <c r="BM247" s="200" t="s">
        <v>338</v>
      </c>
    </row>
    <row r="248" s="13" customFormat="1">
      <c r="A248" s="13"/>
      <c r="B248" s="202"/>
      <c r="C248" s="13"/>
      <c r="D248" s="203" t="s">
        <v>187</v>
      </c>
      <c r="E248" s="204" t="s">
        <v>1</v>
      </c>
      <c r="F248" s="205" t="s">
        <v>339</v>
      </c>
      <c r="G248" s="13"/>
      <c r="H248" s="206">
        <v>0.38</v>
      </c>
      <c r="I248" s="207"/>
      <c r="J248" s="13"/>
      <c r="K248" s="13"/>
      <c r="L248" s="202"/>
      <c r="M248" s="208"/>
      <c r="N248" s="209"/>
      <c r="O248" s="209"/>
      <c r="P248" s="209"/>
      <c r="Q248" s="209"/>
      <c r="R248" s="209"/>
      <c r="S248" s="209"/>
      <c r="T248" s="21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04" t="s">
        <v>187</v>
      </c>
      <c r="AU248" s="204" t="s">
        <v>87</v>
      </c>
      <c r="AV248" s="13" t="s">
        <v>87</v>
      </c>
      <c r="AW248" s="13" t="s">
        <v>35</v>
      </c>
      <c r="AX248" s="13" t="s">
        <v>8</v>
      </c>
      <c r="AY248" s="204" t="s">
        <v>179</v>
      </c>
    </row>
    <row r="249" s="2" customFormat="1" ht="24" customHeight="1">
      <c r="A249" s="37"/>
      <c r="B249" s="188"/>
      <c r="C249" s="189" t="s">
        <v>340</v>
      </c>
      <c r="D249" s="189" t="s">
        <v>181</v>
      </c>
      <c r="E249" s="190" t="s">
        <v>341</v>
      </c>
      <c r="F249" s="191" t="s">
        <v>342</v>
      </c>
      <c r="G249" s="192" t="s">
        <v>236</v>
      </c>
      <c r="H249" s="193">
        <v>28</v>
      </c>
      <c r="I249" s="194"/>
      <c r="J249" s="195">
        <f>ROUND(I249*H249,0)</f>
        <v>0</v>
      </c>
      <c r="K249" s="191" t="s">
        <v>185</v>
      </c>
      <c r="L249" s="38"/>
      <c r="M249" s="196" t="s">
        <v>1</v>
      </c>
      <c r="N249" s="197" t="s">
        <v>44</v>
      </c>
      <c r="O249" s="76"/>
      <c r="P249" s="198">
        <f>O249*H249</f>
        <v>0</v>
      </c>
      <c r="Q249" s="198">
        <v>0</v>
      </c>
      <c r="R249" s="198">
        <f>Q249*H249</f>
        <v>0</v>
      </c>
      <c r="S249" s="198">
        <v>0.031</v>
      </c>
      <c r="T249" s="199">
        <f>S249*H249</f>
        <v>0.86799999999999999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00" t="s">
        <v>93</v>
      </c>
      <c r="AT249" s="200" t="s">
        <v>181</v>
      </c>
      <c r="AU249" s="200" t="s">
        <v>87</v>
      </c>
      <c r="AY249" s="18" t="s">
        <v>179</v>
      </c>
      <c r="BE249" s="201">
        <f>IF(N249="základní",J249,0)</f>
        <v>0</v>
      </c>
      <c r="BF249" s="201">
        <f>IF(N249="snížená",J249,0)</f>
        <v>0</v>
      </c>
      <c r="BG249" s="201">
        <f>IF(N249="zákl. přenesená",J249,0)</f>
        <v>0</v>
      </c>
      <c r="BH249" s="201">
        <f>IF(N249="sníž. přenesená",J249,0)</f>
        <v>0</v>
      </c>
      <c r="BI249" s="201">
        <f>IF(N249="nulová",J249,0)</f>
        <v>0</v>
      </c>
      <c r="BJ249" s="18" t="s">
        <v>8</v>
      </c>
      <c r="BK249" s="201">
        <f>ROUND(I249*H249,0)</f>
        <v>0</v>
      </c>
      <c r="BL249" s="18" t="s">
        <v>93</v>
      </c>
      <c r="BM249" s="200" t="s">
        <v>343</v>
      </c>
    </row>
    <row r="250" s="13" customFormat="1">
      <c r="A250" s="13"/>
      <c r="B250" s="202"/>
      <c r="C250" s="13"/>
      <c r="D250" s="203" t="s">
        <v>187</v>
      </c>
      <c r="E250" s="204" t="s">
        <v>1</v>
      </c>
      <c r="F250" s="205" t="s">
        <v>238</v>
      </c>
      <c r="G250" s="13"/>
      <c r="H250" s="206">
        <v>14</v>
      </c>
      <c r="I250" s="207"/>
      <c r="J250" s="13"/>
      <c r="K250" s="13"/>
      <c r="L250" s="202"/>
      <c r="M250" s="208"/>
      <c r="N250" s="209"/>
      <c r="O250" s="209"/>
      <c r="P250" s="209"/>
      <c r="Q250" s="209"/>
      <c r="R250" s="209"/>
      <c r="S250" s="209"/>
      <c r="T250" s="21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04" t="s">
        <v>187</v>
      </c>
      <c r="AU250" s="204" t="s">
        <v>87</v>
      </c>
      <c r="AV250" s="13" t="s">
        <v>87</v>
      </c>
      <c r="AW250" s="13" t="s">
        <v>35</v>
      </c>
      <c r="AX250" s="13" t="s">
        <v>79</v>
      </c>
      <c r="AY250" s="204" t="s">
        <v>179</v>
      </c>
    </row>
    <row r="251" s="13" customFormat="1">
      <c r="A251" s="13"/>
      <c r="B251" s="202"/>
      <c r="C251" s="13"/>
      <c r="D251" s="203" t="s">
        <v>187</v>
      </c>
      <c r="E251" s="204" t="s">
        <v>1</v>
      </c>
      <c r="F251" s="205" t="s">
        <v>239</v>
      </c>
      <c r="G251" s="13"/>
      <c r="H251" s="206">
        <v>14</v>
      </c>
      <c r="I251" s="207"/>
      <c r="J251" s="13"/>
      <c r="K251" s="13"/>
      <c r="L251" s="202"/>
      <c r="M251" s="208"/>
      <c r="N251" s="209"/>
      <c r="O251" s="209"/>
      <c r="P251" s="209"/>
      <c r="Q251" s="209"/>
      <c r="R251" s="209"/>
      <c r="S251" s="209"/>
      <c r="T251" s="210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04" t="s">
        <v>187</v>
      </c>
      <c r="AU251" s="204" t="s">
        <v>87</v>
      </c>
      <c r="AV251" s="13" t="s">
        <v>87</v>
      </c>
      <c r="AW251" s="13" t="s">
        <v>35</v>
      </c>
      <c r="AX251" s="13" t="s">
        <v>79</v>
      </c>
      <c r="AY251" s="204" t="s">
        <v>179</v>
      </c>
    </row>
    <row r="252" s="14" customFormat="1">
      <c r="A252" s="14"/>
      <c r="B252" s="211"/>
      <c r="C252" s="14"/>
      <c r="D252" s="203" t="s">
        <v>187</v>
      </c>
      <c r="E252" s="212" t="s">
        <v>1</v>
      </c>
      <c r="F252" s="213" t="s">
        <v>190</v>
      </c>
      <c r="G252" s="14"/>
      <c r="H252" s="214">
        <v>28</v>
      </c>
      <c r="I252" s="215"/>
      <c r="J252" s="14"/>
      <c r="K252" s="14"/>
      <c r="L252" s="211"/>
      <c r="M252" s="216"/>
      <c r="N252" s="217"/>
      <c r="O252" s="217"/>
      <c r="P252" s="217"/>
      <c r="Q252" s="217"/>
      <c r="R252" s="217"/>
      <c r="S252" s="217"/>
      <c r="T252" s="218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12" t="s">
        <v>187</v>
      </c>
      <c r="AU252" s="212" t="s">
        <v>87</v>
      </c>
      <c r="AV252" s="14" t="s">
        <v>90</v>
      </c>
      <c r="AW252" s="14" t="s">
        <v>35</v>
      </c>
      <c r="AX252" s="14" t="s">
        <v>8</v>
      </c>
      <c r="AY252" s="212" t="s">
        <v>179</v>
      </c>
    </row>
    <row r="253" s="2" customFormat="1" ht="24" customHeight="1">
      <c r="A253" s="37"/>
      <c r="B253" s="188"/>
      <c r="C253" s="189" t="s">
        <v>344</v>
      </c>
      <c r="D253" s="189" t="s">
        <v>181</v>
      </c>
      <c r="E253" s="190" t="s">
        <v>345</v>
      </c>
      <c r="F253" s="191" t="s">
        <v>346</v>
      </c>
      <c r="G253" s="192" t="s">
        <v>347</v>
      </c>
      <c r="H253" s="193">
        <v>10</v>
      </c>
      <c r="I253" s="194"/>
      <c r="J253" s="195">
        <f>ROUND(I253*H253,0)</f>
        <v>0</v>
      </c>
      <c r="K253" s="191" t="s">
        <v>185</v>
      </c>
      <c r="L253" s="38"/>
      <c r="M253" s="196" t="s">
        <v>1</v>
      </c>
      <c r="N253" s="197" t="s">
        <v>44</v>
      </c>
      <c r="O253" s="76"/>
      <c r="P253" s="198">
        <f>O253*H253</f>
        <v>0</v>
      </c>
      <c r="Q253" s="198">
        <v>0</v>
      </c>
      <c r="R253" s="198">
        <f>Q253*H253</f>
        <v>0</v>
      </c>
      <c r="S253" s="198">
        <v>0.017999999999999999</v>
      </c>
      <c r="T253" s="199">
        <f>S253*H253</f>
        <v>0.17999999999999999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00" t="s">
        <v>93</v>
      </c>
      <c r="AT253" s="200" t="s">
        <v>181</v>
      </c>
      <c r="AU253" s="200" t="s">
        <v>87</v>
      </c>
      <c r="AY253" s="18" t="s">
        <v>179</v>
      </c>
      <c r="BE253" s="201">
        <f>IF(N253="základní",J253,0)</f>
        <v>0</v>
      </c>
      <c r="BF253" s="201">
        <f>IF(N253="snížená",J253,0)</f>
        <v>0</v>
      </c>
      <c r="BG253" s="201">
        <f>IF(N253="zákl. přenesená",J253,0)</f>
        <v>0</v>
      </c>
      <c r="BH253" s="201">
        <f>IF(N253="sníž. přenesená",J253,0)</f>
        <v>0</v>
      </c>
      <c r="BI253" s="201">
        <f>IF(N253="nulová",J253,0)</f>
        <v>0</v>
      </c>
      <c r="BJ253" s="18" t="s">
        <v>8</v>
      </c>
      <c r="BK253" s="201">
        <f>ROUND(I253*H253,0)</f>
        <v>0</v>
      </c>
      <c r="BL253" s="18" t="s">
        <v>93</v>
      </c>
      <c r="BM253" s="200" t="s">
        <v>348</v>
      </c>
    </row>
    <row r="254" s="13" customFormat="1">
      <c r="A254" s="13"/>
      <c r="B254" s="202"/>
      <c r="C254" s="13"/>
      <c r="D254" s="203" t="s">
        <v>187</v>
      </c>
      <c r="E254" s="204" t="s">
        <v>1</v>
      </c>
      <c r="F254" s="205" t="s">
        <v>349</v>
      </c>
      <c r="G254" s="13"/>
      <c r="H254" s="206">
        <v>10</v>
      </c>
      <c r="I254" s="207"/>
      <c r="J254" s="13"/>
      <c r="K254" s="13"/>
      <c r="L254" s="202"/>
      <c r="M254" s="208"/>
      <c r="N254" s="209"/>
      <c r="O254" s="209"/>
      <c r="P254" s="209"/>
      <c r="Q254" s="209"/>
      <c r="R254" s="209"/>
      <c r="S254" s="209"/>
      <c r="T254" s="21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04" t="s">
        <v>187</v>
      </c>
      <c r="AU254" s="204" t="s">
        <v>87</v>
      </c>
      <c r="AV254" s="13" t="s">
        <v>87</v>
      </c>
      <c r="AW254" s="13" t="s">
        <v>35</v>
      </c>
      <c r="AX254" s="13" t="s">
        <v>8</v>
      </c>
      <c r="AY254" s="204" t="s">
        <v>179</v>
      </c>
    </row>
    <row r="255" s="2" customFormat="1" ht="24" customHeight="1">
      <c r="A255" s="37"/>
      <c r="B255" s="188"/>
      <c r="C255" s="189" t="s">
        <v>350</v>
      </c>
      <c r="D255" s="189" t="s">
        <v>181</v>
      </c>
      <c r="E255" s="190" t="s">
        <v>351</v>
      </c>
      <c r="F255" s="191" t="s">
        <v>352</v>
      </c>
      <c r="G255" s="192" t="s">
        <v>347</v>
      </c>
      <c r="H255" s="193">
        <v>10</v>
      </c>
      <c r="I255" s="194"/>
      <c r="J255" s="195">
        <f>ROUND(I255*H255,0)</f>
        <v>0</v>
      </c>
      <c r="K255" s="191" t="s">
        <v>185</v>
      </c>
      <c r="L255" s="38"/>
      <c r="M255" s="196" t="s">
        <v>1</v>
      </c>
      <c r="N255" s="197" t="s">
        <v>44</v>
      </c>
      <c r="O255" s="76"/>
      <c r="P255" s="198">
        <f>O255*H255</f>
        <v>0</v>
      </c>
      <c r="Q255" s="198">
        <v>0</v>
      </c>
      <c r="R255" s="198">
        <f>Q255*H255</f>
        <v>0</v>
      </c>
      <c r="S255" s="198">
        <v>0.040000000000000001</v>
      </c>
      <c r="T255" s="199">
        <f>S255*H255</f>
        <v>0.40000000000000002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00" t="s">
        <v>93</v>
      </c>
      <c r="AT255" s="200" t="s">
        <v>181</v>
      </c>
      <c r="AU255" s="200" t="s">
        <v>87</v>
      </c>
      <c r="AY255" s="18" t="s">
        <v>179</v>
      </c>
      <c r="BE255" s="201">
        <f>IF(N255="základní",J255,0)</f>
        <v>0</v>
      </c>
      <c r="BF255" s="201">
        <f>IF(N255="snížená",J255,0)</f>
        <v>0</v>
      </c>
      <c r="BG255" s="201">
        <f>IF(N255="zákl. přenesená",J255,0)</f>
        <v>0</v>
      </c>
      <c r="BH255" s="201">
        <f>IF(N255="sníž. přenesená",J255,0)</f>
        <v>0</v>
      </c>
      <c r="BI255" s="201">
        <f>IF(N255="nulová",J255,0)</f>
        <v>0</v>
      </c>
      <c r="BJ255" s="18" t="s">
        <v>8</v>
      </c>
      <c r="BK255" s="201">
        <f>ROUND(I255*H255,0)</f>
        <v>0</v>
      </c>
      <c r="BL255" s="18" t="s">
        <v>93</v>
      </c>
      <c r="BM255" s="200" t="s">
        <v>353</v>
      </c>
    </row>
    <row r="256" s="13" customFormat="1">
      <c r="A256" s="13"/>
      <c r="B256" s="202"/>
      <c r="C256" s="13"/>
      <c r="D256" s="203" t="s">
        <v>187</v>
      </c>
      <c r="E256" s="204" t="s">
        <v>1</v>
      </c>
      <c r="F256" s="205" t="s">
        <v>349</v>
      </c>
      <c r="G256" s="13"/>
      <c r="H256" s="206">
        <v>10</v>
      </c>
      <c r="I256" s="207"/>
      <c r="J256" s="13"/>
      <c r="K256" s="13"/>
      <c r="L256" s="202"/>
      <c r="M256" s="208"/>
      <c r="N256" s="209"/>
      <c r="O256" s="209"/>
      <c r="P256" s="209"/>
      <c r="Q256" s="209"/>
      <c r="R256" s="209"/>
      <c r="S256" s="209"/>
      <c r="T256" s="21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04" t="s">
        <v>187</v>
      </c>
      <c r="AU256" s="204" t="s">
        <v>87</v>
      </c>
      <c r="AV256" s="13" t="s">
        <v>87</v>
      </c>
      <c r="AW256" s="13" t="s">
        <v>35</v>
      </c>
      <c r="AX256" s="13" t="s">
        <v>8</v>
      </c>
      <c r="AY256" s="204" t="s">
        <v>179</v>
      </c>
    </row>
    <row r="257" s="2" customFormat="1" ht="24" customHeight="1">
      <c r="A257" s="37"/>
      <c r="B257" s="188"/>
      <c r="C257" s="189" t="s">
        <v>354</v>
      </c>
      <c r="D257" s="189" t="s">
        <v>181</v>
      </c>
      <c r="E257" s="190" t="s">
        <v>355</v>
      </c>
      <c r="F257" s="191" t="s">
        <v>356</v>
      </c>
      <c r="G257" s="192" t="s">
        <v>214</v>
      </c>
      <c r="H257" s="193">
        <v>131.136</v>
      </c>
      <c r="I257" s="194"/>
      <c r="J257" s="195">
        <f>ROUND(I257*H257,0)</f>
        <v>0</v>
      </c>
      <c r="K257" s="191" t="s">
        <v>185</v>
      </c>
      <c r="L257" s="38"/>
      <c r="M257" s="196" t="s">
        <v>1</v>
      </c>
      <c r="N257" s="197" t="s">
        <v>44</v>
      </c>
      <c r="O257" s="76"/>
      <c r="P257" s="198">
        <f>O257*H257</f>
        <v>0</v>
      </c>
      <c r="Q257" s="198">
        <v>0</v>
      </c>
      <c r="R257" s="198">
        <f>Q257*H257</f>
        <v>0</v>
      </c>
      <c r="S257" s="198">
        <v>0.050000000000000003</v>
      </c>
      <c r="T257" s="199">
        <f>S257*H257</f>
        <v>6.5568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00" t="s">
        <v>93</v>
      </c>
      <c r="AT257" s="200" t="s">
        <v>181</v>
      </c>
      <c r="AU257" s="200" t="s">
        <v>87</v>
      </c>
      <c r="AY257" s="18" t="s">
        <v>179</v>
      </c>
      <c r="BE257" s="201">
        <f>IF(N257="základní",J257,0)</f>
        <v>0</v>
      </c>
      <c r="BF257" s="201">
        <f>IF(N257="snížená",J257,0)</f>
        <v>0</v>
      </c>
      <c r="BG257" s="201">
        <f>IF(N257="zákl. přenesená",J257,0)</f>
        <v>0</v>
      </c>
      <c r="BH257" s="201">
        <f>IF(N257="sníž. přenesená",J257,0)</f>
        <v>0</v>
      </c>
      <c r="BI257" s="201">
        <f>IF(N257="nulová",J257,0)</f>
        <v>0</v>
      </c>
      <c r="BJ257" s="18" t="s">
        <v>8</v>
      </c>
      <c r="BK257" s="201">
        <f>ROUND(I257*H257,0)</f>
        <v>0</v>
      </c>
      <c r="BL257" s="18" t="s">
        <v>93</v>
      </c>
      <c r="BM257" s="200" t="s">
        <v>357</v>
      </c>
    </row>
    <row r="258" s="13" customFormat="1">
      <c r="A258" s="13"/>
      <c r="B258" s="202"/>
      <c r="C258" s="13"/>
      <c r="D258" s="203" t="s">
        <v>187</v>
      </c>
      <c r="E258" s="204" t="s">
        <v>1</v>
      </c>
      <c r="F258" s="205" t="s">
        <v>358</v>
      </c>
      <c r="G258" s="13"/>
      <c r="H258" s="206">
        <v>131.136</v>
      </c>
      <c r="I258" s="207"/>
      <c r="J258" s="13"/>
      <c r="K258" s="13"/>
      <c r="L258" s="202"/>
      <c r="M258" s="208"/>
      <c r="N258" s="209"/>
      <c r="O258" s="209"/>
      <c r="P258" s="209"/>
      <c r="Q258" s="209"/>
      <c r="R258" s="209"/>
      <c r="S258" s="209"/>
      <c r="T258" s="21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04" t="s">
        <v>187</v>
      </c>
      <c r="AU258" s="204" t="s">
        <v>87</v>
      </c>
      <c r="AV258" s="13" t="s">
        <v>87</v>
      </c>
      <c r="AW258" s="13" t="s">
        <v>35</v>
      </c>
      <c r="AX258" s="13" t="s">
        <v>79</v>
      </c>
      <c r="AY258" s="204" t="s">
        <v>179</v>
      </c>
    </row>
    <row r="259" s="14" customFormat="1">
      <c r="A259" s="14"/>
      <c r="B259" s="211"/>
      <c r="C259" s="14"/>
      <c r="D259" s="203" t="s">
        <v>187</v>
      </c>
      <c r="E259" s="212" t="s">
        <v>1</v>
      </c>
      <c r="F259" s="213" t="s">
        <v>190</v>
      </c>
      <c r="G259" s="14"/>
      <c r="H259" s="214">
        <v>131.136</v>
      </c>
      <c r="I259" s="215"/>
      <c r="J259" s="14"/>
      <c r="K259" s="14"/>
      <c r="L259" s="211"/>
      <c r="M259" s="216"/>
      <c r="N259" s="217"/>
      <c r="O259" s="217"/>
      <c r="P259" s="217"/>
      <c r="Q259" s="217"/>
      <c r="R259" s="217"/>
      <c r="S259" s="217"/>
      <c r="T259" s="218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12" t="s">
        <v>187</v>
      </c>
      <c r="AU259" s="212" t="s">
        <v>87</v>
      </c>
      <c r="AV259" s="14" t="s">
        <v>90</v>
      </c>
      <c r="AW259" s="14" t="s">
        <v>35</v>
      </c>
      <c r="AX259" s="14" t="s">
        <v>8</v>
      </c>
      <c r="AY259" s="212" t="s">
        <v>179</v>
      </c>
    </row>
    <row r="260" s="12" customFormat="1" ht="22.8" customHeight="1">
      <c r="A260" s="12"/>
      <c r="B260" s="175"/>
      <c r="C260" s="12"/>
      <c r="D260" s="176" t="s">
        <v>78</v>
      </c>
      <c r="E260" s="186" t="s">
        <v>359</v>
      </c>
      <c r="F260" s="186" t="s">
        <v>360</v>
      </c>
      <c r="G260" s="12"/>
      <c r="H260" s="12"/>
      <c r="I260" s="178"/>
      <c r="J260" s="187">
        <f>BK260</f>
        <v>0</v>
      </c>
      <c r="K260" s="12"/>
      <c r="L260" s="175"/>
      <c r="M260" s="180"/>
      <c r="N260" s="181"/>
      <c r="O260" s="181"/>
      <c r="P260" s="182">
        <f>SUM(P261:P267)</f>
        <v>0</v>
      </c>
      <c r="Q260" s="181"/>
      <c r="R260" s="182">
        <f>SUM(R261:R267)</f>
        <v>0</v>
      </c>
      <c r="S260" s="181"/>
      <c r="T260" s="183">
        <f>SUM(T261:T267)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176" t="s">
        <v>8</v>
      </c>
      <c r="AT260" s="184" t="s">
        <v>78</v>
      </c>
      <c r="AU260" s="184" t="s">
        <v>8</v>
      </c>
      <c r="AY260" s="176" t="s">
        <v>179</v>
      </c>
      <c r="BK260" s="185">
        <f>SUM(BK261:BK267)</f>
        <v>0</v>
      </c>
    </row>
    <row r="261" s="2" customFormat="1" ht="24" customHeight="1">
      <c r="A261" s="37"/>
      <c r="B261" s="188"/>
      <c r="C261" s="189" t="s">
        <v>361</v>
      </c>
      <c r="D261" s="189" t="s">
        <v>181</v>
      </c>
      <c r="E261" s="190" t="s">
        <v>362</v>
      </c>
      <c r="F261" s="191" t="s">
        <v>363</v>
      </c>
      <c r="G261" s="192" t="s">
        <v>193</v>
      </c>
      <c r="H261" s="193">
        <v>68.835999999999999</v>
      </c>
      <c r="I261" s="194"/>
      <c r="J261" s="195">
        <f>ROUND(I261*H261,0)</f>
        <v>0</v>
      </c>
      <c r="K261" s="191" t="s">
        <v>185</v>
      </c>
      <c r="L261" s="38"/>
      <c r="M261" s="196" t="s">
        <v>1</v>
      </c>
      <c r="N261" s="197" t="s">
        <v>44</v>
      </c>
      <c r="O261" s="76"/>
      <c r="P261" s="198">
        <f>O261*H261</f>
        <v>0</v>
      </c>
      <c r="Q261" s="198">
        <v>0</v>
      </c>
      <c r="R261" s="198">
        <f>Q261*H261</f>
        <v>0</v>
      </c>
      <c r="S261" s="198">
        <v>0</v>
      </c>
      <c r="T261" s="199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00" t="s">
        <v>93</v>
      </c>
      <c r="AT261" s="200" t="s">
        <v>181</v>
      </c>
      <c r="AU261" s="200" t="s">
        <v>87</v>
      </c>
      <c r="AY261" s="18" t="s">
        <v>179</v>
      </c>
      <c r="BE261" s="201">
        <f>IF(N261="základní",J261,0)</f>
        <v>0</v>
      </c>
      <c r="BF261" s="201">
        <f>IF(N261="snížená",J261,0)</f>
        <v>0</v>
      </c>
      <c r="BG261" s="201">
        <f>IF(N261="zákl. přenesená",J261,0)</f>
        <v>0</v>
      </c>
      <c r="BH261" s="201">
        <f>IF(N261="sníž. přenesená",J261,0)</f>
        <v>0</v>
      </c>
      <c r="BI261" s="201">
        <f>IF(N261="nulová",J261,0)</f>
        <v>0</v>
      </c>
      <c r="BJ261" s="18" t="s">
        <v>8</v>
      </c>
      <c r="BK261" s="201">
        <f>ROUND(I261*H261,0)</f>
        <v>0</v>
      </c>
      <c r="BL261" s="18" t="s">
        <v>93</v>
      </c>
      <c r="BM261" s="200" t="s">
        <v>364</v>
      </c>
    </row>
    <row r="262" s="2" customFormat="1" ht="24" customHeight="1">
      <c r="A262" s="37"/>
      <c r="B262" s="188"/>
      <c r="C262" s="189" t="s">
        <v>365</v>
      </c>
      <c r="D262" s="189" t="s">
        <v>181</v>
      </c>
      <c r="E262" s="190" t="s">
        <v>366</v>
      </c>
      <c r="F262" s="191" t="s">
        <v>367</v>
      </c>
      <c r="G262" s="192" t="s">
        <v>193</v>
      </c>
      <c r="H262" s="193">
        <v>68.835999999999999</v>
      </c>
      <c r="I262" s="194"/>
      <c r="J262" s="195">
        <f>ROUND(I262*H262,0)</f>
        <v>0</v>
      </c>
      <c r="K262" s="191" t="s">
        <v>185</v>
      </c>
      <c r="L262" s="38"/>
      <c r="M262" s="196" t="s">
        <v>1</v>
      </c>
      <c r="N262" s="197" t="s">
        <v>44</v>
      </c>
      <c r="O262" s="76"/>
      <c r="P262" s="198">
        <f>O262*H262</f>
        <v>0</v>
      </c>
      <c r="Q262" s="198">
        <v>0</v>
      </c>
      <c r="R262" s="198">
        <f>Q262*H262</f>
        <v>0</v>
      </c>
      <c r="S262" s="198">
        <v>0</v>
      </c>
      <c r="T262" s="199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00" t="s">
        <v>93</v>
      </c>
      <c r="AT262" s="200" t="s">
        <v>181</v>
      </c>
      <c r="AU262" s="200" t="s">
        <v>87</v>
      </c>
      <c r="AY262" s="18" t="s">
        <v>179</v>
      </c>
      <c r="BE262" s="201">
        <f>IF(N262="základní",J262,0)</f>
        <v>0</v>
      </c>
      <c r="BF262" s="201">
        <f>IF(N262="snížená",J262,0)</f>
        <v>0</v>
      </c>
      <c r="BG262" s="201">
        <f>IF(N262="zákl. přenesená",J262,0)</f>
        <v>0</v>
      </c>
      <c r="BH262" s="201">
        <f>IF(N262="sníž. přenesená",J262,0)</f>
        <v>0</v>
      </c>
      <c r="BI262" s="201">
        <f>IF(N262="nulová",J262,0)</f>
        <v>0</v>
      </c>
      <c r="BJ262" s="18" t="s">
        <v>8</v>
      </c>
      <c r="BK262" s="201">
        <f>ROUND(I262*H262,0)</f>
        <v>0</v>
      </c>
      <c r="BL262" s="18" t="s">
        <v>93</v>
      </c>
      <c r="BM262" s="200" t="s">
        <v>368</v>
      </c>
    </row>
    <row r="263" s="2" customFormat="1" ht="24" customHeight="1">
      <c r="A263" s="37"/>
      <c r="B263" s="188"/>
      <c r="C263" s="189" t="s">
        <v>369</v>
      </c>
      <c r="D263" s="189" t="s">
        <v>181</v>
      </c>
      <c r="E263" s="190" t="s">
        <v>370</v>
      </c>
      <c r="F263" s="191" t="s">
        <v>371</v>
      </c>
      <c r="G263" s="192" t="s">
        <v>193</v>
      </c>
      <c r="H263" s="193">
        <v>2065.0799999999999</v>
      </c>
      <c r="I263" s="194"/>
      <c r="J263" s="195">
        <f>ROUND(I263*H263,0)</f>
        <v>0</v>
      </c>
      <c r="K263" s="191" t="s">
        <v>185</v>
      </c>
      <c r="L263" s="38"/>
      <c r="M263" s="196" t="s">
        <v>1</v>
      </c>
      <c r="N263" s="197" t="s">
        <v>44</v>
      </c>
      <c r="O263" s="76"/>
      <c r="P263" s="198">
        <f>O263*H263</f>
        <v>0</v>
      </c>
      <c r="Q263" s="198">
        <v>0</v>
      </c>
      <c r="R263" s="198">
        <f>Q263*H263</f>
        <v>0</v>
      </c>
      <c r="S263" s="198">
        <v>0</v>
      </c>
      <c r="T263" s="199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00" t="s">
        <v>93</v>
      </c>
      <c r="AT263" s="200" t="s">
        <v>181</v>
      </c>
      <c r="AU263" s="200" t="s">
        <v>87</v>
      </c>
      <c r="AY263" s="18" t="s">
        <v>179</v>
      </c>
      <c r="BE263" s="201">
        <f>IF(N263="základní",J263,0)</f>
        <v>0</v>
      </c>
      <c r="BF263" s="201">
        <f>IF(N263="snížená",J263,0)</f>
        <v>0</v>
      </c>
      <c r="BG263" s="201">
        <f>IF(N263="zákl. přenesená",J263,0)</f>
        <v>0</v>
      </c>
      <c r="BH263" s="201">
        <f>IF(N263="sníž. přenesená",J263,0)</f>
        <v>0</v>
      </c>
      <c r="BI263" s="201">
        <f>IF(N263="nulová",J263,0)</f>
        <v>0</v>
      </c>
      <c r="BJ263" s="18" t="s">
        <v>8</v>
      </c>
      <c r="BK263" s="201">
        <f>ROUND(I263*H263,0)</f>
        <v>0</v>
      </c>
      <c r="BL263" s="18" t="s">
        <v>93</v>
      </c>
      <c r="BM263" s="200" t="s">
        <v>372</v>
      </c>
    </row>
    <row r="264" s="13" customFormat="1">
      <c r="A264" s="13"/>
      <c r="B264" s="202"/>
      <c r="C264" s="13"/>
      <c r="D264" s="203" t="s">
        <v>187</v>
      </c>
      <c r="E264" s="13"/>
      <c r="F264" s="205" t="s">
        <v>373</v>
      </c>
      <c r="G264" s="13"/>
      <c r="H264" s="206">
        <v>2065.0799999999999</v>
      </c>
      <c r="I264" s="207"/>
      <c r="J264" s="13"/>
      <c r="K264" s="13"/>
      <c r="L264" s="202"/>
      <c r="M264" s="208"/>
      <c r="N264" s="209"/>
      <c r="O264" s="209"/>
      <c r="P264" s="209"/>
      <c r="Q264" s="209"/>
      <c r="R264" s="209"/>
      <c r="S264" s="209"/>
      <c r="T264" s="21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04" t="s">
        <v>187</v>
      </c>
      <c r="AU264" s="204" t="s">
        <v>87</v>
      </c>
      <c r="AV264" s="13" t="s">
        <v>87</v>
      </c>
      <c r="AW264" s="13" t="s">
        <v>3</v>
      </c>
      <c r="AX264" s="13" t="s">
        <v>8</v>
      </c>
      <c r="AY264" s="204" t="s">
        <v>179</v>
      </c>
    </row>
    <row r="265" s="2" customFormat="1" ht="24" customHeight="1">
      <c r="A265" s="37"/>
      <c r="B265" s="188"/>
      <c r="C265" s="189" t="s">
        <v>374</v>
      </c>
      <c r="D265" s="189" t="s">
        <v>181</v>
      </c>
      <c r="E265" s="190" t="s">
        <v>375</v>
      </c>
      <c r="F265" s="191" t="s">
        <v>376</v>
      </c>
      <c r="G265" s="192" t="s">
        <v>193</v>
      </c>
      <c r="H265" s="193">
        <v>54.409999999999997</v>
      </c>
      <c r="I265" s="194"/>
      <c r="J265" s="195">
        <f>ROUND(I265*H265,0)</f>
        <v>0</v>
      </c>
      <c r="K265" s="191" t="s">
        <v>185</v>
      </c>
      <c r="L265" s="38"/>
      <c r="M265" s="196" t="s">
        <v>1</v>
      </c>
      <c r="N265" s="197" t="s">
        <v>44</v>
      </c>
      <c r="O265" s="76"/>
      <c r="P265" s="198">
        <f>O265*H265</f>
        <v>0</v>
      </c>
      <c r="Q265" s="198">
        <v>0</v>
      </c>
      <c r="R265" s="198">
        <f>Q265*H265</f>
        <v>0</v>
      </c>
      <c r="S265" s="198">
        <v>0</v>
      </c>
      <c r="T265" s="199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00" t="s">
        <v>93</v>
      </c>
      <c r="AT265" s="200" t="s">
        <v>181</v>
      </c>
      <c r="AU265" s="200" t="s">
        <v>87</v>
      </c>
      <c r="AY265" s="18" t="s">
        <v>179</v>
      </c>
      <c r="BE265" s="201">
        <f>IF(N265="základní",J265,0)</f>
        <v>0</v>
      </c>
      <c r="BF265" s="201">
        <f>IF(N265="snížená",J265,0)</f>
        <v>0</v>
      </c>
      <c r="BG265" s="201">
        <f>IF(N265="zákl. přenesená",J265,0)</f>
        <v>0</v>
      </c>
      <c r="BH265" s="201">
        <f>IF(N265="sníž. přenesená",J265,0)</f>
        <v>0</v>
      </c>
      <c r="BI265" s="201">
        <f>IF(N265="nulová",J265,0)</f>
        <v>0</v>
      </c>
      <c r="BJ265" s="18" t="s">
        <v>8</v>
      </c>
      <c r="BK265" s="201">
        <f>ROUND(I265*H265,0)</f>
        <v>0</v>
      </c>
      <c r="BL265" s="18" t="s">
        <v>93</v>
      </c>
      <c r="BM265" s="200" t="s">
        <v>377</v>
      </c>
    </row>
    <row r="266" s="2" customFormat="1" ht="24" customHeight="1">
      <c r="A266" s="37"/>
      <c r="B266" s="188"/>
      <c r="C266" s="189" t="s">
        <v>378</v>
      </c>
      <c r="D266" s="189" t="s">
        <v>181</v>
      </c>
      <c r="E266" s="190" t="s">
        <v>379</v>
      </c>
      <c r="F266" s="191" t="s">
        <v>380</v>
      </c>
      <c r="G266" s="192" t="s">
        <v>193</v>
      </c>
      <c r="H266" s="193">
        <v>10.955</v>
      </c>
      <c r="I266" s="194"/>
      <c r="J266" s="195">
        <f>ROUND(I266*H266,0)</f>
        <v>0</v>
      </c>
      <c r="K266" s="191" t="s">
        <v>185</v>
      </c>
      <c r="L266" s="38"/>
      <c r="M266" s="196" t="s">
        <v>1</v>
      </c>
      <c r="N266" s="197" t="s">
        <v>44</v>
      </c>
      <c r="O266" s="76"/>
      <c r="P266" s="198">
        <f>O266*H266</f>
        <v>0</v>
      </c>
      <c r="Q266" s="198">
        <v>0</v>
      </c>
      <c r="R266" s="198">
        <f>Q266*H266</f>
        <v>0</v>
      </c>
      <c r="S266" s="198">
        <v>0</v>
      </c>
      <c r="T266" s="199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00" t="s">
        <v>93</v>
      </c>
      <c r="AT266" s="200" t="s">
        <v>181</v>
      </c>
      <c r="AU266" s="200" t="s">
        <v>87</v>
      </c>
      <c r="AY266" s="18" t="s">
        <v>179</v>
      </c>
      <c r="BE266" s="201">
        <f>IF(N266="základní",J266,0)</f>
        <v>0</v>
      </c>
      <c r="BF266" s="201">
        <f>IF(N266="snížená",J266,0)</f>
        <v>0</v>
      </c>
      <c r="BG266" s="201">
        <f>IF(N266="zákl. přenesená",J266,0)</f>
        <v>0</v>
      </c>
      <c r="BH266" s="201">
        <f>IF(N266="sníž. přenesená",J266,0)</f>
        <v>0</v>
      </c>
      <c r="BI266" s="201">
        <f>IF(N266="nulová",J266,0)</f>
        <v>0</v>
      </c>
      <c r="BJ266" s="18" t="s">
        <v>8</v>
      </c>
      <c r="BK266" s="201">
        <f>ROUND(I266*H266,0)</f>
        <v>0</v>
      </c>
      <c r="BL266" s="18" t="s">
        <v>93</v>
      </c>
      <c r="BM266" s="200" t="s">
        <v>381</v>
      </c>
    </row>
    <row r="267" s="2" customFormat="1" ht="24" customHeight="1">
      <c r="A267" s="37"/>
      <c r="B267" s="188"/>
      <c r="C267" s="189" t="s">
        <v>382</v>
      </c>
      <c r="D267" s="189" t="s">
        <v>181</v>
      </c>
      <c r="E267" s="190" t="s">
        <v>383</v>
      </c>
      <c r="F267" s="191" t="s">
        <v>384</v>
      </c>
      <c r="G267" s="192" t="s">
        <v>193</v>
      </c>
      <c r="H267" s="193">
        <v>3.4710000000000001</v>
      </c>
      <c r="I267" s="194"/>
      <c r="J267" s="195">
        <f>ROUND(I267*H267,0)</f>
        <v>0</v>
      </c>
      <c r="K267" s="191" t="s">
        <v>185</v>
      </c>
      <c r="L267" s="38"/>
      <c r="M267" s="196" t="s">
        <v>1</v>
      </c>
      <c r="N267" s="197" t="s">
        <v>44</v>
      </c>
      <c r="O267" s="76"/>
      <c r="P267" s="198">
        <f>O267*H267</f>
        <v>0</v>
      </c>
      <c r="Q267" s="198">
        <v>0</v>
      </c>
      <c r="R267" s="198">
        <f>Q267*H267</f>
        <v>0</v>
      </c>
      <c r="S267" s="198">
        <v>0</v>
      </c>
      <c r="T267" s="199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00" t="s">
        <v>93</v>
      </c>
      <c r="AT267" s="200" t="s">
        <v>181</v>
      </c>
      <c r="AU267" s="200" t="s">
        <v>87</v>
      </c>
      <c r="AY267" s="18" t="s">
        <v>179</v>
      </c>
      <c r="BE267" s="201">
        <f>IF(N267="základní",J267,0)</f>
        <v>0</v>
      </c>
      <c r="BF267" s="201">
        <f>IF(N267="snížená",J267,0)</f>
        <v>0</v>
      </c>
      <c r="BG267" s="201">
        <f>IF(N267="zákl. přenesená",J267,0)</f>
        <v>0</v>
      </c>
      <c r="BH267" s="201">
        <f>IF(N267="sníž. přenesená",J267,0)</f>
        <v>0</v>
      </c>
      <c r="BI267" s="201">
        <f>IF(N267="nulová",J267,0)</f>
        <v>0</v>
      </c>
      <c r="BJ267" s="18" t="s">
        <v>8</v>
      </c>
      <c r="BK267" s="201">
        <f>ROUND(I267*H267,0)</f>
        <v>0</v>
      </c>
      <c r="BL267" s="18" t="s">
        <v>93</v>
      </c>
      <c r="BM267" s="200" t="s">
        <v>385</v>
      </c>
    </row>
    <row r="268" s="12" customFormat="1" ht="22.8" customHeight="1">
      <c r="A268" s="12"/>
      <c r="B268" s="175"/>
      <c r="C268" s="12"/>
      <c r="D268" s="176" t="s">
        <v>78</v>
      </c>
      <c r="E268" s="186" t="s">
        <v>386</v>
      </c>
      <c r="F268" s="186" t="s">
        <v>387</v>
      </c>
      <c r="G268" s="12"/>
      <c r="H268" s="12"/>
      <c r="I268" s="178"/>
      <c r="J268" s="187">
        <f>BK268</f>
        <v>0</v>
      </c>
      <c r="K268" s="12"/>
      <c r="L268" s="175"/>
      <c r="M268" s="180"/>
      <c r="N268" s="181"/>
      <c r="O268" s="181"/>
      <c r="P268" s="182">
        <f>P269</f>
        <v>0</v>
      </c>
      <c r="Q268" s="181"/>
      <c r="R268" s="182">
        <f>R269</f>
        <v>0</v>
      </c>
      <c r="S268" s="181"/>
      <c r="T268" s="183">
        <f>T269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176" t="s">
        <v>8</v>
      </c>
      <c r="AT268" s="184" t="s">
        <v>78</v>
      </c>
      <c r="AU268" s="184" t="s">
        <v>8</v>
      </c>
      <c r="AY268" s="176" t="s">
        <v>179</v>
      </c>
      <c r="BK268" s="185">
        <f>BK269</f>
        <v>0</v>
      </c>
    </row>
    <row r="269" s="2" customFormat="1" ht="24" customHeight="1">
      <c r="A269" s="37"/>
      <c r="B269" s="188"/>
      <c r="C269" s="189" t="s">
        <v>388</v>
      </c>
      <c r="D269" s="189" t="s">
        <v>181</v>
      </c>
      <c r="E269" s="190" t="s">
        <v>389</v>
      </c>
      <c r="F269" s="191" t="s">
        <v>390</v>
      </c>
      <c r="G269" s="192" t="s">
        <v>193</v>
      </c>
      <c r="H269" s="193">
        <v>36.787999999999997</v>
      </c>
      <c r="I269" s="194"/>
      <c r="J269" s="195">
        <f>ROUND(I269*H269,0)</f>
        <v>0</v>
      </c>
      <c r="K269" s="191" t="s">
        <v>185</v>
      </c>
      <c r="L269" s="38"/>
      <c r="M269" s="196" t="s">
        <v>1</v>
      </c>
      <c r="N269" s="197" t="s">
        <v>44</v>
      </c>
      <c r="O269" s="76"/>
      <c r="P269" s="198">
        <f>O269*H269</f>
        <v>0</v>
      </c>
      <c r="Q269" s="198">
        <v>0</v>
      </c>
      <c r="R269" s="198">
        <f>Q269*H269</f>
        <v>0</v>
      </c>
      <c r="S269" s="198">
        <v>0</v>
      </c>
      <c r="T269" s="199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00" t="s">
        <v>93</v>
      </c>
      <c r="AT269" s="200" t="s">
        <v>181</v>
      </c>
      <c r="AU269" s="200" t="s">
        <v>87</v>
      </c>
      <c r="AY269" s="18" t="s">
        <v>179</v>
      </c>
      <c r="BE269" s="201">
        <f>IF(N269="základní",J269,0)</f>
        <v>0</v>
      </c>
      <c r="BF269" s="201">
        <f>IF(N269="snížená",J269,0)</f>
        <v>0</v>
      </c>
      <c r="BG269" s="201">
        <f>IF(N269="zákl. přenesená",J269,0)</f>
        <v>0</v>
      </c>
      <c r="BH269" s="201">
        <f>IF(N269="sníž. přenesená",J269,0)</f>
        <v>0</v>
      </c>
      <c r="BI269" s="201">
        <f>IF(N269="nulová",J269,0)</f>
        <v>0</v>
      </c>
      <c r="BJ269" s="18" t="s">
        <v>8</v>
      </c>
      <c r="BK269" s="201">
        <f>ROUND(I269*H269,0)</f>
        <v>0</v>
      </c>
      <c r="BL269" s="18" t="s">
        <v>93</v>
      </c>
      <c r="BM269" s="200" t="s">
        <v>391</v>
      </c>
    </row>
    <row r="270" s="12" customFormat="1" ht="25.92" customHeight="1">
      <c r="A270" s="12"/>
      <c r="B270" s="175"/>
      <c r="C270" s="12"/>
      <c r="D270" s="176" t="s">
        <v>78</v>
      </c>
      <c r="E270" s="177" t="s">
        <v>392</v>
      </c>
      <c r="F270" s="177" t="s">
        <v>393</v>
      </c>
      <c r="G270" s="12"/>
      <c r="H270" s="12"/>
      <c r="I270" s="178"/>
      <c r="J270" s="179">
        <f>BK270</f>
        <v>0</v>
      </c>
      <c r="K270" s="12"/>
      <c r="L270" s="175"/>
      <c r="M270" s="180"/>
      <c r="N270" s="181"/>
      <c r="O270" s="181"/>
      <c r="P270" s="182">
        <f>P271+P281+P293+P299+P307+P313+P316+P318+P382+P486+P490+P522+P574+P599+P607+P627+P638+P648+P662</f>
        <v>0</v>
      </c>
      <c r="Q270" s="181"/>
      <c r="R270" s="182">
        <f>R271+R281+R293+R299+R307+R313+R316+R318+R382+R486+R490+R522+R574+R599+R607+R627+R638+R648+R662</f>
        <v>28.754058083910806</v>
      </c>
      <c r="S270" s="181"/>
      <c r="T270" s="183">
        <f>T271+T281+T293+T299+T307+T313+T316+T318+T382+T486+T490+T522+T574+T599+T607+T627+T638+T648+T662</f>
        <v>14.425823000000001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176" t="s">
        <v>87</v>
      </c>
      <c r="AT270" s="184" t="s">
        <v>78</v>
      </c>
      <c r="AU270" s="184" t="s">
        <v>79</v>
      </c>
      <c r="AY270" s="176" t="s">
        <v>179</v>
      </c>
      <c r="BK270" s="185">
        <f>BK271+BK281+BK293+BK299+BK307+BK313+BK316+BK318+BK382+BK486+BK490+BK522+BK574+BK599+BK607+BK627+BK638+BK648+BK662</f>
        <v>0</v>
      </c>
    </row>
    <row r="271" s="12" customFormat="1" ht="22.8" customHeight="1">
      <c r="A271" s="12"/>
      <c r="B271" s="175"/>
      <c r="C271" s="12"/>
      <c r="D271" s="176" t="s">
        <v>78</v>
      </c>
      <c r="E271" s="186" t="s">
        <v>394</v>
      </c>
      <c r="F271" s="186" t="s">
        <v>395</v>
      </c>
      <c r="G271" s="12"/>
      <c r="H271" s="12"/>
      <c r="I271" s="178"/>
      <c r="J271" s="187">
        <f>BK271</f>
        <v>0</v>
      </c>
      <c r="K271" s="12"/>
      <c r="L271" s="175"/>
      <c r="M271" s="180"/>
      <c r="N271" s="181"/>
      <c r="O271" s="181"/>
      <c r="P271" s="182">
        <f>SUM(P272:P280)</f>
        <v>0</v>
      </c>
      <c r="Q271" s="181"/>
      <c r="R271" s="182">
        <f>SUM(R272:R280)</f>
        <v>0.002548088</v>
      </c>
      <c r="S271" s="181"/>
      <c r="T271" s="183">
        <f>SUM(T272:T280)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176" t="s">
        <v>87</v>
      </c>
      <c r="AT271" s="184" t="s">
        <v>78</v>
      </c>
      <c r="AU271" s="184" t="s">
        <v>8</v>
      </c>
      <c r="AY271" s="176" t="s">
        <v>179</v>
      </c>
      <c r="BK271" s="185">
        <f>SUM(BK272:BK280)</f>
        <v>0</v>
      </c>
    </row>
    <row r="272" s="2" customFormat="1" ht="24" customHeight="1">
      <c r="A272" s="37"/>
      <c r="B272" s="188"/>
      <c r="C272" s="189" t="s">
        <v>396</v>
      </c>
      <c r="D272" s="189" t="s">
        <v>181</v>
      </c>
      <c r="E272" s="190" t="s">
        <v>397</v>
      </c>
      <c r="F272" s="191" t="s">
        <v>398</v>
      </c>
      <c r="G272" s="192" t="s">
        <v>214</v>
      </c>
      <c r="H272" s="193">
        <v>1</v>
      </c>
      <c r="I272" s="194"/>
      <c r="J272" s="195">
        <f>ROUND(I272*H272,0)</f>
        <v>0</v>
      </c>
      <c r="K272" s="191" t="s">
        <v>185</v>
      </c>
      <c r="L272" s="38"/>
      <c r="M272" s="196" t="s">
        <v>1</v>
      </c>
      <c r="N272" s="197" t="s">
        <v>44</v>
      </c>
      <c r="O272" s="76"/>
      <c r="P272" s="198">
        <f>O272*H272</f>
        <v>0</v>
      </c>
      <c r="Q272" s="198">
        <v>3.3087999999999999E-05</v>
      </c>
      <c r="R272" s="198">
        <f>Q272*H272</f>
        <v>3.3087999999999999E-05</v>
      </c>
      <c r="S272" s="198">
        <v>0</v>
      </c>
      <c r="T272" s="199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00" t="s">
        <v>275</v>
      </c>
      <c r="AT272" s="200" t="s">
        <v>181</v>
      </c>
      <c r="AU272" s="200" t="s">
        <v>87</v>
      </c>
      <c r="AY272" s="18" t="s">
        <v>179</v>
      </c>
      <c r="BE272" s="201">
        <f>IF(N272="základní",J272,0)</f>
        <v>0</v>
      </c>
      <c r="BF272" s="201">
        <f>IF(N272="snížená",J272,0)</f>
        <v>0</v>
      </c>
      <c r="BG272" s="201">
        <f>IF(N272="zákl. přenesená",J272,0)</f>
        <v>0</v>
      </c>
      <c r="BH272" s="201">
        <f>IF(N272="sníž. přenesená",J272,0)</f>
        <v>0</v>
      </c>
      <c r="BI272" s="201">
        <f>IF(N272="nulová",J272,0)</f>
        <v>0</v>
      </c>
      <c r="BJ272" s="18" t="s">
        <v>8</v>
      </c>
      <c r="BK272" s="201">
        <f>ROUND(I272*H272,0)</f>
        <v>0</v>
      </c>
      <c r="BL272" s="18" t="s">
        <v>275</v>
      </c>
      <c r="BM272" s="200" t="s">
        <v>399</v>
      </c>
    </row>
    <row r="273" s="13" customFormat="1">
      <c r="A273" s="13"/>
      <c r="B273" s="202"/>
      <c r="C273" s="13"/>
      <c r="D273" s="203" t="s">
        <v>187</v>
      </c>
      <c r="E273" s="204" t="s">
        <v>1</v>
      </c>
      <c r="F273" s="205" t="s">
        <v>400</v>
      </c>
      <c r="G273" s="13"/>
      <c r="H273" s="206">
        <v>1</v>
      </c>
      <c r="I273" s="207"/>
      <c r="J273" s="13"/>
      <c r="K273" s="13"/>
      <c r="L273" s="202"/>
      <c r="M273" s="208"/>
      <c r="N273" s="209"/>
      <c r="O273" s="209"/>
      <c r="P273" s="209"/>
      <c r="Q273" s="209"/>
      <c r="R273" s="209"/>
      <c r="S273" s="209"/>
      <c r="T273" s="21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04" t="s">
        <v>187</v>
      </c>
      <c r="AU273" s="204" t="s">
        <v>87</v>
      </c>
      <c r="AV273" s="13" t="s">
        <v>87</v>
      </c>
      <c r="AW273" s="13" t="s">
        <v>35</v>
      </c>
      <c r="AX273" s="13" t="s">
        <v>8</v>
      </c>
      <c r="AY273" s="204" t="s">
        <v>179</v>
      </c>
    </row>
    <row r="274" s="2" customFormat="1" ht="16.5" customHeight="1">
      <c r="A274" s="37"/>
      <c r="B274" s="188"/>
      <c r="C274" s="227" t="s">
        <v>401</v>
      </c>
      <c r="D274" s="227" t="s">
        <v>246</v>
      </c>
      <c r="E274" s="228" t="s">
        <v>402</v>
      </c>
      <c r="F274" s="229" t="s">
        <v>403</v>
      </c>
      <c r="G274" s="230" t="s">
        <v>214</v>
      </c>
      <c r="H274" s="231">
        <v>1.1499999999999999</v>
      </c>
      <c r="I274" s="232"/>
      <c r="J274" s="233">
        <f>ROUND(I274*H274,0)</f>
        <v>0</v>
      </c>
      <c r="K274" s="229" t="s">
        <v>185</v>
      </c>
      <c r="L274" s="234"/>
      <c r="M274" s="235" t="s">
        <v>1</v>
      </c>
      <c r="N274" s="236" t="s">
        <v>44</v>
      </c>
      <c r="O274" s="76"/>
      <c r="P274" s="198">
        <f>O274*H274</f>
        <v>0</v>
      </c>
      <c r="Q274" s="198">
        <v>0.0019</v>
      </c>
      <c r="R274" s="198">
        <f>Q274*H274</f>
        <v>0.0021849999999999999</v>
      </c>
      <c r="S274" s="198">
        <v>0</v>
      </c>
      <c r="T274" s="199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00" t="s">
        <v>354</v>
      </c>
      <c r="AT274" s="200" t="s">
        <v>246</v>
      </c>
      <c r="AU274" s="200" t="s">
        <v>87</v>
      </c>
      <c r="AY274" s="18" t="s">
        <v>179</v>
      </c>
      <c r="BE274" s="201">
        <f>IF(N274="základní",J274,0)</f>
        <v>0</v>
      </c>
      <c r="BF274" s="201">
        <f>IF(N274="snížená",J274,0)</f>
        <v>0</v>
      </c>
      <c r="BG274" s="201">
        <f>IF(N274="zákl. přenesená",J274,0)</f>
        <v>0</v>
      </c>
      <c r="BH274" s="201">
        <f>IF(N274="sníž. přenesená",J274,0)</f>
        <v>0</v>
      </c>
      <c r="BI274" s="201">
        <f>IF(N274="nulová",J274,0)</f>
        <v>0</v>
      </c>
      <c r="BJ274" s="18" t="s">
        <v>8</v>
      </c>
      <c r="BK274" s="201">
        <f>ROUND(I274*H274,0)</f>
        <v>0</v>
      </c>
      <c r="BL274" s="18" t="s">
        <v>275</v>
      </c>
      <c r="BM274" s="200" t="s">
        <v>404</v>
      </c>
    </row>
    <row r="275" s="13" customFormat="1">
      <c r="A275" s="13"/>
      <c r="B275" s="202"/>
      <c r="C275" s="13"/>
      <c r="D275" s="203" t="s">
        <v>187</v>
      </c>
      <c r="E275" s="204" t="s">
        <v>1</v>
      </c>
      <c r="F275" s="205" t="s">
        <v>405</v>
      </c>
      <c r="G275" s="13"/>
      <c r="H275" s="206">
        <v>1.1499999999999999</v>
      </c>
      <c r="I275" s="207"/>
      <c r="J275" s="13"/>
      <c r="K275" s="13"/>
      <c r="L275" s="202"/>
      <c r="M275" s="208"/>
      <c r="N275" s="209"/>
      <c r="O275" s="209"/>
      <c r="P275" s="209"/>
      <c r="Q275" s="209"/>
      <c r="R275" s="209"/>
      <c r="S275" s="209"/>
      <c r="T275" s="210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04" t="s">
        <v>187</v>
      </c>
      <c r="AU275" s="204" t="s">
        <v>87</v>
      </c>
      <c r="AV275" s="13" t="s">
        <v>87</v>
      </c>
      <c r="AW275" s="13" t="s">
        <v>35</v>
      </c>
      <c r="AX275" s="13" t="s">
        <v>8</v>
      </c>
      <c r="AY275" s="204" t="s">
        <v>179</v>
      </c>
    </row>
    <row r="276" s="2" customFormat="1" ht="24" customHeight="1">
      <c r="A276" s="37"/>
      <c r="B276" s="188"/>
      <c r="C276" s="189" t="s">
        <v>406</v>
      </c>
      <c r="D276" s="189" t="s">
        <v>181</v>
      </c>
      <c r="E276" s="190" t="s">
        <v>407</v>
      </c>
      <c r="F276" s="191" t="s">
        <v>408</v>
      </c>
      <c r="G276" s="192" t="s">
        <v>214</v>
      </c>
      <c r="H276" s="193">
        <v>1</v>
      </c>
      <c r="I276" s="194"/>
      <c r="J276" s="195">
        <f>ROUND(I276*H276,0)</f>
        <v>0</v>
      </c>
      <c r="K276" s="191" t="s">
        <v>185</v>
      </c>
      <c r="L276" s="38"/>
      <c r="M276" s="196" t="s">
        <v>1</v>
      </c>
      <c r="N276" s="197" t="s">
        <v>44</v>
      </c>
      <c r="O276" s="76"/>
      <c r="P276" s="198">
        <f>O276*H276</f>
        <v>0</v>
      </c>
      <c r="Q276" s="198">
        <v>0</v>
      </c>
      <c r="R276" s="198">
        <f>Q276*H276</f>
        <v>0</v>
      </c>
      <c r="S276" s="198">
        <v>0</v>
      </c>
      <c r="T276" s="199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00" t="s">
        <v>275</v>
      </c>
      <c r="AT276" s="200" t="s">
        <v>181</v>
      </c>
      <c r="AU276" s="200" t="s">
        <v>87</v>
      </c>
      <c r="AY276" s="18" t="s">
        <v>179</v>
      </c>
      <c r="BE276" s="201">
        <f>IF(N276="základní",J276,0)</f>
        <v>0</v>
      </c>
      <c r="BF276" s="201">
        <f>IF(N276="snížená",J276,0)</f>
        <v>0</v>
      </c>
      <c r="BG276" s="201">
        <f>IF(N276="zákl. přenesená",J276,0)</f>
        <v>0</v>
      </c>
      <c r="BH276" s="201">
        <f>IF(N276="sníž. přenesená",J276,0)</f>
        <v>0</v>
      </c>
      <c r="BI276" s="201">
        <f>IF(N276="nulová",J276,0)</f>
        <v>0</v>
      </c>
      <c r="BJ276" s="18" t="s">
        <v>8</v>
      </c>
      <c r="BK276" s="201">
        <f>ROUND(I276*H276,0)</f>
        <v>0</v>
      </c>
      <c r="BL276" s="18" t="s">
        <v>275</v>
      </c>
      <c r="BM276" s="200" t="s">
        <v>409</v>
      </c>
    </row>
    <row r="277" s="13" customFormat="1">
      <c r="A277" s="13"/>
      <c r="B277" s="202"/>
      <c r="C277" s="13"/>
      <c r="D277" s="203" t="s">
        <v>187</v>
      </c>
      <c r="E277" s="204" t="s">
        <v>1</v>
      </c>
      <c r="F277" s="205" t="s">
        <v>400</v>
      </c>
      <c r="G277" s="13"/>
      <c r="H277" s="206">
        <v>1</v>
      </c>
      <c r="I277" s="207"/>
      <c r="J277" s="13"/>
      <c r="K277" s="13"/>
      <c r="L277" s="202"/>
      <c r="M277" s="208"/>
      <c r="N277" s="209"/>
      <c r="O277" s="209"/>
      <c r="P277" s="209"/>
      <c r="Q277" s="209"/>
      <c r="R277" s="209"/>
      <c r="S277" s="209"/>
      <c r="T277" s="21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04" t="s">
        <v>187</v>
      </c>
      <c r="AU277" s="204" t="s">
        <v>87</v>
      </c>
      <c r="AV277" s="13" t="s">
        <v>87</v>
      </c>
      <c r="AW277" s="13" t="s">
        <v>35</v>
      </c>
      <c r="AX277" s="13" t="s">
        <v>8</v>
      </c>
      <c r="AY277" s="204" t="s">
        <v>179</v>
      </c>
    </row>
    <row r="278" s="2" customFormat="1" ht="16.5" customHeight="1">
      <c r="A278" s="37"/>
      <c r="B278" s="188"/>
      <c r="C278" s="227" t="s">
        <v>410</v>
      </c>
      <c r="D278" s="227" t="s">
        <v>246</v>
      </c>
      <c r="E278" s="228" t="s">
        <v>411</v>
      </c>
      <c r="F278" s="229" t="s">
        <v>412</v>
      </c>
      <c r="G278" s="230" t="s">
        <v>214</v>
      </c>
      <c r="H278" s="231">
        <v>1.1000000000000001</v>
      </c>
      <c r="I278" s="232"/>
      <c r="J278" s="233">
        <f>ROUND(I278*H278,0)</f>
        <v>0</v>
      </c>
      <c r="K278" s="229" t="s">
        <v>185</v>
      </c>
      <c r="L278" s="234"/>
      <c r="M278" s="235" t="s">
        <v>1</v>
      </c>
      <c r="N278" s="236" t="s">
        <v>44</v>
      </c>
      <c r="O278" s="76"/>
      <c r="P278" s="198">
        <f>O278*H278</f>
        <v>0</v>
      </c>
      <c r="Q278" s="198">
        <v>0.00029999999999999997</v>
      </c>
      <c r="R278" s="198">
        <f>Q278*H278</f>
        <v>0.00033</v>
      </c>
      <c r="S278" s="198">
        <v>0</v>
      </c>
      <c r="T278" s="199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00" t="s">
        <v>354</v>
      </c>
      <c r="AT278" s="200" t="s">
        <v>246</v>
      </c>
      <c r="AU278" s="200" t="s">
        <v>87</v>
      </c>
      <c r="AY278" s="18" t="s">
        <v>179</v>
      </c>
      <c r="BE278" s="201">
        <f>IF(N278="základní",J278,0)</f>
        <v>0</v>
      </c>
      <c r="BF278" s="201">
        <f>IF(N278="snížená",J278,0)</f>
        <v>0</v>
      </c>
      <c r="BG278" s="201">
        <f>IF(N278="zákl. přenesená",J278,0)</f>
        <v>0</v>
      </c>
      <c r="BH278" s="201">
        <f>IF(N278="sníž. přenesená",J278,0)</f>
        <v>0</v>
      </c>
      <c r="BI278" s="201">
        <f>IF(N278="nulová",J278,0)</f>
        <v>0</v>
      </c>
      <c r="BJ278" s="18" t="s">
        <v>8</v>
      </c>
      <c r="BK278" s="201">
        <f>ROUND(I278*H278,0)</f>
        <v>0</v>
      </c>
      <c r="BL278" s="18" t="s">
        <v>275</v>
      </c>
      <c r="BM278" s="200" t="s">
        <v>413</v>
      </c>
    </row>
    <row r="279" s="13" customFormat="1">
      <c r="A279" s="13"/>
      <c r="B279" s="202"/>
      <c r="C279" s="13"/>
      <c r="D279" s="203" t="s">
        <v>187</v>
      </c>
      <c r="E279" s="204" t="s">
        <v>1</v>
      </c>
      <c r="F279" s="205" t="s">
        <v>414</v>
      </c>
      <c r="G279" s="13"/>
      <c r="H279" s="206">
        <v>1.1000000000000001</v>
      </c>
      <c r="I279" s="207"/>
      <c r="J279" s="13"/>
      <c r="K279" s="13"/>
      <c r="L279" s="202"/>
      <c r="M279" s="208"/>
      <c r="N279" s="209"/>
      <c r="O279" s="209"/>
      <c r="P279" s="209"/>
      <c r="Q279" s="209"/>
      <c r="R279" s="209"/>
      <c r="S279" s="209"/>
      <c r="T279" s="210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04" t="s">
        <v>187</v>
      </c>
      <c r="AU279" s="204" t="s">
        <v>87</v>
      </c>
      <c r="AV279" s="13" t="s">
        <v>87</v>
      </c>
      <c r="AW279" s="13" t="s">
        <v>35</v>
      </c>
      <c r="AX279" s="13" t="s">
        <v>8</v>
      </c>
      <c r="AY279" s="204" t="s">
        <v>179</v>
      </c>
    </row>
    <row r="280" s="2" customFormat="1" ht="24" customHeight="1">
      <c r="A280" s="37"/>
      <c r="B280" s="188"/>
      <c r="C280" s="189" t="s">
        <v>415</v>
      </c>
      <c r="D280" s="189" t="s">
        <v>181</v>
      </c>
      <c r="E280" s="190" t="s">
        <v>416</v>
      </c>
      <c r="F280" s="191" t="s">
        <v>417</v>
      </c>
      <c r="G280" s="192" t="s">
        <v>193</v>
      </c>
      <c r="H280" s="193">
        <v>0.0030000000000000001</v>
      </c>
      <c r="I280" s="194"/>
      <c r="J280" s="195">
        <f>ROUND(I280*H280,0)</f>
        <v>0</v>
      </c>
      <c r="K280" s="191" t="s">
        <v>185</v>
      </c>
      <c r="L280" s="38"/>
      <c r="M280" s="196" t="s">
        <v>1</v>
      </c>
      <c r="N280" s="197" t="s">
        <v>44</v>
      </c>
      <c r="O280" s="76"/>
      <c r="P280" s="198">
        <f>O280*H280</f>
        <v>0</v>
      </c>
      <c r="Q280" s="198">
        <v>0</v>
      </c>
      <c r="R280" s="198">
        <f>Q280*H280</f>
        <v>0</v>
      </c>
      <c r="S280" s="198">
        <v>0</v>
      </c>
      <c r="T280" s="199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00" t="s">
        <v>275</v>
      </c>
      <c r="AT280" s="200" t="s">
        <v>181</v>
      </c>
      <c r="AU280" s="200" t="s">
        <v>87</v>
      </c>
      <c r="AY280" s="18" t="s">
        <v>179</v>
      </c>
      <c r="BE280" s="201">
        <f>IF(N280="základní",J280,0)</f>
        <v>0</v>
      </c>
      <c r="BF280" s="201">
        <f>IF(N280="snížená",J280,0)</f>
        <v>0</v>
      </c>
      <c r="BG280" s="201">
        <f>IF(N280="zákl. přenesená",J280,0)</f>
        <v>0</v>
      </c>
      <c r="BH280" s="201">
        <f>IF(N280="sníž. přenesená",J280,0)</f>
        <v>0</v>
      </c>
      <c r="BI280" s="201">
        <f>IF(N280="nulová",J280,0)</f>
        <v>0</v>
      </c>
      <c r="BJ280" s="18" t="s">
        <v>8</v>
      </c>
      <c r="BK280" s="201">
        <f>ROUND(I280*H280,0)</f>
        <v>0</v>
      </c>
      <c r="BL280" s="18" t="s">
        <v>275</v>
      </c>
      <c r="BM280" s="200" t="s">
        <v>418</v>
      </c>
    </row>
    <row r="281" s="12" customFormat="1" ht="22.8" customHeight="1">
      <c r="A281" s="12"/>
      <c r="B281" s="175"/>
      <c r="C281" s="12"/>
      <c r="D281" s="176" t="s">
        <v>78</v>
      </c>
      <c r="E281" s="186" t="s">
        <v>419</v>
      </c>
      <c r="F281" s="186" t="s">
        <v>420</v>
      </c>
      <c r="G281" s="12"/>
      <c r="H281" s="12"/>
      <c r="I281" s="178"/>
      <c r="J281" s="187">
        <f>BK281</f>
        <v>0</v>
      </c>
      <c r="K281" s="12"/>
      <c r="L281" s="175"/>
      <c r="M281" s="180"/>
      <c r="N281" s="181"/>
      <c r="O281" s="181"/>
      <c r="P281" s="182">
        <f>SUM(P282:P292)</f>
        <v>0</v>
      </c>
      <c r="Q281" s="181"/>
      <c r="R281" s="182">
        <f>SUM(R282:R292)</f>
        <v>0.02649</v>
      </c>
      <c r="S281" s="181"/>
      <c r="T281" s="183">
        <f>SUM(T282:T292)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176" t="s">
        <v>87</v>
      </c>
      <c r="AT281" s="184" t="s">
        <v>78</v>
      </c>
      <c r="AU281" s="184" t="s">
        <v>8</v>
      </c>
      <c r="AY281" s="176" t="s">
        <v>179</v>
      </c>
      <c r="BK281" s="185">
        <f>SUM(BK282:BK292)</f>
        <v>0</v>
      </c>
    </row>
    <row r="282" s="2" customFormat="1" ht="24" customHeight="1">
      <c r="A282" s="37"/>
      <c r="B282" s="188"/>
      <c r="C282" s="189" t="s">
        <v>421</v>
      </c>
      <c r="D282" s="189" t="s">
        <v>181</v>
      </c>
      <c r="E282" s="190" t="s">
        <v>422</v>
      </c>
      <c r="F282" s="191" t="s">
        <v>423</v>
      </c>
      <c r="G282" s="192" t="s">
        <v>214</v>
      </c>
      <c r="H282" s="193">
        <v>6.4960000000000004</v>
      </c>
      <c r="I282" s="194"/>
      <c r="J282" s="195">
        <f>ROUND(I282*H282,0)</f>
        <v>0</v>
      </c>
      <c r="K282" s="191" t="s">
        <v>185</v>
      </c>
      <c r="L282" s="38"/>
      <c r="M282" s="196" t="s">
        <v>1</v>
      </c>
      <c r="N282" s="197" t="s">
        <v>44</v>
      </c>
      <c r="O282" s="76"/>
      <c r="P282" s="198">
        <f>O282*H282</f>
        <v>0</v>
      </c>
      <c r="Q282" s="198">
        <v>0</v>
      </c>
      <c r="R282" s="198">
        <f>Q282*H282</f>
        <v>0</v>
      </c>
      <c r="S282" s="198">
        <v>0</v>
      </c>
      <c r="T282" s="199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00" t="s">
        <v>275</v>
      </c>
      <c r="AT282" s="200" t="s">
        <v>181</v>
      </c>
      <c r="AU282" s="200" t="s">
        <v>87</v>
      </c>
      <c r="AY282" s="18" t="s">
        <v>179</v>
      </c>
      <c r="BE282" s="201">
        <f>IF(N282="základní",J282,0)</f>
        <v>0</v>
      </c>
      <c r="BF282" s="201">
        <f>IF(N282="snížená",J282,0)</f>
        <v>0</v>
      </c>
      <c r="BG282" s="201">
        <f>IF(N282="zákl. přenesená",J282,0)</f>
        <v>0</v>
      </c>
      <c r="BH282" s="201">
        <f>IF(N282="sníž. přenesená",J282,0)</f>
        <v>0</v>
      </c>
      <c r="BI282" s="201">
        <f>IF(N282="nulová",J282,0)</f>
        <v>0</v>
      </c>
      <c r="BJ282" s="18" t="s">
        <v>8</v>
      </c>
      <c r="BK282" s="201">
        <f>ROUND(I282*H282,0)</f>
        <v>0</v>
      </c>
      <c r="BL282" s="18" t="s">
        <v>275</v>
      </c>
      <c r="BM282" s="200" t="s">
        <v>424</v>
      </c>
    </row>
    <row r="283" s="13" customFormat="1">
      <c r="A283" s="13"/>
      <c r="B283" s="202"/>
      <c r="C283" s="13"/>
      <c r="D283" s="203" t="s">
        <v>187</v>
      </c>
      <c r="E283" s="204" t="s">
        <v>1</v>
      </c>
      <c r="F283" s="205" t="s">
        <v>217</v>
      </c>
      <c r="G283" s="13"/>
      <c r="H283" s="206">
        <v>6.4960000000000004</v>
      </c>
      <c r="I283" s="207"/>
      <c r="J283" s="13"/>
      <c r="K283" s="13"/>
      <c r="L283" s="202"/>
      <c r="M283" s="208"/>
      <c r="N283" s="209"/>
      <c r="O283" s="209"/>
      <c r="P283" s="209"/>
      <c r="Q283" s="209"/>
      <c r="R283" s="209"/>
      <c r="S283" s="209"/>
      <c r="T283" s="210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04" t="s">
        <v>187</v>
      </c>
      <c r="AU283" s="204" t="s">
        <v>87</v>
      </c>
      <c r="AV283" s="13" t="s">
        <v>87</v>
      </c>
      <c r="AW283" s="13" t="s">
        <v>35</v>
      </c>
      <c r="AX283" s="13" t="s">
        <v>79</v>
      </c>
      <c r="AY283" s="204" t="s">
        <v>179</v>
      </c>
    </row>
    <row r="284" s="14" customFormat="1">
      <c r="A284" s="14"/>
      <c r="B284" s="211"/>
      <c r="C284" s="14"/>
      <c r="D284" s="203" t="s">
        <v>187</v>
      </c>
      <c r="E284" s="212" t="s">
        <v>1</v>
      </c>
      <c r="F284" s="213" t="s">
        <v>209</v>
      </c>
      <c r="G284" s="14"/>
      <c r="H284" s="214">
        <v>6.4960000000000004</v>
      </c>
      <c r="I284" s="215"/>
      <c r="J284" s="14"/>
      <c r="K284" s="14"/>
      <c r="L284" s="211"/>
      <c r="M284" s="216"/>
      <c r="N284" s="217"/>
      <c r="O284" s="217"/>
      <c r="P284" s="217"/>
      <c r="Q284" s="217"/>
      <c r="R284" s="217"/>
      <c r="S284" s="217"/>
      <c r="T284" s="218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12" t="s">
        <v>187</v>
      </c>
      <c r="AU284" s="212" t="s">
        <v>87</v>
      </c>
      <c r="AV284" s="14" t="s">
        <v>90</v>
      </c>
      <c r="AW284" s="14" t="s">
        <v>35</v>
      </c>
      <c r="AX284" s="14" t="s">
        <v>8</v>
      </c>
      <c r="AY284" s="212" t="s">
        <v>179</v>
      </c>
    </row>
    <row r="285" s="2" customFormat="1" ht="24" customHeight="1">
      <c r="A285" s="37"/>
      <c r="B285" s="188"/>
      <c r="C285" s="227" t="s">
        <v>425</v>
      </c>
      <c r="D285" s="227" t="s">
        <v>246</v>
      </c>
      <c r="E285" s="228" t="s">
        <v>426</v>
      </c>
      <c r="F285" s="229" t="s">
        <v>427</v>
      </c>
      <c r="G285" s="230" t="s">
        <v>214</v>
      </c>
      <c r="H285" s="231">
        <v>6.6260000000000003</v>
      </c>
      <c r="I285" s="232"/>
      <c r="J285" s="233">
        <f>ROUND(I285*H285,0)</f>
        <v>0</v>
      </c>
      <c r="K285" s="229" t="s">
        <v>185</v>
      </c>
      <c r="L285" s="234"/>
      <c r="M285" s="235" t="s">
        <v>1</v>
      </c>
      <c r="N285" s="236" t="s">
        <v>44</v>
      </c>
      <c r="O285" s="76"/>
      <c r="P285" s="198">
        <f>O285*H285</f>
        <v>0</v>
      </c>
      <c r="Q285" s="198">
        <v>0.0030000000000000001</v>
      </c>
      <c r="R285" s="198">
        <f>Q285*H285</f>
        <v>0.019878</v>
      </c>
      <c r="S285" s="198">
        <v>0</v>
      </c>
      <c r="T285" s="199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00" t="s">
        <v>354</v>
      </c>
      <c r="AT285" s="200" t="s">
        <v>246</v>
      </c>
      <c r="AU285" s="200" t="s">
        <v>87</v>
      </c>
      <c r="AY285" s="18" t="s">
        <v>179</v>
      </c>
      <c r="BE285" s="201">
        <f>IF(N285="základní",J285,0)</f>
        <v>0</v>
      </c>
      <c r="BF285" s="201">
        <f>IF(N285="snížená",J285,0)</f>
        <v>0</v>
      </c>
      <c r="BG285" s="201">
        <f>IF(N285="zákl. přenesená",J285,0)</f>
        <v>0</v>
      </c>
      <c r="BH285" s="201">
        <f>IF(N285="sníž. přenesená",J285,0)</f>
        <v>0</v>
      </c>
      <c r="BI285" s="201">
        <f>IF(N285="nulová",J285,0)</f>
        <v>0</v>
      </c>
      <c r="BJ285" s="18" t="s">
        <v>8</v>
      </c>
      <c r="BK285" s="201">
        <f>ROUND(I285*H285,0)</f>
        <v>0</v>
      </c>
      <c r="BL285" s="18" t="s">
        <v>275</v>
      </c>
      <c r="BM285" s="200" t="s">
        <v>428</v>
      </c>
    </row>
    <row r="286" s="13" customFormat="1">
      <c r="A286" s="13"/>
      <c r="B286" s="202"/>
      <c r="C286" s="13"/>
      <c r="D286" s="203" t="s">
        <v>187</v>
      </c>
      <c r="E286" s="204" t="s">
        <v>1</v>
      </c>
      <c r="F286" s="205" t="s">
        <v>429</v>
      </c>
      <c r="G286" s="13"/>
      <c r="H286" s="206">
        <v>6.6260000000000003</v>
      </c>
      <c r="I286" s="207"/>
      <c r="J286" s="13"/>
      <c r="K286" s="13"/>
      <c r="L286" s="202"/>
      <c r="M286" s="208"/>
      <c r="N286" s="209"/>
      <c r="O286" s="209"/>
      <c r="P286" s="209"/>
      <c r="Q286" s="209"/>
      <c r="R286" s="209"/>
      <c r="S286" s="209"/>
      <c r="T286" s="210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04" t="s">
        <v>187</v>
      </c>
      <c r="AU286" s="204" t="s">
        <v>87</v>
      </c>
      <c r="AV286" s="13" t="s">
        <v>87</v>
      </c>
      <c r="AW286" s="13" t="s">
        <v>35</v>
      </c>
      <c r="AX286" s="13" t="s">
        <v>79</v>
      </c>
      <c r="AY286" s="204" t="s">
        <v>179</v>
      </c>
    </row>
    <row r="287" s="14" customFormat="1">
      <c r="A287" s="14"/>
      <c r="B287" s="211"/>
      <c r="C287" s="14"/>
      <c r="D287" s="203" t="s">
        <v>187</v>
      </c>
      <c r="E287" s="212" t="s">
        <v>1</v>
      </c>
      <c r="F287" s="213" t="s">
        <v>209</v>
      </c>
      <c r="G287" s="14"/>
      <c r="H287" s="214">
        <v>6.6260000000000003</v>
      </c>
      <c r="I287" s="215"/>
      <c r="J287" s="14"/>
      <c r="K287" s="14"/>
      <c r="L287" s="211"/>
      <c r="M287" s="216"/>
      <c r="N287" s="217"/>
      <c r="O287" s="217"/>
      <c r="P287" s="217"/>
      <c r="Q287" s="217"/>
      <c r="R287" s="217"/>
      <c r="S287" s="217"/>
      <c r="T287" s="218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12" t="s">
        <v>187</v>
      </c>
      <c r="AU287" s="212" t="s">
        <v>87</v>
      </c>
      <c r="AV287" s="14" t="s">
        <v>90</v>
      </c>
      <c r="AW287" s="14" t="s">
        <v>35</v>
      </c>
      <c r="AX287" s="14" t="s">
        <v>8</v>
      </c>
      <c r="AY287" s="212" t="s">
        <v>179</v>
      </c>
    </row>
    <row r="288" s="2" customFormat="1" ht="24" customHeight="1">
      <c r="A288" s="37"/>
      <c r="B288" s="188"/>
      <c r="C288" s="189" t="s">
        <v>430</v>
      </c>
      <c r="D288" s="189" t="s">
        <v>181</v>
      </c>
      <c r="E288" s="190" t="s">
        <v>431</v>
      </c>
      <c r="F288" s="191" t="s">
        <v>432</v>
      </c>
      <c r="G288" s="192" t="s">
        <v>214</v>
      </c>
      <c r="H288" s="193">
        <v>1.0800000000000001</v>
      </c>
      <c r="I288" s="194"/>
      <c r="J288" s="195">
        <f>ROUND(I288*H288,0)</f>
        <v>0</v>
      </c>
      <c r="K288" s="191" t="s">
        <v>185</v>
      </c>
      <c r="L288" s="38"/>
      <c r="M288" s="196" t="s">
        <v>1</v>
      </c>
      <c r="N288" s="197" t="s">
        <v>44</v>
      </c>
      <c r="O288" s="76"/>
      <c r="P288" s="198">
        <f>O288*H288</f>
        <v>0</v>
      </c>
      <c r="Q288" s="198">
        <v>0</v>
      </c>
      <c r="R288" s="198">
        <f>Q288*H288</f>
        <v>0</v>
      </c>
      <c r="S288" s="198">
        <v>0</v>
      </c>
      <c r="T288" s="199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00" t="s">
        <v>275</v>
      </c>
      <c r="AT288" s="200" t="s">
        <v>181</v>
      </c>
      <c r="AU288" s="200" t="s">
        <v>87</v>
      </c>
      <c r="AY288" s="18" t="s">
        <v>179</v>
      </c>
      <c r="BE288" s="201">
        <f>IF(N288="základní",J288,0)</f>
        <v>0</v>
      </c>
      <c r="BF288" s="201">
        <f>IF(N288="snížená",J288,0)</f>
        <v>0</v>
      </c>
      <c r="BG288" s="201">
        <f>IF(N288="zákl. přenesená",J288,0)</f>
        <v>0</v>
      </c>
      <c r="BH288" s="201">
        <f>IF(N288="sníž. přenesená",J288,0)</f>
        <v>0</v>
      </c>
      <c r="BI288" s="201">
        <f>IF(N288="nulová",J288,0)</f>
        <v>0</v>
      </c>
      <c r="BJ288" s="18" t="s">
        <v>8</v>
      </c>
      <c r="BK288" s="201">
        <f>ROUND(I288*H288,0)</f>
        <v>0</v>
      </c>
      <c r="BL288" s="18" t="s">
        <v>275</v>
      </c>
      <c r="BM288" s="200" t="s">
        <v>433</v>
      </c>
    </row>
    <row r="289" s="13" customFormat="1">
      <c r="A289" s="13"/>
      <c r="B289" s="202"/>
      <c r="C289" s="13"/>
      <c r="D289" s="203" t="s">
        <v>187</v>
      </c>
      <c r="E289" s="204" t="s">
        <v>1</v>
      </c>
      <c r="F289" s="205" t="s">
        <v>434</v>
      </c>
      <c r="G289" s="13"/>
      <c r="H289" s="206">
        <v>1.0800000000000001</v>
      </c>
      <c r="I289" s="207"/>
      <c r="J289" s="13"/>
      <c r="K289" s="13"/>
      <c r="L289" s="202"/>
      <c r="M289" s="208"/>
      <c r="N289" s="209"/>
      <c r="O289" s="209"/>
      <c r="P289" s="209"/>
      <c r="Q289" s="209"/>
      <c r="R289" s="209"/>
      <c r="S289" s="209"/>
      <c r="T289" s="21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04" t="s">
        <v>187</v>
      </c>
      <c r="AU289" s="204" t="s">
        <v>87</v>
      </c>
      <c r="AV289" s="13" t="s">
        <v>87</v>
      </c>
      <c r="AW289" s="13" t="s">
        <v>35</v>
      </c>
      <c r="AX289" s="13" t="s">
        <v>8</v>
      </c>
      <c r="AY289" s="204" t="s">
        <v>179</v>
      </c>
    </row>
    <row r="290" s="2" customFormat="1" ht="24" customHeight="1">
      <c r="A290" s="37"/>
      <c r="B290" s="188"/>
      <c r="C290" s="227" t="s">
        <v>435</v>
      </c>
      <c r="D290" s="227" t="s">
        <v>246</v>
      </c>
      <c r="E290" s="228" t="s">
        <v>436</v>
      </c>
      <c r="F290" s="229" t="s">
        <v>437</v>
      </c>
      <c r="G290" s="230" t="s">
        <v>214</v>
      </c>
      <c r="H290" s="231">
        <v>1.1020000000000001</v>
      </c>
      <c r="I290" s="232"/>
      <c r="J290" s="233">
        <f>ROUND(I290*H290,0)</f>
        <v>0</v>
      </c>
      <c r="K290" s="229" t="s">
        <v>185</v>
      </c>
      <c r="L290" s="234"/>
      <c r="M290" s="235" t="s">
        <v>1</v>
      </c>
      <c r="N290" s="236" t="s">
        <v>44</v>
      </c>
      <c r="O290" s="76"/>
      <c r="P290" s="198">
        <f>O290*H290</f>
        <v>0</v>
      </c>
      <c r="Q290" s="198">
        <v>0.0060000000000000001</v>
      </c>
      <c r="R290" s="198">
        <f>Q290*H290</f>
        <v>0.0066120000000000007</v>
      </c>
      <c r="S290" s="198">
        <v>0</v>
      </c>
      <c r="T290" s="199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00" t="s">
        <v>354</v>
      </c>
      <c r="AT290" s="200" t="s">
        <v>246</v>
      </c>
      <c r="AU290" s="200" t="s">
        <v>87</v>
      </c>
      <c r="AY290" s="18" t="s">
        <v>179</v>
      </c>
      <c r="BE290" s="201">
        <f>IF(N290="základní",J290,0)</f>
        <v>0</v>
      </c>
      <c r="BF290" s="201">
        <f>IF(N290="snížená",J290,0)</f>
        <v>0</v>
      </c>
      <c r="BG290" s="201">
        <f>IF(N290="zákl. přenesená",J290,0)</f>
        <v>0</v>
      </c>
      <c r="BH290" s="201">
        <f>IF(N290="sníž. přenesená",J290,0)</f>
        <v>0</v>
      </c>
      <c r="BI290" s="201">
        <f>IF(N290="nulová",J290,0)</f>
        <v>0</v>
      </c>
      <c r="BJ290" s="18" t="s">
        <v>8</v>
      </c>
      <c r="BK290" s="201">
        <f>ROUND(I290*H290,0)</f>
        <v>0</v>
      </c>
      <c r="BL290" s="18" t="s">
        <v>275</v>
      </c>
      <c r="BM290" s="200" t="s">
        <v>438</v>
      </c>
    </row>
    <row r="291" s="13" customFormat="1">
      <c r="A291" s="13"/>
      <c r="B291" s="202"/>
      <c r="C291" s="13"/>
      <c r="D291" s="203" t="s">
        <v>187</v>
      </c>
      <c r="E291" s="204" t="s">
        <v>1</v>
      </c>
      <c r="F291" s="205" t="s">
        <v>439</v>
      </c>
      <c r="G291" s="13"/>
      <c r="H291" s="206">
        <v>1.1020000000000001</v>
      </c>
      <c r="I291" s="207"/>
      <c r="J291" s="13"/>
      <c r="K291" s="13"/>
      <c r="L291" s="202"/>
      <c r="M291" s="208"/>
      <c r="N291" s="209"/>
      <c r="O291" s="209"/>
      <c r="P291" s="209"/>
      <c r="Q291" s="209"/>
      <c r="R291" s="209"/>
      <c r="S291" s="209"/>
      <c r="T291" s="210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04" t="s">
        <v>187</v>
      </c>
      <c r="AU291" s="204" t="s">
        <v>87</v>
      </c>
      <c r="AV291" s="13" t="s">
        <v>87</v>
      </c>
      <c r="AW291" s="13" t="s">
        <v>35</v>
      </c>
      <c r="AX291" s="13" t="s">
        <v>8</v>
      </c>
      <c r="AY291" s="204" t="s">
        <v>179</v>
      </c>
    </row>
    <row r="292" s="2" customFormat="1" ht="24" customHeight="1">
      <c r="A292" s="37"/>
      <c r="B292" s="188"/>
      <c r="C292" s="189" t="s">
        <v>440</v>
      </c>
      <c r="D292" s="189" t="s">
        <v>181</v>
      </c>
      <c r="E292" s="190" t="s">
        <v>441</v>
      </c>
      <c r="F292" s="191" t="s">
        <v>442</v>
      </c>
      <c r="G292" s="192" t="s">
        <v>193</v>
      </c>
      <c r="H292" s="193">
        <v>0.025999999999999999</v>
      </c>
      <c r="I292" s="194"/>
      <c r="J292" s="195">
        <f>ROUND(I292*H292,0)</f>
        <v>0</v>
      </c>
      <c r="K292" s="191" t="s">
        <v>185</v>
      </c>
      <c r="L292" s="38"/>
      <c r="M292" s="196" t="s">
        <v>1</v>
      </c>
      <c r="N292" s="197" t="s">
        <v>44</v>
      </c>
      <c r="O292" s="76"/>
      <c r="P292" s="198">
        <f>O292*H292</f>
        <v>0</v>
      </c>
      <c r="Q292" s="198">
        <v>0</v>
      </c>
      <c r="R292" s="198">
        <f>Q292*H292</f>
        <v>0</v>
      </c>
      <c r="S292" s="198">
        <v>0</v>
      </c>
      <c r="T292" s="199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00" t="s">
        <v>275</v>
      </c>
      <c r="AT292" s="200" t="s">
        <v>181</v>
      </c>
      <c r="AU292" s="200" t="s">
        <v>87</v>
      </c>
      <c r="AY292" s="18" t="s">
        <v>179</v>
      </c>
      <c r="BE292" s="201">
        <f>IF(N292="základní",J292,0)</f>
        <v>0</v>
      </c>
      <c r="BF292" s="201">
        <f>IF(N292="snížená",J292,0)</f>
        <v>0</v>
      </c>
      <c r="BG292" s="201">
        <f>IF(N292="zákl. přenesená",J292,0)</f>
        <v>0</v>
      </c>
      <c r="BH292" s="201">
        <f>IF(N292="sníž. přenesená",J292,0)</f>
        <v>0</v>
      </c>
      <c r="BI292" s="201">
        <f>IF(N292="nulová",J292,0)</f>
        <v>0</v>
      </c>
      <c r="BJ292" s="18" t="s">
        <v>8</v>
      </c>
      <c r="BK292" s="201">
        <f>ROUND(I292*H292,0)</f>
        <v>0</v>
      </c>
      <c r="BL292" s="18" t="s">
        <v>275</v>
      </c>
      <c r="BM292" s="200" t="s">
        <v>443</v>
      </c>
    </row>
    <row r="293" s="12" customFormat="1" ht="22.8" customHeight="1">
      <c r="A293" s="12"/>
      <c r="B293" s="175"/>
      <c r="C293" s="12"/>
      <c r="D293" s="176" t="s">
        <v>78</v>
      </c>
      <c r="E293" s="186" t="s">
        <v>444</v>
      </c>
      <c r="F293" s="186" t="s">
        <v>445</v>
      </c>
      <c r="G293" s="12"/>
      <c r="H293" s="12"/>
      <c r="I293" s="178"/>
      <c r="J293" s="187">
        <f>BK293</f>
        <v>0</v>
      </c>
      <c r="K293" s="12"/>
      <c r="L293" s="175"/>
      <c r="M293" s="180"/>
      <c r="N293" s="181"/>
      <c r="O293" s="181"/>
      <c r="P293" s="182">
        <f>SUM(P294:P298)</f>
        <v>0</v>
      </c>
      <c r="Q293" s="181"/>
      <c r="R293" s="182">
        <f>SUM(R294:R298)</f>
        <v>0.0069141999999999997</v>
      </c>
      <c r="S293" s="181"/>
      <c r="T293" s="183">
        <f>SUM(T294:T298)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176" t="s">
        <v>87</v>
      </c>
      <c r="AT293" s="184" t="s">
        <v>78</v>
      </c>
      <c r="AU293" s="184" t="s">
        <v>8</v>
      </c>
      <c r="AY293" s="176" t="s">
        <v>179</v>
      </c>
      <c r="BK293" s="185">
        <f>SUM(BK294:BK298)</f>
        <v>0</v>
      </c>
    </row>
    <row r="294" s="2" customFormat="1" ht="16.5" customHeight="1">
      <c r="A294" s="37"/>
      <c r="B294" s="188"/>
      <c r="C294" s="189" t="s">
        <v>446</v>
      </c>
      <c r="D294" s="189" t="s">
        <v>181</v>
      </c>
      <c r="E294" s="190" t="s">
        <v>447</v>
      </c>
      <c r="F294" s="191" t="s">
        <v>448</v>
      </c>
      <c r="G294" s="192" t="s">
        <v>236</v>
      </c>
      <c r="H294" s="193">
        <v>2</v>
      </c>
      <c r="I294" s="194"/>
      <c r="J294" s="195">
        <f>ROUND(I294*H294,0)</f>
        <v>0</v>
      </c>
      <c r="K294" s="191" t="s">
        <v>185</v>
      </c>
      <c r="L294" s="38"/>
      <c r="M294" s="196" t="s">
        <v>1</v>
      </c>
      <c r="N294" s="197" t="s">
        <v>44</v>
      </c>
      <c r="O294" s="76"/>
      <c r="P294" s="198">
        <f>O294*H294</f>
        <v>0</v>
      </c>
      <c r="Q294" s="198">
        <v>0.00052309999999999998</v>
      </c>
      <c r="R294" s="198">
        <f>Q294*H294</f>
        <v>0.0010462</v>
      </c>
      <c r="S294" s="198">
        <v>0</v>
      </c>
      <c r="T294" s="199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00" t="s">
        <v>275</v>
      </c>
      <c r="AT294" s="200" t="s">
        <v>181</v>
      </c>
      <c r="AU294" s="200" t="s">
        <v>87</v>
      </c>
      <c r="AY294" s="18" t="s">
        <v>179</v>
      </c>
      <c r="BE294" s="201">
        <f>IF(N294="základní",J294,0)</f>
        <v>0</v>
      </c>
      <c r="BF294" s="201">
        <f>IF(N294="snížená",J294,0)</f>
        <v>0</v>
      </c>
      <c r="BG294" s="201">
        <f>IF(N294="zákl. přenesená",J294,0)</f>
        <v>0</v>
      </c>
      <c r="BH294" s="201">
        <f>IF(N294="sníž. přenesená",J294,0)</f>
        <v>0</v>
      </c>
      <c r="BI294" s="201">
        <f>IF(N294="nulová",J294,0)</f>
        <v>0</v>
      </c>
      <c r="BJ294" s="18" t="s">
        <v>8</v>
      </c>
      <c r="BK294" s="201">
        <f>ROUND(I294*H294,0)</f>
        <v>0</v>
      </c>
      <c r="BL294" s="18" t="s">
        <v>275</v>
      </c>
      <c r="BM294" s="200" t="s">
        <v>449</v>
      </c>
    </row>
    <row r="295" s="2" customFormat="1" ht="16.5" customHeight="1">
      <c r="A295" s="37"/>
      <c r="B295" s="188"/>
      <c r="C295" s="189" t="s">
        <v>450</v>
      </c>
      <c r="D295" s="189" t="s">
        <v>181</v>
      </c>
      <c r="E295" s="190" t="s">
        <v>451</v>
      </c>
      <c r="F295" s="191" t="s">
        <v>452</v>
      </c>
      <c r="G295" s="192" t="s">
        <v>347</v>
      </c>
      <c r="H295" s="193">
        <v>10</v>
      </c>
      <c r="I295" s="194"/>
      <c r="J295" s="195">
        <f>ROUND(I295*H295,0)</f>
        <v>0</v>
      </c>
      <c r="K295" s="191" t="s">
        <v>185</v>
      </c>
      <c r="L295" s="38"/>
      <c r="M295" s="196" t="s">
        <v>1</v>
      </c>
      <c r="N295" s="197" t="s">
        <v>44</v>
      </c>
      <c r="O295" s="76"/>
      <c r="P295" s="198">
        <f>O295*H295</f>
        <v>0</v>
      </c>
      <c r="Q295" s="198">
        <v>0.00058679999999999995</v>
      </c>
      <c r="R295" s="198">
        <f>Q295*H295</f>
        <v>0.005868</v>
      </c>
      <c r="S295" s="198">
        <v>0</v>
      </c>
      <c r="T295" s="199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00" t="s">
        <v>275</v>
      </c>
      <c r="AT295" s="200" t="s">
        <v>181</v>
      </c>
      <c r="AU295" s="200" t="s">
        <v>87</v>
      </c>
      <c r="AY295" s="18" t="s">
        <v>179</v>
      </c>
      <c r="BE295" s="201">
        <f>IF(N295="základní",J295,0)</f>
        <v>0</v>
      </c>
      <c r="BF295" s="201">
        <f>IF(N295="snížená",J295,0)</f>
        <v>0</v>
      </c>
      <c r="BG295" s="201">
        <f>IF(N295="zákl. přenesená",J295,0)</f>
        <v>0</v>
      </c>
      <c r="BH295" s="201">
        <f>IF(N295="sníž. přenesená",J295,0)</f>
        <v>0</v>
      </c>
      <c r="BI295" s="201">
        <f>IF(N295="nulová",J295,0)</f>
        <v>0</v>
      </c>
      <c r="BJ295" s="18" t="s">
        <v>8</v>
      </c>
      <c r="BK295" s="201">
        <f>ROUND(I295*H295,0)</f>
        <v>0</v>
      </c>
      <c r="BL295" s="18" t="s">
        <v>275</v>
      </c>
      <c r="BM295" s="200" t="s">
        <v>453</v>
      </c>
    </row>
    <row r="296" s="13" customFormat="1">
      <c r="A296" s="13"/>
      <c r="B296" s="202"/>
      <c r="C296" s="13"/>
      <c r="D296" s="203" t="s">
        <v>187</v>
      </c>
      <c r="E296" s="204" t="s">
        <v>1</v>
      </c>
      <c r="F296" s="205" t="s">
        <v>349</v>
      </c>
      <c r="G296" s="13"/>
      <c r="H296" s="206">
        <v>10</v>
      </c>
      <c r="I296" s="207"/>
      <c r="J296" s="13"/>
      <c r="K296" s="13"/>
      <c r="L296" s="202"/>
      <c r="M296" s="208"/>
      <c r="N296" s="209"/>
      <c r="O296" s="209"/>
      <c r="P296" s="209"/>
      <c r="Q296" s="209"/>
      <c r="R296" s="209"/>
      <c r="S296" s="209"/>
      <c r="T296" s="210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04" t="s">
        <v>187</v>
      </c>
      <c r="AU296" s="204" t="s">
        <v>87</v>
      </c>
      <c r="AV296" s="13" t="s">
        <v>87</v>
      </c>
      <c r="AW296" s="13" t="s">
        <v>35</v>
      </c>
      <c r="AX296" s="13" t="s">
        <v>8</v>
      </c>
      <c r="AY296" s="204" t="s">
        <v>179</v>
      </c>
    </row>
    <row r="297" s="2" customFormat="1" ht="16.5" customHeight="1">
      <c r="A297" s="37"/>
      <c r="B297" s="188"/>
      <c r="C297" s="189" t="s">
        <v>454</v>
      </c>
      <c r="D297" s="189" t="s">
        <v>181</v>
      </c>
      <c r="E297" s="190" t="s">
        <v>455</v>
      </c>
      <c r="F297" s="191" t="s">
        <v>456</v>
      </c>
      <c r="G297" s="192" t="s">
        <v>236</v>
      </c>
      <c r="H297" s="193">
        <v>2</v>
      </c>
      <c r="I297" s="194"/>
      <c r="J297" s="195">
        <f>ROUND(I297*H297,0)</f>
        <v>0</v>
      </c>
      <c r="K297" s="191" t="s">
        <v>185</v>
      </c>
      <c r="L297" s="38"/>
      <c r="M297" s="196" t="s">
        <v>1</v>
      </c>
      <c r="N297" s="197" t="s">
        <v>44</v>
      </c>
      <c r="O297" s="76"/>
      <c r="P297" s="198">
        <f>O297*H297</f>
        <v>0</v>
      </c>
      <c r="Q297" s="198">
        <v>0</v>
      </c>
      <c r="R297" s="198">
        <f>Q297*H297</f>
        <v>0</v>
      </c>
      <c r="S297" s="198">
        <v>0</v>
      </c>
      <c r="T297" s="199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00" t="s">
        <v>275</v>
      </c>
      <c r="AT297" s="200" t="s">
        <v>181</v>
      </c>
      <c r="AU297" s="200" t="s">
        <v>87</v>
      </c>
      <c r="AY297" s="18" t="s">
        <v>179</v>
      </c>
      <c r="BE297" s="201">
        <f>IF(N297="základní",J297,0)</f>
        <v>0</v>
      </c>
      <c r="BF297" s="201">
        <f>IF(N297="snížená",J297,0)</f>
        <v>0</v>
      </c>
      <c r="BG297" s="201">
        <f>IF(N297="zákl. přenesená",J297,0)</f>
        <v>0</v>
      </c>
      <c r="BH297" s="201">
        <f>IF(N297="sníž. přenesená",J297,0)</f>
        <v>0</v>
      </c>
      <c r="BI297" s="201">
        <f>IF(N297="nulová",J297,0)</f>
        <v>0</v>
      </c>
      <c r="BJ297" s="18" t="s">
        <v>8</v>
      </c>
      <c r="BK297" s="201">
        <f>ROUND(I297*H297,0)</f>
        <v>0</v>
      </c>
      <c r="BL297" s="18" t="s">
        <v>275</v>
      </c>
      <c r="BM297" s="200" t="s">
        <v>457</v>
      </c>
    </row>
    <row r="298" s="2" customFormat="1" ht="24" customHeight="1">
      <c r="A298" s="37"/>
      <c r="B298" s="188"/>
      <c r="C298" s="189" t="s">
        <v>458</v>
      </c>
      <c r="D298" s="189" t="s">
        <v>181</v>
      </c>
      <c r="E298" s="190" t="s">
        <v>459</v>
      </c>
      <c r="F298" s="191" t="s">
        <v>460</v>
      </c>
      <c r="G298" s="192" t="s">
        <v>193</v>
      </c>
      <c r="H298" s="193">
        <v>0.0070000000000000001</v>
      </c>
      <c r="I298" s="194"/>
      <c r="J298" s="195">
        <f>ROUND(I298*H298,0)</f>
        <v>0</v>
      </c>
      <c r="K298" s="191" t="s">
        <v>185</v>
      </c>
      <c r="L298" s="38"/>
      <c r="M298" s="196" t="s">
        <v>1</v>
      </c>
      <c r="N298" s="197" t="s">
        <v>44</v>
      </c>
      <c r="O298" s="76"/>
      <c r="P298" s="198">
        <f>O298*H298</f>
        <v>0</v>
      </c>
      <c r="Q298" s="198">
        <v>0</v>
      </c>
      <c r="R298" s="198">
        <f>Q298*H298</f>
        <v>0</v>
      </c>
      <c r="S298" s="198">
        <v>0</v>
      </c>
      <c r="T298" s="199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00" t="s">
        <v>275</v>
      </c>
      <c r="AT298" s="200" t="s">
        <v>181</v>
      </c>
      <c r="AU298" s="200" t="s">
        <v>87</v>
      </c>
      <c r="AY298" s="18" t="s">
        <v>179</v>
      </c>
      <c r="BE298" s="201">
        <f>IF(N298="základní",J298,0)</f>
        <v>0</v>
      </c>
      <c r="BF298" s="201">
        <f>IF(N298="snížená",J298,0)</f>
        <v>0</v>
      </c>
      <c r="BG298" s="201">
        <f>IF(N298="zákl. přenesená",J298,0)</f>
        <v>0</v>
      </c>
      <c r="BH298" s="201">
        <f>IF(N298="sníž. přenesená",J298,0)</f>
        <v>0</v>
      </c>
      <c r="BI298" s="201">
        <f>IF(N298="nulová",J298,0)</f>
        <v>0</v>
      </c>
      <c r="BJ298" s="18" t="s">
        <v>8</v>
      </c>
      <c r="BK298" s="201">
        <f>ROUND(I298*H298,0)</f>
        <v>0</v>
      </c>
      <c r="BL298" s="18" t="s">
        <v>275</v>
      </c>
      <c r="BM298" s="200" t="s">
        <v>461</v>
      </c>
    </row>
    <row r="299" s="12" customFormat="1" ht="22.8" customHeight="1">
      <c r="A299" s="12"/>
      <c r="B299" s="175"/>
      <c r="C299" s="12"/>
      <c r="D299" s="176" t="s">
        <v>78</v>
      </c>
      <c r="E299" s="186" t="s">
        <v>462</v>
      </c>
      <c r="F299" s="186" t="s">
        <v>463</v>
      </c>
      <c r="G299" s="12"/>
      <c r="H299" s="12"/>
      <c r="I299" s="178"/>
      <c r="J299" s="187">
        <f>BK299</f>
        <v>0</v>
      </c>
      <c r="K299" s="12"/>
      <c r="L299" s="175"/>
      <c r="M299" s="180"/>
      <c r="N299" s="181"/>
      <c r="O299" s="181"/>
      <c r="P299" s="182">
        <f>SUM(P300:P306)</f>
        <v>0</v>
      </c>
      <c r="Q299" s="181"/>
      <c r="R299" s="182">
        <f>SUM(R300:R306)</f>
        <v>0.017669961600000002</v>
      </c>
      <c r="S299" s="181"/>
      <c r="T299" s="183">
        <f>SUM(T300:T306)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176" t="s">
        <v>87</v>
      </c>
      <c r="AT299" s="184" t="s">
        <v>78</v>
      </c>
      <c r="AU299" s="184" t="s">
        <v>8</v>
      </c>
      <c r="AY299" s="176" t="s">
        <v>179</v>
      </c>
      <c r="BK299" s="185">
        <f>SUM(BK300:BK306)</f>
        <v>0</v>
      </c>
    </row>
    <row r="300" s="2" customFormat="1" ht="16.5" customHeight="1">
      <c r="A300" s="37"/>
      <c r="B300" s="188"/>
      <c r="C300" s="189" t="s">
        <v>464</v>
      </c>
      <c r="D300" s="189" t="s">
        <v>181</v>
      </c>
      <c r="E300" s="190" t="s">
        <v>465</v>
      </c>
      <c r="F300" s="191" t="s">
        <v>466</v>
      </c>
      <c r="G300" s="192" t="s">
        <v>236</v>
      </c>
      <c r="H300" s="193">
        <v>4</v>
      </c>
      <c r="I300" s="194"/>
      <c r="J300" s="195">
        <f>ROUND(I300*H300,0)</f>
        <v>0</v>
      </c>
      <c r="K300" s="191" t="s">
        <v>185</v>
      </c>
      <c r="L300" s="38"/>
      <c r="M300" s="196" t="s">
        <v>1</v>
      </c>
      <c r="N300" s="197" t="s">
        <v>44</v>
      </c>
      <c r="O300" s="76"/>
      <c r="P300" s="198">
        <f>O300*H300</f>
        <v>0</v>
      </c>
      <c r="Q300" s="198">
        <v>0.00029997040000000002</v>
      </c>
      <c r="R300" s="198">
        <f>Q300*H300</f>
        <v>0.0011998816000000001</v>
      </c>
      <c r="S300" s="198">
        <v>0</v>
      </c>
      <c r="T300" s="199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00" t="s">
        <v>275</v>
      </c>
      <c r="AT300" s="200" t="s">
        <v>181</v>
      </c>
      <c r="AU300" s="200" t="s">
        <v>87</v>
      </c>
      <c r="AY300" s="18" t="s">
        <v>179</v>
      </c>
      <c r="BE300" s="201">
        <f>IF(N300="základní",J300,0)</f>
        <v>0</v>
      </c>
      <c r="BF300" s="201">
        <f>IF(N300="snížená",J300,0)</f>
        <v>0</v>
      </c>
      <c r="BG300" s="201">
        <f>IF(N300="zákl. přenesená",J300,0)</f>
        <v>0</v>
      </c>
      <c r="BH300" s="201">
        <f>IF(N300="sníž. přenesená",J300,0)</f>
        <v>0</v>
      </c>
      <c r="BI300" s="201">
        <f>IF(N300="nulová",J300,0)</f>
        <v>0</v>
      </c>
      <c r="BJ300" s="18" t="s">
        <v>8</v>
      </c>
      <c r="BK300" s="201">
        <f>ROUND(I300*H300,0)</f>
        <v>0</v>
      </c>
      <c r="BL300" s="18" t="s">
        <v>275</v>
      </c>
      <c r="BM300" s="200" t="s">
        <v>467</v>
      </c>
    </row>
    <row r="301" s="2" customFormat="1" ht="24" customHeight="1">
      <c r="A301" s="37"/>
      <c r="B301" s="188"/>
      <c r="C301" s="189" t="s">
        <v>468</v>
      </c>
      <c r="D301" s="189" t="s">
        <v>181</v>
      </c>
      <c r="E301" s="190" t="s">
        <v>469</v>
      </c>
      <c r="F301" s="191" t="s">
        <v>470</v>
      </c>
      <c r="G301" s="192" t="s">
        <v>347</v>
      </c>
      <c r="H301" s="193">
        <v>20</v>
      </c>
      <c r="I301" s="194"/>
      <c r="J301" s="195">
        <f>ROUND(I301*H301,0)</f>
        <v>0</v>
      </c>
      <c r="K301" s="191" t="s">
        <v>185</v>
      </c>
      <c r="L301" s="38"/>
      <c r="M301" s="196" t="s">
        <v>1</v>
      </c>
      <c r="N301" s="197" t="s">
        <v>44</v>
      </c>
      <c r="O301" s="76"/>
      <c r="P301" s="198">
        <f>O301*H301</f>
        <v>0</v>
      </c>
      <c r="Q301" s="198">
        <v>0.00077688400000000004</v>
      </c>
      <c r="R301" s="198">
        <f>Q301*H301</f>
        <v>0.015537680000000002</v>
      </c>
      <c r="S301" s="198">
        <v>0</v>
      </c>
      <c r="T301" s="199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00" t="s">
        <v>275</v>
      </c>
      <c r="AT301" s="200" t="s">
        <v>181</v>
      </c>
      <c r="AU301" s="200" t="s">
        <v>87</v>
      </c>
      <c r="AY301" s="18" t="s">
        <v>179</v>
      </c>
      <c r="BE301" s="201">
        <f>IF(N301="základní",J301,0)</f>
        <v>0</v>
      </c>
      <c r="BF301" s="201">
        <f>IF(N301="snížená",J301,0)</f>
        <v>0</v>
      </c>
      <c r="BG301" s="201">
        <f>IF(N301="zákl. přenesená",J301,0)</f>
        <v>0</v>
      </c>
      <c r="BH301" s="201">
        <f>IF(N301="sníž. přenesená",J301,0)</f>
        <v>0</v>
      </c>
      <c r="BI301" s="201">
        <f>IF(N301="nulová",J301,0)</f>
        <v>0</v>
      </c>
      <c r="BJ301" s="18" t="s">
        <v>8</v>
      </c>
      <c r="BK301" s="201">
        <f>ROUND(I301*H301,0)</f>
        <v>0</v>
      </c>
      <c r="BL301" s="18" t="s">
        <v>275</v>
      </c>
      <c r="BM301" s="200" t="s">
        <v>471</v>
      </c>
    </row>
    <row r="302" s="13" customFormat="1">
      <c r="A302" s="13"/>
      <c r="B302" s="202"/>
      <c r="C302" s="13"/>
      <c r="D302" s="203" t="s">
        <v>187</v>
      </c>
      <c r="E302" s="204" t="s">
        <v>1</v>
      </c>
      <c r="F302" s="205" t="s">
        <v>472</v>
      </c>
      <c r="G302" s="13"/>
      <c r="H302" s="206">
        <v>20</v>
      </c>
      <c r="I302" s="207"/>
      <c r="J302" s="13"/>
      <c r="K302" s="13"/>
      <c r="L302" s="202"/>
      <c r="M302" s="208"/>
      <c r="N302" s="209"/>
      <c r="O302" s="209"/>
      <c r="P302" s="209"/>
      <c r="Q302" s="209"/>
      <c r="R302" s="209"/>
      <c r="S302" s="209"/>
      <c r="T302" s="210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04" t="s">
        <v>187</v>
      </c>
      <c r="AU302" s="204" t="s">
        <v>87</v>
      </c>
      <c r="AV302" s="13" t="s">
        <v>87</v>
      </c>
      <c r="AW302" s="13" t="s">
        <v>35</v>
      </c>
      <c r="AX302" s="13" t="s">
        <v>8</v>
      </c>
      <c r="AY302" s="204" t="s">
        <v>179</v>
      </c>
    </row>
    <row r="303" s="2" customFormat="1" ht="24" customHeight="1">
      <c r="A303" s="37"/>
      <c r="B303" s="188"/>
      <c r="C303" s="189" t="s">
        <v>473</v>
      </c>
      <c r="D303" s="189" t="s">
        <v>181</v>
      </c>
      <c r="E303" s="190" t="s">
        <v>474</v>
      </c>
      <c r="F303" s="191" t="s">
        <v>475</v>
      </c>
      <c r="G303" s="192" t="s">
        <v>347</v>
      </c>
      <c r="H303" s="193">
        <v>20</v>
      </c>
      <c r="I303" s="194"/>
      <c r="J303" s="195">
        <f>ROUND(I303*H303,0)</f>
        <v>0</v>
      </c>
      <c r="K303" s="191" t="s">
        <v>185</v>
      </c>
      <c r="L303" s="38"/>
      <c r="M303" s="196" t="s">
        <v>1</v>
      </c>
      <c r="N303" s="197" t="s">
        <v>44</v>
      </c>
      <c r="O303" s="76"/>
      <c r="P303" s="198">
        <f>O303*H303</f>
        <v>0</v>
      </c>
      <c r="Q303" s="198">
        <v>4.6619999999999997E-05</v>
      </c>
      <c r="R303" s="198">
        <f>Q303*H303</f>
        <v>0.0009323999999999999</v>
      </c>
      <c r="S303" s="198">
        <v>0</v>
      </c>
      <c r="T303" s="199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00" t="s">
        <v>275</v>
      </c>
      <c r="AT303" s="200" t="s">
        <v>181</v>
      </c>
      <c r="AU303" s="200" t="s">
        <v>87</v>
      </c>
      <c r="AY303" s="18" t="s">
        <v>179</v>
      </c>
      <c r="BE303" s="201">
        <f>IF(N303="základní",J303,0)</f>
        <v>0</v>
      </c>
      <c r="BF303" s="201">
        <f>IF(N303="snížená",J303,0)</f>
        <v>0</v>
      </c>
      <c r="BG303" s="201">
        <f>IF(N303="zákl. přenesená",J303,0)</f>
        <v>0</v>
      </c>
      <c r="BH303" s="201">
        <f>IF(N303="sníž. přenesená",J303,0)</f>
        <v>0</v>
      </c>
      <c r="BI303" s="201">
        <f>IF(N303="nulová",J303,0)</f>
        <v>0</v>
      </c>
      <c r="BJ303" s="18" t="s">
        <v>8</v>
      </c>
      <c r="BK303" s="201">
        <f>ROUND(I303*H303,0)</f>
        <v>0</v>
      </c>
      <c r="BL303" s="18" t="s">
        <v>275</v>
      </c>
      <c r="BM303" s="200" t="s">
        <v>476</v>
      </c>
    </row>
    <row r="304" s="13" customFormat="1">
      <c r="A304" s="13"/>
      <c r="B304" s="202"/>
      <c r="C304" s="13"/>
      <c r="D304" s="203" t="s">
        <v>187</v>
      </c>
      <c r="E304" s="204" t="s">
        <v>1</v>
      </c>
      <c r="F304" s="205" t="s">
        <v>472</v>
      </c>
      <c r="G304" s="13"/>
      <c r="H304" s="206">
        <v>20</v>
      </c>
      <c r="I304" s="207"/>
      <c r="J304" s="13"/>
      <c r="K304" s="13"/>
      <c r="L304" s="202"/>
      <c r="M304" s="208"/>
      <c r="N304" s="209"/>
      <c r="O304" s="209"/>
      <c r="P304" s="209"/>
      <c r="Q304" s="209"/>
      <c r="R304" s="209"/>
      <c r="S304" s="209"/>
      <c r="T304" s="210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04" t="s">
        <v>187</v>
      </c>
      <c r="AU304" s="204" t="s">
        <v>87</v>
      </c>
      <c r="AV304" s="13" t="s">
        <v>87</v>
      </c>
      <c r="AW304" s="13" t="s">
        <v>35</v>
      </c>
      <c r="AX304" s="13" t="s">
        <v>8</v>
      </c>
      <c r="AY304" s="204" t="s">
        <v>179</v>
      </c>
    </row>
    <row r="305" s="2" customFormat="1" ht="16.5" customHeight="1">
      <c r="A305" s="37"/>
      <c r="B305" s="188"/>
      <c r="C305" s="189" t="s">
        <v>477</v>
      </c>
      <c r="D305" s="189" t="s">
        <v>181</v>
      </c>
      <c r="E305" s="190" t="s">
        <v>478</v>
      </c>
      <c r="F305" s="191" t="s">
        <v>479</v>
      </c>
      <c r="G305" s="192" t="s">
        <v>236</v>
      </c>
      <c r="H305" s="193">
        <v>4</v>
      </c>
      <c r="I305" s="194"/>
      <c r="J305" s="195">
        <f>ROUND(I305*H305,0)</f>
        <v>0</v>
      </c>
      <c r="K305" s="191" t="s">
        <v>185</v>
      </c>
      <c r="L305" s="38"/>
      <c r="M305" s="196" t="s">
        <v>1</v>
      </c>
      <c r="N305" s="197" t="s">
        <v>44</v>
      </c>
      <c r="O305" s="76"/>
      <c r="P305" s="198">
        <f>O305*H305</f>
        <v>0</v>
      </c>
      <c r="Q305" s="198">
        <v>0</v>
      </c>
      <c r="R305" s="198">
        <f>Q305*H305</f>
        <v>0</v>
      </c>
      <c r="S305" s="198">
        <v>0</v>
      </c>
      <c r="T305" s="199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00" t="s">
        <v>275</v>
      </c>
      <c r="AT305" s="200" t="s">
        <v>181</v>
      </c>
      <c r="AU305" s="200" t="s">
        <v>87</v>
      </c>
      <c r="AY305" s="18" t="s">
        <v>179</v>
      </c>
      <c r="BE305" s="201">
        <f>IF(N305="základní",J305,0)</f>
        <v>0</v>
      </c>
      <c r="BF305" s="201">
        <f>IF(N305="snížená",J305,0)</f>
        <v>0</v>
      </c>
      <c r="BG305" s="201">
        <f>IF(N305="zákl. přenesená",J305,0)</f>
        <v>0</v>
      </c>
      <c r="BH305" s="201">
        <f>IF(N305="sníž. přenesená",J305,0)</f>
        <v>0</v>
      </c>
      <c r="BI305" s="201">
        <f>IF(N305="nulová",J305,0)</f>
        <v>0</v>
      </c>
      <c r="BJ305" s="18" t="s">
        <v>8</v>
      </c>
      <c r="BK305" s="201">
        <f>ROUND(I305*H305,0)</f>
        <v>0</v>
      </c>
      <c r="BL305" s="18" t="s">
        <v>275</v>
      </c>
      <c r="BM305" s="200" t="s">
        <v>480</v>
      </c>
    </row>
    <row r="306" s="2" customFormat="1" ht="24" customHeight="1">
      <c r="A306" s="37"/>
      <c r="B306" s="188"/>
      <c r="C306" s="189" t="s">
        <v>481</v>
      </c>
      <c r="D306" s="189" t="s">
        <v>181</v>
      </c>
      <c r="E306" s="190" t="s">
        <v>482</v>
      </c>
      <c r="F306" s="191" t="s">
        <v>483</v>
      </c>
      <c r="G306" s="192" t="s">
        <v>193</v>
      </c>
      <c r="H306" s="193">
        <v>0.017999999999999999</v>
      </c>
      <c r="I306" s="194"/>
      <c r="J306" s="195">
        <f>ROUND(I306*H306,0)</f>
        <v>0</v>
      </c>
      <c r="K306" s="191" t="s">
        <v>185</v>
      </c>
      <c r="L306" s="38"/>
      <c r="M306" s="196" t="s">
        <v>1</v>
      </c>
      <c r="N306" s="197" t="s">
        <v>44</v>
      </c>
      <c r="O306" s="76"/>
      <c r="P306" s="198">
        <f>O306*H306</f>
        <v>0</v>
      </c>
      <c r="Q306" s="198">
        <v>0</v>
      </c>
      <c r="R306" s="198">
        <f>Q306*H306</f>
        <v>0</v>
      </c>
      <c r="S306" s="198">
        <v>0</v>
      </c>
      <c r="T306" s="199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00" t="s">
        <v>275</v>
      </c>
      <c r="AT306" s="200" t="s">
        <v>181</v>
      </c>
      <c r="AU306" s="200" t="s">
        <v>87</v>
      </c>
      <c r="AY306" s="18" t="s">
        <v>179</v>
      </c>
      <c r="BE306" s="201">
        <f>IF(N306="základní",J306,0)</f>
        <v>0</v>
      </c>
      <c r="BF306" s="201">
        <f>IF(N306="snížená",J306,0)</f>
        <v>0</v>
      </c>
      <c r="BG306" s="201">
        <f>IF(N306="zákl. přenesená",J306,0)</f>
        <v>0</v>
      </c>
      <c r="BH306" s="201">
        <f>IF(N306="sníž. přenesená",J306,0)</f>
        <v>0</v>
      </c>
      <c r="BI306" s="201">
        <f>IF(N306="nulová",J306,0)</f>
        <v>0</v>
      </c>
      <c r="BJ306" s="18" t="s">
        <v>8</v>
      </c>
      <c r="BK306" s="201">
        <f>ROUND(I306*H306,0)</f>
        <v>0</v>
      </c>
      <c r="BL306" s="18" t="s">
        <v>275</v>
      </c>
      <c r="BM306" s="200" t="s">
        <v>484</v>
      </c>
    </row>
    <row r="307" s="12" customFormat="1" ht="22.8" customHeight="1">
      <c r="A307" s="12"/>
      <c r="B307" s="175"/>
      <c r="C307" s="12"/>
      <c r="D307" s="176" t="s">
        <v>78</v>
      </c>
      <c r="E307" s="186" t="s">
        <v>485</v>
      </c>
      <c r="F307" s="186" t="s">
        <v>486</v>
      </c>
      <c r="G307" s="12"/>
      <c r="H307" s="12"/>
      <c r="I307" s="178"/>
      <c r="J307" s="187">
        <f>BK307</f>
        <v>0</v>
      </c>
      <c r="K307" s="12"/>
      <c r="L307" s="175"/>
      <c r="M307" s="180"/>
      <c r="N307" s="181"/>
      <c r="O307" s="181"/>
      <c r="P307" s="182">
        <f>SUM(P308:P312)</f>
        <v>0</v>
      </c>
      <c r="Q307" s="181"/>
      <c r="R307" s="182">
        <f>SUM(R308:R312)</f>
        <v>0.0337173734</v>
      </c>
      <c r="S307" s="181"/>
      <c r="T307" s="183">
        <f>SUM(T308:T312)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176" t="s">
        <v>87</v>
      </c>
      <c r="AT307" s="184" t="s">
        <v>78</v>
      </c>
      <c r="AU307" s="184" t="s">
        <v>8</v>
      </c>
      <c r="AY307" s="176" t="s">
        <v>179</v>
      </c>
      <c r="BK307" s="185">
        <f>SUM(BK308:BK312)</f>
        <v>0</v>
      </c>
    </row>
    <row r="308" s="2" customFormat="1" ht="16.5" customHeight="1">
      <c r="A308" s="37"/>
      <c r="B308" s="188"/>
      <c r="C308" s="189" t="s">
        <v>487</v>
      </c>
      <c r="D308" s="189" t="s">
        <v>181</v>
      </c>
      <c r="E308" s="190" t="s">
        <v>488</v>
      </c>
      <c r="F308" s="191" t="s">
        <v>489</v>
      </c>
      <c r="G308" s="192" t="s">
        <v>490</v>
      </c>
      <c r="H308" s="193">
        <v>2</v>
      </c>
      <c r="I308" s="194"/>
      <c r="J308" s="195">
        <f>ROUND(I308*H308,0)</f>
        <v>0</v>
      </c>
      <c r="K308" s="191" t="s">
        <v>185</v>
      </c>
      <c r="L308" s="38"/>
      <c r="M308" s="196" t="s">
        <v>1</v>
      </c>
      <c r="N308" s="197" t="s">
        <v>44</v>
      </c>
      <c r="O308" s="76"/>
      <c r="P308" s="198">
        <f>O308*H308</f>
        <v>0</v>
      </c>
      <c r="Q308" s="198">
        <v>0.0018485896999999999</v>
      </c>
      <c r="R308" s="198">
        <f>Q308*H308</f>
        <v>0.0036971793999999998</v>
      </c>
      <c r="S308" s="198">
        <v>0</v>
      </c>
      <c r="T308" s="199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00" t="s">
        <v>275</v>
      </c>
      <c r="AT308" s="200" t="s">
        <v>181</v>
      </c>
      <c r="AU308" s="200" t="s">
        <v>87</v>
      </c>
      <c r="AY308" s="18" t="s">
        <v>179</v>
      </c>
      <c r="BE308" s="201">
        <f>IF(N308="základní",J308,0)</f>
        <v>0</v>
      </c>
      <c r="BF308" s="201">
        <f>IF(N308="snížená",J308,0)</f>
        <v>0</v>
      </c>
      <c r="BG308" s="201">
        <f>IF(N308="zákl. přenesená",J308,0)</f>
        <v>0</v>
      </c>
      <c r="BH308" s="201">
        <f>IF(N308="sníž. přenesená",J308,0)</f>
        <v>0</v>
      </c>
      <c r="BI308" s="201">
        <f>IF(N308="nulová",J308,0)</f>
        <v>0</v>
      </c>
      <c r="BJ308" s="18" t="s">
        <v>8</v>
      </c>
      <c r="BK308" s="201">
        <f>ROUND(I308*H308,0)</f>
        <v>0</v>
      </c>
      <c r="BL308" s="18" t="s">
        <v>275</v>
      </c>
      <c r="BM308" s="200" t="s">
        <v>491</v>
      </c>
    </row>
    <row r="309" s="2" customFormat="1" ht="16.5" customHeight="1">
      <c r="A309" s="37"/>
      <c r="B309" s="188"/>
      <c r="C309" s="227" t="s">
        <v>492</v>
      </c>
      <c r="D309" s="227" t="s">
        <v>246</v>
      </c>
      <c r="E309" s="228" t="s">
        <v>493</v>
      </c>
      <c r="F309" s="229" t="s">
        <v>494</v>
      </c>
      <c r="G309" s="230" t="s">
        <v>236</v>
      </c>
      <c r="H309" s="231">
        <v>2</v>
      </c>
      <c r="I309" s="232"/>
      <c r="J309" s="233">
        <f>ROUND(I309*H309,0)</f>
        <v>0</v>
      </c>
      <c r="K309" s="229" t="s">
        <v>185</v>
      </c>
      <c r="L309" s="234"/>
      <c r="M309" s="235" t="s">
        <v>1</v>
      </c>
      <c r="N309" s="236" t="s">
        <v>44</v>
      </c>
      <c r="O309" s="76"/>
      <c r="P309" s="198">
        <f>O309*H309</f>
        <v>0</v>
      </c>
      <c r="Q309" s="198">
        <v>0.0135</v>
      </c>
      <c r="R309" s="198">
        <f>Q309*H309</f>
        <v>0.027</v>
      </c>
      <c r="S309" s="198">
        <v>0</v>
      </c>
      <c r="T309" s="199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00" t="s">
        <v>354</v>
      </c>
      <c r="AT309" s="200" t="s">
        <v>246</v>
      </c>
      <c r="AU309" s="200" t="s">
        <v>87</v>
      </c>
      <c r="AY309" s="18" t="s">
        <v>179</v>
      </c>
      <c r="BE309" s="201">
        <f>IF(N309="základní",J309,0)</f>
        <v>0</v>
      </c>
      <c r="BF309" s="201">
        <f>IF(N309="snížená",J309,0)</f>
        <v>0</v>
      </c>
      <c r="BG309" s="201">
        <f>IF(N309="zákl. přenesená",J309,0)</f>
        <v>0</v>
      </c>
      <c r="BH309" s="201">
        <f>IF(N309="sníž. přenesená",J309,0)</f>
        <v>0</v>
      </c>
      <c r="BI309" s="201">
        <f>IF(N309="nulová",J309,0)</f>
        <v>0</v>
      </c>
      <c r="BJ309" s="18" t="s">
        <v>8</v>
      </c>
      <c r="BK309" s="201">
        <f>ROUND(I309*H309,0)</f>
        <v>0</v>
      </c>
      <c r="BL309" s="18" t="s">
        <v>275</v>
      </c>
      <c r="BM309" s="200" t="s">
        <v>495</v>
      </c>
    </row>
    <row r="310" s="2" customFormat="1" ht="16.5" customHeight="1">
      <c r="A310" s="37"/>
      <c r="B310" s="188"/>
      <c r="C310" s="189" t="s">
        <v>496</v>
      </c>
      <c r="D310" s="189" t="s">
        <v>181</v>
      </c>
      <c r="E310" s="190" t="s">
        <v>497</v>
      </c>
      <c r="F310" s="191" t="s">
        <v>498</v>
      </c>
      <c r="G310" s="192" t="s">
        <v>236</v>
      </c>
      <c r="H310" s="193">
        <v>2</v>
      </c>
      <c r="I310" s="194"/>
      <c r="J310" s="195">
        <f>ROUND(I310*H310,0)</f>
        <v>0</v>
      </c>
      <c r="K310" s="191" t="s">
        <v>185</v>
      </c>
      <c r="L310" s="38"/>
      <c r="M310" s="196" t="s">
        <v>1</v>
      </c>
      <c r="N310" s="197" t="s">
        <v>44</v>
      </c>
      <c r="O310" s="76"/>
      <c r="P310" s="198">
        <f>O310*H310</f>
        <v>0</v>
      </c>
      <c r="Q310" s="198">
        <v>4.0096999999999999E-05</v>
      </c>
      <c r="R310" s="198">
        <f>Q310*H310</f>
        <v>8.0193999999999998E-05</v>
      </c>
      <c r="S310" s="198">
        <v>0</v>
      </c>
      <c r="T310" s="199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00" t="s">
        <v>275</v>
      </c>
      <c r="AT310" s="200" t="s">
        <v>181</v>
      </c>
      <c r="AU310" s="200" t="s">
        <v>87</v>
      </c>
      <c r="AY310" s="18" t="s">
        <v>179</v>
      </c>
      <c r="BE310" s="201">
        <f>IF(N310="základní",J310,0)</f>
        <v>0</v>
      </c>
      <c r="BF310" s="201">
        <f>IF(N310="snížená",J310,0)</f>
        <v>0</v>
      </c>
      <c r="BG310" s="201">
        <f>IF(N310="zákl. přenesená",J310,0)</f>
        <v>0</v>
      </c>
      <c r="BH310" s="201">
        <f>IF(N310="sníž. přenesená",J310,0)</f>
        <v>0</v>
      </c>
      <c r="BI310" s="201">
        <f>IF(N310="nulová",J310,0)</f>
        <v>0</v>
      </c>
      <c r="BJ310" s="18" t="s">
        <v>8</v>
      </c>
      <c r="BK310" s="201">
        <f>ROUND(I310*H310,0)</f>
        <v>0</v>
      </c>
      <c r="BL310" s="18" t="s">
        <v>275</v>
      </c>
      <c r="BM310" s="200" t="s">
        <v>499</v>
      </c>
    </row>
    <row r="311" s="2" customFormat="1" ht="16.5" customHeight="1">
      <c r="A311" s="37"/>
      <c r="B311" s="188"/>
      <c r="C311" s="227" t="s">
        <v>500</v>
      </c>
      <c r="D311" s="227" t="s">
        <v>246</v>
      </c>
      <c r="E311" s="228" t="s">
        <v>501</v>
      </c>
      <c r="F311" s="229" t="s">
        <v>502</v>
      </c>
      <c r="G311" s="230" t="s">
        <v>236</v>
      </c>
      <c r="H311" s="231">
        <v>2</v>
      </c>
      <c r="I311" s="232"/>
      <c r="J311" s="233">
        <f>ROUND(I311*H311,0)</f>
        <v>0</v>
      </c>
      <c r="K311" s="229" t="s">
        <v>185</v>
      </c>
      <c r="L311" s="234"/>
      <c r="M311" s="235" t="s">
        <v>1</v>
      </c>
      <c r="N311" s="236" t="s">
        <v>44</v>
      </c>
      <c r="O311" s="76"/>
      <c r="P311" s="198">
        <f>O311*H311</f>
        <v>0</v>
      </c>
      <c r="Q311" s="198">
        <v>0.00147</v>
      </c>
      <c r="R311" s="198">
        <f>Q311*H311</f>
        <v>0.0029399999999999999</v>
      </c>
      <c r="S311" s="198">
        <v>0</v>
      </c>
      <c r="T311" s="199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00" t="s">
        <v>354</v>
      </c>
      <c r="AT311" s="200" t="s">
        <v>246</v>
      </c>
      <c r="AU311" s="200" t="s">
        <v>87</v>
      </c>
      <c r="AY311" s="18" t="s">
        <v>179</v>
      </c>
      <c r="BE311" s="201">
        <f>IF(N311="základní",J311,0)</f>
        <v>0</v>
      </c>
      <c r="BF311" s="201">
        <f>IF(N311="snížená",J311,0)</f>
        <v>0</v>
      </c>
      <c r="BG311" s="201">
        <f>IF(N311="zákl. přenesená",J311,0)</f>
        <v>0</v>
      </c>
      <c r="BH311" s="201">
        <f>IF(N311="sníž. přenesená",J311,0)</f>
        <v>0</v>
      </c>
      <c r="BI311" s="201">
        <f>IF(N311="nulová",J311,0)</f>
        <v>0</v>
      </c>
      <c r="BJ311" s="18" t="s">
        <v>8</v>
      </c>
      <c r="BK311" s="201">
        <f>ROUND(I311*H311,0)</f>
        <v>0</v>
      </c>
      <c r="BL311" s="18" t="s">
        <v>275</v>
      </c>
      <c r="BM311" s="200" t="s">
        <v>503</v>
      </c>
    </row>
    <row r="312" s="2" customFormat="1" ht="24" customHeight="1">
      <c r="A312" s="37"/>
      <c r="B312" s="188"/>
      <c r="C312" s="189" t="s">
        <v>504</v>
      </c>
      <c r="D312" s="189" t="s">
        <v>181</v>
      </c>
      <c r="E312" s="190" t="s">
        <v>505</v>
      </c>
      <c r="F312" s="191" t="s">
        <v>506</v>
      </c>
      <c r="G312" s="192" t="s">
        <v>193</v>
      </c>
      <c r="H312" s="193">
        <v>0.034000000000000002</v>
      </c>
      <c r="I312" s="194"/>
      <c r="J312" s="195">
        <f>ROUND(I312*H312,0)</f>
        <v>0</v>
      </c>
      <c r="K312" s="191" t="s">
        <v>185</v>
      </c>
      <c r="L312" s="38"/>
      <c r="M312" s="196" t="s">
        <v>1</v>
      </c>
      <c r="N312" s="197" t="s">
        <v>44</v>
      </c>
      <c r="O312" s="76"/>
      <c r="P312" s="198">
        <f>O312*H312</f>
        <v>0</v>
      </c>
      <c r="Q312" s="198">
        <v>0</v>
      </c>
      <c r="R312" s="198">
        <f>Q312*H312</f>
        <v>0</v>
      </c>
      <c r="S312" s="198">
        <v>0</v>
      </c>
      <c r="T312" s="199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00" t="s">
        <v>275</v>
      </c>
      <c r="AT312" s="200" t="s">
        <v>181</v>
      </c>
      <c r="AU312" s="200" t="s">
        <v>87</v>
      </c>
      <c r="AY312" s="18" t="s">
        <v>179</v>
      </c>
      <c r="BE312" s="201">
        <f>IF(N312="základní",J312,0)</f>
        <v>0</v>
      </c>
      <c r="BF312" s="201">
        <f>IF(N312="snížená",J312,0)</f>
        <v>0</v>
      </c>
      <c r="BG312" s="201">
        <f>IF(N312="zákl. přenesená",J312,0)</f>
        <v>0</v>
      </c>
      <c r="BH312" s="201">
        <f>IF(N312="sníž. přenesená",J312,0)</f>
        <v>0</v>
      </c>
      <c r="BI312" s="201">
        <f>IF(N312="nulová",J312,0)</f>
        <v>0</v>
      </c>
      <c r="BJ312" s="18" t="s">
        <v>8</v>
      </c>
      <c r="BK312" s="201">
        <f>ROUND(I312*H312,0)</f>
        <v>0</v>
      </c>
      <c r="BL312" s="18" t="s">
        <v>275</v>
      </c>
      <c r="BM312" s="200" t="s">
        <v>507</v>
      </c>
    </row>
    <row r="313" s="12" customFormat="1" ht="22.8" customHeight="1">
      <c r="A313" s="12"/>
      <c r="B313" s="175"/>
      <c r="C313" s="12"/>
      <c r="D313" s="176" t="s">
        <v>78</v>
      </c>
      <c r="E313" s="186" t="s">
        <v>508</v>
      </c>
      <c r="F313" s="186" t="s">
        <v>509</v>
      </c>
      <c r="G313" s="12"/>
      <c r="H313" s="12"/>
      <c r="I313" s="178"/>
      <c r="J313" s="187">
        <f>BK313</f>
        <v>0</v>
      </c>
      <c r="K313" s="12"/>
      <c r="L313" s="175"/>
      <c r="M313" s="180"/>
      <c r="N313" s="181"/>
      <c r="O313" s="181"/>
      <c r="P313" s="182">
        <f>SUM(P314:P315)</f>
        <v>0</v>
      </c>
      <c r="Q313" s="181"/>
      <c r="R313" s="182">
        <f>SUM(R314:R315)</f>
        <v>0.024</v>
      </c>
      <c r="S313" s="181"/>
      <c r="T313" s="183">
        <f>SUM(T314:T315)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176" t="s">
        <v>87</v>
      </c>
      <c r="AT313" s="184" t="s">
        <v>78</v>
      </c>
      <c r="AU313" s="184" t="s">
        <v>8</v>
      </c>
      <c r="AY313" s="176" t="s">
        <v>179</v>
      </c>
      <c r="BK313" s="185">
        <f>SUM(BK314:BK315)</f>
        <v>0</v>
      </c>
    </row>
    <row r="314" s="2" customFormat="1" ht="24" customHeight="1">
      <c r="A314" s="37"/>
      <c r="B314" s="188"/>
      <c r="C314" s="189" t="s">
        <v>510</v>
      </c>
      <c r="D314" s="189" t="s">
        <v>181</v>
      </c>
      <c r="E314" s="190" t="s">
        <v>511</v>
      </c>
      <c r="F314" s="191" t="s">
        <v>512</v>
      </c>
      <c r="G314" s="192" t="s">
        <v>490</v>
      </c>
      <c r="H314" s="193">
        <v>2</v>
      </c>
      <c r="I314" s="194"/>
      <c r="J314" s="195">
        <f>ROUND(I314*H314,0)</f>
        <v>0</v>
      </c>
      <c r="K314" s="191" t="s">
        <v>185</v>
      </c>
      <c r="L314" s="38"/>
      <c r="M314" s="196" t="s">
        <v>1</v>
      </c>
      <c r="N314" s="197" t="s">
        <v>44</v>
      </c>
      <c r="O314" s="76"/>
      <c r="P314" s="198">
        <f>O314*H314</f>
        <v>0</v>
      </c>
      <c r="Q314" s="198">
        <v>0.012</v>
      </c>
      <c r="R314" s="198">
        <f>Q314*H314</f>
        <v>0.024</v>
      </c>
      <c r="S314" s="198">
        <v>0</v>
      </c>
      <c r="T314" s="199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00" t="s">
        <v>275</v>
      </c>
      <c r="AT314" s="200" t="s">
        <v>181</v>
      </c>
      <c r="AU314" s="200" t="s">
        <v>87</v>
      </c>
      <c r="AY314" s="18" t="s">
        <v>179</v>
      </c>
      <c r="BE314" s="201">
        <f>IF(N314="základní",J314,0)</f>
        <v>0</v>
      </c>
      <c r="BF314" s="201">
        <f>IF(N314="snížená",J314,0)</f>
        <v>0</v>
      </c>
      <c r="BG314" s="201">
        <f>IF(N314="zákl. přenesená",J314,0)</f>
        <v>0</v>
      </c>
      <c r="BH314" s="201">
        <f>IF(N314="sníž. přenesená",J314,0)</f>
        <v>0</v>
      </c>
      <c r="BI314" s="201">
        <f>IF(N314="nulová",J314,0)</f>
        <v>0</v>
      </c>
      <c r="BJ314" s="18" t="s">
        <v>8</v>
      </c>
      <c r="BK314" s="201">
        <f>ROUND(I314*H314,0)</f>
        <v>0</v>
      </c>
      <c r="BL314" s="18" t="s">
        <v>275</v>
      </c>
      <c r="BM314" s="200" t="s">
        <v>513</v>
      </c>
    </row>
    <row r="315" s="2" customFormat="1" ht="24" customHeight="1">
      <c r="A315" s="37"/>
      <c r="B315" s="188"/>
      <c r="C315" s="189" t="s">
        <v>514</v>
      </c>
      <c r="D315" s="189" t="s">
        <v>181</v>
      </c>
      <c r="E315" s="190" t="s">
        <v>515</v>
      </c>
      <c r="F315" s="191" t="s">
        <v>516</v>
      </c>
      <c r="G315" s="192" t="s">
        <v>193</v>
      </c>
      <c r="H315" s="193">
        <v>0.024</v>
      </c>
      <c r="I315" s="194"/>
      <c r="J315" s="195">
        <f>ROUND(I315*H315,0)</f>
        <v>0</v>
      </c>
      <c r="K315" s="191" t="s">
        <v>185</v>
      </c>
      <c r="L315" s="38"/>
      <c r="M315" s="196" t="s">
        <v>1</v>
      </c>
      <c r="N315" s="197" t="s">
        <v>44</v>
      </c>
      <c r="O315" s="76"/>
      <c r="P315" s="198">
        <f>O315*H315</f>
        <v>0</v>
      </c>
      <c r="Q315" s="198">
        <v>0</v>
      </c>
      <c r="R315" s="198">
        <f>Q315*H315</f>
        <v>0</v>
      </c>
      <c r="S315" s="198">
        <v>0</v>
      </c>
      <c r="T315" s="199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00" t="s">
        <v>275</v>
      </c>
      <c r="AT315" s="200" t="s">
        <v>181</v>
      </c>
      <c r="AU315" s="200" t="s">
        <v>87</v>
      </c>
      <c r="AY315" s="18" t="s">
        <v>179</v>
      </c>
      <c r="BE315" s="201">
        <f>IF(N315="základní",J315,0)</f>
        <v>0</v>
      </c>
      <c r="BF315" s="201">
        <f>IF(N315="snížená",J315,0)</f>
        <v>0</v>
      </c>
      <c r="BG315" s="201">
        <f>IF(N315="zákl. přenesená",J315,0)</f>
        <v>0</v>
      </c>
      <c r="BH315" s="201">
        <f>IF(N315="sníž. přenesená",J315,0)</f>
        <v>0</v>
      </c>
      <c r="BI315" s="201">
        <f>IF(N315="nulová",J315,0)</f>
        <v>0</v>
      </c>
      <c r="BJ315" s="18" t="s">
        <v>8</v>
      </c>
      <c r="BK315" s="201">
        <f>ROUND(I315*H315,0)</f>
        <v>0</v>
      </c>
      <c r="BL315" s="18" t="s">
        <v>275</v>
      </c>
      <c r="BM315" s="200" t="s">
        <v>517</v>
      </c>
    </row>
    <row r="316" s="12" customFormat="1" ht="22.8" customHeight="1">
      <c r="A316" s="12"/>
      <c r="B316" s="175"/>
      <c r="C316" s="12"/>
      <c r="D316" s="176" t="s">
        <v>78</v>
      </c>
      <c r="E316" s="186" t="s">
        <v>518</v>
      </c>
      <c r="F316" s="186" t="s">
        <v>519</v>
      </c>
      <c r="G316" s="12"/>
      <c r="H316" s="12"/>
      <c r="I316" s="178"/>
      <c r="J316" s="187">
        <f>BK316</f>
        <v>0</v>
      </c>
      <c r="K316" s="12"/>
      <c r="L316" s="175"/>
      <c r="M316" s="180"/>
      <c r="N316" s="181"/>
      <c r="O316" s="181"/>
      <c r="P316" s="182">
        <f>P317</f>
        <v>0</v>
      </c>
      <c r="Q316" s="181"/>
      <c r="R316" s="182">
        <f>R317</f>
        <v>0</v>
      </c>
      <c r="S316" s="181"/>
      <c r="T316" s="183">
        <f>T317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176" t="s">
        <v>87</v>
      </c>
      <c r="AT316" s="184" t="s">
        <v>78</v>
      </c>
      <c r="AU316" s="184" t="s">
        <v>8</v>
      </c>
      <c r="AY316" s="176" t="s">
        <v>179</v>
      </c>
      <c r="BK316" s="185">
        <f>BK317</f>
        <v>0</v>
      </c>
    </row>
    <row r="317" s="2" customFormat="1" ht="36" customHeight="1">
      <c r="A317" s="37"/>
      <c r="B317" s="188"/>
      <c r="C317" s="227" t="s">
        <v>520</v>
      </c>
      <c r="D317" s="227" t="s">
        <v>246</v>
      </c>
      <c r="E317" s="228" t="s">
        <v>521</v>
      </c>
      <c r="F317" s="229" t="s">
        <v>522</v>
      </c>
      <c r="G317" s="230" t="s">
        <v>523</v>
      </c>
      <c r="H317" s="231">
        <v>1</v>
      </c>
      <c r="I317" s="232"/>
      <c r="J317" s="233">
        <f>ROUND(I317*H317,0)</f>
        <v>0</v>
      </c>
      <c r="K317" s="229" t="s">
        <v>1</v>
      </c>
      <c r="L317" s="234"/>
      <c r="M317" s="235" t="s">
        <v>1</v>
      </c>
      <c r="N317" s="236" t="s">
        <v>44</v>
      </c>
      <c r="O317" s="76"/>
      <c r="P317" s="198">
        <f>O317*H317</f>
        <v>0</v>
      </c>
      <c r="Q317" s="198">
        <v>0</v>
      </c>
      <c r="R317" s="198">
        <f>Q317*H317</f>
        <v>0</v>
      </c>
      <c r="S317" s="198">
        <v>0</v>
      </c>
      <c r="T317" s="199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00" t="s">
        <v>354</v>
      </c>
      <c r="AT317" s="200" t="s">
        <v>246</v>
      </c>
      <c r="AU317" s="200" t="s">
        <v>87</v>
      </c>
      <c r="AY317" s="18" t="s">
        <v>179</v>
      </c>
      <c r="BE317" s="201">
        <f>IF(N317="základní",J317,0)</f>
        <v>0</v>
      </c>
      <c r="BF317" s="201">
        <f>IF(N317="snížená",J317,0)</f>
        <v>0</v>
      </c>
      <c r="BG317" s="201">
        <f>IF(N317="zákl. přenesená",J317,0)</f>
        <v>0</v>
      </c>
      <c r="BH317" s="201">
        <f>IF(N317="sníž. přenesená",J317,0)</f>
        <v>0</v>
      </c>
      <c r="BI317" s="201">
        <f>IF(N317="nulová",J317,0)</f>
        <v>0</v>
      </c>
      <c r="BJ317" s="18" t="s">
        <v>8</v>
      </c>
      <c r="BK317" s="201">
        <f>ROUND(I317*H317,0)</f>
        <v>0</v>
      </c>
      <c r="BL317" s="18" t="s">
        <v>275</v>
      </c>
      <c r="BM317" s="200" t="s">
        <v>524</v>
      </c>
    </row>
    <row r="318" s="12" customFormat="1" ht="22.8" customHeight="1">
      <c r="A318" s="12"/>
      <c r="B318" s="175"/>
      <c r="C318" s="12"/>
      <c r="D318" s="176" t="s">
        <v>78</v>
      </c>
      <c r="E318" s="186" t="s">
        <v>525</v>
      </c>
      <c r="F318" s="186" t="s">
        <v>526</v>
      </c>
      <c r="G318" s="12"/>
      <c r="H318" s="12"/>
      <c r="I318" s="178"/>
      <c r="J318" s="187">
        <f>BK318</f>
        <v>0</v>
      </c>
      <c r="K318" s="12"/>
      <c r="L318" s="175"/>
      <c r="M318" s="180"/>
      <c r="N318" s="181"/>
      <c r="O318" s="181"/>
      <c r="P318" s="182">
        <f>SUM(P319:P381)</f>
        <v>0</v>
      </c>
      <c r="Q318" s="181"/>
      <c r="R318" s="182">
        <f>SUM(R319:R381)</f>
        <v>3.6440909962000001</v>
      </c>
      <c r="S318" s="181"/>
      <c r="T318" s="183">
        <f>SUM(T319:T381)</f>
        <v>10.723848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176" t="s">
        <v>87</v>
      </c>
      <c r="AT318" s="184" t="s">
        <v>78</v>
      </c>
      <c r="AU318" s="184" t="s">
        <v>8</v>
      </c>
      <c r="AY318" s="176" t="s">
        <v>179</v>
      </c>
      <c r="BK318" s="185">
        <f>SUM(BK319:BK381)</f>
        <v>0</v>
      </c>
    </row>
    <row r="319" s="2" customFormat="1" ht="24" customHeight="1">
      <c r="A319" s="37"/>
      <c r="B319" s="188"/>
      <c r="C319" s="189" t="s">
        <v>527</v>
      </c>
      <c r="D319" s="189" t="s">
        <v>181</v>
      </c>
      <c r="E319" s="190" t="s">
        <v>528</v>
      </c>
      <c r="F319" s="191" t="s">
        <v>529</v>
      </c>
      <c r="G319" s="192" t="s">
        <v>184</v>
      </c>
      <c r="H319" s="193">
        <v>1.2889999999999999</v>
      </c>
      <c r="I319" s="194"/>
      <c r="J319" s="195">
        <f>ROUND(I319*H319,0)</f>
        <v>0</v>
      </c>
      <c r="K319" s="191" t="s">
        <v>185</v>
      </c>
      <c r="L319" s="38"/>
      <c r="M319" s="196" t="s">
        <v>1</v>
      </c>
      <c r="N319" s="197" t="s">
        <v>44</v>
      </c>
      <c r="O319" s="76"/>
      <c r="P319" s="198">
        <f>O319*H319</f>
        <v>0</v>
      </c>
      <c r="Q319" s="198">
        <v>0.0012149999999999999</v>
      </c>
      <c r="R319" s="198">
        <f>Q319*H319</f>
        <v>0.0015661349999999998</v>
      </c>
      <c r="S319" s="198">
        <v>0</v>
      </c>
      <c r="T319" s="199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00" t="s">
        <v>275</v>
      </c>
      <c r="AT319" s="200" t="s">
        <v>181</v>
      </c>
      <c r="AU319" s="200" t="s">
        <v>87</v>
      </c>
      <c r="AY319" s="18" t="s">
        <v>179</v>
      </c>
      <c r="BE319" s="201">
        <f>IF(N319="základní",J319,0)</f>
        <v>0</v>
      </c>
      <c r="BF319" s="201">
        <f>IF(N319="snížená",J319,0)</f>
        <v>0</v>
      </c>
      <c r="BG319" s="201">
        <f>IF(N319="zákl. přenesená",J319,0)</f>
        <v>0</v>
      </c>
      <c r="BH319" s="201">
        <f>IF(N319="sníž. přenesená",J319,0)</f>
        <v>0</v>
      </c>
      <c r="BI319" s="201">
        <f>IF(N319="nulová",J319,0)</f>
        <v>0</v>
      </c>
      <c r="BJ319" s="18" t="s">
        <v>8</v>
      </c>
      <c r="BK319" s="201">
        <f>ROUND(I319*H319,0)</f>
        <v>0</v>
      </c>
      <c r="BL319" s="18" t="s">
        <v>275</v>
      </c>
      <c r="BM319" s="200" t="s">
        <v>530</v>
      </c>
    </row>
    <row r="320" s="13" customFormat="1">
      <c r="A320" s="13"/>
      <c r="B320" s="202"/>
      <c r="C320" s="13"/>
      <c r="D320" s="203" t="s">
        <v>187</v>
      </c>
      <c r="E320" s="204" t="s">
        <v>1</v>
      </c>
      <c r="F320" s="205" t="s">
        <v>531</v>
      </c>
      <c r="G320" s="13"/>
      <c r="H320" s="206">
        <v>0.66700000000000004</v>
      </c>
      <c r="I320" s="207"/>
      <c r="J320" s="13"/>
      <c r="K320" s="13"/>
      <c r="L320" s="202"/>
      <c r="M320" s="208"/>
      <c r="N320" s="209"/>
      <c r="O320" s="209"/>
      <c r="P320" s="209"/>
      <c r="Q320" s="209"/>
      <c r="R320" s="209"/>
      <c r="S320" s="209"/>
      <c r="T320" s="210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04" t="s">
        <v>187</v>
      </c>
      <c r="AU320" s="204" t="s">
        <v>87</v>
      </c>
      <c r="AV320" s="13" t="s">
        <v>87</v>
      </c>
      <c r="AW320" s="13" t="s">
        <v>35</v>
      </c>
      <c r="AX320" s="13" t="s">
        <v>79</v>
      </c>
      <c r="AY320" s="204" t="s">
        <v>179</v>
      </c>
    </row>
    <row r="321" s="13" customFormat="1">
      <c r="A321" s="13"/>
      <c r="B321" s="202"/>
      <c r="C321" s="13"/>
      <c r="D321" s="203" t="s">
        <v>187</v>
      </c>
      <c r="E321" s="204" t="s">
        <v>1</v>
      </c>
      <c r="F321" s="205" t="s">
        <v>532</v>
      </c>
      <c r="G321" s="13"/>
      <c r="H321" s="206">
        <v>0.214</v>
      </c>
      <c r="I321" s="207"/>
      <c r="J321" s="13"/>
      <c r="K321" s="13"/>
      <c r="L321" s="202"/>
      <c r="M321" s="208"/>
      <c r="N321" s="209"/>
      <c r="O321" s="209"/>
      <c r="P321" s="209"/>
      <c r="Q321" s="209"/>
      <c r="R321" s="209"/>
      <c r="S321" s="209"/>
      <c r="T321" s="210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04" t="s">
        <v>187</v>
      </c>
      <c r="AU321" s="204" t="s">
        <v>87</v>
      </c>
      <c r="AV321" s="13" t="s">
        <v>87</v>
      </c>
      <c r="AW321" s="13" t="s">
        <v>35</v>
      </c>
      <c r="AX321" s="13" t="s">
        <v>79</v>
      </c>
      <c r="AY321" s="204" t="s">
        <v>179</v>
      </c>
    </row>
    <row r="322" s="14" customFormat="1">
      <c r="A322" s="14"/>
      <c r="B322" s="211"/>
      <c r="C322" s="14"/>
      <c r="D322" s="203" t="s">
        <v>187</v>
      </c>
      <c r="E322" s="212" t="s">
        <v>1</v>
      </c>
      <c r="F322" s="213" t="s">
        <v>533</v>
      </c>
      <c r="G322" s="14"/>
      <c r="H322" s="214">
        <v>0.88100000000000001</v>
      </c>
      <c r="I322" s="215"/>
      <c r="J322" s="14"/>
      <c r="K322" s="14"/>
      <c r="L322" s="211"/>
      <c r="M322" s="216"/>
      <c r="N322" s="217"/>
      <c r="O322" s="217"/>
      <c r="P322" s="217"/>
      <c r="Q322" s="217"/>
      <c r="R322" s="217"/>
      <c r="S322" s="217"/>
      <c r="T322" s="218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12" t="s">
        <v>187</v>
      </c>
      <c r="AU322" s="212" t="s">
        <v>87</v>
      </c>
      <c r="AV322" s="14" t="s">
        <v>90</v>
      </c>
      <c r="AW322" s="14" t="s">
        <v>35</v>
      </c>
      <c r="AX322" s="14" t="s">
        <v>79</v>
      </c>
      <c r="AY322" s="212" t="s">
        <v>179</v>
      </c>
    </row>
    <row r="323" s="13" customFormat="1">
      <c r="A323" s="13"/>
      <c r="B323" s="202"/>
      <c r="C323" s="13"/>
      <c r="D323" s="203" t="s">
        <v>187</v>
      </c>
      <c r="E323" s="204" t="s">
        <v>1</v>
      </c>
      <c r="F323" s="205" t="s">
        <v>534</v>
      </c>
      <c r="G323" s="13"/>
      <c r="H323" s="206">
        <v>0.021999999999999999</v>
      </c>
      <c r="I323" s="207"/>
      <c r="J323" s="13"/>
      <c r="K323" s="13"/>
      <c r="L323" s="202"/>
      <c r="M323" s="208"/>
      <c r="N323" s="209"/>
      <c r="O323" s="209"/>
      <c r="P323" s="209"/>
      <c r="Q323" s="209"/>
      <c r="R323" s="209"/>
      <c r="S323" s="209"/>
      <c r="T323" s="210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04" t="s">
        <v>187</v>
      </c>
      <c r="AU323" s="204" t="s">
        <v>87</v>
      </c>
      <c r="AV323" s="13" t="s">
        <v>87</v>
      </c>
      <c r="AW323" s="13" t="s">
        <v>35</v>
      </c>
      <c r="AX323" s="13" t="s">
        <v>79</v>
      </c>
      <c r="AY323" s="204" t="s">
        <v>179</v>
      </c>
    </row>
    <row r="324" s="13" customFormat="1">
      <c r="A324" s="13"/>
      <c r="B324" s="202"/>
      <c r="C324" s="13"/>
      <c r="D324" s="203" t="s">
        <v>187</v>
      </c>
      <c r="E324" s="204" t="s">
        <v>1</v>
      </c>
      <c r="F324" s="205" t="s">
        <v>535</v>
      </c>
      <c r="G324" s="13"/>
      <c r="H324" s="206">
        <v>0.35999999999999999</v>
      </c>
      <c r="I324" s="207"/>
      <c r="J324" s="13"/>
      <c r="K324" s="13"/>
      <c r="L324" s="202"/>
      <c r="M324" s="208"/>
      <c r="N324" s="209"/>
      <c r="O324" s="209"/>
      <c r="P324" s="209"/>
      <c r="Q324" s="209"/>
      <c r="R324" s="209"/>
      <c r="S324" s="209"/>
      <c r="T324" s="210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04" t="s">
        <v>187</v>
      </c>
      <c r="AU324" s="204" t="s">
        <v>87</v>
      </c>
      <c r="AV324" s="13" t="s">
        <v>87</v>
      </c>
      <c r="AW324" s="13" t="s">
        <v>35</v>
      </c>
      <c r="AX324" s="13" t="s">
        <v>79</v>
      </c>
      <c r="AY324" s="204" t="s">
        <v>179</v>
      </c>
    </row>
    <row r="325" s="13" customFormat="1">
      <c r="A325" s="13"/>
      <c r="B325" s="202"/>
      <c r="C325" s="13"/>
      <c r="D325" s="203" t="s">
        <v>187</v>
      </c>
      <c r="E325" s="204" t="s">
        <v>1</v>
      </c>
      <c r="F325" s="205" t="s">
        <v>536</v>
      </c>
      <c r="G325" s="13"/>
      <c r="H325" s="206">
        <v>0.025999999999999999</v>
      </c>
      <c r="I325" s="207"/>
      <c r="J325" s="13"/>
      <c r="K325" s="13"/>
      <c r="L325" s="202"/>
      <c r="M325" s="208"/>
      <c r="N325" s="209"/>
      <c r="O325" s="209"/>
      <c r="P325" s="209"/>
      <c r="Q325" s="209"/>
      <c r="R325" s="209"/>
      <c r="S325" s="209"/>
      <c r="T325" s="210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04" t="s">
        <v>187</v>
      </c>
      <c r="AU325" s="204" t="s">
        <v>87</v>
      </c>
      <c r="AV325" s="13" t="s">
        <v>87</v>
      </c>
      <c r="AW325" s="13" t="s">
        <v>35</v>
      </c>
      <c r="AX325" s="13" t="s">
        <v>79</v>
      </c>
      <c r="AY325" s="204" t="s">
        <v>179</v>
      </c>
    </row>
    <row r="326" s="14" customFormat="1">
      <c r="A326" s="14"/>
      <c r="B326" s="211"/>
      <c r="C326" s="14"/>
      <c r="D326" s="203" t="s">
        <v>187</v>
      </c>
      <c r="E326" s="212" t="s">
        <v>1</v>
      </c>
      <c r="F326" s="213" t="s">
        <v>190</v>
      </c>
      <c r="G326" s="14"/>
      <c r="H326" s="214">
        <v>0.40799999999999997</v>
      </c>
      <c r="I326" s="215"/>
      <c r="J326" s="14"/>
      <c r="K326" s="14"/>
      <c r="L326" s="211"/>
      <c r="M326" s="216"/>
      <c r="N326" s="217"/>
      <c r="O326" s="217"/>
      <c r="P326" s="217"/>
      <c r="Q326" s="217"/>
      <c r="R326" s="217"/>
      <c r="S326" s="217"/>
      <c r="T326" s="218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12" t="s">
        <v>187</v>
      </c>
      <c r="AU326" s="212" t="s">
        <v>87</v>
      </c>
      <c r="AV326" s="14" t="s">
        <v>90</v>
      </c>
      <c r="AW326" s="14" t="s">
        <v>35</v>
      </c>
      <c r="AX326" s="14" t="s">
        <v>79</v>
      </c>
      <c r="AY326" s="212" t="s">
        <v>179</v>
      </c>
    </row>
    <row r="327" s="15" customFormat="1">
      <c r="A327" s="15"/>
      <c r="B327" s="219"/>
      <c r="C327" s="15"/>
      <c r="D327" s="203" t="s">
        <v>187</v>
      </c>
      <c r="E327" s="220" t="s">
        <v>1</v>
      </c>
      <c r="F327" s="221" t="s">
        <v>537</v>
      </c>
      <c r="G327" s="15"/>
      <c r="H327" s="222">
        <v>1.2889999999999999</v>
      </c>
      <c r="I327" s="223"/>
      <c r="J327" s="15"/>
      <c r="K327" s="15"/>
      <c r="L327" s="219"/>
      <c r="M327" s="224"/>
      <c r="N327" s="225"/>
      <c r="O327" s="225"/>
      <c r="P327" s="225"/>
      <c r="Q327" s="225"/>
      <c r="R327" s="225"/>
      <c r="S327" s="225"/>
      <c r="T327" s="226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20" t="s">
        <v>187</v>
      </c>
      <c r="AU327" s="220" t="s">
        <v>87</v>
      </c>
      <c r="AV327" s="15" t="s">
        <v>93</v>
      </c>
      <c r="AW327" s="15" t="s">
        <v>35</v>
      </c>
      <c r="AX327" s="15" t="s">
        <v>8</v>
      </c>
      <c r="AY327" s="220" t="s">
        <v>179</v>
      </c>
    </row>
    <row r="328" s="2" customFormat="1" ht="24" customHeight="1">
      <c r="A328" s="37"/>
      <c r="B328" s="188"/>
      <c r="C328" s="189" t="s">
        <v>538</v>
      </c>
      <c r="D328" s="189" t="s">
        <v>181</v>
      </c>
      <c r="E328" s="190" t="s">
        <v>539</v>
      </c>
      <c r="F328" s="191" t="s">
        <v>540</v>
      </c>
      <c r="G328" s="192" t="s">
        <v>347</v>
      </c>
      <c r="H328" s="193">
        <v>9.6799999999999997</v>
      </c>
      <c r="I328" s="194"/>
      <c r="J328" s="195">
        <f>ROUND(I328*H328,0)</f>
        <v>0</v>
      </c>
      <c r="K328" s="191" t="s">
        <v>185</v>
      </c>
      <c r="L328" s="38"/>
      <c r="M328" s="196" t="s">
        <v>1</v>
      </c>
      <c r="N328" s="197" t="s">
        <v>44</v>
      </c>
      <c r="O328" s="76"/>
      <c r="P328" s="198">
        <f>O328*H328</f>
        <v>0</v>
      </c>
      <c r="Q328" s="198">
        <v>0</v>
      </c>
      <c r="R328" s="198">
        <f>Q328*H328</f>
        <v>0</v>
      </c>
      <c r="S328" s="198">
        <v>0.033000000000000002</v>
      </c>
      <c r="T328" s="199">
        <f>S328*H328</f>
        <v>0.31944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00" t="s">
        <v>275</v>
      </c>
      <c r="AT328" s="200" t="s">
        <v>181</v>
      </c>
      <c r="AU328" s="200" t="s">
        <v>87</v>
      </c>
      <c r="AY328" s="18" t="s">
        <v>179</v>
      </c>
      <c r="BE328" s="201">
        <f>IF(N328="základní",J328,0)</f>
        <v>0</v>
      </c>
      <c r="BF328" s="201">
        <f>IF(N328="snížená",J328,0)</f>
        <v>0</v>
      </c>
      <c r="BG328" s="201">
        <f>IF(N328="zákl. přenesená",J328,0)</f>
        <v>0</v>
      </c>
      <c r="BH328" s="201">
        <f>IF(N328="sníž. přenesená",J328,0)</f>
        <v>0</v>
      </c>
      <c r="BI328" s="201">
        <f>IF(N328="nulová",J328,0)</f>
        <v>0</v>
      </c>
      <c r="BJ328" s="18" t="s">
        <v>8</v>
      </c>
      <c r="BK328" s="201">
        <f>ROUND(I328*H328,0)</f>
        <v>0</v>
      </c>
      <c r="BL328" s="18" t="s">
        <v>275</v>
      </c>
      <c r="BM328" s="200" t="s">
        <v>541</v>
      </c>
    </row>
    <row r="329" s="13" customFormat="1">
      <c r="A329" s="13"/>
      <c r="B329" s="202"/>
      <c r="C329" s="13"/>
      <c r="D329" s="203" t="s">
        <v>187</v>
      </c>
      <c r="E329" s="204" t="s">
        <v>1</v>
      </c>
      <c r="F329" s="205" t="s">
        <v>542</v>
      </c>
      <c r="G329" s="13"/>
      <c r="H329" s="206">
        <v>9.6799999999999997</v>
      </c>
      <c r="I329" s="207"/>
      <c r="J329" s="13"/>
      <c r="K329" s="13"/>
      <c r="L329" s="202"/>
      <c r="M329" s="208"/>
      <c r="N329" s="209"/>
      <c r="O329" s="209"/>
      <c r="P329" s="209"/>
      <c r="Q329" s="209"/>
      <c r="R329" s="209"/>
      <c r="S329" s="209"/>
      <c r="T329" s="210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04" t="s">
        <v>187</v>
      </c>
      <c r="AU329" s="204" t="s">
        <v>87</v>
      </c>
      <c r="AV329" s="13" t="s">
        <v>87</v>
      </c>
      <c r="AW329" s="13" t="s">
        <v>35</v>
      </c>
      <c r="AX329" s="13" t="s">
        <v>8</v>
      </c>
      <c r="AY329" s="204" t="s">
        <v>179</v>
      </c>
    </row>
    <row r="330" s="2" customFormat="1" ht="24" customHeight="1">
      <c r="A330" s="37"/>
      <c r="B330" s="188"/>
      <c r="C330" s="189" t="s">
        <v>543</v>
      </c>
      <c r="D330" s="189" t="s">
        <v>181</v>
      </c>
      <c r="E330" s="190" t="s">
        <v>544</v>
      </c>
      <c r="F330" s="191" t="s">
        <v>545</v>
      </c>
      <c r="G330" s="192" t="s">
        <v>347</v>
      </c>
      <c r="H330" s="193">
        <v>3</v>
      </c>
      <c r="I330" s="194"/>
      <c r="J330" s="195">
        <f>ROUND(I330*H330,0)</f>
        <v>0</v>
      </c>
      <c r="K330" s="191" t="s">
        <v>185</v>
      </c>
      <c r="L330" s="38"/>
      <c r="M330" s="196" t="s">
        <v>1</v>
      </c>
      <c r="N330" s="197" t="s">
        <v>44</v>
      </c>
      <c r="O330" s="76"/>
      <c r="P330" s="198">
        <f>O330*H330</f>
        <v>0</v>
      </c>
      <c r="Q330" s="198">
        <v>0.0073220000000000004</v>
      </c>
      <c r="R330" s="198">
        <f>Q330*H330</f>
        <v>0.021965999999999999</v>
      </c>
      <c r="S330" s="198">
        <v>0</v>
      </c>
      <c r="T330" s="199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00" t="s">
        <v>275</v>
      </c>
      <c r="AT330" s="200" t="s">
        <v>181</v>
      </c>
      <c r="AU330" s="200" t="s">
        <v>87</v>
      </c>
      <c r="AY330" s="18" t="s">
        <v>179</v>
      </c>
      <c r="BE330" s="201">
        <f>IF(N330="základní",J330,0)</f>
        <v>0</v>
      </c>
      <c r="BF330" s="201">
        <f>IF(N330="snížená",J330,0)</f>
        <v>0</v>
      </c>
      <c r="BG330" s="201">
        <f>IF(N330="zákl. přenesená",J330,0)</f>
        <v>0</v>
      </c>
      <c r="BH330" s="201">
        <f>IF(N330="sníž. přenesená",J330,0)</f>
        <v>0</v>
      </c>
      <c r="BI330" s="201">
        <f>IF(N330="nulová",J330,0)</f>
        <v>0</v>
      </c>
      <c r="BJ330" s="18" t="s">
        <v>8</v>
      </c>
      <c r="BK330" s="201">
        <f>ROUND(I330*H330,0)</f>
        <v>0</v>
      </c>
      <c r="BL330" s="18" t="s">
        <v>275</v>
      </c>
      <c r="BM330" s="200" t="s">
        <v>546</v>
      </c>
    </row>
    <row r="331" s="13" customFormat="1">
      <c r="A331" s="13"/>
      <c r="B331" s="202"/>
      <c r="C331" s="13"/>
      <c r="D331" s="203" t="s">
        <v>187</v>
      </c>
      <c r="E331" s="204" t="s">
        <v>1</v>
      </c>
      <c r="F331" s="205" t="s">
        <v>547</v>
      </c>
      <c r="G331" s="13"/>
      <c r="H331" s="206">
        <v>3</v>
      </c>
      <c r="I331" s="207"/>
      <c r="J331" s="13"/>
      <c r="K331" s="13"/>
      <c r="L331" s="202"/>
      <c r="M331" s="208"/>
      <c r="N331" s="209"/>
      <c r="O331" s="209"/>
      <c r="P331" s="209"/>
      <c r="Q331" s="209"/>
      <c r="R331" s="209"/>
      <c r="S331" s="209"/>
      <c r="T331" s="210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04" t="s">
        <v>187</v>
      </c>
      <c r="AU331" s="204" t="s">
        <v>87</v>
      </c>
      <c r="AV331" s="13" t="s">
        <v>87</v>
      </c>
      <c r="AW331" s="13" t="s">
        <v>35</v>
      </c>
      <c r="AX331" s="13" t="s">
        <v>8</v>
      </c>
      <c r="AY331" s="204" t="s">
        <v>179</v>
      </c>
    </row>
    <row r="332" s="2" customFormat="1" ht="24" customHeight="1">
      <c r="A332" s="37"/>
      <c r="B332" s="188"/>
      <c r="C332" s="189" t="s">
        <v>548</v>
      </c>
      <c r="D332" s="189" t="s">
        <v>181</v>
      </c>
      <c r="E332" s="190" t="s">
        <v>549</v>
      </c>
      <c r="F332" s="191" t="s">
        <v>550</v>
      </c>
      <c r="G332" s="192" t="s">
        <v>347</v>
      </c>
      <c r="H332" s="193">
        <v>42</v>
      </c>
      <c r="I332" s="194"/>
      <c r="J332" s="195">
        <f>ROUND(I332*H332,0)</f>
        <v>0</v>
      </c>
      <c r="K332" s="191" t="s">
        <v>185</v>
      </c>
      <c r="L332" s="38"/>
      <c r="M332" s="196" t="s">
        <v>1</v>
      </c>
      <c r="N332" s="197" t="s">
        <v>44</v>
      </c>
      <c r="O332" s="76"/>
      <c r="P332" s="198">
        <f>O332*H332</f>
        <v>0</v>
      </c>
      <c r="Q332" s="198">
        <v>0</v>
      </c>
      <c r="R332" s="198">
        <f>Q332*H332</f>
        <v>0</v>
      </c>
      <c r="S332" s="198">
        <v>0.0044000000000000003</v>
      </c>
      <c r="T332" s="199">
        <f>S332*H332</f>
        <v>0.18480000000000002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00" t="s">
        <v>275</v>
      </c>
      <c r="AT332" s="200" t="s">
        <v>181</v>
      </c>
      <c r="AU332" s="200" t="s">
        <v>87</v>
      </c>
      <c r="AY332" s="18" t="s">
        <v>179</v>
      </c>
      <c r="BE332" s="201">
        <f>IF(N332="základní",J332,0)</f>
        <v>0</v>
      </c>
      <c r="BF332" s="201">
        <f>IF(N332="snížená",J332,0)</f>
        <v>0</v>
      </c>
      <c r="BG332" s="201">
        <f>IF(N332="zákl. přenesená",J332,0)</f>
        <v>0</v>
      </c>
      <c r="BH332" s="201">
        <f>IF(N332="sníž. přenesená",J332,0)</f>
        <v>0</v>
      </c>
      <c r="BI332" s="201">
        <f>IF(N332="nulová",J332,0)</f>
        <v>0</v>
      </c>
      <c r="BJ332" s="18" t="s">
        <v>8</v>
      </c>
      <c r="BK332" s="201">
        <f>ROUND(I332*H332,0)</f>
        <v>0</v>
      </c>
      <c r="BL332" s="18" t="s">
        <v>275</v>
      </c>
      <c r="BM332" s="200" t="s">
        <v>551</v>
      </c>
    </row>
    <row r="333" s="13" customFormat="1">
      <c r="A333" s="13"/>
      <c r="B333" s="202"/>
      <c r="C333" s="13"/>
      <c r="D333" s="203" t="s">
        <v>187</v>
      </c>
      <c r="E333" s="204" t="s">
        <v>1</v>
      </c>
      <c r="F333" s="205" t="s">
        <v>552</v>
      </c>
      <c r="G333" s="13"/>
      <c r="H333" s="206">
        <v>42</v>
      </c>
      <c r="I333" s="207"/>
      <c r="J333" s="13"/>
      <c r="K333" s="13"/>
      <c r="L333" s="202"/>
      <c r="M333" s="208"/>
      <c r="N333" s="209"/>
      <c r="O333" s="209"/>
      <c r="P333" s="209"/>
      <c r="Q333" s="209"/>
      <c r="R333" s="209"/>
      <c r="S333" s="209"/>
      <c r="T333" s="210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04" t="s">
        <v>187</v>
      </c>
      <c r="AU333" s="204" t="s">
        <v>87</v>
      </c>
      <c r="AV333" s="13" t="s">
        <v>87</v>
      </c>
      <c r="AW333" s="13" t="s">
        <v>35</v>
      </c>
      <c r="AX333" s="13" t="s">
        <v>8</v>
      </c>
      <c r="AY333" s="204" t="s">
        <v>179</v>
      </c>
    </row>
    <row r="334" s="2" customFormat="1" ht="24" customHeight="1">
      <c r="A334" s="37"/>
      <c r="B334" s="188"/>
      <c r="C334" s="189" t="s">
        <v>553</v>
      </c>
      <c r="D334" s="189" t="s">
        <v>181</v>
      </c>
      <c r="E334" s="190" t="s">
        <v>554</v>
      </c>
      <c r="F334" s="191" t="s">
        <v>555</v>
      </c>
      <c r="G334" s="192" t="s">
        <v>347</v>
      </c>
      <c r="H334" s="193">
        <v>4.0999999999999996</v>
      </c>
      <c r="I334" s="194"/>
      <c r="J334" s="195">
        <f>ROUND(I334*H334,0)</f>
        <v>0</v>
      </c>
      <c r="K334" s="191" t="s">
        <v>185</v>
      </c>
      <c r="L334" s="38"/>
      <c r="M334" s="196" t="s">
        <v>1</v>
      </c>
      <c r="N334" s="197" t="s">
        <v>44</v>
      </c>
      <c r="O334" s="76"/>
      <c r="P334" s="198">
        <f>O334*H334</f>
        <v>0</v>
      </c>
      <c r="Q334" s="198">
        <v>0</v>
      </c>
      <c r="R334" s="198">
        <f>Q334*H334</f>
        <v>0</v>
      </c>
      <c r="S334" s="198">
        <v>0.0088000000000000005</v>
      </c>
      <c r="T334" s="199">
        <f>S334*H334</f>
        <v>0.036080000000000001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00" t="s">
        <v>275</v>
      </c>
      <c r="AT334" s="200" t="s">
        <v>181</v>
      </c>
      <c r="AU334" s="200" t="s">
        <v>87</v>
      </c>
      <c r="AY334" s="18" t="s">
        <v>179</v>
      </c>
      <c r="BE334" s="201">
        <f>IF(N334="základní",J334,0)</f>
        <v>0</v>
      </c>
      <c r="BF334" s="201">
        <f>IF(N334="snížená",J334,0)</f>
        <v>0</v>
      </c>
      <c r="BG334" s="201">
        <f>IF(N334="zákl. přenesená",J334,0)</f>
        <v>0</v>
      </c>
      <c r="BH334" s="201">
        <f>IF(N334="sníž. přenesená",J334,0)</f>
        <v>0</v>
      </c>
      <c r="BI334" s="201">
        <f>IF(N334="nulová",J334,0)</f>
        <v>0</v>
      </c>
      <c r="BJ334" s="18" t="s">
        <v>8</v>
      </c>
      <c r="BK334" s="201">
        <f>ROUND(I334*H334,0)</f>
        <v>0</v>
      </c>
      <c r="BL334" s="18" t="s">
        <v>275</v>
      </c>
      <c r="BM334" s="200" t="s">
        <v>556</v>
      </c>
    </row>
    <row r="335" s="13" customFormat="1">
      <c r="A335" s="13"/>
      <c r="B335" s="202"/>
      <c r="C335" s="13"/>
      <c r="D335" s="203" t="s">
        <v>187</v>
      </c>
      <c r="E335" s="204" t="s">
        <v>1</v>
      </c>
      <c r="F335" s="205" t="s">
        <v>557</v>
      </c>
      <c r="G335" s="13"/>
      <c r="H335" s="206">
        <v>4.0999999999999996</v>
      </c>
      <c r="I335" s="207"/>
      <c r="J335" s="13"/>
      <c r="K335" s="13"/>
      <c r="L335" s="202"/>
      <c r="M335" s="208"/>
      <c r="N335" s="209"/>
      <c r="O335" s="209"/>
      <c r="P335" s="209"/>
      <c r="Q335" s="209"/>
      <c r="R335" s="209"/>
      <c r="S335" s="209"/>
      <c r="T335" s="210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04" t="s">
        <v>187</v>
      </c>
      <c r="AU335" s="204" t="s">
        <v>87</v>
      </c>
      <c r="AV335" s="13" t="s">
        <v>87</v>
      </c>
      <c r="AW335" s="13" t="s">
        <v>35</v>
      </c>
      <c r="AX335" s="13" t="s">
        <v>8</v>
      </c>
      <c r="AY335" s="204" t="s">
        <v>179</v>
      </c>
    </row>
    <row r="336" s="2" customFormat="1" ht="24" customHeight="1">
      <c r="A336" s="37"/>
      <c r="B336" s="188"/>
      <c r="C336" s="189" t="s">
        <v>558</v>
      </c>
      <c r="D336" s="189" t="s">
        <v>181</v>
      </c>
      <c r="E336" s="190" t="s">
        <v>559</v>
      </c>
      <c r="F336" s="191" t="s">
        <v>560</v>
      </c>
      <c r="G336" s="192" t="s">
        <v>214</v>
      </c>
      <c r="H336" s="193">
        <v>0.56299999999999994</v>
      </c>
      <c r="I336" s="194"/>
      <c r="J336" s="195">
        <f>ROUND(I336*H336,0)</f>
        <v>0</v>
      </c>
      <c r="K336" s="191" t="s">
        <v>185</v>
      </c>
      <c r="L336" s="38"/>
      <c r="M336" s="196" t="s">
        <v>1</v>
      </c>
      <c r="N336" s="197" t="s">
        <v>44</v>
      </c>
      <c r="O336" s="76"/>
      <c r="P336" s="198">
        <f>O336*H336</f>
        <v>0</v>
      </c>
      <c r="Q336" s="198">
        <v>6.8800000000000005E-05</v>
      </c>
      <c r="R336" s="198">
        <f>Q336*H336</f>
        <v>3.87344E-05</v>
      </c>
      <c r="S336" s="198">
        <v>0</v>
      </c>
      <c r="T336" s="199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00" t="s">
        <v>275</v>
      </c>
      <c r="AT336" s="200" t="s">
        <v>181</v>
      </c>
      <c r="AU336" s="200" t="s">
        <v>87</v>
      </c>
      <c r="AY336" s="18" t="s">
        <v>179</v>
      </c>
      <c r="BE336" s="201">
        <f>IF(N336="základní",J336,0)</f>
        <v>0</v>
      </c>
      <c r="BF336" s="201">
        <f>IF(N336="snížená",J336,0)</f>
        <v>0</v>
      </c>
      <c r="BG336" s="201">
        <f>IF(N336="zákl. přenesená",J336,0)</f>
        <v>0</v>
      </c>
      <c r="BH336" s="201">
        <f>IF(N336="sníž. přenesená",J336,0)</f>
        <v>0</v>
      </c>
      <c r="BI336" s="201">
        <f>IF(N336="nulová",J336,0)</f>
        <v>0</v>
      </c>
      <c r="BJ336" s="18" t="s">
        <v>8</v>
      </c>
      <c r="BK336" s="201">
        <f>ROUND(I336*H336,0)</f>
        <v>0</v>
      </c>
      <c r="BL336" s="18" t="s">
        <v>275</v>
      </c>
      <c r="BM336" s="200" t="s">
        <v>561</v>
      </c>
    </row>
    <row r="337" s="13" customFormat="1">
      <c r="A337" s="13"/>
      <c r="B337" s="202"/>
      <c r="C337" s="13"/>
      <c r="D337" s="203" t="s">
        <v>187</v>
      </c>
      <c r="E337" s="204" t="s">
        <v>1</v>
      </c>
      <c r="F337" s="205" t="s">
        <v>562</v>
      </c>
      <c r="G337" s="13"/>
      <c r="H337" s="206">
        <v>0.56299999999999994</v>
      </c>
      <c r="I337" s="207"/>
      <c r="J337" s="13"/>
      <c r="K337" s="13"/>
      <c r="L337" s="202"/>
      <c r="M337" s="208"/>
      <c r="N337" s="209"/>
      <c r="O337" s="209"/>
      <c r="P337" s="209"/>
      <c r="Q337" s="209"/>
      <c r="R337" s="209"/>
      <c r="S337" s="209"/>
      <c r="T337" s="210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04" t="s">
        <v>187</v>
      </c>
      <c r="AU337" s="204" t="s">
        <v>87</v>
      </c>
      <c r="AV337" s="13" t="s">
        <v>87</v>
      </c>
      <c r="AW337" s="13" t="s">
        <v>35</v>
      </c>
      <c r="AX337" s="13" t="s">
        <v>8</v>
      </c>
      <c r="AY337" s="204" t="s">
        <v>179</v>
      </c>
    </row>
    <row r="338" s="2" customFormat="1" ht="24" customHeight="1">
      <c r="A338" s="37"/>
      <c r="B338" s="188"/>
      <c r="C338" s="227" t="s">
        <v>563</v>
      </c>
      <c r="D338" s="227" t="s">
        <v>246</v>
      </c>
      <c r="E338" s="228" t="s">
        <v>564</v>
      </c>
      <c r="F338" s="229" t="s">
        <v>565</v>
      </c>
      <c r="G338" s="230" t="s">
        <v>214</v>
      </c>
      <c r="H338" s="231">
        <v>0.61899999999999999</v>
      </c>
      <c r="I338" s="232"/>
      <c r="J338" s="233">
        <f>ROUND(I338*H338,0)</f>
        <v>0</v>
      </c>
      <c r="K338" s="229" t="s">
        <v>185</v>
      </c>
      <c r="L338" s="234"/>
      <c r="M338" s="235" t="s">
        <v>1</v>
      </c>
      <c r="N338" s="236" t="s">
        <v>44</v>
      </c>
      <c r="O338" s="76"/>
      <c r="P338" s="198">
        <f>O338*H338</f>
        <v>0</v>
      </c>
      <c r="Q338" s="198">
        <v>0.012800000000000001</v>
      </c>
      <c r="R338" s="198">
        <f>Q338*H338</f>
        <v>0.0079232</v>
      </c>
      <c r="S338" s="198">
        <v>0</v>
      </c>
      <c r="T338" s="199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00" t="s">
        <v>354</v>
      </c>
      <c r="AT338" s="200" t="s">
        <v>246</v>
      </c>
      <c r="AU338" s="200" t="s">
        <v>87</v>
      </c>
      <c r="AY338" s="18" t="s">
        <v>179</v>
      </c>
      <c r="BE338" s="201">
        <f>IF(N338="základní",J338,0)</f>
        <v>0</v>
      </c>
      <c r="BF338" s="201">
        <f>IF(N338="snížená",J338,0)</f>
        <v>0</v>
      </c>
      <c r="BG338" s="201">
        <f>IF(N338="zákl. přenesená",J338,0)</f>
        <v>0</v>
      </c>
      <c r="BH338" s="201">
        <f>IF(N338="sníž. přenesená",J338,0)</f>
        <v>0</v>
      </c>
      <c r="BI338" s="201">
        <f>IF(N338="nulová",J338,0)</f>
        <v>0</v>
      </c>
      <c r="BJ338" s="18" t="s">
        <v>8</v>
      </c>
      <c r="BK338" s="201">
        <f>ROUND(I338*H338,0)</f>
        <v>0</v>
      </c>
      <c r="BL338" s="18" t="s">
        <v>275</v>
      </c>
      <c r="BM338" s="200" t="s">
        <v>566</v>
      </c>
    </row>
    <row r="339" s="13" customFormat="1">
      <c r="A339" s="13"/>
      <c r="B339" s="202"/>
      <c r="C339" s="13"/>
      <c r="D339" s="203" t="s">
        <v>187</v>
      </c>
      <c r="E339" s="204" t="s">
        <v>1</v>
      </c>
      <c r="F339" s="205" t="s">
        <v>567</v>
      </c>
      <c r="G339" s="13"/>
      <c r="H339" s="206">
        <v>0.61899999999999999</v>
      </c>
      <c r="I339" s="207"/>
      <c r="J339" s="13"/>
      <c r="K339" s="13"/>
      <c r="L339" s="202"/>
      <c r="M339" s="208"/>
      <c r="N339" s="209"/>
      <c r="O339" s="209"/>
      <c r="P339" s="209"/>
      <c r="Q339" s="209"/>
      <c r="R339" s="209"/>
      <c r="S339" s="209"/>
      <c r="T339" s="210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04" t="s">
        <v>187</v>
      </c>
      <c r="AU339" s="204" t="s">
        <v>87</v>
      </c>
      <c r="AV339" s="13" t="s">
        <v>87</v>
      </c>
      <c r="AW339" s="13" t="s">
        <v>35</v>
      </c>
      <c r="AX339" s="13" t="s">
        <v>8</v>
      </c>
      <c r="AY339" s="204" t="s">
        <v>179</v>
      </c>
    </row>
    <row r="340" s="2" customFormat="1" ht="24" customHeight="1">
      <c r="A340" s="37"/>
      <c r="B340" s="188"/>
      <c r="C340" s="189" t="s">
        <v>568</v>
      </c>
      <c r="D340" s="189" t="s">
        <v>181</v>
      </c>
      <c r="E340" s="190" t="s">
        <v>569</v>
      </c>
      <c r="F340" s="191" t="s">
        <v>570</v>
      </c>
      <c r="G340" s="192" t="s">
        <v>214</v>
      </c>
      <c r="H340" s="193">
        <v>170.36600000000001</v>
      </c>
      <c r="I340" s="194"/>
      <c r="J340" s="195">
        <f>ROUND(I340*H340,0)</f>
        <v>0</v>
      </c>
      <c r="K340" s="191" t="s">
        <v>185</v>
      </c>
      <c r="L340" s="38"/>
      <c r="M340" s="196" t="s">
        <v>1</v>
      </c>
      <c r="N340" s="197" t="s">
        <v>44</v>
      </c>
      <c r="O340" s="76"/>
      <c r="P340" s="198">
        <f>O340*H340</f>
        <v>0</v>
      </c>
      <c r="Q340" s="198">
        <v>0.019556</v>
      </c>
      <c r="R340" s="198">
        <f>Q340*H340</f>
        <v>3.3316774960000002</v>
      </c>
      <c r="S340" s="198">
        <v>0</v>
      </c>
      <c r="T340" s="199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00" t="s">
        <v>275</v>
      </c>
      <c r="AT340" s="200" t="s">
        <v>181</v>
      </c>
      <c r="AU340" s="200" t="s">
        <v>87</v>
      </c>
      <c r="AY340" s="18" t="s">
        <v>179</v>
      </c>
      <c r="BE340" s="201">
        <f>IF(N340="základní",J340,0)</f>
        <v>0</v>
      </c>
      <c r="BF340" s="201">
        <f>IF(N340="snížená",J340,0)</f>
        <v>0</v>
      </c>
      <c r="BG340" s="201">
        <f>IF(N340="zákl. přenesená",J340,0)</f>
        <v>0</v>
      </c>
      <c r="BH340" s="201">
        <f>IF(N340="sníž. přenesená",J340,0)</f>
        <v>0</v>
      </c>
      <c r="BI340" s="201">
        <f>IF(N340="nulová",J340,0)</f>
        <v>0</v>
      </c>
      <c r="BJ340" s="18" t="s">
        <v>8</v>
      </c>
      <c r="BK340" s="201">
        <f>ROUND(I340*H340,0)</f>
        <v>0</v>
      </c>
      <c r="BL340" s="18" t="s">
        <v>275</v>
      </c>
      <c r="BM340" s="200" t="s">
        <v>571</v>
      </c>
    </row>
    <row r="341" s="13" customFormat="1">
      <c r="A341" s="13"/>
      <c r="B341" s="202"/>
      <c r="C341" s="13"/>
      <c r="D341" s="203" t="s">
        <v>187</v>
      </c>
      <c r="E341" s="204" t="s">
        <v>1</v>
      </c>
      <c r="F341" s="205" t="s">
        <v>216</v>
      </c>
      <c r="G341" s="13"/>
      <c r="H341" s="206">
        <v>148.33199999999999</v>
      </c>
      <c r="I341" s="207"/>
      <c r="J341" s="13"/>
      <c r="K341" s="13"/>
      <c r="L341" s="202"/>
      <c r="M341" s="208"/>
      <c r="N341" s="209"/>
      <c r="O341" s="209"/>
      <c r="P341" s="209"/>
      <c r="Q341" s="209"/>
      <c r="R341" s="209"/>
      <c r="S341" s="209"/>
      <c r="T341" s="210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04" t="s">
        <v>187</v>
      </c>
      <c r="AU341" s="204" t="s">
        <v>87</v>
      </c>
      <c r="AV341" s="13" t="s">
        <v>87</v>
      </c>
      <c r="AW341" s="13" t="s">
        <v>35</v>
      </c>
      <c r="AX341" s="13" t="s">
        <v>79</v>
      </c>
      <c r="AY341" s="204" t="s">
        <v>179</v>
      </c>
    </row>
    <row r="342" s="14" customFormat="1">
      <c r="A342" s="14"/>
      <c r="B342" s="211"/>
      <c r="C342" s="14"/>
      <c r="D342" s="203" t="s">
        <v>187</v>
      </c>
      <c r="E342" s="212" t="s">
        <v>1</v>
      </c>
      <c r="F342" s="213" t="s">
        <v>207</v>
      </c>
      <c r="G342" s="14"/>
      <c r="H342" s="214">
        <v>148.33199999999999</v>
      </c>
      <c r="I342" s="215"/>
      <c r="J342" s="14"/>
      <c r="K342" s="14"/>
      <c r="L342" s="211"/>
      <c r="M342" s="216"/>
      <c r="N342" s="217"/>
      <c r="O342" s="217"/>
      <c r="P342" s="217"/>
      <c r="Q342" s="217"/>
      <c r="R342" s="217"/>
      <c r="S342" s="217"/>
      <c r="T342" s="218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12" t="s">
        <v>187</v>
      </c>
      <c r="AU342" s="212" t="s">
        <v>87</v>
      </c>
      <c r="AV342" s="14" t="s">
        <v>90</v>
      </c>
      <c r="AW342" s="14" t="s">
        <v>35</v>
      </c>
      <c r="AX342" s="14" t="s">
        <v>79</v>
      </c>
      <c r="AY342" s="212" t="s">
        <v>179</v>
      </c>
    </row>
    <row r="343" s="13" customFormat="1">
      <c r="A343" s="13"/>
      <c r="B343" s="202"/>
      <c r="C343" s="13"/>
      <c r="D343" s="203" t="s">
        <v>187</v>
      </c>
      <c r="E343" s="204" t="s">
        <v>1</v>
      </c>
      <c r="F343" s="205" t="s">
        <v>572</v>
      </c>
      <c r="G343" s="13"/>
      <c r="H343" s="206">
        <v>16.673999999999999</v>
      </c>
      <c r="I343" s="207"/>
      <c r="J343" s="13"/>
      <c r="K343" s="13"/>
      <c r="L343" s="202"/>
      <c r="M343" s="208"/>
      <c r="N343" s="209"/>
      <c r="O343" s="209"/>
      <c r="P343" s="209"/>
      <c r="Q343" s="209"/>
      <c r="R343" s="209"/>
      <c r="S343" s="209"/>
      <c r="T343" s="210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04" t="s">
        <v>187</v>
      </c>
      <c r="AU343" s="204" t="s">
        <v>87</v>
      </c>
      <c r="AV343" s="13" t="s">
        <v>87</v>
      </c>
      <c r="AW343" s="13" t="s">
        <v>35</v>
      </c>
      <c r="AX343" s="13" t="s">
        <v>79</v>
      </c>
      <c r="AY343" s="204" t="s">
        <v>179</v>
      </c>
    </row>
    <row r="344" s="13" customFormat="1">
      <c r="A344" s="13"/>
      <c r="B344" s="202"/>
      <c r="C344" s="13"/>
      <c r="D344" s="203" t="s">
        <v>187</v>
      </c>
      <c r="E344" s="204" t="s">
        <v>1</v>
      </c>
      <c r="F344" s="205" t="s">
        <v>573</v>
      </c>
      <c r="G344" s="13"/>
      <c r="H344" s="206">
        <v>5.3600000000000003</v>
      </c>
      <c r="I344" s="207"/>
      <c r="J344" s="13"/>
      <c r="K344" s="13"/>
      <c r="L344" s="202"/>
      <c r="M344" s="208"/>
      <c r="N344" s="209"/>
      <c r="O344" s="209"/>
      <c r="P344" s="209"/>
      <c r="Q344" s="209"/>
      <c r="R344" s="209"/>
      <c r="S344" s="209"/>
      <c r="T344" s="210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04" t="s">
        <v>187</v>
      </c>
      <c r="AU344" s="204" t="s">
        <v>87</v>
      </c>
      <c r="AV344" s="13" t="s">
        <v>87</v>
      </c>
      <c r="AW344" s="13" t="s">
        <v>35</v>
      </c>
      <c r="AX344" s="13" t="s">
        <v>79</v>
      </c>
      <c r="AY344" s="204" t="s">
        <v>179</v>
      </c>
    </row>
    <row r="345" s="14" customFormat="1">
      <c r="A345" s="14"/>
      <c r="B345" s="211"/>
      <c r="C345" s="14"/>
      <c r="D345" s="203" t="s">
        <v>187</v>
      </c>
      <c r="E345" s="212" t="s">
        <v>1</v>
      </c>
      <c r="F345" s="213" t="s">
        <v>574</v>
      </c>
      <c r="G345" s="14"/>
      <c r="H345" s="214">
        <v>22.033999999999999</v>
      </c>
      <c r="I345" s="215"/>
      <c r="J345" s="14"/>
      <c r="K345" s="14"/>
      <c r="L345" s="211"/>
      <c r="M345" s="216"/>
      <c r="N345" s="217"/>
      <c r="O345" s="217"/>
      <c r="P345" s="217"/>
      <c r="Q345" s="217"/>
      <c r="R345" s="217"/>
      <c r="S345" s="217"/>
      <c r="T345" s="218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12" t="s">
        <v>187</v>
      </c>
      <c r="AU345" s="212" t="s">
        <v>87</v>
      </c>
      <c r="AV345" s="14" t="s">
        <v>90</v>
      </c>
      <c r="AW345" s="14" t="s">
        <v>35</v>
      </c>
      <c r="AX345" s="14" t="s">
        <v>79</v>
      </c>
      <c r="AY345" s="212" t="s">
        <v>179</v>
      </c>
    </row>
    <row r="346" s="15" customFormat="1">
      <c r="A346" s="15"/>
      <c r="B346" s="219"/>
      <c r="C346" s="15"/>
      <c r="D346" s="203" t="s">
        <v>187</v>
      </c>
      <c r="E346" s="220" t="s">
        <v>1</v>
      </c>
      <c r="F346" s="221" t="s">
        <v>210</v>
      </c>
      <c r="G346" s="15"/>
      <c r="H346" s="222">
        <v>170.36600000000001</v>
      </c>
      <c r="I346" s="223"/>
      <c r="J346" s="15"/>
      <c r="K346" s="15"/>
      <c r="L346" s="219"/>
      <c r="M346" s="224"/>
      <c r="N346" s="225"/>
      <c r="O346" s="225"/>
      <c r="P346" s="225"/>
      <c r="Q346" s="225"/>
      <c r="R346" s="225"/>
      <c r="S346" s="225"/>
      <c r="T346" s="226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20" t="s">
        <v>187</v>
      </c>
      <c r="AU346" s="220" t="s">
        <v>87</v>
      </c>
      <c r="AV346" s="15" t="s">
        <v>93</v>
      </c>
      <c r="AW346" s="15" t="s">
        <v>35</v>
      </c>
      <c r="AX346" s="15" t="s">
        <v>8</v>
      </c>
      <c r="AY346" s="220" t="s">
        <v>179</v>
      </c>
    </row>
    <row r="347" s="2" customFormat="1" ht="24" customHeight="1">
      <c r="A347" s="37"/>
      <c r="B347" s="188"/>
      <c r="C347" s="189" t="s">
        <v>575</v>
      </c>
      <c r="D347" s="189" t="s">
        <v>181</v>
      </c>
      <c r="E347" s="190" t="s">
        <v>576</v>
      </c>
      <c r="F347" s="191" t="s">
        <v>577</v>
      </c>
      <c r="G347" s="192" t="s">
        <v>347</v>
      </c>
      <c r="H347" s="193">
        <v>59.200000000000003</v>
      </c>
      <c r="I347" s="194"/>
      <c r="J347" s="195">
        <f>ROUND(I347*H347,0)</f>
        <v>0</v>
      </c>
      <c r="K347" s="191" t="s">
        <v>185</v>
      </c>
      <c r="L347" s="38"/>
      <c r="M347" s="196" t="s">
        <v>1</v>
      </c>
      <c r="N347" s="197" t="s">
        <v>44</v>
      </c>
      <c r="O347" s="76"/>
      <c r="P347" s="198">
        <f>O347*H347</f>
        <v>0</v>
      </c>
      <c r="Q347" s="198">
        <v>0</v>
      </c>
      <c r="R347" s="198">
        <f>Q347*H347</f>
        <v>0</v>
      </c>
      <c r="S347" s="198">
        <v>0</v>
      </c>
      <c r="T347" s="199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00" t="s">
        <v>275</v>
      </c>
      <c r="AT347" s="200" t="s">
        <v>181</v>
      </c>
      <c r="AU347" s="200" t="s">
        <v>87</v>
      </c>
      <c r="AY347" s="18" t="s">
        <v>179</v>
      </c>
      <c r="BE347" s="201">
        <f>IF(N347="základní",J347,0)</f>
        <v>0</v>
      </c>
      <c r="BF347" s="201">
        <f>IF(N347="snížená",J347,0)</f>
        <v>0</v>
      </c>
      <c r="BG347" s="201">
        <f>IF(N347="zákl. přenesená",J347,0)</f>
        <v>0</v>
      </c>
      <c r="BH347" s="201">
        <f>IF(N347="sníž. přenesená",J347,0)</f>
        <v>0</v>
      </c>
      <c r="BI347" s="201">
        <f>IF(N347="nulová",J347,0)</f>
        <v>0</v>
      </c>
      <c r="BJ347" s="18" t="s">
        <v>8</v>
      </c>
      <c r="BK347" s="201">
        <f>ROUND(I347*H347,0)</f>
        <v>0</v>
      </c>
      <c r="BL347" s="18" t="s">
        <v>275</v>
      </c>
      <c r="BM347" s="200" t="s">
        <v>578</v>
      </c>
    </row>
    <row r="348" s="13" customFormat="1">
      <c r="A348" s="13"/>
      <c r="B348" s="202"/>
      <c r="C348" s="13"/>
      <c r="D348" s="203" t="s">
        <v>187</v>
      </c>
      <c r="E348" s="204" t="s">
        <v>1</v>
      </c>
      <c r="F348" s="205" t="s">
        <v>579</v>
      </c>
      <c r="G348" s="13"/>
      <c r="H348" s="206">
        <v>3.3999999999999999</v>
      </c>
      <c r="I348" s="207"/>
      <c r="J348" s="13"/>
      <c r="K348" s="13"/>
      <c r="L348" s="202"/>
      <c r="M348" s="208"/>
      <c r="N348" s="209"/>
      <c r="O348" s="209"/>
      <c r="P348" s="209"/>
      <c r="Q348" s="209"/>
      <c r="R348" s="209"/>
      <c r="S348" s="209"/>
      <c r="T348" s="210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04" t="s">
        <v>187</v>
      </c>
      <c r="AU348" s="204" t="s">
        <v>87</v>
      </c>
      <c r="AV348" s="13" t="s">
        <v>87</v>
      </c>
      <c r="AW348" s="13" t="s">
        <v>35</v>
      </c>
      <c r="AX348" s="13" t="s">
        <v>79</v>
      </c>
      <c r="AY348" s="204" t="s">
        <v>179</v>
      </c>
    </row>
    <row r="349" s="13" customFormat="1">
      <c r="A349" s="13"/>
      <c r="B349" s="202"/>
      <c r="C349" s="13"/>
      <c r="D349" s="203" t="s">
        <v>187</v>
      </c>
      <c r="E349" s="204" t="s">
        <v>1</v>
      </c>
      <c r="F349" s="205" t="s">
        <v>580</v>
      </c>
      <c r="G349" s="13"/>
      <c r="H349" s="206">
        <v>45</v>
      </c>
      <c r="I349" s="207"/>
      <c r="J349" s="13"/>
      <c r="K349" s="13"/>
      <c r="L349" s="202"/>
      <c r="M349" s="208"/>
      <c r="N349" s="209"/>
      <c r="O349" s="209"/>
      <c r="P349" s="209"/>
      <c r="Q349" s="209"/>
      <c r="R349" s="209"/>
      <c r="S349" s="209"/>
      <c r="T349" s="210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04" t="s">
        <v>187</v>
      </c>
      <c r="AU349" s="204" t="s">
        <v>87</v>
      </c>
      <c r="AV349" s="13" t="s">
        <v>87</v>
      </c>
      <c r="AW349" s="13" t="s">
        <v>35</v>
      </c>
      <c r="AX349" s="13" t="s">
        <v>79</v>
      </c>
      <c r="AY349" s="204" t="s">
        <v>179</v>
      </c>
    </row>
    <row r="350" s="13" customFormat="1">
      <c r="A350" s="13"/>
      <c r="B350" s="202"/>
      <c r="C350" s="13"/>
      <c r="D350" s="203" t="s">
        <v>187</v>
      </c>
      <c r="E350" s="204" t="s">
        <v>1</v>
      </c>
      <c r="F350" s="205" t="s">
        <v>581</v>
      </c>
      <c r="G350" s="13"/>
      <c r="H350" s="206">
        <v>10.800000000000001</v>
      </c>
      <c r="I350" s="207"/>
      <c r="J350" s="13"/>
      <c r="K350" s="13"/>
      <c r="L350" s="202"/>
      <c r="M350" s="208"/>
      <c r="N350" s="209"/>
      <c r="O350" s="209"/>
      <c r="P350" s="209"/>
      <c r="Q350" s="209"/>
      <c r="R350" s="209"/>
      <c r="S350" s="209"/>
      <c r="T350" s="210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04" t="s">
        <v>187</v>
      </c>
      <c r="AU350" s="204" t="s">
        <v>87</v>
      </c>
      <c r="AV350" s="13" t="s">
        <v>87</v>
      </c>
      <c r="AW350" s="13" t="s">
        <v>35</v>
      </c>
      <c r="AX350" s="13" t="s">
        <v>79</v>
      </c>
      <c r="AY350" s="204" t="s">
        <v>179</v>
      </c>
    </row>
    <row r="351" s="14" customFormat="1">
      <c r="A351" s="14"/>
      <c r="B351" s="211"/>
      <c r="C351" s="14"/>
      <c r="D351" s="203" t="s">
        <v>187</v>
      </c>
      <c r="E351" s="212" t="s">
        <v>1</v>
      </c>
      <c r="F351" s="213" t="s">
        <v>190</v>
      </c>
      <c r="G351" s="14"/>
      <c r="H351" s="214">
        <v>59.200000000000003</v>
      </c>
      <c r="I351" s="215"/>
      <c r="J351" s="14"/>
      <c r="K351" s="14"/>
      <c r="L351" s="211"/>
      <c r="M351" s="216"/>
      <c r="N351" s="217"/>
      <c r="O351" s="217"/>
      <c r="P351" s="217"/>
      <c r="Q351" s="217"/>
      <c r="R351" s="217"/>
      <c r="S351" s="217"/>
      <c r="T351" s="218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12" t="s">
        <v>187</v>
      </c>
      <c r="AU351" s="212" t="s">
        <v>87</v>
      </c>
      <c r="AV351" s="14" t="s">
        <v>90</v>
      </c>
      <c r="AW351" s="14" t="s">
        <v>35</v>
      </c>
      <c r="AX351" s="14" t="s">
        <v>8</v>
      </c>
      <c r="AY351" s="212" t="s">
        <v>179</v>
      </c>
    </row>
    <row r="352" s="2" customFormat="1" ht="24" customHeight="1">
      <c r="A352" s="37"/>
      <c r="B352" s="188"/>
      <c r="C352" s="189" t="s">
        <v>582</v>
      </c>
      <c r="D352" s="189" t="s">
        <v>181</v>
      </c>
      <c r="E352" s="190" t="s">
        <v>583</v>
      </c>
      <c r="F352" s="191" t="s">
        <v>584</v>
      </c>
      <c r="G352" s="192" t="s">
        <v>184</v>
      </c>
      <c r="H352" s="193">
        <v>0.40799999999999997</v>
      </c>
      <c r="I352" s="194"/>
      <c r="J352" s="195">
        <f>ROUND(I352*H352,0)</f>
        <v>0</v>
      </c>
      <c r="K352" s="191" t="s">
        <v>185</v>
      </c>
      <c r="L352" s="38"/>
      <c r="M352" s="196" t="s">
        <v>1</v>
      </c>
      <c r="N352" s="197" t="s">
        <v>44</v>
      </c>
      <c r="O352" s="76"/>
      <c r="P352" s="198">
        <f>O352*H352</f>
        <v>0</v>
      </c>
      <c r="Q352" s="198">
        <v>0.024474599999999999</v>
      </c>
      <c r="R352" s="198">
        <f>Q352*H352</f>
        <v>0.0099856367999999994</v>
      </c>
      <c r="S352" s="198">
        <v>0</v>
      </c>
      <c r="T352" s="199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00" t="s">
        <v>275</v>
      </c>
      <c r="AT352" s="200" t="s">
        <v>181</v>
      </c>
      <c r="AU352" s="200" t="s">
        <v>87</v>
      </c>
      <c r="AY352" s="18" t="s">
        <v>179</v>
      </c>
      <c r="BE352" s="201">
        <f>IF(N352="základní",J352,0)</f>
        <v>0</v>
      </c>
      <c r="BF352" s="201">
        <f>IF(N352="snížená",J352,0)</f>
        <v>0</v>
      </c>
      <c r="BG352" s="201">
        <f>IF(N352="zákl. přenesená",J352,0)</f>
        <v>0</v>
      </c>
      <c r="BH352" s="201">
        <f>IF(N352="sníž. přenesená",J352,0)</f>
        <v>0</v>
      </c>
      <c r="BI352" s="201">
        <f>IF(N352="nulová",J352,0)</f>
        <v>0</v>
      </c>
      <c r="BJ352" s="18" t="s">
        <v>8</v>
      </c>
      <c r="BK352" s="201">
        <f>ROUND(I352*H352,0)</f>
        <v>0</v>
      </c>
      <c r="BL352" s="18" t="s">
        <v>275</v>
      </c>
      <c r="BM352" s="200" t="s">
        <v>585</v>
      </c>
    </row>
    <row r="353" s="13" customFormat="1">
      <c r="A353" s="13"/>
      <c r="B353" s="202"/>
      <c r="C353" s="13"/>
      <c r="D353" s="203" t="s">
        <v>187</v>
      </c>
      <c r="E353" s="204" t="s">
        <v>1</v>
      </c>
      <c r="F353" s="205" t="s">
        <v>534</v>
      </c>
      <c r="G353" s="13"/>
      <c r="H353" s="206">
        <v>0.021999999999999999</v>
      </c>
      <c r="I353" s="207"/>
      <c r="J353" s="13"/>
      <c r="K353" s="13"/>
      <c r="L353" s="202"/>
      <c r="M353" s="208"/>
      <c r="N353" s="209"/>
      <c r="O353" s="209"/>
      <c r="P353" s="209"/>
      <c r="Q353" s="209"/>
      <c r="R353" s="209"/>
      <c r="S353" s="209"/>
      <c r="T353" s="210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04" t="s">
        <v>187</v>
      </c>
      <c r="AU353" s="204" t="s">
        <v>87</v>
      </c>
      <c r="AV353" s="13" t="s">
        <v>87</v>
      </c>
      <c r="AW353" s="13" t="s">
        <v>35</v>
      </c>
      <c r="AX353" s="13" t="s">
        <v>79</v>
      </c>
      <c r="AY353" s="204" t="s">
        <v>179</v>
      </c>
    </row>
    <row r="354" s="13" customFormat="1">
      <c r="A354" s="13"/>
      <c r="B354" s="202"/>
      <c r="C354" s="13"/>
      <c r="D354" s="203" t="s">
        <v>187</v>
      </c>
      <c r="E354" s="204" t="s">
        <v>1</v>
      </c>
      <c r="F354" s="205" t="s">
        <v>535</v>
      </c>
      <c r="G354" s="13"/>
      <c r="H354" s="206">
        <v>0.35999999999999999</v>
      </c>
      <c r="I354" s="207"/>
      <c r="J354" s="13"/>
      <c r="K354" s="13"/>
      <c r="L354" s="202"/>
      <c r="M354" s="208"/>
      <c r="N354" s="209"/>
      <c r="O354" s="209"/>
      <c r="P354" s="209"/>
      <c r="Q354" s="209"/>
      <c r="R354" s="209"/>
      <c r="S354" s="209"/>
      <c r="T354" s="210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04" t="s">
        <v>187</v>
      </c>
      <c r="AU354" s="204" t="s">
        <v>87</v>
      </c>
      <c r="AV354" s="13" t="s">
        <v>87</v>
      </c>
      <c r="AW354" s="13" t="s">
        <v>35</v>
      </c>
      <c r="AX354" s="13" t="s">
        <v>79</v>
      </c>
      <c r="AY354" s="204" t="s">
        <v>179</v>
      </c>
    </row>
    <row r="355" s="13" customFormat="1">
      <c r="A355" s="13"/>
      <c r="B355" s="202"/>
      <c r="C355" s="13"/>
      <c r="D355" s="203" t="s">
        <v>187</v>
      </c>
      <c r="E355" s="204" t="s">
        <v>1</v>
      </c>
      <c r="F355" s="205" t="s">
        <v>536</v>
      </c>
      <c r="G355" s="13"/>
      <c r="H355" s="206">
        <v>0.025999999999999999</v>
      </c>
      <c r="I355" s="207"/>
      <c r="J355" s="13"/>
      <c r="K355" s="13"/>
      <c r="L355" s="202"/>
      <c r="M355" s="208"/>
      <c r="N355" s="209"/>
      <c r="O355" s="209"/>
      <c r="P355" s="209"/>
      <c r="Q355" s="209"/>
      <c r="R355" s="209"/>
      <c r="S355" s="209"/>
      <c r="T355" s="210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04" t="s">
        <v>187</v>
      </c>
      <c r="AU355" s="204" t="s">
        <v>87</v>
      </c>
      <c r="AV355" s="13" t="s">
        <v>87</v>
      </c>
      <c r="AW355" s="13" t="s">
        <v>35</v>
      </c>
      <c r="AX355" s="13" t="s">
        <v>79</v>
      </c>
      <c r="AY355" s="204" t="s">
        <v>179</v>
      </c>
    </row>
    <row r="356" s="14" customFormat="1">
      <c r="A356" s="14"/>
      <c r="B356" s="211"/>
      <c r="C356" s="14"/>
      <c r="D356" s="203" t="s">
        <v>187</v>
      </c>
      <c r="E356" s="212" t="s">
        <v>1</v>
      </c>
      <c r="F356" s="213" t="s">
        <v>190</v>
      </c>
      <c r="G356" s="14"/>
      <c r="H356" s="214">
        <v>0.40799999999999997</v>
      </c>
      <c r="I356" s="215"/>
      <c r="J356" s="14"/>
      <c r="K356" s="14"/>
      <c r="L356" s="211"/>
      <c r="M356" s="216"/>
      <c r="N356" s="217"/>
      <c r="O356" s="217"/>
      <c r="P356" s="217"/>
      <c r="Q356" s="217"/>
      <c r="R356" s="217"/>
      <c r="S356" s="217"/>
      <c r="T356" s="218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12" t="s">
        <v>187</v>
      </c>
      <c r="AU356" s="212" t="s">
        <v>87</v>
      </c>
      <c r="AV356" s="14" t="s">
        <v>90</v>
      </c>
      <c r="AW356" s="14" t="s">
        <v>35</v>
      </c>
      <c r="AX356" s="14" t="s">
        <v>8</v>
      </c>
      <c r="AY356" s="212" t="s">
        <v>179</v>
      </c>
    </row>
    <row r="357" s="2" customFormat="1" ht="16.5" customHeight="1">
      <c r="A357" s="37"/>
      <c r="B357" s="188"/>
      <c r="C357" s="227" t="s">
        <v>586</v>
      </c>
      <c r="D357" s="227" t="s">
        <v>246</v>
      </c>
      <c r="E357" s="228" t="s">
        <v>587</v>
      </c>
      <c r="F357" s="229" t="s">
        <v>588</v>
      </c>
      <c r="G357" s="230" t="s">
        <v>184</v>
      </c>
      <c r="H357" s="231">
        <v>0.41999999999999998</v>
      </c>
      <c r="I357" s="232"/>
      <c r="J357" s="233">
        <f>ROUND(I357*H357,0)</f>
        <v>0</v>
      </c>
      <c r="K357" s="229" t="s">
        <v>185</v>
      </c>
      <c r="L357" s="234"/>
      <c r="M357" s="235" t="s">
        <v>1</v>
      </c>
      <c r="N357" s="236" t="s">
        <v>44</v>
      </c>
      <c r="O357" s="76"/>
      <c r="P357" s="198">
        <f>O357*H357</f>
        <v>0</v>
      </c>
      <c r="Q357" s="198">
        <v>0.55000000000000004</v>
      </c>
      <c r="R357" s="198">
        <f>Q357*H357</f>
        <v>0.23100000000000001</v>
      </c>
      <c r="S357" s="198">
        <v>0</v>
      </c>
      <c r="T357" s="199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00" t="s">
        <v>354</v>
      </c>
      <c r="AT357" s="200" t="s">
        <v>246</v>
      </c>
      <c r="AU357" s="200" t="s">
        <v>87</v>
      </c>
      <c r="AY357" s="18" t="s">
        <v>179</v>
      </c>
      <c r="BE357" s="201">
        <f>IF(N357="základní",J357,0)</f>
        <v>0</v>
      </c>
      <c r="BF357" s="201">
        <f>IF(N357="snížená",J357,0)</f>
        <v>0</v>
      </c>
      <c r="BG357" s="201">
        <f>IF(N357="zákl. přenesená",J357,0)</f>
        <v>0</v>
      </c>
      <c r="BH357" s="201">
        <f>IF(N357="sníž. přenesená",J357,0)</f>
        <v>0</v>
      </c>
      <c r="BI357" s="201">
        <f>IF(N357="nulová",J357,0)</f>
        <v>0</v>
      </c>
      <c r="BJ357" s="18" t="s">
        <v>8</v>
      </c>
      <c r="BK357" s="201">
        <f>ROUND(I357*H357,0)</f>
        <v>0</v>
      </c>
      <c r="BL357" s="18" t="s">
        <v>275</v>
      </c>
      <c r="BM357" s="200" t="s">
        <v>589</v>
      </c>
    </row>
    <row r="358" s="13" customFormat="1">
      <c r="A358" s="13"/>
      <c r="B358" s="202"/>
      <c r="C358" s="13"/>
      <c r="D358" s="203" t="s">
        <v>187</v>
      </c>
      <c r="E358" s="204" t="s">
        <v>1</v>
      </c>
      <c r="F358" s="205" t="s">
        <v>590</v>
      </c>
      <c r="G358" s="13"/>
      <c r="H358" s="206">
        <v>0.024</v>
      </c>
      <c r="I358" s="207"/>
      <c r="J358" s="13"/>
      <c r="K358" s="13"/>
      <c r="L358" s="202"/>
      <c r="M358" s="208"/>
      <c r="N358" s="209"/>
      <c r="O358" s="209"/>
      <c r="P358" s="209"/>
      <c r="Q358" s="209"/>
      <c r="R358" s="209"/>
      <c r="S358" s="209"/>
      <c r="T358" s="210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04" t="s">
        <v>187</v>
      </c>
      <c r="AU358" s="204" t="s">
        <v>87</v>
      </c>
      <c r="AV358" s="13" t="s">
        <v>87</v>
      </c>
      <c r="AW358" s="13" t="s">
        <v>35</v>
      </c>
      <c r="AX358" s="13" t="s">
        <v>79</v>
      </c>
      <c r="AY358" s="204" t="s">
        <v>179</v>
      </c>
    </row>
    <row r="359" s="13" customFormat="1">
      <c r="A359" s="13"/>
      <c r="B359" s="202"/>
      <c r="C359" s="13"/>
      <c r="D359" s="203" t="s">
        <v>187</v>
      </c>
      <c r="E359" s="204" t="s">
        <v>1</v>
      </c>
      <c r="F359" s="205" t="s">
        <v>591</v>
      </c>
      <c r="G359" s="13"/>
      <c r="H359" s="206">
        <v>0.39600000000000002</v>
      </c>
      <c r="I359" s="207"/>
      <c r="J359" s="13"/>
      <c r="K359" s="13"/>
      <c r="L359" s="202"/>
      <c r="M359" s="208"/>
      <c r="N359" s="209"/>
      <c r="O359" s="209"/>
      <c r="P359" s="209"/>
      <c r="Q359" s="209"/>
      <c r="R359" s="209"/>
      <c r="S359" s="209"/>
      <c r="T359" s="210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04" t="s">
        <v>187</v>
      </c>
      <c r="AU359" s="204" t="s">
        <v>87</v>
      </c>
      <c r="AV359" s="13" t="s">
        <v>87</v>
      </c>
      <c r="AW359" s="13" t="s">
        <v>35</v>
      </c>
      <c r="AX359" s="13" t="s">
        <v>79</v>
      </c>
      <c r="AY359" s="204" t="s">
        <v>179</v>
      </c>
    </row>
    <row r="360" s="14" customFormat="1">
      <c r="A360" s="14"/>
      <c r="B360" s="211"/>
      <c r="C360" s="14"/>
      <c r="D360" s="203" t="s">
        <v>187</v>
      </c>
      <c r="E360" s="212" t="s">
        <v>1</v>
      </c>
      <c r="F360" s="213" t="s">
        <v>190</v>
      </c>
      <c r="G360" s="14"/>
      <c r="H360" s="214">
        <v>0.41999999999999998</v>
      </c>
      <c r="I360" s="215"/>
      <c r="J360" s="14"/>
      <c r="K360" s="14"/>
      <c r="L360" s="211"/>
      <c r="M360" s="216"/>
      <c r="N360" s="217"/>
      <c r="O360" s="217"/>
      <c r="P360" s="217"/>
      <c r="Q360" s="217"/>
      <c r="R360" s="217"/>
      <c r="S360" s="217"/>
      <c r="T360" s="218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12" t="s">
        <v>187</v>
      </c>
      <c r="AU360" s="212" t="s">
        <v>87</v>
      </c>
      <c r="AV360" s="14" t="s">
        <v>90</v>
      </c>
      <c r="AW360" s="14" t="s">
        <v>35</v>
      </c>
      <c r="AX360" s="14" t="s">
        <v>8</v>
      </c>
      <c r="AY360" s="212" t="s">
        <v>179</v>
      </c>
    </row>
    <row r="361" s="2" customFormat="1" ht="16.5" customHeight="1">
      <c r="A361" s="37"/>
      <c r="B361" s="188"/>
      <c r="C361" s="227" t="s">
        <v>592</v>
      </c>
      <c r="D361" s="227" t="s">
        <v>246</v>
      </c>
      <c r="E361" s="228" t="s">
        <v>593</v>
      </c>
      <c r="F361" s="229" t="s">
        <v>594</v>
      </c>
      <c r="G361" s="230" t="s">
        <v>184</v>
      </c>
      <c r="H361" s="231">
        <v>0.029000000000000001</v>
      </c>
      <c r="I361" s="232"/>
      <c r="J361" s="233">
        <f>ROUND(I361*H361,0)</f>
        <v>0</v>
      </c>
      <c r="K361" s="229" t="s">
        <v>185</v>
      </c>
      <c r="L361" s="234"/>
      <c r="M361" s="235" t="s">
        <v>1</v>
      </c>
      <c r="N361" s="236" t="s">
        <v>44</v>
      </c>
      <c r="O361" s="76"/>
      <c r="P361" s="198">
        <f>O361*H361</f>
        <v>0</v>
      </c>
      <c r="Q361" s="198">
        <v>0.55000000000000004</v>
      </c>
      <c r="R361" s="198">
        <f>Q361*H361</f>
        <v>0.015950000000000002</v>
      </c>
      <c r="S361" s="198">
        <v>0</v>
      </c>
      <c r="T361" s="199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00" t="s">
        <v>354</v>
      </c>
      <c r="AT361" s="200" t="s">
        <v>246</v>
      </c>
      <c r="AU361" s="200" t="s">
        <v>87</v>
      </c>
      <c r="AY361" s="18" t="s">
        <v>179</v>
      </c>
      <c r="BE361" s="201">
        <f>IF(N361="základní",J361,0)</f>
        <v>0</v>
      </c>
      <c r="BF361" s="201">
        <f>IF(N361="snížená",J361,0)</f>
        <v>0</v>
      </c>
      <c r="BG361" s="201">
        <f>IF(N361="zákl. přenesená",J361,0)</f>
        <v>0</v>
      </c>
      <c r="BH361" s="201">
        <f>IF(N361="sníž. přenesená",J361,0)</f>
        <v>0</v>
      </c>
      <c r="BI361" s="201">
        <f>IF(N361="nulová",J361,0)</f>
        <v>0</v>
      </c>
      <c r="BJ361" s="18" t="s">
        <v>8</v>
      </c>
      <c r="BK361" s="201">
        <f>ROUND(I361*H361,0)</f>
        <v>0</v>
      </c>
      <c r="BL361" s="18" t="s">
        <v>275</v>
      </c>
      <c r="BM361" s="200" t="s">
        <v>595</v>
      </c>
    </row>
    <row r="362" s="13" customFormat="1">
      <c r="A362" s="13"/>
      <c r="B362" s="202"/>
      <c r="C362" s="13"/>
      <c r="D362" s="203" t="s">
        <v>187</v>
      </c>
      <c r="E362" s="204" t="s">
        <v>1</v>
      </c>
      <c r="F362" s="205" t="s">
        <v>596</v>
      </c>
      <c r="G362" s="13"/>
      <c r="H362" s="206">
        <v>0.029000000000000001</v>
      </c>
      <c r="I362" s="207"/>
      <c r="J362" s="13"/>
      <c r="K362" s="13"/>
      <c r="L362" s="202"/>
      <c r="M362" s="208"/>
      <c r="N362" s="209"/>
      <c r="O362" s="209"/>
      <c r="P362" s="209"/>
      <c r="Q362" s="209"/>
      <c r="R362" s="209"/>
      <c r="S362" s="209"/>
      <c r="T362" s="210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04" t="s">
        <v>187</v>
      </c>
      <c r="AU362" s="204" t="s">
        <v>87</v>
      </c>
      <c r="AV362" s="13" t="s">
        <v>87</v>
      </c>
      <c r="AW362" s="13" t="s">
        <v>35</v>
      </c>
      <c r="AX362" s="13" t="s">
        <v>8</v>
      </c>
      <c r="AY362" s="204" t="s">
        <v>179</v>
      </c>
    </row>
    <row r="363" s="2" customFormat="1" ht="16.5" customHeight="1">
      <c r="A363" s="37"/>
      <c r="B363" s="188"/>
      <c r="C363" s="189" t="s">
        <v>597</v>
      </c>
      <c r="D363" s="189" t="s">
        <v>181</v>
      </c>
      <c r="E363" s="190" t="s">
        <v>598</v>
      </c>
      <c r="F363" s="191" t="s">
        <v>599</v>
      </c>
      <c r="G363" s="192" t="s">
        <v>214</v>
      </c>
      <c r="H363" s="193">
        <v>148.33199999999999</v>
      </c>
      <c r="I363" s="194"/>
      <c r="J363" s="195">
        <f>ROUND(I363*H363,0)</f>
        <v>0</v>
      </c>
      <c r="K363" s="191" t="s">
        <v>185</v>
      </c>
      <c r="L363" s="38"/>
      <c r="M363" s="196" t="s">
        <v>1</v>
      </c>
      <c r="N363" s="197" t="s">
        <v>44</v>
      </c>
      <c r="O363" s="76"/>
      <c r="P363" s="198">
        <f>O363*H363</f>
        <v>0</v>
      </c>
      <c r="Q363" s="198">
        <v>0</v>
      </c>
      <c r="R363" s="198">
        <f>Q363*H363</f>
        <v>0</v>
      </c>
      <c r="S363" s="198">
        <v>0.014</v>
      </c>
      <c r="T363" s="199">
        <f>S363*H363</f>
        <v>2.076648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00" t="s">
        <v>275</v>
      </c>
      <c r="AT363" s="200" t="s">
        <v>181</v>
      </c>
      <c r="AU363" s="200" t="s">
        <v>87</v>
      </c>
      <c r="AY363" s="18" t="s">
        <v>179</v>
      </c>
      <c r="BE363" s="201">
        <f>IF(N363="základní",J363,0)</f>
        <v>0</v>
      </c>
      <c r="BF363" s="201">
        <f>IF(N363="snížená",J363,0)</f>
        <v>0</v>
      </c>
      <c r="BG363" s="201">
        <f>IF(N363="zákl. přenesená",J363,0)</f>
        <v>0</v>
      </c>
      <c r="BH363" s="201">
        <f>IF(N363="sníž. přenesená",J363,0)</f>
        <v>0</v>
      </c>
      <c r="BI363" s="201">
        <f>IF(N363="nulová",J363,0)</f>
        <v>0</v>
      </c>
      <c r="BJ363" s="18" t="s">
        <v>8</v>
      </c>
      <c r="BK363" s="201">
        <f>ROUND(I363*H363,0)</f>
        <v>0</v>
      </c>
      <c r="BL363" s="18" t="s">
        <v>275</v>
      </c>
      <c r="BM363" s="200" t="s">
        <v>600</v>
      </c>
    </row>
    <row r="364" s="13" customFormat="1">
      <c r="A364" s="13"/>
      <c r="B364" s="202"/>
      <c r="C364" s="13"/>
      <c r="D364" s="203" t="s">
        <v>187</v>
      </c>
      <c r="E364" s="204" t="s">
        <v>1</v>
      </c>
      <c r="F364" s="205" t="s">
        <v>216</v>
      </c>
      <c r="G364" s="13"/>
      <c r="H364" s="206">
        <v>148.33199999999999</v>
      </c>
      <c r="I364" s="207"/>
      <c r="J364" s="13"/>
      <c r="K364" s="13"/>
      <c r="L364" s="202"/>
      <c r="M364" s="208"/>
      <c r="N364" s="209"/>
      <c r="O364" s="209"/>
      <c r="P364" s="209"/>
      <c r="Q364" s="209"/>
      <c r="R364" s="209"/>
      <c r="S364" s="209"/>
      <c r="T364" s="210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04" t="s">
        <v>187</v>
      </c>
      <c r="AU364" s="204" t="s">
        <v>87</v>
      </c>
      <c r="AV364" s="13" t="s">
        <v>87</v>
      </c>
      <c r="AW364" s="13" t="s">
        <v>35</v>
      </c>
      <c r="AX364" s="13" t="s">
        <v>79</v>
      </c>
      <c r="AY364" s="204" t="s">
        <v>179</v>
      </c>
    </row>
    <row r="365" s="14" customFormat="1">
      <c r="A365" s="14"/>
      <c r="B365" s="211"/>
      <c r="C365" s="14"/>
      <c r="D365" s="203" t="s">
        <v>187</v>
      </c>
      <c r="E365" s="212" t="s">
        <v>1</v>
      </c>
      <c r="F365" s="213" t="s">
        <v>207</v>
      </c>
      <c r="G365" s="14"/>
      <c r="H365" s="214">
        <v>148.33199999999999</v>
      </c>
      <c r="I365" s="215"/>
      <c r="J365" s="14"/>
      <c r="K365" s="14"/>
      <c r="L365" s="211"/>
      <c r="M365" s="216"/>
      <c r="N365" s="217"/>
      <c r="O365" s="217"/>
      <c r="P365" s="217"/>
      <c r="Q365" s="217"/>
      <c r="R365" s="217"/>
      <c r="S365" s="217"/>
      <c r="T365" s="218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12" t="s">
        <v>187</v>
      </c>
      <c r="AU365" s="212" t="s">
        <v>87</v>
      </c>
      <c r="AV365" s="14" t="s">
        <v>90</v>
      </c>
      <c r="AW365" s="14" t="s">
        <v>35</v>
      </c>
      <c r="AX365" s="14" t="s">
        <v>8</v>
      </c>
      <c r="AY365" s="212" t="s">
        <v>179</v>
      </c>
    </row>
    <row r="366" s="2" customFormat="1" ht="24" customHeight="1">
      <c r="A366" s="37"/>
      <c r="B366" s="188"/>
      <c r="C366" s="189" t="s">
        <v>125</v>
      </c>
      <c r="D366" s="189" t="s">
        <v>181</v>
      </c>
      <c r="E366" s="190" t="s">
        <v>601</v>
      </c>
      <c r="F366" s="191" t="s">
        <v>602</v>
      </c>
      <c r="G366" s="192" t="s">
        <v>214</v>
      </c>
      <c r="H366" s="193">
        <v>1.125</v>
      </c>
      <c r="I366" s="194"/>
      <c r="J366" s="195">
        <f>ROUND(I366*H366,0)</f>
        <v>0</v>
      </c>
      <c r="K366" s="191" t="s">
        <v>185</v>
      </c>
      <c r="L366" s="38"/>
      <c r="M366" s="196" t="s">
        <v>1</v>
      </c>
      <c r="N366" s="197" t="s">
        <v>44</v>
      </c>
      <c r="O366" s="76"/>
      <c r="P366" s="198">
        <f>O366*H366</f>
        <v>0</v>
      </c>
      <c r="Q366" s="198">
        <v>5.1600000000000001E-05</v>
      </c>
      <c r="R366" s="198">
        <f>Q366*H366</f>
        <v>5.8050000000000002E-05</v>
      </c>
      <c r="S366" s="198">
        <v>0</v>
      </c>
      <c r="T366" s="199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00" t="s">
        <v>275</v>
      </c>
      <c r="AT366" s="200" t="s">
        <v>181</v>
      </c>
      <c r="AU366" s="200" t="s">
        <v>87</v>
      </c>
      <c r="AY366" s="18" t="s">
        <v>179</v>
      </c>
      <c r="BE366" s="201">
        <f>IF(N366="základní",J366,0)</f>
        <v>0</v>
      </c>
      <c r="BF366" s="201">
        <f>IF(N366="snížená",J366,0)</f>
        <v>0</v>
      </c>
      <c r="BG366" s="201">
        <f>IF(N366="zákl. přenesená",J366,0)</f>
        <v>0</v>
      </c>
      <c r="BH366" s="201">
        <f>IF(N366="sníž. přenesená",J366,0)</f>
        <v>0</v>
      </c>
      <c r="BI366" s="201">
        <f>IF(N366="nulová",J366,0)</f>
        <v>0</v>
      </c>
      <c r="BJ366" s="18" t="s">
        <v>8</v>
      </c>
      <c r="BK366" s="201">
        <f>ROUND(I366*H366,0)</f>
        <v>0</v>
      </c>
      <c r="BL366" s="18" t="s">
        <v>275</v>
      </c>
      <c r="BM366" s="200" t="s">
        <v>603</v>
      </c>
    </row>
    <row r="367" s="13" customFormat="1">
      <c r="A367" s="13"/>
      <c r="B367" s="202"/>
      <c r="C367" s="13"/>
      <c r="D367" s="203" t="s">
        <v>187</v>
      </c>
      <c r="E367" s="204" t="s">
        <v>1</v>
      </c>
      <c r="F367" s="205" t="s">
        <v>604</v>
      </c>
      <c r="G367" s="13"/>
      <c r="H367" s="206">
        <v>1.125</v>
      </c>
      <c r="I367" s="207"/>
      <c r="J367" s="13"/>
      <c r="K367" s="13"/>
      <c r="L367" s="202"/>
      <c r="M367" s="208"/>
      <c r="N367" s="209"/>
      <c r="O367" s="209"/>
      <c r="P367" s="209"/>
      <c r="Q367" s="209"/>
      <c r="R367" s="209"/>
      <c r="S367" s="209"/>
      <c r="T367" s="210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04" t="s">
        <v>187</v>
      </c>
      <c r="AU367" s="204" t="s">
        <v>87</v>
      </c>
      <c r="AV367" s="13" t="s">
        <v>87</v>
      </c>
      <c r="AW367" s="13" t="s">
        <v>35</v>
      </c>
      <c r="AX367" s="13" t="s">
        <v>8</v>
      </c>
      <c r="AY367" s="204" t="s">
        <v>179</v>
      </c>
    </row>
    <row r="368" s="2" customFormat="1" ht="24" customHeight="1">
      <c r="A368" s="37"/>
      <c r="B368" s="188"/>
      <c r="C368" s="227" t="s">
        <v>605</v>
      </c>
      <c r="D368" s="227" t="s">
        <v>246</v>
      </c>
      <c r="E368" s="228" t="s">
        <v>606</v>
      </c>
      <c r="F368" s="229" t="s">
        <v>607</v>
      </c>
      <c r="G368" s="230" t="s">
        <v>214</v>
      </c>
      <c r="H368" s="231">
        <v>1.238</v>
      </c>
      <c r="I368" s="232"/>
      <c r="J368" s="233">
        <f>ROUND(I368*H368,0)</f>
        <v>0</v>
      </c>
      <c r="K368" s="229" t="s">
        <v>185</v>
      </c>
      <c r="L368" s="234"/>
      <c r="M368" s="235" t="s">
        <v>1</v>
      </c>
      <c r="N368" s="236" t="s">
        <v>44</v>
      </c>
      <c r="O368" s="76"/>
      <c r="P368" s="198">
        <f>O368*H368</f>
        <v>0</v>
      </c>
      <c r="Q368" s="198">
        <v>0.0104</v>
      </c>
      <c r="R368" s="198">
        <f>Q368*H368</f>
        <v>0.0128752</v>
      </c>
      <c r="S368" s="198">
        <v>0</v>
      </c>
      <c r="T368" s="199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00" t="s">
        <v>354</v>
      </c>
      <c r="AT368" s="200" t="s">
        <v>246</v>
      </c>
      <c r="AU368" s="200" t="s">
        <v>87</v>
      </c>
      <c r="AY368" s="18" t="s">
        <v>179</v>
      </c>
      <c r="BE368" s="201">
        <f>IF(N368="základní",J368,0)</f>
        <v>0</v>
      </c>
      <c r="BF368" s="201">
        <f>IF(N368="snížená",J368,0)</f>
        <v>0</v>
      </c>
      <c r="BG368" s="201">
        <f>IF(N368="zákl. přenesená",J368,0)</f>
        <v>0</v>
      </c>
      <c r="BH368" s="201">
        <f>IF(N368="sníž. přenesená",J368,0)</f>
        <v>0</v>
      </c>
      <c r="BI368" s="201">
        <f>IF(N368="nulová",J368,0)</f>
        <v>0</v>
      </c>
      <c r="BJ368" s="18" t="s">
        <v>8</v>
      </c>
      <c r="BK368" s="201">
        <f>ROUND(I368*H368,0)</f>
        <v>0</v>
      </c>
      <c r="BL368" s="18" t="s">
        <v>275</v>
      </c>
      <c r="BM368" s="200" t="s">
        <v>608</v>
      </c>
    </row>
    <row r="369" s="13" customFormat="1">
      <c r="A369" s="13"/>
      <c r="B369" s="202"/>
      <c r="C369" s="13"/>
      <c r="D369" s="203" t="s">
        <v>187</v>
      </c>
      <c r="E369" s="204" t="s">
        <v>1</v>
      </c>
      <c r="F369" s="205" t="s">
        <v>609</v>
      </c>
      <c r="G369" s="13"/>
      <c r="H369" s="206">
        <v>1.238</v>
      </c>
      <c r="I369" s="207"/>
      <c r="J369" s="13"/>
      <c r="K369" s="13"/>
      <c r="L369" s="202"/>
      <c r="M369" s="208"/>
      <c r="N369" s="209"/>
      <c r="O369" s="209"/>
      <c r="P369" s="209"/>
      <c r="Q369" s="209"/>
      <c r="R369" s="209"/>
      <c r="S369" s="209"/>
      <c r="T369" s="210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04" t="s">
        <v>187</v>
      </c>
      <c r="AU369" s="204" t="s">
        <v>87</v>
      </c>
      <c r="AV369" s="13" t="s">
        <v>87</v>
      </c>
      <c r="AW369" s="13" t="s">
        <v>35</v>
      </c>
      <c r="AX369" s="13" t="s">
        <v>8</v>
      </c>
      <c r="AY369" s="204" t="s">
        <v>179</v>
      </c>
    </row>
    <row r="370" s="2" customFormat="1" ht="24" customHeight="1">
      <c r="A370" s="37"/>
      <c r="B370" s="188"/>
      <c r="C370" s="189" t="s">
        <v>610</v>
      </c>
      <c r="D370" s="189" t="s">
        <v>181</v>
      </c>
      <c r="E370" s="190" t="s">
        <v>611</v>
      </c>
      <c r="F370" s="191" t="s">
        <v>612</v>
      </c>
      <c r="G370" s="192" t="s">
        <v>347</v>
      </c>
      <c r="H370" s="193">
        <v>168.31999999999999</v>
      </c>
      <c r="I370" s="194"/>
      <c r="J370" s="195">
        <f>ROUND(I370*H370,0)</f>
        <v>0</v>
      </c>
      <c r="K370" s="191" t="s">
        <v>185</v>
      </c>
      <c r="L370" s="38"/>
      <c r="M370" s="196" t="s">
        <v>1</v>
      </c>
      <c r="N370" s="197" t="s">
        <v>44</v>
      </c>
      <c r="O370" s="76"/>
      <c r="P370" s="198">
        <f>O370*H370</f>
        <v>0</v>
      </c>
      <c r="Q370" s="198">
        <v>0</v>
      </c>
      <c r="R370" s="198">
        <f>Q370*H370</f>
        <v>0</v>
      </c>
      <c r="S370" s="198">
        <v>0.017000000000000001</v>
      </c>
      <c r="T370" s="199">
        <f>S370*H370</f>
        <v>2.86144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00" t="s">
        <v>275</v>
      </c>
      <c r="AT370" s="200" t="s">
        <v>181</v>
      </c>
      <c r="AU370" s="200" t="s">
        <v>87</v>
      </c>
      <c r="AY370" s="18" t="s">
        <v>179</v>
      </c>
      <c r="BE370" s="201">
        <f>IF(N370="základní",J370,0)</f>
        <v>0</v>
      </c>
      <c r="BF370" s="201">
        <f>IF(N370="snížená",J370,0)</f>
        <v>0</v>
      </c>
      <c r="BG370" s="201">
        <f>IF(N370="zákl. přenesená",J370,0)</f>
        <v>0</v>
      </c>
      <c r="BH370" s="201">
        <f>IF(N370="sníž. přenesená",J370,0)</f>
        <v>0</v>
      </c>
      <c r="BI370" s="201">
        <f>IF(N370="nulová",J370,0)</f>
        <v>0</v>
      </c>
      <c r="BJ370" s="18" t="s">
        <v>8</v>
      </c>
      <c r="BK370" s="201">
        <f>ROUND(I370*H370,0)</f>
        <v>0</v>
      </c>
      <c r="BL370" s="18" t="s">
        <v>275</v>
      </c>
      <c r="BM370" s="200" t="s">
        <v>613</v>
      </c>
    </row>
    <row r="371" s="13" customFormat="1">
      <c r="A371" s="13"/>
      <c r="B371" s="202"/>
      <c r="C371" s="13"/>
      <c r="D371" s="203" t="s">
        <v>187</v>
      </c>
      <c r="E371" s="204" t="s">
        <v>1</v>
      </c>
      <c r="F371" s="205" t="s">
        <v>614</v>
      </c>
      <c r="G371" s="13"/>
      <c r="H371" s="206">
        <v>168.31999999999999</v>
      </c>
      <c r="I371" s="207"/>
      <c r="J371" s="13"/>
      <c r="K371" s="13"/>
      <c r="L371" s="202"/>
      <c r="M371" s="208"/>
      <c r="N371" s="209"/>
      <c r="O371" s="209"/>
      <c r="P371" s="209"/>
      <c r="Q371" s="209"/>
      <c r="R371" s="209"/>
      <c r="S371" s="209"/>
      <c r="T371" s="210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04" t="s">
        <v>187</v>
      </c>
      <c r="AU371" s="204" t="s">
        <v>87</v>
      </c>
      <c r="AV371" s="13" t="s">
        <v>87</v>
      </c>
      <c r="AW371" s="13" t="s">
        <v>35</v>
      </c>
      <c r="AX371" s="13" t="s">
        <v>8</v>
      </c>
      <c r="AY371" s="204" t="s">
        <v>179</v>
      </c>
    </row>
    <row r="372" s="2" customFormat="1" ht="24" customHeight="1">
      <c r="A372" s="37"/>
      <c r="B372" s="188"/>
      <c r="C372" s="189" t="s">
        <v>615</v>
      </c>
      <c r="D372" s="189" t="s">
        <v>181</v>
      </c>
      <c r="E372" s="190" t="s">
        <v>616</v>
      </c>
      <c r="F372" s="191" t="s">
        <v>617</v>
      </c>
      <c r="G372" s="192" t="s">
        <v>347</v>
      </c>
      <c r="H372" s="193">
        <v>3.75</v>
      </c>
      <c r="I372" s="194"/>
      <c r="J372" s="195">
        <f>ROUND(I372*H372,0)</f>
        <v>0</v>
      </c>
      <c r="K372" s="191" t="s">
        <v>185</v>
      </c>
      <c r="L372" s="38"/>
      <c r="M372" s="196" t="s">
        <v>1</v>
      </c>
      <c r="N372" s="197" t="s">
        <v>44</v>
      </c>
      <c r="O372" s="76"/>
      <c r="P372" s="198">
        <f>O372*H372</f>
        <v>0</v>
      </c>
      <c r="Q372" s="198">
        <v>0</v>
      </c>
      <c r="R372" s="198">
        <f>Q372*H372</f>
        <v>0</v>
      </c>
      <c r="S372" s="198">
        <v>0</v>
      </c>
      <c r="T372" s="199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200" t="s">
        <v>275</v>
      </c>
      <c r="AT372" s="200" t="s">
        <v>181</v>
      </c>
      <c r="AU372" s="200" t="s">
        <v>87</v>
      </c>
      <c r="AY372" s="18" t="s">
        <v>179</v>
      </c>
      <c r="BE372" s="201">
        <f>IF(N372="základní",J372,0)</f>
        <v>0</v>
      </c>
      <c r="BF372" s="201">
        <f>IF(N372="snížená",J372,0)</f>
        <v>0</v>
      </c>
      <c r="BG372" s="201">
        <f>IF(N372="zákl. přenesená",J372,0)</f>
        <v>0</v>
      </c>
      <c r="BH372" s="201">
        <f>IF(N372="sníž. přenesená",J372,0)</f>
        <v>0</v>
      </c>
      <c r="BI372" s="201">
        <f>IF(N372="nulová",J372,0)</f>
        <v>0</v>
      </c>
      <c r="BJ372" s="18" t="s">
        <v>8</v>
      </c>
      <c r="BK372" s="201">
        <f>ROUND(I372*H372,0)</f>
        <v>0</v>
      </c>
      <c r="BL372" s="18" t="s">
        <v>275</v>
      </c>
      <c r="BM372" s="200" t="s">
        <v>618</v>
      </c>
    </row>
    <row r="373" s="13" customFormat="1">
      <c r="A373" s="13"/>
      <c r="B373" s="202"/>
      <c r="C373" s="13"/>
      <c r="D373" s="203" t="s">
        <v>187</v>
      </c>
      <c r="E373" s="204" t="s">
        <v>1</v>
      </c>
      <c r="F373" s="205" t="s">
        <v>619</v>
      </c>
      <c r="G373" s="13"/>
      <c r="H373" s="206">
        <v>3.75</v>
      </c>
      <c r="I373" s="207"/>
      <c r="J373" s="13"/>
      <c r="K373" s="13"/>
      <c r="L373" s="202"/>
      <c r="M373" s="208"/>
      <c r="N373" s="209"/>
      <c r="O373" s="209"/>
      <c r="P373" s="209"/>
      <c r="Q373" s="209"/>
      <c r="R373" s="209"/>
      <c r="S373" s="209"/>
      <c r="T373" s="210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04" t="s">
        <v>187</v>
      </c>
      <c r="AU373" s="204" t="s">
        <v>87</v>
      </c>
      <c r="AV373" s="13" t="s">
        <v>87</v>
      </c>
      <c r="AW373" s="13" t="s">
        <v>35</v>
      </c>
      <c r="AX373" s="13" t="s">
        <v>8</v>
      </c>
      <c r="AY373" s="204" t="s">
        <v>179</v>
      </c>
    </row>
    <row r="374" s="2" customFormat="1" ht="24" customHeight="1">
      <c r="A374" s="37"/>
      <c r="B374" s="188"/>
      <c r="C374" s="189" t="s">
        <v>620</v>
      </c>
      <c r="D374" s="189" t="s">
        <v>181</v>
      </c>
      <c r="E374" s="190" t="s">
        <v>621</v>
      </c>
      <c r="F374" s="191" t="s">
        <v>622</v>
      </c>
      <c r="G374" s="192" t="s">
        <v>214</v>
      </c>
      <c r="H374" s="193">
        <v>131.136</v>
      </c>
      <c r="I374" s="194"/>
      <c r="J374" s="195">
        <f>ROUND(I374*H374,0)</f>
        <v>0</v>
      </c>
      <c r="K374" s="191" t="s">
        <v>185</v>
      </c>
      <c r="L374" s="38"/>
      <c r="M374" s="196" t="s">
        <v>1</v>
      </c>
      <c r="N374" s="197" t="s">
        <v>44</v>
      </c>
      <c r="O374" s="76"/>
      <c r="P374" s="198">
        <f>O374*H374</f>
        <v>0</v>
      </c>
      <c r="Q374" s="198">
        <v>0</v>
      </c>
      <c r="R374" s="198">
        <f>Q374*H374</f>
        <v>0</v>
      </c>
      <c r="S374" s="198">
        <v>0.040000000000000001</v>
      </c>
      <c r="T374" s="199">
        <f>S374*H374</f>
        <v>5.2454400000000003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00" t="s">
        <v>275</v>
      </c>
      <c r="AT374" s="200" t="s">
        <v>181</v>
      </c>
      <c r="AU374" s="200" t="s">
        <v>87</v>
      </c>
      <c r="AY374" s="18" t="s">
        <v>179</v>
      </c>
      <c r="BE374" s="201">
        <f>IF(N374="základní",J374,0)</f>
        <v>0</v>
      </c>
      <c r="BF374" s="201">
        <f>IF(N374="snížená",J374,0)</f>
        <v>0</v>
      </c>
      <c r="BG374" s="201">
        <f>IF(N374="zákl. přenesená",J374,0)</f>
        <v>0</v>
      </c>
      <c r="BH374" s="201">
        <f>IF(N374="sníž. přenesená",J374,0)</f>
        <v>0</v>
      </c>
      <c r="BI374" s="201">
        <f>IF(N374="nulová",J374,0)</f>
        <v>0</v>
      </c>
      <c r="BJ374" s="18" t="s">
        <v>8</v>
      </c>
      <c r="BK374" s="201">
        <f>ROUND(I374*H374,0)</f>
        <v>0</v>
      </c>
      <c r="BL374" s="18" t="s">
        <v>275</v>
      </c>
      <c r="BM374" s="200" t="s">
        <v>623</v>
      </c>
    </row>
    <row r="375" s="13" customFormat="1">
      <c r="A375" s="13"/>
      <c r="B375" s="202"/>
      <c r="C375" s="13"/>
      <c r="D375" s="203" t="s">
        <v>187</v>
      </c>
      <c r="E375" s="204" t="s">
        <v>1</v>
      </c>
      <c r="F375" s="205" t="s">
        <v>358</v>
      </c>
      <c r="G375" s="13"/>
      <c r="H375" s="206">
        <v>131.136</v>
      </c>
      <c r="I375" s="207"/>
      <c r="J375" s="13"/>
      <c r="K375" s="13"/>
      <c r="L375" s="202"/>
      <c r="M375" s="208"/>
      <c r="N375" s="209"/>
      <c r="O375" s="209"/>
      <c r="P375" s="209"/>
      <c r="Q375" s="209"/>
      <c r="R375" s="209"/>
      <c r="S375" s="209"/>
      <c r="T375" s="210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04" t="s">
        <v>187</v>
      </c>
      <c r="AU375" s="204" t="s">
        <v>87</v>
      </c>
      <c r="AV375" s="13" t="s">
        <v>87</v>
      </c>
      <c r="AW375" s="13" t="s">
        <v>35</v>
      </c>
      <c r="AX375" s="13" t="s">
        <v>79</v>
      </c>
      <c r="AY375" s="204" t="s">
        <v>179</v>
      </c>
    </row>
    <row r="376" s="14" customFormat="1">
      <c r="A376" s="14"/>
      <c r="B376" s="211"/>
      <c r="C376" s="14"/>
      <c r="D376" s="203" t="s">
        <v>187</v>
      </c>
      <c r="E376" s="212" t="s">
        <v>1</v>
      </c>
      <c r="F376" s="213" t="s">
        <v>190</v>
      </c>
      <c r="G376" s="14"/>
      <c r="H376" s="214">
        <v>131.136</v>
      </c>
      <c r="I376" s="215"/>
      <c r="J376" s="14"/>
      <c r="K376" s="14"/>
      <c r="L376" s="211"/>
      <c r="M376" s="216"/>
      <c r="N376" s="217"/>
      <c r="O376" s="217"/>
      <c r="P376" s="217"/>
      <c r="Q376" s="217"/>
      <c r="R376" s="217"/>
      <c r="S376" s="217"/>
      <c r="T376" s="218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12" t="s">
        <v>187</v>
      </c>
      <c r="AU376" s="212" t="s">
        <v>87</v>
      </c>
      <c r="AV376" s="14" t="s">
        <v>90</v>
      </c>
      <c r="AW376" s="14" t="s">
        <v>35</v>
      </c>
      <c r="AX376" s="14" t="s">
        <v>8</v>
      </c>
      <c r="AY376" s="212" t="s">
        <v>179</v>
      </c>
    </row>
    <row r="377" s="2" customFormat="1" ht="24" customHeight="1">
      <c r="A377" s="37"/>
      <c r="B377" s="188"/>
      <c r="C377" s="189" t="s">
        <v>624</v>
      </c>
      <c r="D377" s="189" t="s">
        <v>181</v>
      </c>
      <c r="E377" s="190" t="s">
        <v>625</v>
      </c>
      <c r="F377" s="191" t="s">
        <v>626</v>
      </c>
      <c r="G377" s="192" t="s">
        <v>184</v>
      </c>
      <c r="H377" s="193">
        <v>0.017999999999999999</v>
      </c>
      <c r="I377" s="194"/>
      <c r="J377" s="195">
        <f>ROUND(I377*H377,0)</f>
        <v>0</v>
      </c>
      <c r="K377" s="191" t="s">
        <v>185</v>
      </c>
      <c r="L377" s="38"/>
      <c r="M377" s="196" t="s">
        <v>1</v>
      </c>
      <c r="N377" s="197" t="s">
        <v>44</v>
      </c>
      <c r="O377" s="76"/>
      <c r="P377" s="198">
        <f>O377*H377</f>
        <v>0</v>
      </c>
      <c r="Q377" s="198">
        <v>0.0028080000000000002</v>
      </c>
      <c r="R377" s="198">
        <f>Q377*H377</f>
        <v>5.0543999999999996E-05</v>
      </c>
      <c r="S377" s="198">
        <v>0</v>
      </c>
      <c r="T377" s="199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200" t="s">
        <v>275</v>
      </c>
      <c r="AT377" s="200" t="s">
        <v>181</v>
      </c>
      <c r="AU377" s="200" t="s">
        <v>87</v>
      </c>
      <c r="AY377" s="18" t="s">
        <v>179</v>
      </c>
      <c r="BE377" s="201">
        <f>IF(N377="základní",J377,0)</f>
        <v>0</v>
      </c>
      <c r="BF377" s="201">
        <f>IF(N377="snížená",J377,0)</f>
        <v>0</v>
      </c>
      <c r="BG377" s="201">
        <f>IF(N377="zákl. přenesená",J377,0)</f>
        <v>0</v>
      </c>
      <c r="BH377" s="201">
        <f>IF(N377="sníž. přenesená",J377,0)</f>
        <v>0</v>
      </c>
      <c r="BI377" s="201">
        <f>IF(N377="nulová",J377,0)</f>
        <v>0</v>
      </c>
      <c r="BJ377" s="18" t="s">
        <v>8</v>
      </c>
      <c r="BK377" s="201">
        <f>ROUND(I377*H377,0)</f>
        <v>0</v>
      </c>
      <c r="BL377" s="18" t="s">
        <v>275</v>
      </c>
      <c r="BM377" s="200" t="s">
        <v>627</v>
      </c>
    </row>
    <row r="378" s="13" customFormat="1">
      <c r="A378" s="13"/>
      <c r="B378" s="202"/>
      <c r="C378" s="13"/>
      <c r="D378" s="203" t="s">
        <v>187</v>
      </c>
      <c r="E378" s="204" t="s">
        <v>1</v>
      </c>
      <c r="F378" s="205" t="s">
        <v>628</v>
      </c>
      <c r="G378" s="13"/>
      <c r="H378" s="206">
        <v>0.017999999999999999</v>
      </c>
      <c r="I378" s="207"/>
      <c r="J378" s="13"/>
      <c r="K378" s="13"/>
      <c r="L378" s="202"/>
      <c r="M378" s="208"/>
      <c r="N378" s="209"/>
      <c r="O378" s="209"/>
      <c r="P378" s="209"/>
      <c r="Q378" s="209"/>
      <c r="R378" s="209"/>
      <c r="S378" s="209"/>
      <c r="T378" s="210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04" t="s">
        <v>187</v>
      </c>
      <c r="AU378" s="204" t="s">
        <v>87</v>
      </c>
      <c r="AV378" s="13" t="s">
        <v>87</v>
      </c>
      <c r="AW378" s="13" t="s">
        <v>35</v>
      </c>
      <c r="AX378" s="13" t="s">
        <v>8</v>
      </c>
      <c r="AY378" s="204" t="s">
        <v>179</v>
      </c>
    </row>
    <row r="379" s="2" customFormat="1" ht="16.5" customHeight="1">
      <c r="A379" s="37"/>
      <c r="B379" s="188"/>
      <c r="C379" s="227" t="s">
        <v>629</v>
      </c>
      <c r="D379" s="227" t="s">
        <v>246</v>
      </c>
      <c r="E379" s="228" t="s">
        <v>587</v>
      </c>
      <c r="F379" s="229" t="s">
        <v>588</v>
      </c>
      <c r="G379" s="230" t="s">
        <v>184</v>
      </c>
      <c r="H379" s="231">
        <v>0.02</v>
      </c>
      <c r="I379" s="232"/>
      <c r="J379" s="233">
        <f>ROUND(I379*H379,0)</f>
        <v>0</v>
      </c>
      <c r="K379" s="229" t="s">
        <v>185</v>
      </c>
      <c r="L379" s="234"/>
      <c r="M379" s="235" t="s">
        <v>1</v>
      </c>
      <c r="N379" s="236" t="s">
        <v>44</v>
      </c>
      <c r="O379" s="76"/>
      <c r="P379" s="198">
        <f>O379*H379</f>
        <v>0</v>
      </c>
      <c r="Q379" s="198">
        <v>0.55000000000000004</v>
      </c>
      <c r="R379" s="198">
        <f>Q379*H379</f>
        <v>0.011000000000000001</v>
      </c>
      <c r="S379" s="198">
        <v>0</v>
      </c>
      <c r="T379" s="199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200" t="s">
        <v>354</v>
      </c>
      <c r="AT379" s="200" t="s">
        <v>246</v>
      </c>
      <c r="AU379" s="200" t="s">
        <v>87</v>
      </c>
      <c r="AY379" s="18" t="s">
        <v>179</v>
      </c>
      <c r="BE379" s="201">
        <f>IF(N379="základní",J379,0)</f>
        <v>0</v>
      </c>
      <c r="BF379" s="201">
        <f>IF(N379="snížená",J379,0)</f>
        <v>0</v>
      </c>
      <c r="BG379" s="201">
        <f>IF(N379="zákl. přenesená",J379,0)</f>
        <v>0</v>
      </c>
      <c r="BH379" s="201">
        <f>IF(N379="sníž. přenesená",J379,0)</f>
        <v>0</v>
      </c>
      <c r="BI379" s="201">
        <f>IF(N379="nulová",J379,0)</f>
        <v>0</v>
      </c>
      <c r="BJ379" s="18" t="s">
        <v>8</v>
      </c>
      <c r="BK379" s="201">
        <f>ROUND(I379*H379,0)</f>
        <v>0</v>
      </c>
      <c r="BL379" s="18" t="s">
        <v>275</v>
      </c>
      <c r="BM379" s="200" t="s">
        <v>630</v>
      </c>
    </row>
    <row r="380" s="13" customFormat="1">
      <c r="A380" s="13"/>
      <c r="B380" s="202"/>
      <c r="C380" s="13"/>
      <c r="D380" s="203" t="s">
        <v>187</v>
      </c>
      <c r="E380" s="204" t="s">
        <v>1</v>
      </c>
      <c r="F380" s="205" t="s">
        <v>631</v>
      </c>
      <c r="G380" s="13"/>
      <c r="H380" s="206">
        <v>0.02</v>
      </c>
      <c r="I380" s="207"/>
      <c r="J380" s="13"/>
      <c r="K380" s="13"/>
      <c r="L380" s="202"/>
      <c r="M380" s="208"/>
      <c r="N380" s="209"/>
      <c r="O380" s="209"/>
      <c r="P380" s="209"/>
      <c r="Q380" s="209"/>
      <c r="R380" s="209"/>
      <c r="S380" s="209"/>
      <c r="T380" s="210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04" t="s">
        <v>187</v>
      </c>
      <c r="AU380" s="204" t="s">
        <v>87</v>
      </c>
      <c r="AV380" s="13" t="s">
        <v>87</v>
      </c>
      <c r="AW380" s="13" t="s">
        <v>35</v>
      </c>
      <c r="AX380" s="13" t="s">
        <v>8</v>
      </c>
      <c r="AY380" s="204" t="s">
        <v>179</v>
      </c>
    </row>
    <row r="381" s="2" customFormat="1" ht="24" customHeight="1">
      <c r="A381" s="37"/>
      <c r="B381" s="188"/>
      <c r="C381" s="189" t="s">
        <v>632</v>
      </c>
      <c r="D381" s="189" t="s">
        <v>181</v>
      </c>
      <c r="E381" s="190" t="s">
        <v>633</v>
      </c>
      <c r="F381" s="191" t="s">
        <v>634</v>
      </c>
      <c r="G381" s="192" t="s">
        <v>193</v>
      </c>
      <c r="H381" s="193">
        <v>3.6440000000000001</v>
      </c>
      <c r="I381" s="194"/>
      <c r="J381" s="195">
        <f>ROUND(I381*H381,0)</f>
        <v>0</v>
      </c>
      <c r="K381" s="191" t="s">
        <v>185</v>
      </c>
      <c r="L381" s="38"/>
      <c r="M381" s="196" t="s">
        <v>1</v>
      </c>
      <c r="N381" s="197" t="s">
        <v>44</v>
      </c>
      <c r="O381" s="76"/>
      <c r="P381" s="198">
        <f>O381*H381</f>
        <v>0</v>
      </c>
      <c r="Q381" s="198">
        <v>0</v>
      </c>
      <c r="R381" s="198">
        <f>Q381*H381</f>
        <v>0</v>
      </c>
      <c r="S381" s="198">
        <v>0</v>
      </c>
      <c r="T381" s="199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200" t="s">
        <v>275</v>
      </c>
      <c r="AT381" s="200" t="s">
        <v>181</v>
      </c>
      <c r="AU381" s="200" t="s">
        <v>87</v>
      </c>
      <c r="AY381" s="18" t="s">
        <v>179</v>
      </c>
      <c r="BE381" s="201">
        <f>IF(N381="základní",J381,0)</f>
        <v>0</v>
      </c>
      <c r="BF381" s="201">
        <f>IF(N381="snížená",J381,0)</f>
        <v>0</v>
      </c>
      <c r="BG381" s="201">
        <f>IF(N381="zákl. přenesená",J381,0)</f>
        <v>0</v>
      </c>
      <c r="BH381" s="201">
        <f>IF(N381="sníž. přenesená",J381,0)</f>
        <v>0</v>
      </c>
      <c r="BI381" s="201">
        <f>IF(N381="nulová",J381,0)</f>
        <v>0</v>
      </c>
      <c r="BJ381" s="18" t="s">
        <v>8</v>
      </c>
      <c r="BK381" s="201">
        <f>ROUND(I381*H381,0)</f>
        <v>0</v>
      </c>
      <c r="BL381" s="18" t="s">
        <v>275</v>
      </c>
      <c r="BM381" s="200" t="s">
        <v>635</v>
      </c>
    </row>
    <row r="382" s="12" customFormat="1" ht="22.8" customHeight="1">
      <c r="A382" s="12"/>
      <c r="B382" s="175"/>
      <c r="C382" s="12"/>
      <c r="D382" s="176" t="s">
        <v>78</v>
      </c>
      <c r="E382" s="186" t="s">
        <v>636</v>
      </c>
      <c r="F382" s="186" t="s">
        <v>637</v>
      </c>
      <c r="G382" s="12"/>
      <c r="H382" s="12"/>
      <c r="I382" s="178"/>
      <c r="J382" s="187">
        <f>BK382</f>
        <v>0</v>
      </c>
      <c r="K382" s="12"/>
      <c r="L382" s="175"/>
      <c r="M382" s="180"/>
      <c r="N382" s="181"/>
      <c r="O382" s="181"/>
      <c r="P382" s="182">
        <f>SUM(P383:P485)</f>
        <v>0</v>
      </c>
      <c r="Q382" s="181"/>
      <c r="R382" s="182">
        <f>SUM(R383:R485)</f>
        <v>17.295351959560801</v>
      </c>
      <c r="S382" s="181"/>
      <c r="T382" s="183">
        <f>SUM(T383:T485)</f>
        <v>0.144564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176" t="s">
        <v>87</v>
      </c>
      <c r="AT382" s="184" t="s">
        <v>78</v>
      </c>
      <c r="AU382" s="184" t="s">
        <v>8</v>
      </c>
      <c r="AY382" s="176" t="s">
        <v>179</v>
      </c>
      <c r="BK382" s="185">
        <f>SUM(BK383:BK485)</f>
        <v>0</v>
      </c>
    </row>
    <row r="383" s="2" customFormat="1" ht="16.5" customHeight="1">
      <c r="A383" s="37"/>
      <c r="B383" s="188"/>
      <c r="C383" s="189" t="s">
        <v>638</v>
      </c>
      <c r="D383" s="189" t="s">
        <v>181</v>
      </c>
      <c r="E383" s="190" t="s">
        <v>639</v>
      </c>
      <c r="F383" s="191" t="s">
        <v>640</v>
      </c>
      <c r="G383" s="192" t="s">
        <v>214</v>
      </c>
      <c r="H383" s="193">
        <v>98.923000000000002</v>
      </c>
      <c r="I383" s="194"/>
      <c r="J383" s="195">
        <f>ROUND(I383*H383,0)</f>
        <v>0</v>
      </c>
      <c r="K383" s="191" t="s">
        <v>185</v>
      </c>
      <c r="L383" s="38"/>
      <c r="M383" s="196" t="s">
        <v>1</v>
      </c>
      <c r="N383" s="197" t="s">
        <v>44</v>
      </c>
      <c r="O383" s="76"/>
      <c r="P383" s="198">
        <f>O383*H383</f>
        <v>0</v>
      </c>
      <c r="Q383" s="198">
        <v>0.00020000000000000001</v>
      </c>
      <c r="R383" s="198">
        <f>Q383*H383</f>
        <v>0.019784600000000003</v>
      </c>
      <c r="S383" s="198">
        <v>0</v>
      </c>
      <c r="T383" s="199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200" t="s">
        <v>275</v>
      </c>
      <c r="AT383" s="200" t="s">
        <v>181</v>
      </c>
      <c r="AU383" s="200" t="s">
        <v>87</v>
      </c>
      <c r="AY383" s="18" t="s">
        <v>179</v>
      </c>
      <c r="BE383" s="201">
        <f>IF(N383="základní",J383,0)</f>
        <v>0</v>
      </c>
      <c r="BF383" s="201">
        <f>IF(N383="snížená",J383,0)</f>
        <v>0</v>
      </c>
      <c r="BG383" s="201">
        <f>IF(N383="zákl. přenesená",J383,0)</f>
        <v>0</v>
      </c>
      <c r="BH383" s="201">
        <f>IF(N383="sníž. přenesená",J383,0)</f>
        <v>0</v>
      </c>
      <c r="BI383" s="201">
        <f>IF(N383="nulová",J383,0)</f>
        <v>0</v>
      </c>
      <c r="BJ383" s="18" t="s">
        <v>8</v>
      </c>
      <c r="BK383" s="201">
        <f>ROUND(I383*H383,0)</f>
        <v>0</v>
      </c>
      <c r="BL383" s="18" t="s">
        <v>275</v>
      </c>
      <c r="BM383" s="200" t="s">
        <v>641</v>
      </c>
    </row>
    <row r="384" s="13" customFormat="1">
      <c r="A384" s="13"/>
      <c r="B384" s="202"/>
      <c r="C384" s="13"/>
      <c r="D384" s="203" t="s">
        <v>187</v>
      </c>
      <c r="E384" s="204" t="s">
        <v>1</v>
      </c>
      <c r="F384" s="205" t="s">
        <v>642</v>
      </c>
      <c r="G384" s="13"/>
      <c r="H384" s="206">
        <v>98.923000000000002</v>
      </c>
      <c r="I384" s="207"/>
      <c r="J384" s="13"/>
      <c r="K384" s="13"/>
      <c r="L384" s="202"/>
      <c r="M384" s="208"/>
      <c r="N384" s="209"/>
      <c r="O384" s="209"/>
      <c r="P384" s="209"/>
      <c r="Q384" s="209"/>
      <c r="R384" s="209"/>
      <c r="S384" s="209"/>
      <c r="T384" s="210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04" t="s">
        <v>187</v>
      </c>
      <c r="AU384" s="204" t="s">
        <v>87</v>
      </c>
      <c r="AV384" s="13" t="s">
        <v>87</v>
      </c>
      <c r="AW384" s="13" t="s">
        <v>35</v>
      </c>
      <c r="AX384" s="13" t="s">
        <v>8</v>
      </c>
      <c r="AY384" s="204" t="s">
        <v>179</v>
      </c>
    </row>
    <row r="385" s="2" customFormat="1" ht="16.5" customHeight="1">
      <c r="A385" s="37"/>
      <c r="B385" s="188"/>
      <c r="C385" s="189" t="s">
        <v>643</v>
      </c>
      <c r="D385" s="189" t="s">
        <v>181</v>
      </c>
      <c r="E385" s="190" t="s">
        <v>644</v>
      </c>
      <c r="F385" s="191" t="s">
        <v>645</v>
      </c>
      <c r="G385" s="192" t="s">
        <v>214</v>
      </c>
      <c r="H385" s="193">
        <v>77.552999999999997</v>
      </c>
      <c r="I385" s="194"/>
      <c r="J385" s="195">
        <f>ROUND(I385*H385,0)</f>
        <v>0</v>
      </c>
      <c r="K385" s="191" t="s">
        <v>185</v>
      </c>
      <c r="L385" s="38"/>
      <c r="M385" s="196" t="s">
        <v>1</v>
      </c>
      <c r="N385" s="197" t="s">
        <v>44</v>
      </c>
      <c r="O385" s="76"/>
      <c r="P385" s="198">
        <f>O385*H385</f>
        <v>0</v>
      </c>
      <c r="Q385" s="198">
        <v>0</v>
      </c>
      <c r="R385" s="198">
        <f>Q385*H385</f>
        <v>0</v>
      </c>
      <c r="S385" s="198">
        <v>0</v>
      </c>
      <c r="T385" s="199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200" t="s">
        <v>275</v>
      </c>
      <c r="AT385" s="200" t="s">
        <v>181</v>
      </c>
      <c r="AU385" s="200" t="s">
        <v>87</v>
      </c>
      <c r="AY385" s="18" t="s">
        <v>179</v>
      </c>
      <c r="BE385" s="201">
        <f>IF(N385="základní",J385,0)</f>
        <v>0</v>
      </c>
      <c r="BF385" s="201">
        <f>IF(N385="snížená",J385,0)</f>
        <v>0</v>
      </c>
      <c r="BG385" s="201">
        <f>IF(N385="zákl. přenesená",J385,0)</f>
        <v>0</v>
      </c>
      <c r="BH385" s="201">
        <f>IF(N385="sníž. přenesená",J385,0)</f>
        <v>0</v>
      </c>
      <c r="BI385" s="201">
        <f>IF(N385="nulová",J385,0)</f>
        <v>0</v>
      </c>
      <c r="BJ385" s="18" t="s">
        <v>8</v>
      </c>
      <c r="BK385" s="201">
        <f>ROUND(I385*H385,0)</f>
        <v>0</v>
      </c>
      <c r="BL385" s="18" t="s">
        <v>275</v>
      </c>
      <c r="BM385" s="200" t="s">
        <v>646</v>
      </c>
    </row>
    <row r="386" s="13" customFormat="1">
      <c r="A386" s="13"/>
      <c r="B386" s="202"/>
      <c r="C386" s="13"/>
      <c r="D386" s="203" t="s">
        <v>187</v>
      </c>
      <c r="E386" s="204" t="s">
        <v>1</v>
      </c>
      <c r="F386" s="205" t="s">
        <v>99</v>
      </c>
      <c r="G386" s="13"/>
      <c r="H386" s="206">
        <v>77.552999999999997</v>
      </c>
      <c r="I386" s="207"/>
      <c r="J386" s="13"/>
      <c r="K386" s="13"/>
      <c r="L386" s="202"/>
      <c r="M386" s="208"/>
      <c r="N386" s="209"/>
      <c r="O386" s="209"/>
      <c r="P386" s="209"/>
      <c r="Q386" s="209"/>
      <c r="R386" s="209"/>
      <c r="S386" s="209"/>
      <c r="T386" s="210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04" t="s">
        <v>187</v>
      </c>
      <c r="AU386" s="204" t="s">
        <v>87</v>
      </c>
      <c r="AV386" s="13" t="s">
        <v>87</v>
      </c>
      <c r="AW386" s="13" t="s">
        <v>35</v>
      </c>
      <c r="AX386" s="13" t="s">
        <v>79</v>
      </c>
      <c r="AY386" s="204" t="s">
        <v>179</v>
      </c>
    </row>
    <row r="387" s="14" customFormat="1">
      <c r="A387" s="14"/>
      <c r="B387" s="211"/>
      <c r="C387" s="14"/>
      <c r="D387" s="203" t="s">
        <v>187</v>
      </c>
      <c r="E387" s="212" t="s">
        <v>1</v>
      </c>
      <c r="F387" s="213" t="s">
        <v>190</v>
      </c>
      <c r="G387" s="14"/>
      <c r="H387" s="214">
        <v>77.552999999999997</v>
      </c>
      <c r="I387" s="215"/>
      <c r="J387" s="14"/>
      <c r="K387" s="14"/>
      <c r="L387" s="211"/>
      <c r="M387" s="216"/>
      <c r="N387" s="217"/>
      <c r="O387" s="217"/>
      <c r="P387" s="217"/>
      <c r="Q387" s="217"/>
      <c r="R387" s="217"/>
      <c r="S387" s="217"/>
      <c r="T387" s="218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12" t="s">
        <v>187</v>
      </c>
      <c r="AU387" s="212" t="s">
        <v>87</v>
      </c>
      <c r="AV387" s="14" t="s">
        <v>90</v>
      </c>
      <c r="AW387" s="14" t="s">
        <v>35</v>
      </c>
      <c r="AX387" s="14" t="s">
        <v>8</v>
      </c>
      <c r="AY387" s="212" t="s">
        <v>179</v>
      </c>
    </row>
    <row r="388" s="2" customFormat="1" ht="24" customHeight="1">
      <c r="A388" s="37"/>
      <c r="B388" s="188"/>
      <c r="C388" s="227" t="s">
        <v>647</v>
      </c>
      <c r="D388" s="227" t="s">
        <v>246</v>
      </c>
      <c r="E388" s="228" t="s">
        <v>648</v>
      </c>
      <c r="F388" s="229" t="s">
        <v>649</v>
      </c>
      <c r="G388" s="230" t="s">
        <v>214</v>
      </c>
      <c r="H388" s="231">
        <v>85.308000000000007</v>
      </c>
      <c r="I388" s="232"/>
      <c r="J388" s="233">
        <f>ROUND(I388*H388,0)</f>
        <v>0</v>
      </c>
      <c r="K388" s="229" t="s">
        <v>185</v>
      </c>
      <c r="L388" s="234"/>
      <c r="M388" s="235" t="s">
        <v>1</v>
      </c>
      <c r="N388" s="236" t="s">
        <v>44</v>
      </c>
      <c r="O388" s="76"/>
      <c r="P388" s="198">
        <f>O388*H388</f>
        <v>0</v>
      </c>
      <c r="Q388" s="198">
        <v>0.00017000000000000001</v>
      </c>
      <c r="R388" s="198">
        <f>Q388*H388</f>
        <v>0.014502360000000002</v>
      </c>
      <c r="S388" s="198">
        <v>0</v>
      </c>
      <c r="T388" s="199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00" t="s">
        <v>354</v>
      </c>
      <c r="AT388" s="200" t="s">
        <v>246</v>
      </c>
      <c r="AU388" s="200" t="s">
        <v>87</v>
      </c>
      <c r="AY388" s="18" t="s">
        <v>179</v>
      </c>
      <c r="BE388" s="201">
        <f>IF(N388="základní",J388,0)</f>
        <v>0</v>
      </c>
      <c r="BF388" s="201">
        <f>IF(N388="snížená",J388,0)</f>
        <v>0</v>
      </c>
      <c r="BG388" s="201">
        <f>IF(N388="zákl. přenesená",J388,0)</f>
        <v>0</v>
      </c>
      <c r="BH388" s="201">
        <f>IF(N388="sníž. přenesená",J388,0)</f>
        <v>0</v>
      </c>
      <c r="BI388" s="201">
        <f>IF(N388="nulová",J388,0)</f>
        <v>0</v>
      </c>
      <c r="BJ388" s="18" t="s">
        <v>8</v>
      </c>
      <c r="BK388" s="201">
        <f>ROUND(I388*H388,0)</f>
        <v>0</v>
      </c>
      <c r="BL388" s="18" t="s">
        <v>275</v>
      </c>
      <c r="BM388" s="200" t="s">
        <v>650</v>
      </c>
    </row>
    <row r="389" s="13" customFormat="1">
      <c r="A389" s="13"/>
      <c r="B389" s="202"/>
      <c r="C389" s="13"/>
      <c r="D389" s="203" t="s">
        <v>187</v>
      </c>
      <c r="E389" s="204" t="s">
        <v>1</v>
      </c>
      <c r="F389" s="205" t="s">
        <v>651</v>
      </c>
      <c r="G389" s="13"/>
      <c r="H389" s="206">
        <v>85.308000000000007</v>
      </c>
      <c r="I389" s="207"/>
      <c r="J389" s="13"/>
      <c r="K389" s="13"/>
      <c r="L389" s="202"/>
      <c r="M389" s="208"/>
      <c r="N389" s="209"/>
      <c r="O389" s="209"/>
      <c r="P389" s="209"/>
      <c r="Q389" s="209"/>
      <c r="R389" s="209"/>
      <c r="S389" s="209"/>
      <c r="T389" s="210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04" t="s">
        <v>187</v>
      </c>
      <c r="AU389" s="204" t="s">
        <v>87</v>
      </c>
      <c r="AV389" s="13" t="s">
        <v>87</v>
      </c>
      <c r="AW389" s="13" t="s">
        <v>35</v>
      </c>
      <c r="AX389" s="13" t="s">
        <v>8</v>
      </c>
      <c r="AY389" s="204" t="s">
        <v>179</v>
      </c>
    </row>
    <row r="390" s="2" customFormat="1" ht="24" customHeight="1">
      <c r="A390" s="37"/>
      <c r="B390" s="188"/>
      <c r="C390" s="189" t="s">
        <v>652</v>
      </c>
      <c r="D390" s="189" t="s">
        <v>181</v>
      </c>
      <c r="E390" s="190" t="s">
        <v>653</v>
      </c>
      <c r="F390" s="191" t="s">
        <v>654</v>
      </c>
      <c r="G390" s="192" t="s">
        <v>214</v>
      </c>
      <c r="H390" s="193">
        <v>21.370000000000001</v>
      </c>
      <c r="I390" s="194"/>
      <c r="J390" s="195">
        <f>ROUND(I390*H390,0)</f>
        <v>0</v>
      </c>
      <c r="K390" s="191" t="s">
        <v>185</v>
      </c>
      <c r="L390" s="38"/>
      <c r="M390" s="196" t="s">
        <v>1</v>
      </c>
      <c r="N390" s="197" t="s">
        <v>44</v>
      </c>
      <c r="O390" s="76"/>
      <c r="P390" s="198">
        <f>O390*H390</f>
        <v>0</v>
      </c>
      <c r="Q390" s="198">
        <v>0.046459399999999998</v>
      </c>
      <c r="R390" s="198">
        <f>Q390*H390</f>
        <v>0.99283737800000005</v>
      </c>
      <c r="S390" s="198">
        <v>0</v>
      </c>
      <c r="T390" s="199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00" t="s">
        <v>275</v>
      </c>
      <c r="AT390" s="200" t="s">
        <v>181</v>
      </c>
      <c r="AU390" s="200" t="s">
        <v>87</v>
      </c>
      <c r="AY390" s="18" t="s">
        <v>179</v>
      </c>
      <c r="BE390" s="201">
        <f>IF(N390="základní",J390,0)</f>
        <v>0</v>
      </c>
      <c r="BF390" s="201">
        <f>IF(N390="snížená",J390,0)</f>
        <v>0</v>
      </c>
      <c r="BG390" s="201">
        <f>IF(N390="zákl. přenesená",J390,0)</f>
        <v>0</v>
      </c>
      <c r="BH390" s="201">
        <f>IF(N390="sníž. přenesená",J390,0)</f>
        <v>0</v>
      </c>
      <c r="BI390" s="201">
        <f>IF(N390="nulová",J390,0)</f>
        <v>0</v>
      </c>
      <c r="BJ390" s="18" t="s">
        <v>8</v>
      </c>
      <c r="BK390" s="201">
        <f>ROUND(I390*H390,0)</f>
        <v>0</v>
      </c>
      <c r="BL390" s="18" t="s">
        <v>275</v>
      </c>
      <c r="BM390" s="200" t="s">
        <v>655</v>
      </c>
    </row>
    <row r="391" s="13" customFormat="1">
      <c r="A391" s="13"/>
      <c r="B391" s="202"/>
      <c r="C391" s="13"/>
      <c r="D391" s="203" t="s">
        <v>187</v>
      </c>
      <c r="E391" s="204" t="s">
        <v>1</v>
      </c>
      <c r="F391" s="205" t="s">
        <v>656</v>
      </c>
      <c r="G391" s="13"/>
      <c r="H391" s="206">
        <v>21.370000000000001</v>
      </c>
      <c r="I391" s="207"/>
      <c r="J391" s="13"/>
      <c r="K391" s="13"/>
      <c r="L391" s="202"/>
      <c r="M391" s="208"/>
      <c r="N391" s="209"/>
      <c r="O391" s="209"/>
      <c r="P391" s="209"/>
      <c r="Q391" s="209"/>
      <c r="R391" s="209"/>
      <c r="S391" s="209"/>
      <c r="T391" s="210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04" t="s">
        <v>187</v>
      </c>
      <c r="AU391" s="204" t="s">
        <v>87</v>
      </c>
      <c r="AV391" s="13" t="s">
        <v>87</v>
      </c>
      <c r="AW391" s="13" t="s">
        <v>35</v>
      </c>
      <c r="AX391" s="13" t="s">
        <v>79</v>
      </c>
      <c r="AY391" s="204" t="s">
        <v>179</v>
      </c>
    </row>
    <row r="392" s="14" customFormat="1">
      <c r="A392" s="14"/>
      <c r="B392" s="211"/>
      <c r="C392" s="14"/>
      <c r="D392" s="203" t="s">
        <v>187</v>
      </c>
      <c r="E392" s="212" t="s">
        <v>96</v>
      </c>
      <c r="F392" s="213" t="s">
        <v>657</v>
      </c>
      <c r="G392" s="14"/>
      <c r="H392" s="214">
        <v>21.370000000000001</v>
      </c>
      <c r="I392" s="215"/>
      <c r="J392" s="14"/>
      <c r="K392" s="14"/>
      <c r="L392" s="211"/>
      <c r="M392" s="216"/>
      <c r="N392" s="217"/>
      <c r="O392" s="217"/>
      <c r="P392" s="217"/>
      <c r="Q392" s="217"/>
      <c r="R392" s="217"/>
      <c r="S392" s="217"/>
      <c r="T392" s="218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12" t="s">
        <v>187</v>
      </c>
      <c r="AU392" s="212" t="s">
        <v>87</v>
      </c>
      <c r="AV392" s="14" t="s">
        <v>90</v>
      </c>
      <c r="AW392" s="14" t="s">
        <v>35</v>
      </c>
      <c r="AX392" s="14" t="s">
        <v>8</v>
      </c>
      <c r="AY392" s="212" t="s">
        <v>179</v>
      </c>
    </row>
    <row r="393" s="2" customFormat="1" ht="36" customHeight="1">
      <c r="A393" s="37"/>
      <c r="B393" s="188"/>
      <c r="C393" s="189" t="s">
        <v>658</v>
      </c>
      <c r="D393" s="189" t="s">
        <v>181</v>
      </c>
      <c r="E393" s="190" t="s">
        <v>659</v>
      </c>
      <c r="F393" s="191" t="s">
        <v>660</v>
      </c>
      <c r="G393" s="192" t="s">
        <v>214</v>
      </c>
      <c r="H393" s="193">
        <v>77.552999999999997</v>
      </c>
      <c r="I393" s="194"/>
      <c r="J393" s="195">
        <f>ROUND(I393*H393,0)</f>
        <v>0</v>
      </c>
      <c r="K393" s="191" t="s">
        <v>185</v>
      </c>
      <c r="L393" s="38"/>
      <c r="M393" s="196" t="s">
        <v>1</v>
      </c>
      <c r="N393" s="197" t="s">
        <v>44</v>
      </c>
      <c r="O393" s="76"/>
      <c r="P393" s="198">
        <f>O393*H393</f>
        <v>0</v>
      </c>
      <c r="Q393" s="198">
        <v>0.055926908999999997</v>
      </c>
      <c r="R393" s="198">
        <f>Q393*H393</f>
        <v>4.3372995736769999</v>
      </c>
      <c r="S393" s="198">
        <v>0</v>
      </c>
      <c r="T393" s="199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200" t="s">
        <v>275</v>
      </c>
      <c r="AT393" s="200" t="s">
        <v>181</v>
      </c>
      <c r="AU393" s="200" t="s">
        <v>87</v>
      </c>
      <c r="AY393" s="18" t="s">
        <v>179</v>
      </c>
      <c r="BE393" s="201">
        <f>IF(N393="základní",J393,0)</f>
        <v>0</v>
      </c>
      <c r="BF393" s="201">
        <f>IF(N393="snížená",J393,0)</f>
        <v>0</v>
      </c>
      <c r="BG393" s="201">
        <f>IF(N393="zákl. přenesená",J393,0)</f>
        <v>0</v>
      </c>
      <c r="BH393" s="201">
        <f>IF(N393="sníž. přenesená",J393,0)</f>
        <v>0</v>
      </c>
      <c r="BI393" s="201">
        <f>IF(N393="nulová",J393,0)</f>
        <v>0</v>
      </c>
      <c r="BJ393" s="18" t="s">
        <v>8</v>
      </c>
      <c r="BK393" s="201">
        <f>ROUND(I393*H393,0)</f>
        <v>0</v>
      </c>
      <c r="BL393" s="18" t="s">
        <v>275</v>
      </c>
      <c r="BM393" s="200" t="s">
        <v>661</v>
      </c>
    </row>
    <row r="394" s="13" customFormat="1">
      <c r="A394" s="13"/>
      <c r="B394" s="202"/>
      <c r="C394" s="13"/>
      <c r="D394" s="203" t="s">
        <v>187</v>
      </c>
      <c r="E394" s="204" t="s">
        <v>1</v>
      </c>
      <c r="F394" s="205" t="s">
        <v>662</v>
      </c>
      <c r="G394" s="13"/>
      <c r="H394" s="206">
        <v>59.840000000000003</v>
      </c>
      <c r="I394" s="207"/>
      <c r="J394" s="13"/>
      <c r="K394" s="13"/>
      <c r="L394" s="202"/>
      <c r="M394" s="208"/>
      <c r="N394" s="209"/>
      <c r="O394" s="209"/>
      <c r="P394" s="209"/>
      <c r="Q394" s="209"/>
      <c r="R394" s="209"/>
      <c r="S394" s="209"/>
      <c r="T394" s="210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04" t="s">
        <v>187</v>
      </c>
      <c r="AU394" s="204" t="s">
        <v>87</v>
      </c>
      <c r="AV394" s="13" t="s">
        <v>87</v>
      </c>
      <c r="AW394" s="13" t="s">
        <v>35</v>
      </c>
      <c r="AX394" s="13" t="s">
        <v>79</v>
      </c>
      <c r="AY394" s="204" t="s">
        <v>179</v>
      </c>
    </row>
    <row r="395" s="13" customFormat="1">
      <c r="A395" s="13"/>
      <c r="B395" s="202"/>
      <c r="C395" s="13"/>
      <c r="D395" s="203" t="s">
        <v>187</v>
      </c>
      <c r="E395" s="204" t="s">
        <v>1</v>
      </c>
      <c r="F395" s="205" t="s">
        <v>663</v>
      </c>
      <c r="G395" s="13"/>
      <c r="H395" s="206">
        <v>6.46</v>
      </c>
      <c r="I395" s="207"/>
      <c r="J395" s="13"/>
      <c r="K395" s="13"/>
      <c r="L395" s="202"/>
      <c r="M395" s="208"/>
      <c r="N395" s="209"/>
      <c r="O395" s="209"/>
      <c r="P395" s="209"/>
      <c r="Q395" s="209"/>
      <c r="R395" s="209"/>
      <c r="S395" s="209"/>
      <c r="T395" s="210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04" t="s">
        <v>187</v>
      </c>
      <c r="AU395" s="204" t="s">
        <v>87</v>
      </c>
      <c r="AV395" s="13" t="s">
        <v>87</v>
      </c>
      <c r="AW395" s="13" t="s">
        <v>35</v>
      </c>
      <c r="AX395" s="13" t="s">
        <v>79</v>
      </c>
      <c r="AY395" s="204" t="s">
        <v>179</v>
      </c>
    </row>
    <row r="396" s="13" customFormat="1">
      <c r="A396" s="13"/>
      <c r="B396" s="202"/>
      <c r="C396" s="13"/>
      <c r="D396" s="203" t="s">
        <v>187</v>
      </c>
      <c r="E396" s="204" t="s">
        <v>1</v>
      </c>
      <c r="F396" s="205" t="s">
        <v>664</v>
      </c>
      <c r="G396" s="13"/>
      <c r="H396" s="206">
        <v>7.4530000000000003</v>
      </c>
      <c r="I396" s="207"/>
      <c r="J396" s="13"/>
      <c r="K396" s="13"/>
      <c r="L396" s="202"/>
      <c r="M396" s="208"/>
      <c r="N396" s="209"/>
      <c r="O396" s="209"/>
      <c r="P396" s="209"/>
      <c r="Q396" s="209"/>
      <c r="R396" s="209"/>
      <c r="S396" s="209"/>
      <c r="T396" s="210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04" t="s">
        <v>187</v>
      </c>
      <c r="AU396" s="204" t="s">
        <v>87</v>
      </c>
      <c r="AV396" s="13" t="s">
        <v>87</v>
      </c>
      <c r="AW396" s="13" t="s">
        <v>35</v>
      </c>
      <c r="AX396" s="13" t="s">
        <v>79</v>
      </c>
      <c r="AY396" s="204" t="s">
        <v>179</v>
      </c>
    </row>
    <row r="397" s="13" customFormat="1">
      <c r="A397" s="13"/>
      <c r="B397" s="202"/>
      <c r="C397" s="13"/>
      <c r="D397" s="203" t="s">
        <v>187</v>
      </c>
      <c r="E397" s="204" t="s">
        <v>1</v>
      </c>
      <c r="F397" s="205" t="s">
        <v>665</v>
      </c>
      <c r="G397" s="13"/>
      <c r="H397" s="206">
        <v>3.7999999999999998</v>
      </c>
      <c r="I397" s="207"/>
      <c r="J397" s="13"/>
      <c r="K397" s="13"/>
      <c r="L397" s="202"/>
      <c r="M397" s="208"/>
      <c r="N397" s="209"/>
      <c r="O397" s="209"/>
      <c r="P397" s="209"/>
      <c r="Q397" s="209"/>
      <c r="R397" s="209"/>
      <c r="S397" s="209"/>
      <c r="T397" s="210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04" t="s">
        <v>187</v>
      </c>
      <c r="AU397" s="204" t="s">
        <v>87</v>
      </c>
      <c r="AV397" s="13" t="s">
        <v>87</v>
      </c>
      <c r="AW397" s="13" t="s">
        <v>35</v>
      </c>
      <c r="AX397" s="13" t="s">
        <v>79</v>
      </c>
      <c r="AY397" s="204" t="s">
        <v>179</v>
      </c>
    </row>
    <row r="398" s="14" customFormat="1">
      <c r="A398" s="14"/>
      <c r="B398" s="211"/>
      <c r="C398" s="14"/>
      <c r="D398" s="203" t="s">
        <v>187</v>
      </c>
      <c r="E398" s="212" t="s">
        <v>99</v>
      </c>
      <c r="F398" s="213" t="s">
        <v>666</v>
      </c>
      <c r="G398" s="14"/>
      <c r="H398" s="214">
        <v>77.552999999999997</v>
      </c>
      <c r="I398" s="215"/>
      <c r="J398" s="14"/>
      <c r="K398" s="14"/>
      <c r="L398" s="211"/>
      <c r="M398" s="216"/>
      <c r="N398" s="217"/>
      <c r="O398" s="217"/>
      <c r="P398" s="217"/>
      <c r="Q398" s="217"/>
      <c r="R398" s="217"/>
      <c r="S398" s="217"/>
      <c r="T398" s="218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12" t="s">
        <v>187</v>
      </c>
      <c r="AU398" s="212" t="s">
        <v>87</v>
      </c>
      <c r="AV398" s="14" t="s">
        <v>90</v>
      </c>
      <c r="AW398" s="14" t="s">
        <v>35</v>
      </c>
      <c r="AX398" s="14" t="s">
        <v>8</v>
      </c>
      <c r="AY398" s="212" t="s">
        <v>179</v>
      </c>
    </row>
    <row r="399" s="2" customFormat="1" ht="24" customHeight="1">
      <c r="A399" s="37"/>
      <c r="B399" s="188"/>
      <c r="C399" s="189" t="s">
        <v>667</v>
      </c>
      <c r="D399" s="189" t="s">
        <v>181</v>
      </c>
      <c r="E399" s="190" t="s">
        <v>668</v>
      </c>
      <c r="F399" s="191" t="s">
        <v>669</v>
      </c>
      <c r="G399" s="192" t="s">
        <v>214</v>
      </c>
      <c r="H399" s="193">
        <v>77.326999999999998</v>
      </c>
      <c r="I399" s="194"/>
      <c r="J399" s="195">
        <f>ROUND(I399*H399,0)</f>
        <v>0</v>
      </c>
      <c r="K399" s="191" t="s">
        <v>185</v>
      </c>
      <c r="L399" s="38"/>
      <c r="M399" s="196" t="s">
        <v>1</v>
      </c>
      <c r="N399" s="197" t="s">
        <v>44</v>
      </c>
      <c r="O399" s="76"/>
      <c r="P399" s="198">
        <f>O399*H399</f>
        <v>0</v>
      </c>
      <c r="Q399" s="198">
        <v>0.0182151394</v>
      </c>
      <c r="R399" s="198">
        <f>Q399*H399</f>
        <v>1.4085220843838</v>
      </c>
      <c r="S399" s="198">
        <v>0</v>
      </c>
      <c r="T399" s="199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200" t="s">
        <v>275</v>
      </c>
      <c r="AT399" s="200" t="s">
        <v>181</v>
      </c>
      <c r="AU399" s="200" t="s">
        <v>87</v>
      </c>
      <c r="AY399" s="18" t="s">
        <v>179</v>
      </c>
      <c r="BE399" s="201">
        <f>IF(N399="základní",J399,0)</f>
        <v>0</v>
      </c>
      <c r="BF399" s="201">
        <f>IF(N399="snížená",J399,0)</f>
        <v>0</v>
      </c>
      <c r="BG399" s="201">
        <f>IF(N399="zákl. přenesená",J399,0)</f>
        <v>0</v>
      </c>
      <c r="BH399" s="201">
        <f>IF(N399="sníž. přenesená",J399,0)</f>
        <v>0</v>
      </c>
      <c r="BI399" s="201">
        <f>IF(N399="nulová",J399,0)</f>
        <v>0</v>
      </c>
      <c r="BJ399" s="18" t="s">
        <v>8</v>
      </c>
      <c r="BK399" s="201">
        <f>ROUND(I399*H399,0)</f>
        <v>0</v>
      </c>
      <c r="BL399" s="18" t="s">
        <v>275</v>
      </c>
      <c r="BM399" s="200" t="s">
        <v>670</v>
      </c>
    </row>
    <row r="400" s="13" customFormat="1">
      <c r="A400" s="13"/>
      <c r="B400" s="202"/>
      <c r="C400" s="13"/>
      <c r="D400" s="203" t="s">
        <v>187</v>
      </c>
      <c r="E400" s="204" t="s">
        <v>1</v>
      </c>
      <c r="F400" s="205" t="s">
        <v>671</v>
      </c>
      <c r="G400" s="13"/>
      <c r="H400" s="206">
        <v>27.196999999999999</v>
      </c>
      <c r="I400" s="207"/>
      <c r="J400" s="13"/>
      <c r="K400" s="13"/>
      <c r="L400" s="202"/>
      <c r="M400" s="208"/>
      <c r="N400" s="209"/>
      <c r="O400" s="209"/>
      <c r="P400" s="209"/>
      <c r="Q400" s="209"/>
      <c r="R400" s="209"/>
      <c r="S400" s="209"/>
      <c r="T400" s="210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04" t="s">
        <v>187</v>
      </c>
      <c r="AU400" s="204" t="s">
        <v>87</v>
      </c>
      <c r="AV400" s="13" t="s">
        <v>87</v>
      </c>
      <c r="AW400" s="13" t="s">
        <v>35</v>
      </c>
      <c r="AX400" s="13" t="s">
        <v>79</v>
      </c>
      <c r="AY400" s="204" t="s">
        <v>179</v>
      </c>
    </row>
    <row r="401" s="13" customFormat="1">
      <c r="A401" s="13"/>
      <c r="B401" s="202"/>
      <c r="C401" s="13"/>
      <c r="D401" s="203" t="s">
        <v>187</v>
      </c>
      <c r="E401" s="204" t="s">
        <v>1</v>
      </c>
      <c r="F401" s="205" t="s">
        <v>672</v>
      </c>
      <c r="G401" s="13"/>
      <c r="H401" s="206">
        <v>20.100000000000001</v>
      </c>
      <c r="I401" s="207"/>
      <c r="J401" s="13"/>
      <c r="K401" s="13"/>
      <c r="L401" s="202"/>
      <c r="M401" s="208"/>
      <c r="N401" s="209"/>
      <c r="O401" s="209"/>
      <c r="P401" s="209"/>
      <c r="Q401" s="209"/>
      <c r="R401" s="209"/>
      <c r="S401" s="209"/>
      <c r="T401" s="210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04" t="s">
        <v>187</v>
      </c>
      <c r="AU401" s="204" t="s">
        <v>87</v>
      </c>
      <c r="AV401" s="13" t="s">
        <v>87</v>
      </c>
      <c r="AW401" s="13" t="s">
        <v>35</v>
      </c>
      <c r="AX401" s="13" t="s">
        <v>79</v>
      </c>
      <c r="AY401" s="204" t="s">
        <v>179</v>
      </c>
    </row>
    <row r="402" s="13" customFormat="1">
      <c r="A402" s="13"/>
      <c r="B402" s="202"/>
      <c r="C402" s="13"/>
      <c r="D402" s="203" t="s">
        <v>187</v>
      </c>
      <c r="E402" s="204" t="s">
        <v>1</v>
      </c>
      <c r="F402" s="205" t="s">
        <v>673</v>
      </c>
      <c r="G402" s="13"/>
      <c r="H402" s="206">
        <v>8.7750000000000004</v>
      </c>
      <c r="I402" s="207"/>
      <c r="J402" s="13"/>
      <c r="K402" s="13"/>
      <c r="L402" s="202"/>
      <c r="M402" s="208"/>
      <c r="N402" s="209"/>
      <c r="O402" s="209"/>
      <c r="P402" s="209"/>
      <c r="Q402" s="209"/>
      <c r="R402" s="209"/>
      <c r="S402" s="209"/>
      <c r="T402" s="210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04" t="s">
        <v>187</v>
      </c>
      <c r="AU402" s="204" t="s">
        <v>87</v>
      </c>
      <c r="AV402" s="13" t="s">
        <v>87</v>
      </c>
      <c r="AW402" s="13" t="s">
        <v>35</v>
      </c>
      <c r="AX402" s="13" t="s">
        <v>79</v>
      </c>
      <c r="AY402" s="204" t="s">
        <v>179</v>
      </c>
    </row>
    <row r="403" s="14" customFormat="1">
      <c r="A403" s="14"/>
      <c r="B403" s="211"/>
      <c r="C403" s="14"/>
      <c r="D403" s="203" t="s">
        <v>187</v>
      </c>
      <c r="E403" s="212" t="s">
        <v>103</v>
      </c>
      <c r="F403" s="213" t="s">
        <v>674</v>
      </c>
      <c r="G403" s="14"/>
      <c r="H403" s="214">
        <v>56.072000000000003</v>
      </c>
      <c r="I403" s="215"/>
      <c r="J403" s="14"/>
      <c r="K403" s="14"/>
      <c r="L403" s="211"/>
      <c r="M403" s="216"/>
      <c r="N403" s="217"/>
      <c r="O403" s="217"/>
      <c r="P403" s="217"/>
      <c r="Q403" s="217"/>
      <c r="R403" s="217"/>
      <c r="S403" s="217"/>
      <c r="T403" s="218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12" t="s">
        <v>187</v>
      </c>
      <c r="AU403" s="212" t="s">
        <v>87</v>
      </c>
      <c r="AV403" s="14" t="s">
        <v>90</v>
      </c>
      <c r="AW403" s="14" t="s">
        <v>35</v>
      </c>
      <c r="AX403" s="14" t="s">
        <v>79</v>
      </c>
      <c r="AY403" s="212" t="s">
        <v>179</v>
      </c>
    </row>
    <row r="404" s="13" customFormat="1">
      <c r="A404" s="13"/>
      <c r="B404" s="202"/>
      <c r="C404" s="13"/>
      <c r="D404" s="203" t="s">
        <v>187</v>
      </c>
      <c r="E404" s="204" t="s">
        <v>1</v>
      </c>
      <c r="F404" s="205" t="s">
        <v>675</v>
      </c>
      <c r="G404" s="13"/>
      <c r="H404" s="206">
        <v>21.254999999999999</v>
      </c>
      <c r="I404" s="207"/>
      <c r="J404" s="13"/>
      <c r="K404" s="13"/>
      <c r="L404" s="202"/>
      <c r="M404" s="208"/>
      <c r="N404" s="209"/>
      <c r="O404" s="209"/>
      <c r="P404" s="209"/>
      <c r="Q404" s="209"/>
      <c r="R404" s="209"/>
      <c r="S404" s="209"/>
      <c r="T404" s="210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04" t="s">
        <v>187</v>
      </c>
      <c r="AU404" s="204" t="s">
        <v>87</v>
      </c>
      <c r="AV404" s="13" t="s">
        <v>87</v>
      </c>
      <c r="AW404" s="13" t="s">
        <v>35</v>
      </c>
      <c r="AX404" s="13" t="s">
        <v>79</v>
      </c>
      <c r="AY404" s="204" t="s">
        <v>179</v>
      </c>
    </row>
    <row r="405" s="14" customFormat="1">
      <c r="A405" s="14"/>
      <c r="B405" s="211"/>
      <c r="C405" s="14"/>
      <c r="D405" s="203" t="s">
        <v>187</v>
      </c>
      <c r="E405" s="212" t="s">
        <v>106</v>
      </c>
      <c r="F405" s="213" t="s">
        <v>676</v>
      </c>
      <c r="G405" s="14"/>
      <c r="H405" s="214">
        <v>21.254999999999999</v>
      </c>
      <c r="I405" s="215"/>
      <c r="J405" s="14"/>
      <c r="K405" s="14"/>
      <c r="L405" s="211"/>
      <c r="M405" s="216"/>
      <c r="N405" s="217"/>
      <c r="O405" s="217"/>
      <c r="P405" s="217"/>
      <c r="Q405" s="217"/>
      <c r="R405" s="217"/>
      <c r="S405" s="217"/>
      <c r="T405" s="218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12" t="s">
        <v>187</v>
      </c>
      <c r="AU405" s="212" t="s">
        <v>87</v>
      </c>
      <c r="AV405" s="14" t="s">
        <v>90</v>
      </c>
      <c r="AW405" s="14" t="s">
        <v>35</v>
      </c>
      <c r="AX405" s="14" t="s">
        <v>79</v>
      </c>
      <c r="AY405" s="212" t="s">
        <v>179</v>
      </c>
    </row>
    <row r="406" s="15" customFormat="1">
      <c r="A406" s="15"/>
      <c r="B406" s="219"/>
      <c r="C406" s="15"/>
      <c r="D406" s="203" t="s">
        <v>187</v>
      </c>
      <c r="E406" s="220" t="s">
        <v>1</v>
      </c>
      <c r="F406" s="221" t="s">
        <v>210</v>
      </c>
      <c r="G406" s="15"/>
      <c r="H406" s="222">
        <v>77.326999999999998</v>
      </c>
      <c r="I406" s="223"/>
      <c r="J406" s="15"/>
      <c r="K406" s="15"/>
      <c r="L406" s="219"/>
      <c r="M406" s="224"/>
      <c r="N406" s="225"/>
      <c r="O406" s="225"/>
      <c r="P406" s="225"/>
      <c r="Q406" s="225"/>
      <c r="R406" s="225"/>
      <c r="S406" s="225"/>
      <c r="T406" s="226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20" t="s">
        <v>187</v>
      </c>
      <c r="AU406" s="220" t="s">
        <v>87</v>
      </c>
      <c r="AV406" s="15" t="s">
        <v>93</v>
      </c>
      <c r="AW406" s="15" t="s">
        <v>35</v>
      </c>
      <c r="AX406" s="15" t="s">
        <v>8</v>
      </c>
      <c r="AY406" s="220" t="s">
        <v>179</v>
      </c>
    </row>
    <row r="407" s="2" customFormat="1" ht="16.5" customHeight="1">
      <c r="A407" s="37"/>
      <c r="B407" s="188"/>
      <c r="C407" s="189" t="s">
        <v>677</v>
      </c>
      <c r="D407" s="189" t="s">
        <v>181</v>
      </c>
      <c r="E407" s="190" t="s">
        <v>678</v>
      </c>
      <c r="F407" s="191" t="s">
        <v>679</v>
      </c>
      <c r="G407" s="192" t="s">
        <v>214</v>
      </c>
      <c r="H407" s="193">
        <v>77.326999999999998</v>
      </c>
      <c r="I407" s="194"/>
      <c r="J407" s="195">
        <f>ROUND(I407*H407,0)</f>
        <v>0</v>
      </c>
      <c r="K407" s="191" t="s">
        <v>185</v>
      </c>
      <c r="L407" s="38"/>
      <c r="M407" s="196" t="s">
        <v>1</v>
      </c>
      <c r="N407" s="197" t="s">
        <v>44</v>
      </c>
      <c r="O407" s="76"/>
      <c r="P407" s="198">
        <f>O407*H407</f>
        <v>0</v>
      </c>
      <c r="Q407" s="198">
        <v>0.00010000000000000001</v>
      </c>
      <c r="R407" s="198">
        <f>Q407*H407</f>
        <v>0.0077327000000000003</v>
      </c>
      <c r="S407" s="198">
        <v>0</v>
      </c>
      <c r="T407" s="199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200" t="s">
        <v>275</v>
      </c>
      <c r="AT407" s="200" t="s">
        <v>181</v>
      </c>
      <c r="AU407" s="200" t="s">
        <v>87</v>
      </c>
      <c r="AY407" s="18" t="s">
        <v>179</v>
      </c>
      <c r="BE407" s="201">
        <f>IF(N407="základní",J407,0)</f>
        <v>0</v>
      </c>
      <c r="BF407" s="201">
        <f>IF(N407="snížená",J407,0)</f>
        <v>0</v>
      </c>
      <c r="BG407" s="201">
        <f>IF(N407="zákl. přenesená",J407,0)</f>
        <v>0</v>
      </c>
      <c r="BH407" s="201">
        <f>IF(N407="sníž. přenesená",J407,0)</f>
        <v>0</v>
      </c>
      <c r="BI407" s="201">
        <f>IF(N407="nulová",J407,0)</f>
        <v>0</v>
      </c>
      <c r="BJ407" s="18" t="s">
        <v>8</v>
      </c>
      <c r="BK407" s="201">
        <f>ROUND(I407*H407,0)</f>
        <v>0</v>
      </c>
      <c r="BL407" s="18" t="s">
        <v>275</v>
      </c>
      <c r="BM407" s="200" t="s">
        <v>680</v>
      </c>
    </row>
    <row r="408" s="13" customFormat="1">
      <c r="A408" s="13"/>
      <c r="B408" s="202"/>
      <c r="C408" s="13"/>
      <c r="D408" s="203" t="s">
        <v>187</v>
      </c>
      <c r="E408" s="204" t="s">
        <v>1</v>
      </c>
      <c r="F408" s="205" t="s">
        <v>681</v>
      </c>
      <c r="G408" s="13"/>
      <c r="H408" s="206">
        <v>77.326999999999998</v>
      </c>
      <c r="I408" s="207"/>
      <c r="J408" s="13"/>
      <c r="K408" s="13"/>
      <c r="L408" s="202"/>
      <c r="M408" s="208"/>
      <c r="N408" s="209"/>
      <c r="O408" s="209"/>
      <c r="P408" s="209"/>
      <c r="Q408" s="209"/>
      <c r="R408" s="209"/>
      <c r="S408" s="209"/>
      <c r="T408" s="210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04" t="s">
        <v>187</v>
      </c>
      <c r="AU408" s="204" t="s">
        <v>87</v>
      </c>
      <c r="AV408" s="13" t="s">
        <v>87</v>
      </c>
      <c r="AW408" s="13" t="s">
        <v>35</v>
      </c>
      <c r="AX408" s="13" t="s">
        <v>8</v>
      </c>
      <c r="AY408" s="204" t="s">
        <v>179</v>
      </c>
    </row>
    <row r="409" s="2" customFormat="1" ht="16.5" customHeight="1">
      <c r="A409" s="37"/>
      <c r="B409" s="188"/>
      <c r="C409" s="189" t="s">
        <v>682</v>
      </c>
      <c r="D409" s="189" t="s">
        <v>181</v>
      </c>
      <c r="E409" s="190" t="s">
        <v>644</v>
      </c>
      <c r="F409" s="191" t="s">
        <v>645</v>
      </c>
      <c r="G409" s="192" t="s">
        <v>214</v>
      </c>
      <c r="H409" s="193">
        <v>77.326999999999998</v>
      </c>
      <c r="I409" s="194"/>
      <c r="J409" s="195">
        <f>ROUND(I409*H409,0)</f>
        <v>0</v>
      </c>
      <c r="K409" s="191" t="s">
        <v>185</v>
      </c>
      <c r="L409" s="38"/>
      <c r="M409" s="196" t="s">
        <v>1</v>
      </c>
      <c r="N409" s="197" t="s">
        <v>44</v>
      </c>
      <c r="O409" s="76"/>
      <c r="P409" s="198">
        <f>O409*H409</f>
        <v>0</v>
      </c>
      <c r="Q409" s="198">
        <v>0</v>
      </c>
      <c r="R409" s="198">
        <f>Q409*H409</f>
        <v>0</v>
      </c>
      <c r="S409" s="198">
        <v>0</v>
      </c>
      <c r="T409" s="199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200" t="s">
        <v>275</v>
      </c>
      <c r="AT409" s="200" t="s">
        <v>181</v>
      </c>
      <c r="AU409" s="200" t="s">
        <v>87</v>
      </c>
      <c r="AY409" s="18" t="s">
        <v>179</v>
      </c>
      <c r="BE409" s="201">
        <f>IF(N409="základní",J409,0)</f>
        <v>0</v>
      </c>
      <c r="BF409" s="201">
        <f>IF(N409="snížená",J409,0)</f>
        <v>0</v>
      </c>
      <c r="BG409" s="201">
        <f>IF(N409="zákl. přenesená",J409,0)</f>
        <v>0</v>
      </c>
      <c r="BH409" s="201">
        <f>IF(N409="sníž. přenesená",J409,0)</f>
        <v>0</v>
      </c>
      <c r="BI409" s="201">
        <f>IF(N409="nulová",J409,0)</f>
        <v>0</v>
      </c>
      <c r="BJ409" s="18" t="s">
        <v>8</v>
      </c>
      <c r="BK409" s="201">
        <f>ROUND(I409*H409,0)</f>
        <v>0</v>
      </c>
      <c r="BL409" s="18" t="s">
        <v>275</v>
      </c>
      <c r="BM409" s="200" t="s">
        <v>683</v>
      </c>
    </row>
    <row r="410" s="13" customFormat="1">
      <c r="A410" s="13"/>
      <c r="B410" s="202"/>
      <c r="C410" s="13"/>
      <c r="D410" s="203" t="s">
        <v>187</v>
      </c>
      <c r="E410" s="204" t="s">
        <v>1</v>
      </c>
      <c r="F410" s="205" t="s">
        <v>681</v>
      </c>
      <c r="G410" s="13"/>
      <c r="H410" s="206">
        <v>77.326999999999998</v>
      </c>
      <c r="I410" s="207"/>
      <c r="J410" s="13"/>
      <c r="K410" s="13"/>
      <c r="L410" s="202"/>
      <c r="M410" s="208"/>
      <c r="N410" s="209"/>
      <c r="O410" s="209"/>
      <c r="P410" s="209"/>
      <c r="Q410" s="209"/>
      <c r="R410" s="209"/>
      <c r="S410" s="209"/>
      <c r="T410" s="210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04" t="s">
        <v>187</v>
      </c>
      <c r="AU410" s="204" t="s">
        <v>87</v>
      </c>
      <c r="AV410" s="13" t="s">
        <v>87</v>
      </c>
      <c r="AW410" s="13" t="s">
        <v>35</v>
      </c>
      <c r="AX410" s="13" t="s">
        <v>79</v>
      </c>
      <c r="AY410" s="204" t="s">
        <v>179</v>
      </c>
    </row>
    <row r="411" s="14" customFormat="1">
      <c r="A411" s="14"/>
      <c r="B411" s="211"/>
      <c r="C411" s="14"/>
      <c r="D411" s="203" t="s">
        <v>187</v>
      </c>
      <c r="E411" s="212" t="s">
        <v>1</v>
      </c>
      <c r="F411" s="213" t="s">
        <v>190</v>
      </c>
      <c r="G411" s="14"/>
      <c r="H411" s="214">
        <v>77.326999999999998</v>
      </c>
      <c r="I411" s="215"/>
      <c r="J411" s="14"/>
      <c r="K411" s="14"/>
      <c r="L411" s="211"/>
      <c r="M411" s="216"/>
      <c r="N411" s="217"/>
      <c r="O411" s="217"/>
      <c r="P411" s="217"/>
      <c r="Q411" s="217"/>
      <c r="R411" s="217"/>
      <c r="S411" s="217"/>
      <c r="T411" s="218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12" t="s">
        <v>187</v>
      </c>
      <c r="AU411" s="212" t="s">
        <v>87</v>
      </c>
      <c r="AV411" s="14" t="s">
        <v>90</v>
      </c>
      <c r="AW411" s="14" t="s">
        <v>35</v>
      </c>
      <c r="AX411" s="14" t="s">
        <v>8</v>
      </c>
      <c r="AY411" s="212" t="s">
        <v>179</v>
      </c>
    </row>
    <row r="412" s="2" customFormat="1" ht="24" customHeight="1">
      <c r="A412" s="37"/>
      <c r="B412" s="188"/>
      <c r="C412" s="227" t="s">
        <v>684</v>
      </c>
      <c r="D412" s="227" t="s">
        <v>246</v>
      </c>
      <c r="E412" s="228" t="s">
        <v>648</v>
      </c>
      <c r="F412" s="229" t="s">
        <v>649</v>
      </c>
      <c r="G412" s="230" t="s">
        <v>214</v>
      </c>
      <c r="H412" s="231">
        <v>85.060000000000002</v>
      </c>
      <c r="I412" s="232"/>
      <c r="J412" s="233">
        <f>ROUND(I412*H412,0)</f>
        <v>0</v>
      </c>
      <c r="K412" s="229" t="s">
        <v>185</v>
      </c>
      <c r="L412" s="234"/>
      <c r="M412" s="235" t="s">
        <v>1</v>
      </c>
      <c r="N412" s="236" t="s">
        <v>44</v>
      </c>
      <c r="O412" s="76"/>
      <c r="P412" s="198">
        <f>O412*H412</f>
        <v>0</v>
      </c>
      <c r="Q412" s="198">
        <v>0.00017000000000000001</v>
      </c>
      <c r="R412" s="198">
        <f>Q412*H412</f>
        <v>0.014460200000000001</v>
      </c>
      <c r="S412" s="198">
        <v>0</v>
      </c>
      <c r="T412" s="199">
        <f>S412*H412</f>
        <v>0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200" t="s">
        <v>354</v>
      </c>
      <c r="AT412" s="200" t="s">
        <v>246</v>
      </c>
      <c r="AU412" s="200" t="s">
        <v>87</v>
      </c>
      <c r="AY412" s="18" t="s">
        <v>179</v>
      </c>
      <c r="BE412" s="201">
        <f>IF(N412="základní",J412,0)</f>
        <v>0</v>
      </c>
      <c r="BF412" s="201">
        <f>IF(N412="snížená",J412,0)</f>
        <v>0</v>
      </c>
      <c r="BG412" s="201">
        <f>IF(N412="zákl. přenesená",J412,0)</f>
        <v>0</v>
      </c>
      <c r="BH412" s="201">
        <f>IF(N412="sníž. přenesená",J412,0)</f>
        <v>0</v>
      </c>
      <c r="BI412" s="201">
        <f>IF(N412="nulová",J412,0)</f>
        <v>0</v>
      </c>
      <c r="BJ412" s="18" t="s">
        <v>8</v>
      </c>
      <c r="BK412" s="201">
        <f>ROUND(I412*H412,0)</f>
        <v>0</v>
      </c>
      <c r="BL412" s="18" t="s">
        <v>275</v>
      </c>
      <c r="BM412" s="200" t="s">
        <v>685</v>
      </c>
    </row>
    <row r="413" s="13" customFormat="1">
      <c r="A413" s="13"/>
      <c r="B413" s="202"/>
      <c r="C413" s="13"/>
      <c r="D413" s="203" t="s">
        <v>187</v>
      </c>
      <c r="E413" s="204" t="s">
        <v>1</v>
      </c>
      <c r="F413" s="205" t="s">
        <v>686</v>
      </c>
      <c r="G413" s="13"/>
      <c r="H413" s="206">
        <v>85.060000000000002</v>
      </c>
      <c r="I413" s="207"/>
      <c r="J413" s="13"/>
      <c r="K413" s="13"/>
      <c r="L413" s="202"/>
      <c r="M413" s="208"/>
      <c r="N413" s="209"/>
      <c r="O413" s="209"/>
      <c r="P413" s="209"/>
      <c r="Q413" s="209"/>
      <c r="R413" s="209"/>
      <c r="S413" s="209"/>
      <c r="T413" s="210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04" t="s">
        <v>187</v>
      </c>
      <c r="AU413" s="204" t="s">
        <v>87</v>
      </c>
      <c r="AV413" s="13" t="s">
        <v>87</v>
      </c>
      <c r="AW413" s="13" t="s">
        <v>35</v>
      </c>
      <c r="AX413" s="13" t="s">
        <v>8</v>
      </c>
      <c r="AY413" s="204" t="s">
        <v>179</v>
      </c>
    </row>
    <row r="414" s="2" customFormat="1" ht="16.5" customHeight="1">
      <c r="A414" s="37"/>
      <c r="B414" s="188"/>
      <c r="C414" s="189" t="s">
        <v>687</v>
      </c>
      <c r="D414" s="189" t="s">
        <v>181</v>
      </c>
      <c r="E414" s="190" t="s">
        <v>688</v>
      </c>
      <c r="F414" s="191" t="s">
        <v>689</v>
      </c>
      <c r="G414" s="192" t="s">
        <v>214</v>
      </c>
      <c r="H414" s="193">
        <v>77.326999999999998</v>
      </c>
      <c r="I414" s="194"/>
      <c r="J414" s="195">
        <f>ROUND(I414*H414,0)</f>
        <v>0</v>
      </c>
      <c r="K414" s="191" t="s">
        <v>185</v>
      </c>
      <c r="L414" s="38"/>
      <c r="M414" s="196" t="s">
        <v>1</v>
      </c>
      <c r="N414" s="197" t="s">
        <v>44</v>
      </c>
      <c r="O414" s="76"/>
      <c r="P414" s="198">
        <f>O414*H414</f>
        <v>0</v>
      </c>
      <c r="Q414" s="198">
        <v>0</v>
      </c>
      <c r="R414" s="198">
        <f>Q414*H414</f>
        <v>0</v>
      </c>
      <c r="S414" s="198">
        <v>0</v>
      </c>
      <c r="T414" s="199">
        <f>S414*H414</f>
        <v>0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200" t="s">
        <v>275</v>
      </c>
      <c r="AT414" s="200" t="s">
        <v>181</v>
      </c>
      <c r="AU414" s="200" t="s">
        <v>87</v>
      </c>
      <c r="AY414" s="18" t="s">
        <v>179</v>
      </c>
      <c r="BE414" s="201">
        <f>IF(N414="základní",J414,0)</f>
        <v>0</v>
      </c>
      <c r="BF414" s="201">
        <f>IF(N414="snížená",J414,0)</f>
        <v>0</v>
      </c>
      <c r="BG414" s="201">
        <f>IF(N414="zákl. přenesená",J414,0)</f>
        <v>0</v>
      </c>
      <c r="BH414" s="201">
        <f>IF(N414="sníž. přenesená",J414,0)</f>
        <v>0</v>
      </c>
      <c r="BI414" s="201">
        <f>IF(N414="nulová",J414,0)</f>
        <v>0</v>
      </c>
      <c r="BJ414" s="18" t="s">
        <v>8</v>
      </c>
      <c r="BK414" s="201">
        <f>ROUND(I414*H414,0)</f>
        <v>0</v>
      </c>
      <c r="BL414" s="18" t="s">
        <v>275</v>
      </c>
      <c r="BM414" s="200" t="s">
        <v>690</v>
      </c>
    </row>
    <row r="415" s="13" customFormat="1">
      <c r="A415" s="13"/>
      <c r="B415" s="202"/>
      <c r="C415" s="13"/>
      <c r="D415" s="203" t="s">
        <v>187</v>
      </c>
      <c r="E415" s="204" t="s">
        <v>1</v>
      </c>
      <c r="F415" s="205" t="s">
        <v>103</v>
      </c>
      <c r="G415" s="13"/>
      <c r="H415" s="206">
        <v>56.072000000000003</v>
      </c>
      <c r="I415" s="207"/>
      <c r="J415" s="13"/>
      <c r="K415" s="13"/>
      <c r="L415" s="202"/>
      <c r="M415" s="208"/>
      <c r="N415" s="209"/>
      <c r="O415" s="209"/>
      <c r="P415" s="209"/>
      <c r="Q415" s="209"/>
      <c r="R415" s="209"/>
      <c r="S415" s="209"/>
      <c r="T415" s="210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04" t="s">
        <v>187</v>
      </c>
      <c r="AU415" s="204" t="s">
        <v>87</v>
      </c>
      <c r="AV415" s="13" t="s">
        <v>87</v>
      </c>
      <c r="AW415" s="13" t="s">
        <v>35</v>
      </c>
      <c r="AX415" s="13" t="s">
        <v>79</v>
      </c>
      <c r="AY415" s="204" t="s">
        <v>179</v>
      </c>
    </row>
    <row r="416" s="13" customFormat="1">
      <c r="A416" s="13"/>
      <c r="B416" s="202"/>
      <c r="C416" s="13"/>
      <c r="D416" s="203" t="s">
        <v>187</v>
      </c>
      <c r="E416" s="204" t="s">
        <v>1</v>
      </c>
      <c r="F416" s="205" t="s">
        <v>106</v>
      </c>
      <c r="G416" s="13"/>
      <c r="H416" s="206">
        <v>21.254999999999999</v>
      </c>
      <c r="I416" s="207"/>
      <c r="J416" s="13"/>
      <c r="K416" s="13"/>
      <c r="L416" s="202"/>
      <c r="M416" s="208"/>
      <c r="N416" s="209"/>
      <c r="O416" s="209"/>
      <c r="P416" s="209"/>
      <c r="Q416" s="209"/>
      <c r="R416" s="209"/>
      <c r="S416" s="209"/>
      <c r="T416" s="210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04" t="s">
        <v>187</v>
      </c>
      <c r="AU416" s="204" t="s">
        <v>87</v>
      </c>
      <c r="AV416" s="13" t="s">
        <v>87</v>
      </c>
      <c r="AW416" s="13" t="s">
        <v>35</v>
      </c>
      <c r="AX416" s="13" t="s">
        <v>79</v>
      </c>
      <c r="AY416" s="204" t="s">
        <v>179</v>
      </c>
    </row>
    <row r="417" s="14" customFormat="1">
      <c r="A417" s="14"/>
      <c r="B417" s="211"/>
      <c r="C417" s="14"/>
      <c r="D417" s="203" t="s">
        <v>187</v>
      </c>
      <c r="E417" s="212" t="s">
        <v>1</v>
      </c>
      <c r="F417" s="213" t="s">
        <v>190</v>
      </c>
      <c r="G417" s="14"/>
      <c r="H417" s="214">
        <v>77.326999999999998</v>
      </c>
      <c r="I417" s="215"/>
      <c r="J417" s="14"/>
      <c r="K417" s="14"/>
      <c r="L417" s="211"/>
      <c r="M417" s="216"/>
      <c r="N417" s="217"/>
      <c r="O417" s="217"/>
      <c r="P417" s="217"/>
      <c r="Q417" s="217"/>
      <c r="R417" s="217"/>
      <c r="S417" s="217"/>
      <c r="T417" s="218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12" t="s">
        <v>187</v>
      </c>
      <c r="AU417" s="212" t="s">
        <v>87</v>
      </c>
      <c r="AV417" s="14" t="s">
        <v>90</v>
      </c>
      <c r="AW417" s="14" t="s">
        <v>35</v>
      </c>
      <c r="AX417" s="14" t="s">
        <v>8</v>
      </c>
      <c r="AY417" s="212" t="s">
        <v>179</v>
      </c>
    </row>
    <row r="418" s="2" customFormat="1" ht="24" customHeight="1">
      <c r="A418" s="37"/>
      <c r="B418" s="188"/>
      <c r="C418" s="227" t="s">
        <v>691</v>
      </c>
      <c r="D418" s="227" t="s">
        <v>246</v>
      </c>
      <c r="E418" s="228" t="s">
        <v>436</v>
      </c>
      <c r="F418" s="229" t="s">
        <v>437</v>
      </c>
      <c r="G418" s="230" t="s">
        <v>214</v>
      </c>
      <c r="H418" s="231">
        <v>57.192999999999998</v>
      </c>
      <c r="I418" s="232"/>
      <c r="J418" s="233">
        <f>ROUND(I418*H418,0)</f>
        <v>0</v>
      </c>
      <c r="K418" s="229" t="s">
        <v>185</v>
      </c>
      <c r="L418" s="234"/>
      <c r="M418" s="235" t="s">
        <v>1</v>
      </c>
      <c r="N418" s="236" t="s">
        <v>44</v>
      </c>
      <c r="O418" s="76"/>
      <c r="P418" s="198">
        <f>O418*H418</f>
        <v>0</v>
      </c>
      <c r="Q418" s="198">
        <v>0.0060000000000000001</v>
      </c>
      <c r="R418" s="198">
        <f>Q418*H418</f>
        <v>0.34315800000000002</v>
      </c>
      <c r="S418" s="198">
        <v>0</v>
      </c>
      <c r="T418" s="199">
        <f>S418*H418</f>
        <v>0</v>
      </c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R418" s="200" t="s">
        <v>354</v>
      </c>
      <c r="AT418" s="200" t="s">
        <v>246</v>
      </c>
      <c r="AU418" s="200" t="s">
        <v>87</v>
      </c>
      <c r="AY418" s="18" t="s">
        <v>179</v>
      </c>
      <c r="BE418" s="201">
        <f>IF(N418="základní",J418,0)</f>
        <v>0</v>
      </c>
      <c r="BF418" s="201">
        <f>IF(N418="snížená",J418,0)</f>
        <v>0</v>
      </c>
      <c r="BG418" s="201">
        <f>IF(N418="zákl. přenesená",J418,0)</f>
        <v>0</v>
      </c>
      <c r="BH418" s="201">
        <f>IF(N418="sníž. přenesená",J418,0)</f>
        <v>0</v>
      </c>
      <c r="BI418" s="201">
        <f>IF(N418="nulová",J418,0)</f>
        <v>0</v>
      </c>
      <c r="BJ418" s="18" t="s">
        <v>8</v>
      </c>
      <c r="BK418" s="201">
        <f>ROUND(I418*H418,0)</f>
        <v>0</v>
      </c>
      <c r="BL418" s="18" t="s">
        <v>275</v>
      </c>
      <c r="BM418" s="200" t="s">
        <v>692</v>
      </c>
    </row>
    <row r="419" s="13" customFormat="1">
      <c r="A419" s="13"/>
      <c r="B419" s="202"/>
      <c r="C419" s="13"/>
      <c r="D419" s="203" t="s">
        <v>187</v>
      </c>
      <c r="E419" s="204" t="s">
        <v>1</v>
      </c>
      <c r="F419" s="205" t="s">
        <v>693</v>
      </c>
      <c r="G419" s="13"/>
      <c r="H419" s="206">
        <v>57.192999999999998</v>
      </c>
      <c r="I419" s="207"/>
      <c r="J419" s="13"/>
      <c r="K419" s="13"/>
      <c r="L419" s="202"/>
      <c r="M419" s="208"/>
      <c r="N419" s="209"/>
      <c r="O419" s="209"/>
      <c r="P419" s="209"/>
      <c r="Q419" s="209"/>
      <c r="R419" s="209"/>
      <c r="S419" s="209"/>
      <c r="T419" s="210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04" t="s">
        <v>187</v>
      </c>
      <c r="AU419" s="204" t="s">
        <v>87</v>
      </c>
      <c r="AV419" s="13" t="s">
        <v>87</v>
      </c>
      <c r="AW419" s="13" t="s">
        <v>35</v>
      </c>
      <c r="AX419" s="13" t="s">
        <v>8</v>
      </c>
      <c r="AY419" s="204" t="s">
        <v>179</v>
      </c>
    </row>
    <row r="420" s="2" customFormat="1" ht="24" customHeight="1">
      <c r="A420" s="37"/>
      <c r="B420" s="188"/>
      <c r="C420" s="227" t="s">
        <v>694</v>
      </c>
      <c r="D420" s="227" t="s">
        <v>246</v>
      </c>
      <c r="E420" s="228" t="s">
        <v>695</v>
      </c>
      <c r="F420" s="229" t="s">
        <v>696</v>
      </c>
      <c r="G420" s="230" t="s">
        <v>214</v>
      </c>
      <c r="H420" s="231">
        <v>21.68</v>
      </c>
      <c r="I420" s="232"/>
      <c r="J420" s="233">
        <f>ROUND(I420*H420,0)</f>
        <v>0</v>
      </c>
      <c r="K420" s="229" t="s">
        <v>185</v>
      </c>
      <c r="L420" s="234"/>
      <c r="M420" s="235" t="s">
        <v>1</v>
      </c>
      <c r="N420" s="236" t="s">
        <v>44</v>
      </c>
      <c r="O420" s="76"/>
      <c r="P420" s="198">
        <f>O420*H420</f>
        <v>0</v>
      </c>
      <c r="Q420" s="198">
        <v>0.0020999999999999999</v>
      </c>
      <c r="R420" s="198">
        <f>Q420*H420</f>
        <v>0.045527999999999999</v>
      </c>
      <c r="S420" s="198">
        <v>0</v>
      </c>
      <c r="T420" s="199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200" t="s">
        <v>354</v>
      </c>
      <c r="AT420" s="200" t="s">
        <v>246</v>
      </c>
      <c r="AU420" s="200" t="s">
        <v>87</v>
      </c>
      <c r="AY420" s="18" t="s">
        <v>179</v>
      </c>
      <c r="BE420" s="201">
        <f>IF(N420="základní",J420,0)</f>
        <v>0</v>
      </c>
      <c r="BF420" s="201">
        <f>IF(N420="snížená",J420,0)</f>
        <v>0</v>
      </c>
      <c r="BG420" s="201">
        <f>IF(N420="zákl. přenesená",J420,0)</f>
        <v>0</v>
      </c>
      <c r="BH420" s="201">
        <f>IF(N420="sníž. přenesená",J420,0)</f>
        <v>0</v>
      </c>
      <c r="BI420" s="201">
        <f>IF(N420="nulová",J420,0)</f>
        <v>0</v>
      </c>
      <c r="BJ420" s="18" t="s">
        <v>8</v>
      </c>
      <c r="BK420" s="201">
        <f>ROUND(I420*H420,0)</f>
        <v>0</v>
      </c>
      <c r="BL420" s="18" t="s">
        <v>275</v>
      </c>
      <c r="BM420" s="200" t="s">
        <v>697</v>
      </c>
    </row>
    <row r="421" s="13" customFormat="1">
      <c r="A421" s="13"/>
      <c r="B421" s="202"/>
      <c r="C421" s="13"/>
      <c r="D421" s="203" t="s">
        <v>187</v>
      </c>
      <c r="E421" s="204" t="s">
        <v>1</v>
      </c>
      <c r="F421" s="205" t="s">
        <v>698</v>
      </c>
      <c r="G421" s="13"/>
      <c r="H421" s="206">
        <v>21.68</v>
      </c>
      <c r="I421" s="207"/>
      <c r="J421" s="13"/>
      <c r="K421" s="13"/>
      <c r="L421" s="202"/>
      <c r="M421" s="208"/>
      <c r="N421" s="209"/>
      <c r="O421" s="209"/>
      <c r="P421" s="209"/>
      <c r="Q421" s="209"/>
      <c r="R421" s="209"/>
      <c r="S421" s="209"/>
      <c r="T421" s="210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04" t="s">
        <v>187</v>
      </c>
      <c r="AU421" s="204" t="s">
        <v>87</v>
      </c>
      <c r="AV421" s="13" t="s">
        <v>87</v>
      </c>
      <c r="AW421" s="13" t="s">
        <v>35</v>
      </c>
      <c r="AX421" s="13" t="s">
        <v>8</v>
      </c>
      <c r="AY421" s="204" t="s">
        <v>179</v>
      </c>
    </row>
    <row r="422" s="2" customFormat="1" ht="24" customHeight="1">
      <c r="A422" s="37"/>
      <c r="B422" s="188"/>
      <c r="C422" s="189" t="s">
        <v>26</v>
      </c>
      <c r="D422" s="189" t="s">
        <v>181</v>
      </c>
      <c r="E422" s="190" t="s">
        <v>699</v>
      </c>
      <c r="F422" s="191" t="s">
        <v>700</v>
      </c>
      <c r="G422" s="192" t="s">
        <v>214</v>
      </c>
      <c r="H422" s="193">
        <v>181.47499999999999</v>
      </c>
      <c r="I422" s="194"/>
      <c r="J422" s="195">
        <f>ROUND(I422*H422,0)</f>
        <v>0</v>
      </c>
      <c r="K422" s="191" t="s">
        <v>185</v>
      </c>
      <c r="L422" s="38"/>
      <c r="M422" s="196" t="s">
        <v>1</v>
      </c>
      <c r="N422" s="197" t="s">
        <v>44</v>
      </c>
      <c r="O422" s="76"/>
      <c r="P422" s="198">
        <f>O422*H422</f>
        <v>0</v>
      </c>
      <c r="Q422" s="198">
        <v>0.016944500000000001</v>
      </c>
      <c r="R422" s="198">
        <f>Q422*H422</f>
        <v>3.0750031375</v>
      </c>
      <c r="S422" s="198">
        <v>0</v>
      </c>
      <c r="T422" s="199">
        <f>S422*H422</f>
        <v>0</v>
      </c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R422" s="200" t="s">
        <v>275</v>
      </c>
      <c r="AT422" s="200" t="s">
        <v>181</v>
      </c>
      <c r="AU422" s="200" t="s">
        <v>87</v>
      </c>
      <c r="AY422" s="18" t="s">
        <v>179</v>
      </c>
      <c r="BE422" s="201">
        <f>IF(N422="základní",J422,0)</f>
        <v>0</v>
      </c>
      <c r="BF422" s="201">
        <f>IF(N422="snížená",J422,0)</f>
        <v>0</v>
      </c>
      <c r="BG422" s="201">
        <f>IF(N422="zákl. přenesená",J422,0)</f>
        <v>0</v>
      </c>
      <c r="BH422" s="201">
        <f>IF(N422="sníž. přenesená",J422,0)</f>
        <v>0</v>
      </c>
      <c r="BI422" s="201">
        <f>IF(N422="nulová",J422,0)</f>
        <v>0</v>
      </c>
      <c r="BJ422" s="18" t="s">
        <v>8</v>
      </c>
      <c r="BK422" s="201">
        <f>ROUND(I422*H422,0)</f>
        <v>0</v>
      </c>
      <c r="BL422" s="18" t="s">
        <v>275</v>
      </c>
      <c r="BM422" s="200" t="s">
        <v>701</v>
      </c>
    </row>
    <row r="423" s="13" customFormat="1">
      <c r="A423" s="13"/>
      <c r="B423" s="202"/>
      <c r="C423" s="13"/>
      <c r="D423" s="203" t="s">
        <v>187</v>
      </c>
      <c r="E423" s="204" t="s">
        <v>1</v>
      </c>
      <c r="F423" s="205" t="s">
        <v>702</v>
      </c>
      <c r="G423" s="13"/>
      <c r="H423" s="206">
        <v>14.24</v>
      </c>
      <c r="I423" s="207"/>
      <c r="J423" s="13"/>
      <c r="K423" s="13"/>
      <c r="L423" s="202"/>
      <c r="M423" s="208"/>
      <c r="N423" s="209"/>
      <c r="O423" s="209"/>
      <c r="P423" s="209"/>
      <c r="Q423" s="209"/>
      <c r="R423" s="209"/>
      <c r="S423" s="209"/>
      <c r="T423" s="210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04" t="s">
        <v>187</v>
      </c>
      <c r="AU423" s="204" t="s">
        <v>87</v>
      </c>
      <c r="AV423" s="13" t="s">
        <v>87</v>
      </c>
      <c r="AW423" s="13" t="s">
        <v>35</v>
      </c>
      <c r="AX423" s="13" t="s">
        <v>79</v>
      </c>
      <c r="AY423" s="204" t="s">
        <v>179</v>
      </c>
    </row>
    <row r="424" s="13" customFormat="1">
      <c r="A424" s="13"/>
      <c r="B424" s="202"/>
      <c r="C424" s="13"/>
      <c r="D424" s="203" t="s">
        <v>187</v>
      </c>
      <c r="E424" s="204" t="s">
        <v>1</v>
      </c>
      <c r="F424" s="205" t="s">
        <v>703</v>
      </c>
      <c r="G424" s="13"/>
      <c r="H424" s="206">
        <v>65.875</v>
      </c>
      <c r="I424" s="207"/>
      <c r="J424" s="13"/>
      <c r="K424" s="13"/>
      <c r="L424" s="202"/>
      <c r="M424" s="208"/>
      <c r="N424" s="209"/>
      <c r="O424" s="209"/>
      <c r="P424" s="209"/>
      <c r="Q424" s="209"/>
      <c r="R424" s="209"/>
      <c r="S424" s="209"/>
      <c r="T424" s="210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04" t="s">
        <v>187</v>
      </c>
      <c r="AU424" s="204" t="s">
        <v>87</v>
      </c>
      <c r="AV424" s="13" t="s">
        <v>87</v>
      </c>
      <c r="AW424" s="13" t="s">
        <v>35</v>
      </c>
      <c r="AX424" s="13" t="s">
        <v>79</v>
      </c>
      <c r="AY424" s="204" t="s">
        <v>179</v>
      </c>
    </row>
    <row r="425" s="13" customFormat="1">
      <c r="A425" s="13"/>
      <c r="B425" s="202"/>
      <c r="C425" s="13"/>
      <c r="D425" s="203" t="s">
        <v>187</v>
      </c>
      <c r="E425" s="204" t="s">
        <v>1</v>
      </c>
      <c r="F425" s="205" t="s">
        <v>704</v>
      </c>
      <c r="G425" s="13"/>
      <c r="H425" s="206">
        <v>7.6500000000000004</v>
      </c>
      <c r="I425" s="207"/>
      <c r="J425" s="13"/>
      <c r="K425" s="13"/>
      <c r="L425" s="202"/>
      <c r="M425" s="208"/>
      <c r="N425" s="209"/>
      <c r="O425" s="209"/>
      <c r="P425" s="209"/>
      <c r="Q425" s="209"/>
      <c r="R425" s="209"/>
      <c r="S425" s="209"/>
      <c r="T425" s="210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04" t="s">
        <v>187</v>
      </c>
      <c r="AU425" s="204" t="s">
        <v>87</v>
      </c>
      <c r="AV425" s="13" t="s">
        <v>87</v>
      </c>
      <c r="AW425" s="13" t="s">
        <v>35</v>
      </c>
      <c r="AX425" s="13" t="s">
        <v>79</v>
      </c>
      <c r="AY425" s="204" t="s">
        <v>179</v>
      </c>
    </row>
    <row r="426" s="13" customFormat="1">
      <c r="A426" s="13"/>
      <c r="B426" s="202"/>
      <c r="C426" s="13"/>
      <c r="D426" s="203" t="s">
        <v>187</v>
      </c>
      <c r="E426" s="204" t="s">
        <v>1</v>
      </c>
      <c r="F426" s="205" t="s">
        <v>705</v>
      </c>
      <c r="G426" s="13"/>
      <c r="H426" s="206">
        <v>79.230000000000004</v>
      </c>
      <c r="I426" s="207"/>
      <c r="J426" s="13"/>
      <c r="K426" s="13"/>
      <c r="L426" s="202"/>
      <c r="M426" s="208"/>
      <c r="N426" s="209"/>
      <c r="O426" s="209"/>
      <c r="P426" s="209"/>
      <c r="Q426" s="209"/>
      <c r="R426" s="209"/>
      <c r="S426" s="209"/>
      <c r="T426" s="210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04" t="s">
        <v>187</v>
      </c>
      <c r="AU426" s="204" t="s">
        <v>87</v>
      </c>
      <c r="AV426" s="13" t="s">
        <v>87</v>
      </c>
      <c r="AW426" s="13" t="s">
        <v>35</v>
      </c>
      <c r="AX426" s="13" t="s">
        <v>79</v>
      </c>
      <c r="AY426" s="204" t="s">
        <v>179</v>
      </c>
    </row>
    <row r="427" s="13" customFormat="1">
      <c r="A427" s="13"/>
      <c r="B427" s="202"/>
      <c r="C427" s="13"/>
      <c r="D427" s="203" t="s">
        <v>187</v>
      </c>
      <c r="E427" s="204" t="s">
        <v>1</v>
      </c>
      <c r="F427" s="205" t="s">
        <v>706</v>
      </c>
      <c r="G427" s="13"/>
      <c r="H427" s="206">
        <v>6.0800000000000001</v>
      </c>
      <c r="I427" s="207"/>
      <c r="J427" s="13"/>
      <c r="K427" s="13"/>
      <c r="L427" s="202"/>
      <c r="M427" s="208"/>
      <c r="N427" s="209"/>
      <c r="O427" s="209"/>
      <c r="P427" s="209"/>
      <c r="Q427" s="209"/>
      <c r="R427" s="209"/>
      <c r="S427" s="209"/>
      <c r="T427" s="210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04" t="s">
        <v>187</v>
      </c>
      <c r="AU427" s="204" t="s">
        <v>87</v>
      </c>
      <c r="AV427" s="13" t="s">
        <v>87</v>
      </c>
      <c r="AW427" s="13" t="s">
        <v>35</v>
      </c>
      <c r="AX427" s="13" t="s">
        <v>79</v>
      </c>
      <c r="AY427" s="204" t="s">
        <v>179</v>
      </c>
    </row>
    <row r="428" s="14" customFormat="1">
      <c r="A428" s="14"/>
      <c r="B428" s="211"/>
      <c r="C428" s="14"/>
      <c r="D428" s="203" t="s">
        <v>187</v>
      </c>
      <c r="E428" s="212" t="s">
        <v>109</v>
      </c>
      <c r="F428" s="213" t="s">
        <v>707</v>
      </c>
      <c r="G428" s="14"/>
      <c r="H428" s="214">
        <v>173.07499999999999</v>
      </c>
      <c r="I428" s="215"/>
      <c r="J428" s="14"/>
      <c r="K428" s="14"/>
      <c r="L428" s="211"/>
      <c r="M428" s="216"/>
      <c r="N428" s="217"/>
      <c r="O428" s="217"/>
      <c r="P428" s="217"/>
      <c r="Q428" s="217"/>
      <c r="R428" s="217"/>
      <c r="S428" s="217"/>
      <c r="T428" s="218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12" t="s">
        <v>187</v>
      </c>
      <c r="AU428" s="212" t="s">
        <v>87</v>
      </c>
      <c r="AV428" s="14" t="s">
        <v>90</v>
      </c>
      <c r="AW428" s="14" t="s">
        <v>35</v>
      </c>
      <c r="AX428" s="14" t="s">
        <v>79</v>
      </c>
      <c r="AY428" s="212" t="s">
        <v>179</v>
      </c>
    </row>
    <row r="429" s="13" customFormat="1">
      <c r="A429" s="13"/>
      <c r="B429" s="202"/>
      <c r="C429" s="13"/>
      <c r="D429" s="203" t="s">
        <v>187</v>
      </c>
      <c r="E429" s="204" t="s">
        <v>1</v>
      </c>
      <c r="F429" s="205" t="s">
        <v>708</v>
      </c>
      <c r="G429" s="13"/>
      <c r="H429" s="206">
        <v>8.4000000000000004</v>
      </c>
      <c r="I429" s="207"/>
      <c r="J429" s="13"/>
      <c r="K429" s="13"/>
      <c r="L429" s="202"/>
      <c r="M429" s="208"/>
      <c r="N429" s="209"/>
      <c r="O429" s="209"/>
      <c r="P429" s="209"/>
      <c r="Q429" s="209"/>
      <c r="R429" s="209"/>
      <c r="S429" s="209"/>
      <c r="T429" s="210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04" t="s">
        <v>187</v>
      </c>
      <c r="AU429" s="204" t="s">
        <v>87</v>
      </c>
      <c r="AV429" s="13" t="s">
        <v>87</v>
      </c>
      <c r="AW429" s="13" t="s">
        <v>35</v>
      </c>
      <c r="AX429" s="13" t="s">
        <v>79</v>
      </c>
      <c r="AY429" s="204" t="s">
        <v>179</v>
      </c>
    </row>
    <row r="430" s="14" customFormat="1">
      <c r="A430" s="14"/>
      <c r="B430" s="211"/>
      <c r="C430" s="14"/>
      <c r="D430" s="203" t="s">
        <v>187</v>
      </c>
      <c r="E430" s="212" t="s">
        <v>112</v>
      </c>
      <c r="F430" s="213" t="s">
        <v>709</v>
      </c>
      <c r="G430" s="14"/>
      <c r="H430" s="214">
        <v>8.4000000000000004</v>
      </c>
      <c r="I430" s="215"/>
      <c r="J430" s="14"/>
      <c r="K430" s="14"/>
      <c r="L430" s="211"/>
      <c r="M430" s="216"/>
      <c r="N430" s="217"/>
      <c r="O430" s="217"/>
      <c r="P430" s="217"/>
      <c r="Q430" s="217"/>
      <c r="R430" s="217"/>
      <c r="S430" s="217"/>
      <c r="T430" s="218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12" t="s">
        <v>187</v>
      </c>
      <c r="AU430" s="212" t="s">
        <v>87</v>
      </c>
      <c r="AV430" s="14" t="s">
        <v>90</v>
      </c>
      <c r="AW430" s="14" t="s">
        <v>35</v>
      </c>
      <c r="AX430" s="14" t="s">
        <v>79</v>
      </c>
      <c r="AY430" s="212" t="s">
        <v>179</v>
      </c>
    </row>
    <row r="431" s="15" customFormat="1">
      <c r="A431" s="15"/>
      <c r="B431" s="219"/>
      <c r="C431" s="15"/>
      <c r="D431" s="203" t="s">
        <v>187</v>
      </c>
      <c r="E431" s="220" t="s">
        <v>1</v>
      </c>
      <c r="F431" s="221" t="s">
        <v>210</v>
      </c>
      <c r="G431" s="15"/>
      <c r="H431" s="222">
        <v>181.47499999999999</v>
      </c>
      <c r="I431" s="223"/>
      <c r="J431" s="15"/>
      <c r="K431" s="15"/>
      <c r="L431" s="219"/>
      <c r="M431" s="224"/>
      <c r="N431" s="225"/>
      <c r="O431" s="225"/>
      <c r="P431" s="225"/>
      <c r="Q431" s="225"/>
      <c r="R431" s="225"/>
      <c r="S431" s="225"/>
      <c r="T431" s="226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20" t="s">
        <v>187</v>
      </c>
      <c r="AU431" s="220" t="s">
        <v>87</v>
      </c>
      <c r="AV431" s="15" t="s">
        <v>93</v>
      </c>
      <c r="AW431" s="15" t="s">
        <v>35</v>
      </c>
      <c r="AX431" s="15" t="s">
        <v>8</v>
      </c>
      <c r="AY431" s="220" t="s">
        <v>179</v>
      </c>
    </row>
    <row r="432" s="2" customFormat="1" ht="24" customHeight="1">
      <c r="A432" s="37"/>
      <c r="B432" s="188"/>
      <c r="C432" s="189" t="s">
        <v>710</v>
      </c>
      <c r="D432" s="189" t="s">
        <v>181</v>
      </c>
      <c r="E432" s="190" t="s">
        <v>711</v>
      </c>
      <c r="F432" s="191" t="s">
        <v>712</v>
      </c>
      <c r="G432" s="192" t="s">
        <v>214</v>
      </c>
      <c r="H432" s="193">
        <v>130.368</v>
      </c>
      <c r="I432" s="194"/>
      <c r="J432" s="195">
        <f>ROUND(I432*H432,0)</f>
        <v>0</v>
      </c>
      <c r="K432" s="191" t="s">
        <v>185</v>
      </c>
      <c r="L432" s="38"/>
      <c r="M432" s="196" t="s">
        <v>1</v>
      </c>
      <c r="N432" s="197" t="s">
        <v>44</v>
      </c>
      <c r="O432" s="76"/>
      <c r="P432" s="198">
        <f>O432*H432</f>
        <v>0</v>
      </c>
      <c r="Q432" s="198">
        <v>0.020004500000000001</v>
      </c>
      <c r="R432" s="198">
        <f>Q432*H432</f>
        <v>2.6079466560000002</v>
      </c>
      <c r="S432" s="198">
        <v>0</v>
      </c>
      <c r="T432" s="199">
        <f>S432*H432</f>
        <v>0</v>
      </c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R432" s="200" t="s">
        <v>275</v>
      </c>
      <c r="AT432" s="200" t="s">
        <v>181</v>
      </c>
      <c r="AU432" s="200" t="s">
        <v>87</v>
      </c>
      <c r="AY432" s="18" t="s">
        <v>179</v>
      </c>
      <c r="BE432" s="201">
        <f>IF(N432="základní",J432,0)</f>
        <v>0</v>
      </c>
      <c r="BF432" s="201">
        <f>IF(N432="snížená",J432,0)</f>
        <v>0</v>
      </c>
      <c r="BG432" s="201">
        <f>IF(N432="zákl. přenesená",J432,0)</f>
        <v>0</v>
      </c>
      <c r="BH432" s="201">
        <f>IF(N432="sníž. přenesená",J432,0)</f>
        <v>0</v>
      </c>
      <c r="BI432" s="201">
        <f>IF(N432="nulová",J432,0)</f>
        <v>0</v>
      </c>
      <c r="BJ432" s="18" t="s">
        <v>8</v>
      </c>
      <c r="BK432" s="201">
        <f>ROUND(I432*H432,0)</f>
        <v>0</v>
      </c>
      <c r="BL432" s="18" t="s">
        <v>275</v>
      </c>
      <c r="BM432" s="200" t="s">
        <v>713</v>
      </c>
    </row>
    <row r="433" s="13" customFormat="1">
      <c r="A433" s="13"/>
      <c r="B433" s="202"/>
      <c r="C433" s="13"/>
      <c r="D433" s="203" t="s">
        <v>187</v>
      </c>
      <c r="E433" s="204" t="s">
        <v>1</v>
      </c>
      <c r="F433" s="205" t="s">
        <v>714</v>
      </c>
      <c r="G433" s="13"/>
      <c r="H433" s="206">
        <v>130.368</v>
      </c>
      <c r="I433" s="207"/>
      <c r="J433" s="13"/>
      <c r="K433" s="13"/>
      <c r="L433" s="202"/>
      <c r="M433" s="208"/>
      <c r="N433" s="209"/>
      <c r="O433" s="209"/>
      <c r="P433" s="209"/>
      <c r="Q433" s="209"/>
      <c r="R433" s="209"/>
      <c r="S433" s="209"/>
      <c r="T433" s="210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04" t="s">
        <v>187</v>
      </c>
      <c r="AU433" s="204" t="s">
        <v>87</v>
      </c>
      <c r="AV433" s="13" t="s">
        <v>87</v>
      </c>
      <c r="AW433" s="13" t="s">
        <v>35</v>
      </c>
      <c r="AX433" s="13" t="s">
        <v>79</v>
      </c>
      <c r="AY433" s="204" t="s">
        <v>179</v>
      </c>
    </row>
    <row r="434" s="14" customFormat="1">
      <c r="A434" s="14"/>
      <c r="B434" s="211"/>
      <c r="C434" s="14"/>
      <c r="D434" s="203" t="s">
        <v>187</v>
      </c>
      <c r="E434" s="212" t="s">
        <v>116</v>
      </c>
      <c r="F434" s="213" t="s">
        <v>715</v>
      </c>
      <c r="G434" s="14"/>
      <c r="H434" s="214">
        <v>130.368</v>
      </c>
      <c r="I434" s="215"/>
      <c r="J434" s="14"/>
      <c r="K434" s="14"/>
      <c r="L434" s="211"/>
      <c r="M434" s="216"/>
      <c r="N434" s="217"/>
      <c r="O434" s="217"/>
      <c r="P434" s="217"/>
      <c r="Q434" s="217"/>
      <c r="R434" s="217"/>
      <c r="S434" s="217"/>
      <c r="T434" s="218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12" t="s">
        <v>187</v>
      </c>
      <c r="AU434" s="212" t="s">
        <v>87</v>
      </c>
      <c r="AV434" s="14" t="s">
        <v>90</v>
      </c>
      <c r="AW434" s="14" t="s">
        <v>35</v>
      </c>
      <c r="AX434" s="14" t="s">
        <v>8</v>
      </c>
      <c r="AY434" s="212" t="s">
        <v>179</v>
      </c>
    </row>
    <row r="435" s="2" customFormat="1" ht="24" customHeight="1">
      <c r="A435" s="37"/>
      <c r="B435" s="188"/>
      <c r="C435" s="189" t="s">
        <v>716</v>
      </c>
      <c r="D435" s="189" t="s">
        <v>181</v>
      </c>
      <c r="E435" s="190" t="s">
        <v>717</v>
      </c>
      <c r="F435" s="191" t="s">
        <v>718</v>
      </c>
      <c r="G435" s="192" t="s">
        <v>214</v>
      </c>
      <c r="H435" s="193">
        <v>173.07499999999999</v>
      </c>
      <c r="I435" s="194"/>
      <c r="J435" s="195">
        <f>ROUND(I435*H435,0)</f>
        <v>0</v>
      </c>
      <c r="K435" s="191" t="s">
        <v>185</v>
      </c>
      <c r="L435" s="38"/>
      <c r="M435" s="196" t="s">
        <v>1</v>
      </c>
      <c r="N435" s="197" t="s">
        <v>44</v>
      </c>
      <c r="O435" s="76"/>
      <c r="P435" s="198">
        <f>O435*H435</f>
        <v>0</v>
      </c>
      <c r="Q435" s="198">
        <v>7.5400000000000003E-05</v>
      </c>
      <c r="R435" s="198">
        <f>Q435*H435</f>
        <v>0.013049854999999999</v>
      </c>
      <c r="S435" s="198">
        <v>0</v>
      </c>
      <c r="T435" s="199">
        <f>S435*H435</f>
        <v>0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200" t="s">
        <v>275</v>
      </c>
      <c r="AT435" s="200" t="s">
        <v>181</v>
      </c>
      <c r="AU435" s="200" t="s">
        <v>87</v>
      </c>
      <c r="AY435" s="18" t="s">
        <v>179</v>
      </c>
      <c r="BE435" s="201">
        <f>IF(N435="základní",J435,0)</f>
        <v>0</v>
      </c>
      <c r="BF435" s="201">
        <f>IF(N435="snížená",J435,0)</f>
        <v>0</v>
      </c>
      <c r="BG435" s="201">
        <f>IF(N435="zákl. přenesená",J435,0)</f>
        <v>0</v>
      </c>
      <c r="BH435" s="201">
        <f>IF(N435="sníž. přenesená",J435,0)</f>
        <v>0</v>
      </c>
      <c r="BI435" s="201">
        <f>IF(N435="nulová",J435,0)</f>
        <v>0</v>
      </c>
      <c r="BJ435" s="18" t="s">
        <v>8</v>
      </c>
      <c r="BK435" s="201">
        <f>ROUND(I435*H435,0)</f>
        <v>0</v>
      </c>
      <c r="BL435" s="18" t="s">
        <v>275</v>
      </c>
      <c r="BM435" s="200" t="s">
        <v>719</v>
      </c>
    </row>
    <row r="436" s="13" customFormat="1">
      <c r="A436" s="13"/>
      <c r="B436" s="202"/>
      <c r="C436" s="13"/>
      <c r="D436" s="203" t="s">
        <v>187</v>
      </c>
      <c r="E436" s="204" t="s">
        <v>1</v>
      </c>
      <c r="F436" s="205" t="s">
        <v>109</v>
      </c>
      <c r="G436" s="13"/>
      <c r="H436" s="206">
        <v>173.07499999999999</v>
      </c>
      <c r="I436" s="207"/>
      <c r="J436" s="13"/>
      <c r="K436" s="13"/>
      <c r="L436" s="202"/>
      <c r="M436" s="208"/>
      <c r="N436" s="209"/>
      <c r="O436" s="209"/>
      <c r="P436" s="209"/>
      <c r="Q436" s="209"/>
      <c r="R436" s="209"/>
      <c r="S436" s="209"/>
      <c r="T436" s="210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04" t="s">
        <v>187</v>
      </c>
      <c r="AU436" s="204" t="s">
        <v>87</v>
      </c>
      <c r="AV436" s="13" t="s">
        <v>87</v>
      </c>
      <c r="AW436" s="13" t="s">
        <v>35</v>
      </c>
      <c r="AX436" s="13" t="s">
        <v>8</v>
      </c>
      <c r="AY436" s="204" t="s">
        <v>179</v>
      </c>
    </row>
    <row r="437" s="2" customFormat="1" ht="16.5" customHeight="1">
      <c r="A437" s="37"/>
      <c r="B437" s="188"/>
      <c r="C437" s="227" t="s">
        <v>720</v>
      </c>
      <c r="D437" s="227" t="s">
        <v>246</v>
      </c>
      <c r="E437" s="228" t="s">
        <v>721</v>
      </c>
      <c r="F437" s="229" t="s">
        <v>722</v>
      </c>
      <c r="G437" s="230" t="s">
        <v>184</v>
      </c>
      <c r="H437" s="231">
        <v>0.88300000000000001</v>
      </c>
      <c r="I437" s="232"/>
      <c r="J437" s="233">
        <f>ROUND(I437*H437,0)</f>
        <v>0</v>
      </c>
      <c r="K437" s="229" t="s">
        <v>185</v>
      </c>
      <c r="L437" s="234"/>
      <c r="M437" s="235" t="s">
        <v>1</v>
      </c>
      <c r="N437" s="236" t="s">
        <v>44</v>
      </c>
      <c r="O437" s="76"/>
      <c r="P437" s="198">
        <f>O437*H437</f>
        <v>0</v>
      </c>
      <c r="Q437" s="198">
        <v>0.55000000000000004</v>
      </c>
      <c r="R437" s="198">
        <f>Q437*H437</f>
        <v>0.48565000000000003</v>
      </c>
      <c r="S437" s="198">
        <v>0</v>
      </c>
      <c r="T437" s="199">
        <f>S437*H437</f>
        <v>0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200" t="s">
        <v>354</v>
      </c>
      <c r="AT437" s="200" t="s">
        <v>246</v>
      </c>
      <c r="AU437" s="200" t="s">
        <v>87</v>
      </c>
      <c r="AY437" s="18" t="s">
        <v>179</v>
      </c>
      <c r="BE437" s="201">
        <f>IF(N437="základní",J437,0)</f>
        <v>0</v>
      </c>
      <c r="BF437" s="201">
        <f>IF(N437="snížená",J437,0)</f>
        <v>0</v>
      </c>
      <c r="BG437" s="201">
        <f>IF(N437="zákl. přenesená",J437,0)</f>
        <v>0</v>
      </c>
      <c r="BH437" s="201">
        <f>IF(N437="sníž. přenesená",J437,0)</f>
        <v>0</v>
      </c>
      <c r="BI437" s="201">
        <f>IF(N437="nulová",J437,0)</f>
        <v>0</v>
      </c>
      <c r="BJ437" s="18" t="s">
        <v>8</v>
      </c>
      <c r="BK437" s="201">
        <f>ROUND(I437*H437,0)</f>
        <v>0</v>
      </c>
      <c r="BL437" s="18" t="s">
        <v>275</v>
      </c>
      <c r="BM437" s="200" t="s">
        <v>723</v>
      </c>
    </row>
    <row r="438" s="13" customFormat="1">
      <c r="A438" s="13"/>
      <c r="B438" s="202"/>
      <c r="C438" s="13"/>
      <c r="D438" s="203" t="s">
        <v>187</v>
      </c>
      <c r="E438" s="204" t="s">
        <v>1</v>
      </c>
      <c r="F438" s="205" t="s">
        <v>724</v>
      </c>
      <c r="G438" s="13"/>
      <c r="H438" s="206">
        <v>0.88300000000000001</v>
      </c>
      <c r="I438" s="207"/>
      <c r="J438" s="13"/>
      <c r="K438" s="13"/>
      <c r="L438" s="202"/>
      <c r="M438" s="208"/>
      <c r="N438" s="209"/>
      <c r="O438" s="209"/>
      <c r="P438" s="209"/>
      <c r="Q438" s="209"/>
      <c r="R438" s="209"/>
      <c r="S438" s="209"/>
      <c r="T438" s="210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04" t="s">
        <v>187</v>
      </c>
      <c r="AU438" s="204" t="s">
        <v>87</v>
      </c>
      <c r="AV438" s="13" t="s">
        <v>87</v>
      </c>
      <c r="AW438" s="13" t="s">
        <v>35</v>
      </c>
      <c r="AX438" s="13" t="s">
        <v>8</v>
      </c>
      <c r="AY438" s="204" t="s">
        <v>179</v>
      </c>
    </row>
    <row r="439" s="2" customFormat="1" ht="16.5" customHeight="1">
      <c r="A439" s="37"/>
      <c r="B439" s="188"/>
      <c r="C439" s="189" t="s">
        <v>725</v>
      </c>
      <c r="D439" s="189" t="s">
        <v>181</v>
      </c>
      <c r="E439" s="190" t="s">
        <v>726</v>
      </c>
      <c r="F439" s="191" t="s">
        <v>727</v>
      </c>
      <c r="G439" s="192" t="s">
        <v>214</v>
      </c>
      <c r="H439" s="193">
        <v>480.82299999999998</v>
      </c>
      <c r="I439" s="194"/>
      <c r="J439" s="195">
        <f>ROUND(I439*H439,0)</f>
        <v>0</v>
      </c>
      <c r="K439" s="191" t="s">
        <v>185</v>
      </c>
      <c r="L439" s="38"/>
      <c r="M439" s="196" t="s">
        <v>1</v>
      </c>
      <c r="N439" s="197" t="s">
        <v>44</v>
      </c>
      <c r="O439" s="76"/>
      <c r="P439" s="198">
        <f>O439*H439</f>
        <v>0</v>
      </c>
      <c r="Q439" s="198">
        <v>0.00010000000000000001</v>
      </c>
      <c r="R439" s="198">
        <f>Q439*H439</f>
        <v>0.048082300000000001</v>
      </c>
      <c r="S439" s="198">
        <v>0</v>
      </c>
      <c r="T439" s="199">
        <f>S439*H439</f>
        <v>0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200" t="s">
        <v>275</v>
      </c>
      <c r="AT439" s="200" t="s">
        <v>181</v>
      </c>
      <c r="AU439" s="200" t="s">
        <v>87</v>
      </c>
      <c r="AY439" s="18" t="s">
        <v>179</v>
      </c>
      <c r="BE439" s="201">
        <f>IF(N439="základní",J439,0)</f>
        <v>0</v>
      </c>
      <c r="BF439" s="201">
        <f>IF(N439="snížená",J439,0)</f>
        <v>0</v>
      </c>
      <c r="BG439" s="201">
        <f>IF(N439="zákl. přenesená",J439,0)</f>
        <v>0</v>
      </c>
      <c r="BH439" s="201">
        <f>IF(N439="sníž. přenesená",J439,0)</f>
        <v>0</v>
      </c>
      <c r="BI439" s="201">
        <f>IF(N439="nulová",J439,0)</f>
        <v>0</v>
      </c>
      <c r="BJ439" s="18" t="s">
        <v>8</v>
      </c>
      <c r="BK439" s="201">
        <f>ROUND(I439*H439,0)</f>
        <v>0</v>
      </c>
      <c r="BL439" s="18" t="s">
        <v>275</v>
      </c>
      <c r="BM439" s="200" t="s">
        <v>728</v>
      </c>
    </row>
    <row r="440" s="13" customFormat="1">
      <c r="A440" s="13"/>
      <c r="B440" s="202"/>
      <c r="C440" s="13"/>
      <c r="D440" s="203" t="s">
        <v>187</v>
      </c>
      <c r="E440" s="204" t="s">
        <v>1</v>
      </c>
      <c r="F440" s="205" t="s">
        <v>729</v>
      </c>
      <c r="G440" s="13"/>
      <c r="H440" s="206">
        <v>181.47499999999999</v>
      </c>
      <c r="I440" s="207"/>
      <c r="J440" s="13"/>
      <c r="K440" s="13"/>
      <c r="L440" s="202"/>
      <c r="M440" s="208"/>
      <c r="N440" s="209"/>
      <c r="O440" s="209"/>
      <c r="P440" s="209"/>
      <c r="Q440" s="209"/>
      <c r="R440" s="209"/>
      <c r="S440" s="209"/>
      <c r="T440" s="210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04" t="s">
        <v>187</v>
      </c>
      <c r="AU440" s="204" t="s">
        <v>87</v>
      </c>
      <c r="AV440" s="13" t="s">
        <v>87</v>
      </c>
      <c r="AW440" s="13" t="s">
        <v>35</v>
      </c>
      <c r="AX440" s="13" t="s">
        <v>79</v>
      </c>
      <c r="AY440" s="204" t="s">
        <v>179</v>
      </c>
    </row>
    <row r="441" s="13" customFormat="1">
      <c r="A441" s="13"/>
      <c r="B441" s="202"/>
      <c r="C441" s="13"/>
      <c r="D441" s="203" t="s">
        <v>187</v>
      </c>
      <c r="E441" s="204" t="s">
        <v>1</v>
      </c>
      <c r="F441" s="205" t="s">
        <v>116</v>
      </c>
      <c r="G441" s="13"/>
      <c r="H441" s="206">
        <v>130.368</v>
      </c>
      <c r="I441" s="207"/>
      <c r="J441" s="13"/>
      <c r="K441" s="13"/>
      <c r="L441" s="202"/>
      <c r="M441" s="208"/>
      <c r="N441" s="209"/>
      <c r="O441" s="209"/>
      <c r="P441" s="209"/>
      <c r="Q441" s="209"/>
      <c r="R441" s="209"/>
      <c r="S441" s="209"/>
      <c r="T441" s="210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04" t="s">
        <v>187</v>
      </c>
      <c r="AU441" s="204" t="s">
        <v>87</v>
      </c>
      <c r="AV441" s="13" t="s">
        <v>87</v>
      </c>
      <c r="AW441" s="13" t="s">
        <v>35</v>
      </c>
      <c r="AX441" s="13" t="s">
        <v>79</v>
      </c>
      <c r="AY441" s="204" t="s">
        <v>179</v>
      </c>
    </row>
    <row r="442" s="13" customFormat="1">
      <c r="A442" s="13"/>
      <c r="B442" s="202"/>
      <c r="C442" s="13"/>
      <c r="D442" s="203" t="s">
        <v>187</v>
      </c>
      <c r="E442" s="204" t="s">
        <v>1</v>
      </c>
      <c r="F442" s="205" t="s">
        <v>730</v>
      </c>
      <c r="G442" s="13"/>
      <c r="H442" s="206">
        <v>40.979999999999997</v>
      </c>
      <c r="I442" s="207"/>
      <c r="J442" s="13"/>
      <c r="K442" s="13"/>
      <c r="L442" s="202"/>
      <c r="M442" s="208"/>
      <c r="N442" s="209"/>
      <c r="O442" s="209"/>
      <c r="P442" s="209"/>
      <c r="Q442" s="209"/>
      <c r="R442" s="209"/>
      <c r="S442" s="209"/>
      <c r="T442" s="210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04" t="s">
        <v>187</v>
      </c>
      <c r="AU442" s="204" t="s">
        <v>87</v>
      </c>
      <c r="AV442" s="13" t="s">
        <v>87</v>
      </c>
      <c r="AW442" s="13" t="s">
        <v>35</v>
      </c>
      <c r="AX442" s="13" t="s">
        <v>79</v>
      </c>
      <c r="AY442" s="204" t="s">
        <v>179</v>
      </c>
    </row>
    <row r="443" s="13" customFormat="1">
      <c r="A443" s="13"/>
      <c r="B443" s="202"/>
      <c r="C443" s="13"/>
      <c r="D443" s="203" t="s">
        <v>187</v>
      </c>
      <c r="E443" s="204" t="s">
        <v>1</v>
      </c>
      <c r="F443" s="205" t="s">
        <v>731</v>
      </c>
      <c r="G443" s="13"/>
      <c r="H443" s="206">
        <v>128</v>
      </c>
      <c r="I443" s="207"/>
      <c r="J443" s="13"/>
      <c r="K443" s="13"/>
      <c r="L443" s="202"/>
      <c r="M443" s="208"/>
      <c r="N443" s="209"/>
      <c r="O443" s="209"/>
      <c r="P443" s="209"/>
      <c r="Q443" s="209"/>
      <c r="R443" s="209"/>
      <c r="S443" s="209"/>
      <c r="T443" s="210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04" t="s">
        <v>187</v>
      </c>
      <c r="AU443" s="204" t="s">
        <v>87</v>
      </c>
      <c r="AV443" s="13" t="s">
        <v>87</v>
      </c>
      <c r="AW443" s="13" t="s">
        <v>35</v>
      </c>
      <c r="AX443" s="13" t="s">
        <v>79</v>
      </c>
      <c r="AY443" s="204" t="s">
        <v>179</v>
      </c>
    </row>
    <row r="444" s="14" customFormat="1">
      <c r="A444" s="14"/>
      <c r="B444" s="211"/>
      <c r="C444" s="14"/>
      <c r="D444" s="203" t="s">
        <v>187</v>
      </c>
      <c r="E444" s="212" t="s">
        <v>1</v>
      </c>
      <c r="F444" s="213" t="s">
        <v>190</v>
      </c>
      <c r="G444" s="14"/>
      <c r="H444" s="214">
        <v>480.82299999999998</v>
      </c>
      <c r="I444" s="215"/>
      <c r="J444" s="14"/>
      <c r="K444" s="14"/>
      <c r="L444" s="211"/>
      <c r="M444" s="216"/>
      <c r="N444" s="217"/>
      <c r="O444" s="217"/>
      <c r="P444" s="217"/>
      <c r="Q444" s="217"/>
      <c r="R444" s="217"/>
      <c r="S444" s="217"/>
      <c r="T444" s="218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12" t="s">
        <v>187</v>
      </c>
      <c r="AU444" s="212" t="s">
        <v>87</v>
      </c>
      <c r="AV444" s="14" t="s">
        <v>90</v>
      </c>
      <c r="AW444" s="14" t="s">
        <v>35</v>
      </c>
      <c r="AX444" s="14" t="s">
        <v>8</v>
      </c>
      <c r="AY444" s="212" t="s">
        <v>179</v>
      </c>
    </row>
    <row r="445" s="2" customFormat="1" ht="16.5" customHeight="1">
      <c r="A445" s="37"/>
      <c r="B445" s="188"/>
      <c r="C445" s="189" t="s">
        <v>732</v>
      </c>
      <c r="D445" s="189" t="s">
        <v>181</v>
      </c>
      <c r="E445" s="190" t="s">
        <v>733</v>
      </c>
      <c r="F445" s="191" t="s">
        <v>734</v>
      </c>
      <c r="G445" s="192" t="s">
        <v>214</v>
      </c>
      <c r="H445" s="193">
        <v>181.47499999999999</v>
      </c>
      <c r="I445" s="194"/>
      <c r="J445" s="195">
        <f>ROUND(I445*H445,0)</f>
        <v>0</v>
      </c>
      <c r="K445" s="191" t="s">
        <v>185</v>
      </c>
      <c r="L445" s="38"/>
      <c r="M445" s="196" t="s">
        <v>1</v>
      </c>
      <c r="N445" s="197" t="s">
        <v>44</v>
      </c>
      <c r="O445" s="76"/>
      <c r="P445" s="198">
        <f>O445*H445</f>
        <v>0</v>
      </c>
      <c r="Q445" s="198">
        <v>0</v>
      </c>
      <c r="R445" s="198">
        <f>Q445*H445</f>
        <v>0</v>
      </c>
      <c r="S445" s="198">
        <v>0</v>
      </c>
      <c r="T445" s="199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200" t="s">
        <v>275</v>
      </c>
      <c r="AT445" s="200" t="s">
        <v>181</v>
      </c>
      <c r="AU445" s="200" t="s">
        <v>87</v>
      </c>
      <c r="AY445" s="18" t="s">
        <v>179</v>
      </c>
      <c r="BE445" s="201">
        <f>IF(N445="základní",J445,0)</f>
        <v>0</v>
      </c>
      <c r="BF445" s="201">
        <f>IF(N445="snížená",J445,0)</f>
        <v>0</v>
      </c>
      <c r="BG445" s="201">
        <f>IF(N445="zákl. přenesená",J445,0)</f>
        <v>0</v>
      </c>
      <c r="BH445" s="201">
        <f>IF(N445="sníž. přenesená",J445,0)</f>
        <v>0</v>
      </c>
      <c r="BI445" s="201">
        <f>IF(N445="nulová",J445,0)</f>
        <v>0</v>
      </c>
      <c r="BJ445" s="18" t="s">
        <v>8</v>
      </c>
      <c r="BK445" s="201">
        <f>ROUND(I445*H445,0)</f>
        <v>0</v>
      </c>
      <c r="BL445" s="18" t="s">
        <v>275</v>
      </c>
      <c r="BM445" s="200" t="s">
        <v>735</v>
      </c>
    </row>
    <row r="446" s="13" customFormat="1">
      <c r="A446" s="13"/>
      <c r="B446" s="202"/>
      <c r="C446" s="13"/>
      <c r="D446" s="203" t="s">
        <v>187</v>
      </c>
      <c r="E446" s="204" t="s">
        <v>1</v>
      </c>
      <c r="F446" s="205" t="s">
        <v>729</v>
      </c>
      <c r="G446" s="13"/>
      <c r="H446" s="206">
        <v>181.47499999999999</v>
      </c>
      <c r="I446" s="207"/>
      <c r="J446" s="13"/>
      <c r="K446" s="13"/>
      <c r="L446" s="202"/>
      <c r="M446" s="208"/>
      <c r="N446" s="209"/>
      <c r="O446" s="209"/>
      <c r="P446" s="209"/>
      <c r="Q446" s="209"/>
      <c r="R446" s="209"/>
      <c r="S446" s="209"/>
      <c r="T446" s="210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04" t="s">
        <v>187</v>
      </c>
      <c r="AU446" s="204" t="s">
        <v>87</v>
      </c>
      <c r="AV446" s="13" t="s">
        <v>87</v>
      </c>
      <c r="AW446" s="13" t="s">
        <v>35</v>
      </c>
      <c r="AX446" s="13" t="s">
        <v>8</v>
      </c>
      <c r="AY446" s="204" t="s">
        <v>179</v>
      </c>
    </row>
    <row r="447" s="2" customFormat="1" ht="24" customHeight="1">
      <c r="A447" s="37"/>
      <c r="B447" s="188"/>
      <c r="C447" s="227" t="s">
        <v>736</v>
      </c>
      <c r="D447" s="227" t="s">
        <v>246</v>
      </c>
      <c r="E447" s="228" t="s">
        <v>648</v>
      </c>
      <c r="F447" s="229" t="s">
        <v>649</v>
      </c>
      <c r="G447" s="230" t="s">
        <v>214</v>
      </c>
      <c r="H447" s="231">
        <v>199.62299999999999</v>
      </c>
      <c r="I447" s="232"/>
      <c r="J447" s="233">
        <f>ROUND(I447*H447,0)</f>
        <v>0</v>
      </c>
      <c r="K447" s="229" t="s">
        <v>185</v>
      </c>
      <c r="L447" s="234"/>
      <c r="M447" s="235" t="s">
        <v>1</v>
      </c>
      <c r="N447" s="236" t="s">
        <v>44</v>
      </c>
      <c r="O447" s="76"/>
      <c r="P447" s="198">
        <f>O447*H447</f>
        <v>0</v>
      </c>
      <c r="Q447" s="198">
        <v>0.00017000000000000001</v>
      </c>
      <c r="R447" s="198">
        <f>Q447*H447</f>
        <v>0.03393591</v>
      </c>
      <c r="S447" s="198">
        <v>0</v>
      </c>
      <c r="T447" s="199">
        <f>S447*H447</f>
        <v>0</v>
      </c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R447" s="200" t="s">
        <v>354</v>
      </c>
      <c r="AT447" s="200" t="s">
        <v>246</v>
      </c>
      <c r="AU447" s="200" t="s">
        <v>87</v>
      </c>
      <c r="AY447" s="18" t="s">
        <v>179</v>
      </c>
      <c r="BE447" s="201">
        <f>IF(N447="základní",J447,0)</f>
        <v>0</v>
      </c>
      <c r="BF447" s="201">
        <f>IF(N447="snížená",J447,0)</f>
        <v>0</v>
      </c>
      <c r="BG447" s="201">
        <f>IF(N447="zákl. přenesená",J447,0)</f>
        <v>0</v>
      </c>
      <c r="BH447" s="201">
        <f>IF(N447="sníž. přenesená",J447,0)</f>
        <v>0</v>
      </c>
      <c r="BI447" s="201">
        <f>IF(N447="nulová",J447,0)</f>
        <v>0</v>
      </c>
      <c r="BJ447" s="18" t="s">
        <v>8</v>
      </c>
      <c r="BK447" s="201">
        <f>ROUND(I447*H447,0)</f>
        <v>0</v>
      </c>
      <c r="BL447" s="18" t="s">
        <v>275</v>
      </c>
      <c r="BM447" s="200" t="s">
        <v>737</v>
      </c>
    </row>
    <row r="448" s="13" customFormat="1">
      <c r="A448" s="13"/>
      <c r="B448" s="202"/>
      <c r="C448" s="13"/>
      <c r="D448" s="203" t="s">
        <v>187</v>
      </c>
      <c r="E448" s="204" t="s">
        <v>1</v>
      </c>
      <c r="F448" s="205" t="s">
        <v>738</v>
      </c>
      <c r="G448" s="13"/>
      <c r="H448" s="206">
        <v>199.62299999999999</v>
      </c>
      <c r="I448" s="207"/>
      <c r="J448" s="13"/>
      <c r="K448" s="13"/>
      <c r="L448" s="202"/>
      <c r="M448" s="208"/>
      <c r="N448" s="209"/>
      <c r="O448" s="209"/>
      <c r="P448" s="209"/>
      <c r="Q448" s="209"/>
      <c r="R448" s="209"/>
      <c r="S448" s="209"/>
      <c r="T448" s="210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04" t="s">
        <v>187</v>
      </c>
      <c r="AU448" s="204" t="s">
        <v>87</v>
      </c>
      <c r="AV448" s="13" t="s">
        <v>87</v>
      </c>
      <c r="AW448" s="13" t="s">
        <v>35</v>
      </c>
      <c r="AX448" s="13" t="s">
        <v>8</v>
      </c>
      <c r="AY448" s="204" t="s">
        <v>179</v>
      </c>
    </row>
    <row r="449" s="2" customFormat="1" ht="16.5" customHeight="1">
      <c r="A449" s="37"/>
      <c r="B449" s="188"/>
      <c r="C449" s="189" t="s">
        <v>739</v>
      </c>
      <c r="D449" s="189" t="s">
        <v>181</v>
      </c>
      <c r="E449" s="190" t="s">
        <v>740</v>
      </c>
      <c r="F449" s="191" t="s">
        <v>741</v>
      </c>
      <c r="G449" s="192" t="s">
        <v>214</v>
      </c>
      <c r="H449" s="193">
        <v>354.55000000000001</v>
      </c>
      <c r="I449" s="194"/>
      <c r="J449" s="195">
        <f>ROUND(I449*H449,0)</f>
        <v>0</v>
      </c>
      <c r="K449" s="191" t="s">
        <v>185</v>
      </c>
      <c r="L449" s="38"/>
      <c r="M449" s="196" t="s">
        <v>1</v>
      </c>
      <c r="N449" s="197" t="s">
        <v>44</v>
      </c>
      <c r="O449" s="76"/>
      <c r="P449" s="198">
        <f>O449*H449</f>
        <v>0</v>
      </c>
      <c r="Q449" s="198">
        <v>0</v>
      </c>
      <c r="R449" s="198">
        <f>Q449*H449</f>
        <v>0</v>
      </c>
      <c r="S449" s="198">
        <v>0</v>
      </c>
      <c r="T449" s="199">
        <f>S449*H449</f>
        <v>0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200" t="s">
        <v>275</v>
      </c>
      <c r="AT449" s="200" t="s">
        <v>181</v>
      </c>
      <c r="AU449" s="200" t="s">
        <v>87</v>
      </c>
      <c r="AY449" s="18" t="s">
        <v>179</v>
      </c>
      <c r="BE449" s="201">
        <f>IF(N449="základní",J449,0)</f>
        <v>0</v>
      </c>
      <c r="BF449" s="201">
        <f>IF(N449="snížená",J449,0)</f>
        <v>0</v>
      </c>
      <c r="BG449" s="201">
        <f>IF(N449="zákl. přenesená",J449,0)</f>
        <v>0</v>
      </c>
      <c r="BH449" s="201">
        <f>IF(N449="sníž. přenesená",J449,0)</f>
        <v>0</v>
      </c>
      <c r="BI449" s="201">
        <f>IF(N449="nulová",J449,0)</f>
        <v>0</v>
      </c>
      <c r="BJ449" s="18" t="s">
        <v>8</v>
      </c>
      <c r="BK449" s="201">
        <f>ROUND(I449*H449,0)</f>
        <v>0</v>
      </c>
      <c r="BL449" s="18" t="s">
        <v>275</v>
      </c>
      <c r="BM449" s="200" t="s">
        <v>742</v>
      </c>
    </row>
    <row r="450" s="13" customFormat="1">
      <c r="A450" s="13"/>
      <c r="B450" s="202"/>
      <c r="C450" s="13"/>
      <c r="D450" s="203" t="s">
        <v>187</v>
      </c>
      <c r="E450" s="204" t="s">
        <v>1</v>
      </c>
      <c r="F450" s="205" t="s">
        <v>743</v>
      </c>
      <c r="G450" s="13"/>
      <c r="H450" s="206">
        <v>354.55000000000001</v>
      </c>
      <c r="I450" s="207"/>
      <c r="J450" s="13"/>
      <c r="K450" s="13"/>
      <c r="L450" s="202"/>
      <c r="M450" s="208"/>
      <c r="N450" s="209"/>
      <c r="O450" s="209"/>
      <c r="P450" s="209"/>
      <c r="Q450" s="209"/>
      <c r="R450" s="209"/>
      <c r="S450" s="209"/>
      <c r="T450" s="210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04" t="s">
        <v>187</v>
      </c>
      <c r="AU450" s="204" t="s">
        <v>87</v>
      </c>
      <c r="AV450" s="13" t="s">
        <v>87</v>
      </c>
      <c r="AW450" s="13" t="s">
        <v>35</v>
      </c>
      <c r="AX450" s="13" t="s">
        <v>8</v>
      </c>
      <c r="AY450" s="204" t="s">
        <v>179</v>
      </c>
    </row>
    <row r="451" s="2" customFormat="1" ht="24" customHeight="1">
      <c r="A451" s="37"/>
      <c r="B451" s="188"/>
      <c r="C451" s="227" t="s">
        <v>744</v>
      </c>
      <c r="D451" s="227" t="s">
        <v>246</v>
      </c>
      <c r="E451" s="228" t="s">
        <v>436</v>
      </c>
      <c r="F451" s="229" t="s">
        <v>437</v>
      </c>
      <c r="G451" s="230" t="s">
        <v>214</v>
      </c>
      <c r="H451" s="231">
        <v>176.53700000000001</v>
      </c>
      <c r="I451" s="232"/>
      <c r="J451" s="233">
        <f>ROUND(I451*H451,0)</f>
        <v>0</v>
      </c>
      <c r="K451" s="229" t="s">
        <v>185</v>
      </c>
      <c r="L451" s="234"/>
      <c r="M451" s="235" t="s">
        <v>1</v>
      </c>
      <c r="N451" s="236" t="s">
        <v>44</v>
      </c>
      <c r="O451" s="76"/>
      <c r="P451" s="198">
        <f>O451*H451</f>
        <v>0</v>
      </c>
      <c r="Q451" s="198">
        <v>0.0060000000000000001</v>
      </c>
      <c r="R451" s="198">
        <f>Q451*H451</f>
        <v>1.0592220000000001</v>
      </c>
      <c r="S451" s="198">
        <v>0</v>
      </c>
      <c r="T451" s="199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200" t="s">
        <v>354</v>
      </c>
      <c r="AT451" s="200" t="s">
        <v>246</v>
      </c>
      <c r="AU451" s="200" t="s">
        <v>87</v>
      </c>
      <c r="AY451" s="18" t="s">
        <v>179</v>
      </c>
      <c r="BE451" s="201">
        <f>IF(N451="základní",J451,0)</f>
        <v>0</v>
      </c>
      <c r="BF451" s="201">
        <f>IF(N451="snížená",J451,0)</f>
        <v>0</v>
      </c>
      <c r="BG451" s="201">
        <f>IF(N451="zákl. přenesená",J451,0)</f>
        <v>0</v>
      </c>
      <c r="BH451" s="201">
        <f>IF(N451="sníž. přenesená",J451,0)</f>
        <v>0</v>
      </c>
      <c r="BI451" s="201">
        <f>IF(N451="nulová",J451,0)</f>
        <v>0</v>
      </c>
      <c r="BJ451" s="18" t="s">
        <v>8</v>
      </c>
      <c r="BK451" s="201">
        <f>ROUND(I451*H451,0)</f>
        <v>0</v>
      </c>
      <c r="BL451" s="18" t="s">
        <v>275</v>
      </c>
      <c r="BM451" s="200" t="s">
        <v>745</v>
      </c>
    </row>
    <row r="452" s="13" customFormat="1">
      <c r="A452" s="13"/>
      <c r="B452" s="202"/>
      <c r="C452" s="13"/>
      <c r="D452" s="203" t="s">
        <v>187</v>
      </c>
      <c r="E452" s="204" t="s">
        <v>1</v>
      </c>
      <c r="F452" s="205" t="s">
        <v>746</v>
      </c>
      <c r="G452" s="13"/>
      <c r="H452" s="206">
        <v>176.53700000000001</v>
      </c>
      <c r="I452" s="207"/>
      <c r="J452" s="13"/>
      <c r="K452" s="13"/>
      <c r="L452" s="202"/>
      <c r="M452" s="208"/>
      <c r="N452" s="209"/>
      <c r="O452" s="209"/>
      <c r="P452" s="209"/>
      <c r="Q452" s="209"/>
      <c r="R452" s="209"/>
      <c r="S452" s="209"/>
      <c r="T452" s="210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04" t="s">
        <v>187</v>
      </c>
      <c r="AU452" s="204" t="s">
        <v>87</v>
      </c>
      <c r="AV452" s="13" t="s">
        <v>87</v>
      </c>
      <c r="AW452" s="13" t="s">
        <v>35</v>
      </c>
      <c r="AX452" s="13" t="s">
        <v>8</v>
      </c>
      <c r="AY452" s="204" t="s">
        <v>179</v>
      </c>
    </row>
    <row r="453" s="2" customFormat="1" ht="24" customHeight="1">
      <c r="A453" s="37"/>
      <c r="B453" s="188"/>
      <c r="C453" s="227" t="s">
        <v>747</v>
      </c>
      <c r="D453" s="227" t="s">
        <v>246</v>
      </c>
      <c r="E453" s="228" t="s">
        <v>748</v>
      </c>
      <c r="F453" s="229" t="s">
        <v>749</v>
      </c>
      <c r="G453" s="230" t="s">
        <v>214</v>
      </c>
      <c r="H453" s="231">
        <v>185.10499999999999</v>
      </c>
      <c r="I453" s="232"/>
      <c r="J453" s="233">
        <f>ROUND(I453*H453,0)</f>
        <v>0</v>
      </c>
      <c r="K453" s="229" t="s">
        <v>185</v>
      </c>
      <c r="L453" s="234"/>
      <c r="M453" s="235" t="s">
        <v>1</v>
      </c>
      <c r="N453" s="236" t="s">
        <v>44</v>
      </c>
      <c r="O453" s="76"/>
      <c r="P453" s="198">
        <f>O453*H453</f>
        <v>0</v>
      </c>
      <c r="Q453" s="198">
        <v>0.0014</v>
      </c>
      <c r="R453" s="198">
        <f>Q453*H453</f>
        <v>0.25914699999999996</v>
      </c>
      <c r="S453" s="198">
        <v>0</v>
      </c>
      <c r="T453" s="199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200" t="s">
        <v>354</v>
      </c>
      <c r="AT453" s="200" t="s">
        <v>246</v>
      </c>
      <c r="AU453" s="200" t="s">
        <v>87</v>
      </c>
      <c r="AY453" s="18" t="s">
        <v>179</v>
      </c>
      <c r="BE453" s="201">
        <f>IF(N453="základní",J453,0)</f>
        <v>0</v>
      </c>
      <c r="BF453" s="201">
        <f>IF(N453="snížená",J453,0)</f>
        <v>0</v>
      </c>
      <c r="BG453" s="201">
        <f>IF(N453="zákl. přenesená",J453,0)</f>
        <v>0</v>
      </c>
      <c r="BH453" s="201">
        <f>IF(N453="sníž. přenesená",J453,0)</f>
        <v>0</v>
      </c>
      <c r="BI453" s="201">
        <f>IF(N453="nulová",J453,0)</f>
        <v>0</v>
      </c>
      <c r="BJ453" s="18" t="s">
        <v>8</v>
      </c>
      <c r="BK453" s="201">
        <f>ROUND(I453*H453,0)</f>
        <v>0</v>
      </c>
      <c r="BL453" s="18" t="s">
        <v>275</v>
      </c>
      <c r="BM453" s="200" t="s">
        <v>750</v>
      </c>
    </row>
    <row r="454" s="13" customFormat="1">
      <c r="A454" s="13"/>
      <c r="B454" s="202"/>
      <c r="C454" s="13"/>
      <c r="D454" s="203" t="s">
        <v>187</v>
      </c>
      <c r="E454" s="204" t="s">
        <v>1</v>
      </c>
      <c r="F454" s="205" t="s">
        <v>751</v>
      </c>
      <c r="G454" s="13"/>
      <c r="H454" s="206">
        <v>185.10499999999999</v>
      </c>
      <c r="I454" s="207"/>
      <c r="J454" s="13"/>
      <c r="K454" s="13"/>
      <c r="L454" s="202"/>
      <c r="M454" s="208"/>
      <c r="N454" s="209"/>
      <c r="O454" s="209"/>
      <c r="P454" s="209"/>
      <c r="Q454" s="209"/>
      <c r="R454" s="209"/>
      <c r="S454" s="209"/>
      <c r="T454" s="210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04" t="s">
        <v>187</v>
      </c>
      <c r="AU454" s="204" t="s">
        <v>87</v>
      </c>
      <c r="AV454" s="13" t="s">
        <v>87</v>
      </c>
      <c r="AW454" s="13" t="s">
        <v>35</v>
      </c>
      <c r="AX454" s="13" t="s">
        <v>8</v>
      </c>
      <c r="AY454" s="204" t="s">
        <v>179</v>
      </c>
    </row>
    <row r="455" s="2" customFormat="1" ht="24" customHeight="1">
      <c r="A455" s="37"/>
      <c r="B455" s="188"/>
      <c r="C455" s="189" t="s">
        <v>752</v>
      </c>
      <c r="D455" s="189" t="s">
        <v>181</v>
      </c>
      <c r="E455" s="190" t="s">
        <v>753</v>
      </c>
      <c r="F455" s="191" t="s">
        <v>754</v>
      </c>
      <c r="G455" s="192" t="s">
        <v>214</v>
      </c>
      <c r="H455" s="193">
        <v>8.4000000000000004</v>
      </c>
      <c r="I455" s="194"/>
      <c r="J455" s="195">
        <f>ROUND(I455*H455,0)</f>
        <v>0</v>
      </c>
      <c r="K455" s="191" t="s">
        <v>185</v>
      </c>
      <c r="L455" s="38"/>
      <c r="M455" s="196" t="s">
        <v>1</v>
      </c>
      <c r="N455" s="197" t="s">
        <v>44</v>
      </c>
      <c r="O455" s="76"/>
      <c r="P455" s="198">
        <f>O455*H455</f>
        <v>0</v>
      </c>
      <c r="Q455" s="198">
        <v>0</v>
      </c>
      <c r="R455" s="198">
        <f>Q455*H455</f>
        <v>0</v>
      </c>
      <c r="S455" s="198">
        <v>0.01721</v>
      </c>
      <c r="T455" s="199">
        <f>S455*H455</f>
        <v>0.144564</v>
      </c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200" t="s">
        <v>275</v>
      </c>
      <c r="AT455" s="200" t="s">
        <v>181</v>
      </c>
      <c r="AU455" s="200" t="s">
        <v>87</v>
      </c>
      <c r="AY455" s="18" t="s">
        <v>179</v>
      </c>
      <c r="BE455" s="201">
        <f>IF(N455="základní",J455,0)</f>
        <v>0</v>
      </c>
      <c r="BF455" s="201">
        <f>IF(N455="snížená",J455,0)</f>
        <v>0</v>
      </c>
      <c r="BG455" s="201">
        <f>IF(N455="zákl. přenesená",J455,0)</f>
        <v>0</v>
      </c>
      <c r="BH455" s="201">
        <f>IF(N455="sníž. přenesená",J455,0)</f>
        <v>0</v>
      </c>
      <c r="BI455" s="201">
        <f>IF(N455="nulová",J455,0)</f>
        <v>0</v>
      </c>
      <c r="BJ455" s="18" t="s">
        <v>8</v>
      </c>
      <c r="BK455" s="201">
        <f>ROUND(I455*H455,0)</f>
        <v>0</v>
      </c>
      <c r="BL455" s="18" t="s">
        <v>275</v>
      </c>
      <c r="BM455" s="200" t="s">
        <v>755</v>
      </c>
    </row>
    <row r="456" s="13" customFormat="1">
      <c r="A456" s="13"/>
      <c r="B456" s="202"/>
      <c r="C456" s="13"/>
      <c r="D456" s="203" t="s">
        <v>187</v>
      </c>
      <c r="E456" s="204" t="s">
        <v>1</v>
      </c>
      <c r="F456" s="205" t="s">
        <v>708</v>
      </c>
      <c r="G456" s="13"/>
      <c r="H456" s="206">
        <v>8.4000000000000004</v>
      </c>
      <c r="I456" s="207"/>
      <c r="J456" s="13"/>
      <c r="K456" s="13"/>
      <c r="L456" s="202"/>
      <c r="M456" s="208"/>
      <c r="N456" s="209"/>
      <c r="O456" s="209"/>
      <c r="P456" s="209"/>
      <c r="Q456" s="209"/>
      <c r="R456" s="209"/>
      <c r="S456" s="209"/>
      <c r="T456" s="210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04" t="s">
        <v>187</v>
      </c>
      <c r="AU456" s="204" t="s">
        <v>87</v>
      </c>
      <c r="AV456" s="13" t="s">
        <v>87</v>
      </c>
      <c r="AW456" s="13" t="s">
        <v>35</v>
      </c>
      <c r="AX456" s="13" t="s">
        <v>79</v>
      </c>
      <c r="AY456" s="204" t="s">
        <v>179</v>
      </c>
    </row>
    <row r="457" s="14" customFormat="1">
      <c r="A457" s="14"/>
      <c r="B457" s="211"/>
      <c r="C457" s="14"/>
      <c r="D457" s="203" t="s">
        <v>187</v>
      </c>
      <c r="E457" s="212" t="s">
        <v>1</v>
      </c>
      <c r="F457" s="213" t="s">
        <v>709</v>
      </c>
      <c r="G457" s="14"/>
      <c r="H457" s="214">
        <v>8.4000000000000004</v>
      </c>
      <c r="I457" s="215"/>
      <c r="J457" s="14"/>
      <c r="K457" s="14"/>
      <c r="L457" s="211"/>
      <c r="M457" s="216"/>
      <c r="N457" s="217"/>
      <c r="O457" s="217"/>
      <c r="P457" s="217"/>
      <c r="Q457" s="217"/>
      <c r="R457" s="217"/>
      <c r="S457" s="217"/>
      <c r="T457" s="218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12" t="s">
        <v>187</v>
      </c>
      <c r="AU457" s="212" t="s">
        <v>87</v>
      </c>
      <c r="AV457" s="14" t="s">
        <v>90</v>
      </c>
      <c r="AW457" s="14" t="s">
        <v>35</v>
      </c>
      <c r="AX457" s="14" t="s">
        <v>8</v>
      </c>
      <c r="AY457" s="212" t="s">
        <v>179</v>
      </c>
    </row>
    <row r="458" s="2" customFormat="1" ht="24" customHeight="1">
      <c r="A458" s="37"/>
      <c r="B458" s="188"/>
      <c r="C458" s="189" t="s">
        <v>756</v>
      </c>
      <c r="D458" s="189" t="s">
        <v>181</v>
      </c>
      <c r="E458" s="190" t="s">
        <v>757</v>
      </c>
      <c r="F458" s="191" t="s">
        <v>758</v>
      </c>
      <c r="G458" s="192" t="s">
        <v>347</v>
      </c>
      <c r="H458" s="193">
        <v>34.149999999999999</v>
      </c>
      <c r="I458" s="194"/>
      <c r="J458" s="195">
        <f>ROUND(I458*H458,0)</f>
        <v>0</v>
      </c>
      <c r="K458" s="191" t="s">
        <v>185</v>
      </c>
      <c r="L458" s="38"/>
      <c r="M458" s="196" t="s">
        <v>1</v>
      </c>
      <c r="N458" s="197" t="s">
        <v>44</v>
      </c>
      <c r="O458" s="76"/>
      <c r="P458" s="198">
        <f>O458*H458</f>
        <v>0</v>
      </c>
      <c r="Q458" s="198">
        <v>0.0147163</v>
      </c>
      <c r="R458" s="198">
        <f>Q458*H458</f>
        <v>0.502561645</v>
      </c>
      <c r="S458" s="198">
        <v>0</v>
      </c>
      <c r="T458" s="199">
        <f>S458*H458</f>
        <v>0</v>
      </c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R458" s="200" t="s">
        <v>275</v>
      </c>
      <c r="AT458" s="200" t="s">
        <v>181</v>
      </c>
      <c r="AU458" s="200" t="s">
        <v>87</v>
      </c>
      <c r="AY458" s="18" t="s">
        <v>179</v>
      </c>
      <c r="BE458" s="201">
        <f>IF(N458="základní",J458,0)</f>
        <v>0</v>
      </c>
      <c r="BF458" s="201">
        <f>IF(N458="snížená",J458,0)</f>
        <v>0</v>
      </c>
      <c r="BG458" s="201">
        <f>IF(N458="zákl. přenesená",J458,0)</f>
        <v>0</v>
      </c>
      <c r="BH458" s="201">
        <f>IF(N458="sníž. přenesená",J458,0)</f>
        <v>0</v>
      </c>
      <c r="BI458" s="201">
        <f>IF(N458="nulová",J458,0)</f>
        <v>0</v>
      </c>
      <c r="BJ458" s="18" t="s">
        <v>8</v>
      </c>
      <c r="BK458" s="201">
        <f>ROUND(I458*H458,0)</f>
        <v>0</v>
      </c>
      <c r="BL458" s="18" t="s">
        <v>275</v>
      </c>
      <c r="BM458" s="200" t="s">
        <v>759</v>
      </c>
    </row>
    <row r="459" s="13" customFormat="1">
      <c r="A459" s="13"/>
      <c r="B459" s="202"/>
      <c r="C459" s="13"/>
      <c r="D459" s="203" t="s">
        <v>187</v>
      </c>
      <c r="E459" s="204" t="s">
        <v>1</v>
      </c>
      <c r="F459" s="205" t="s">
        <v>760</v>
      </c>
      <c r="G459" s="13"/>
      <c r="H459" s="206">
        <v>20.949999999999999</v>
      </c>
      <c r="I459" s="207"/>
      <c r="J459" s="13"/>
      <c r="K459" s="13"/>
      <c r="L459" s="202"/>
      <c r="M459" s="208"/>
      <c r="N459" s="209"/>
      <c r="O459" s="209"/>
      <c r="P459" s="209"/>
      <c r="Q459" s="209"/>
      <c r="R459" s="209"/>
      <c r="S459" s="209"/>
      <c r="T459" s="210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04" t="s">
        <v>187</v>
      </c>
      <c r="AU459" s="204" t="s">
        <v>87</v>
      </c>
      <c r="AV459" s="13" t="s">
        <v>87</v>
      </c>
      <c r="AW459" s="13" t="s">
        <v>35</v>
      </c>
      <c r="AX459" s="13" t="s">
        <v>79</v>
      </c>
      <c r="AY459" s="204" t="s">
        <v>179</v>
      </c>
    </row>
    <row r="460" s="13" customFormat="1">
      <c r="A460" s="13"/>
      <c r="B460" s="202"/>
      <c r="C460" s="13"/>
      <c r="D460" s="203" t="s">
        <v>187</v>
      </c>
      <c r="E460" s="204" t="s">
        <v>1</v>
      </c>
      <c r="F460" s="205" t="s">
        <v>761</v>
      </c>
      <c r="G460" s="13"/>
      <c r="H460" s="206">
        <v>13.199999999999999</v>
      </c>
      <c r="I460" s="207"/>
      <c r="J460" s="13"/>
      <c r="K460" s="13"/>
      <c r="L460" s="202"/>
      <c r="M460" s="208"/>
      <c r="N460" s="209"/>
      <c r="O460" s="209"/>
      <c r="P460" s="209"/>
      <c r="Q460" s="209"/>
      <c r="R460" s="209"/>
      <c r="S460" s="209"/>
      <c r="T460" s="210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04" t="s">
        <v>187</v>
      </c>
      <c r="AU460" s="204" t="s">
        <v>87</v>
      </c>
      <c r="AV460" s="13" t="s">
        <v>87</v>
      </c>
      <c r="AW460" s="13" t="s">
        <v>35</v>
      </c>
      <c r="AX460" s="13" t="s">
        <v>79</v>
      </c>
      <c r="AY460" s="204" t="s">
        <v>179</v>
      </c>
    </row>
    <row r="461" s="14" customFormat="1">
      <c r="A461" s="14"/>
      <c r="B461" s="211"/>
      <c r="C461" s="14"/>
      <c r="D461" s="203" t="s">
        <v>187</v>
      </c>
      <c r="E461" s="212" t="s">
        <v>120</v>
      </c>
      <c r="F461" s="213" t="s">
        <v>190</v>
      </c>
      <c r="G461" s="14"/>
      <c r="H461" s="214">
        <v>34.149999999999999</v>
      </c>
      <c r="I461" s="215"/>
      <c r="J461" s="14"/>
      <c r="K461" s="14"/>
      <c r="L461" s="211"/>
      <c r="M461" s="216"/>
      <c r="N461" s="217"/>
      <c r="O461" s="217"/>
      <c r="P461" s="217"/>
      <c r="Q461" s="217"/>
      <c r="R461" s="217"/>
      <c r="S461" s="217"/>
      <c r="T461" s="218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12" t="s">
        <v>187</v>
      </c>
      <c r="AU461" s="212" t="s">
        <v>87</v>
      </c>
      <c r="AV461" s="14" t="s">
        <v>90</v>
      </c>
      <c r="AW461" s="14" t="s">
        <v>35</v>
      </c>
      <c r="AX461" s="14" t="s">
        <v>8</v>
      </c>
      <c r="AY461" s="212" t="s">
        <v>179</v>
      </c>
    </row>
    <row r="462" s="2" customFormat="1" ht="24" customHeight="1">
      <c r="A462" s="37"/>
      <c r="B462" s="188"/>
      <c r="C462" s="189" t="s">
        <v>762</v>
      </c>
      <c r="D462" s="189" t="s">
        <v>181</v>
      </c>
      <c r="E462" s="190" t="s">
        <v>763</v>
      </c>
      <c r="F462" s="191" t="s">
        <v>764</v>
      </c>
      <c r="G462" s="192" t="s">
        <v>347</v>
      </c>
      <c r="H462" s="193">
        <v>80</v>
      </c>
      <c r="I462" s="194"/>
      <c r="J462" s="195">
        <f>ROUND(I462*H462,0)</f>
        <v>0</v>
      </c>
      <c r="K462" s="191" t="s">
        <v>185</v>
      </c>
      <c r="L462" s="38"/>
      <c r="M462" s="196" t="s">
        <v>1</v>
      </c>
      <c r="N462" s="197" t="s">
        <v>44</v>
      </c>
      <c r="O462" s="76"/>
      <c r="P462" s="198">
        <f>O462*H462</f>
        <v>0</v>
      </c>
      <c r="Q462" s="198">
        <v>0.019618199999999999</v>
      </c>
      <c r="R462" s="198">
        <f>Q462*H462</f>
        <v>1.569456</v>
      </c>
      <c r="S462" s="198">
        <v>0</v>
      </c>
      <c r="T462" s="199">
        <f>S462*H462</f>
        <v>0</v>
      </c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R462" s="200" t="s">
        <v>275</v>
      </c>
      <c r="AT462" s="200" t="s">
        <v>181</v>
      </c>
      <c r="AU462" s="200" t="s">
        <v>87</v>
      </c>
      <c r="AY462" s="18" t="s">
        <v>179</v>
      </c>
      <c r="BE462" s="201">
        <f>IF(N462="základní",J462,0)</f>
        <v>0</v>
      </c>
      <c r="BF462" s="201">
        <f>IF(N462="snížená",J462,0)</f>
        <v>0</v>
      </c>
      <c r="BG462" s="201">
        <f>IF(N462="zákl. přenesená",J462,0)</f>
        <v>0</v>
      </c>
      <c r="BH462" s="201">
        <f>IF(N462="sníž. přenesená",J462,0)</f>
        <v>0</v>
      </c>
      <c r="BI462" s="201">
        <f>IF(N462="nulová",J462,0)</f>
        <v>0</v>
      </c>
      <c r="BJ462" s="18" t="s">
        <v>8</v>
      </c>
      <c r="BK462" s="201">
        <f>ROUND(I462*H462,0)</f>
        <v>0</v>
      </c>
      <c r="BL462" s="18" t="s">
        <v>275</v>
      </c>
      <c r="BM462" s="200" t="s">
        <v>765</v>
      </c>
    </row>
    <row r="463" s="13" customFormat="1">
      <c r="A463" s="13"/>
      <c r="B463" s="202"/>
      <c r="C463" s="13"/>
      <c r="D463" s="203" t="s">
        <v>187</v>
      </c>
      <c r="E463" s="204" t="s">
        <v>1</v>
      </c>
      <c r="F463" s="205" t="s">
        <v>766</v>
      </c>
      <c r="G463" s="13"/>
      <c r="H463" s="206">
        <v>10.800000000000001</v>
      </c>
      <c r="I463" s="207"/>
      <c r="J463" s="13"/>
      <c r="K463" s="13"/>
      <c r="L463" s="202"/>
      <c r="M463" s="208"/>
      <c r="N463" s="209"/>
      <c r="O463" s="209"/>
      <c r="P463" s="209"/>
      <c r="Q463" s="209"/>
      <c r="R463" s="209"/>
      <c r="S463" s="209"/>
      <c r="T463" s="210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04" t="s">
        <v>187</v>
      </c>
      <c r="AU463" s="204" t="s">
        <v>87</v>
      </c>
      <c r="AV463" s="13" t="s">
        <v>87</v>
      </c>
      <c r="AW463" s="13" t="s">
        <v>35</v>
      </c>
      <c r="AX463" s="13" t="s">
        <v>79</v>
      </c>
      <c r="AY463" s="204" t="s">
        <v>179</v>
      </c>
    </row>
    <row r="464" s="13" customFormat="1">
      <c r="A464" s="13"/>
      <c r="B464" s="202"/>
      <c r="C464" s="13"/>
      <c r="D464" s="203" t="s">
        <v>187</v>
      </c>
      <c r="E464" s="204" t="s">
        <v>1</v>
      </c>
      <c r="F464" s="205" t="s">
        <v>767</v>
      </c>
      <c r="G464" s="13"/>
      <c r="H464" s="206">
        <v>12.4</v>
      </c>
      <c r="I464" s="207"/>
      <c r="J464" s="13"/>
      <c r="K464" s="13"/>
      <c r="L464" s="202"/>
      <c r="M464" s="208"/>
      <c r="N464" s="209"/>
      <c r="O464" s="209"/>
      <c r="P464" s="209"/>
      <c r="Q464" s="209"/>
      <c r="R464" s="209"/>
      <c r="S464" s="209"/>
      <c r="T464" s="210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04" t="s">
        <v>187</v>
      </c>
      <c r="AU464" s="204" t="s">
        <v>87</v>
      </c>
      <c r="AV464" s="13" t="s">
        <v>87</v>
      </c>
      <c r="AW464" s="13" t="s">
        <v>35</v>
      </c>
      <c r="AX464" s="13" t="s">
        <v>79</v>
      </c>
      <c r="AY464" s="204" t="s">
        <v>179</v>
      </c>
    </row>
    <row r="465" s="13" customFormat="1">
      <c r="A465" s="13"/>
      <c r="B465" s="202"/>
      <c r="C465" s="13"/>
      <c r="D465" s="203" t="s">
        <v>187</v>
      </c>
      <c r="E465" s="204" t="s">
        <v>1</v>
      </c>
      <c r="F465" s="205" t="s">
        <v>768</v>
      </c>
      <c r="G465" s="13"/>
      <c r="H465" s="206">
        <v>13.199999999999999</v>
      </c>
      <c r="I465" s="207"/>
      <c r="J465" s="13"/>
      <c r="K465" s="13"/>
      <c r="L465" s="202"/>
      <c r="M465" s="208"/>
      <c r="N465" s="209"/>
      <c r="O465" s="209"/>
      <c r="P465" s="209"/>
      <c r="Q465" s="209"/>
      <c r="R465" s="209"/>
      <c r="S465" s="209"/>
      <c r="T465" s="210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04" t="s">
        <v>187</v>
      </c>
      <c r="AU465" s="204" t="s">
        <v>87</v>
      </c>
      <c r="AV465" s="13" t="s">
        <v>87</v>
      </c>
      <c r="AW465" s="13" t="s">
        <v>35</v>
      </c>
      <c r="AX465" s="13" t="s">
        <v>79</v>
      </c>
      <c r="AY465" s="204" t="s">
        <v>179</v>
      </c>
    </row>
    <row r="466" s="13" customFormat="1">
      <c r="A466" s="13"/>
      <c r="B466" s="202"/>
      <c r="C466" s="13"/>
      <c r="D466" s="203" t="s">
        <v>187</v>
      </c>
      <c r="E466" s="204" t="s">
        <v>1</v>
      </c>
      <c r="F466" s="205" t="s">
        <v>769</v>
      </c>
      <c r="G466" s="13"/>
      <c r="H466" s="206">
        <v>29.600000000000001</v>
      </c>
      <c r="I466" s="207"/>
      <c r="J466" s="13"/>
      <c r="K466" s="13"/>
      <c r="L466" s="202"/>
      <c r="M466" s="208"/>
      <c r="N466" s="209"/>
      <c r="O466" s="209"/>
      <c r="P466" s="209"/>
      <c r="Q466" s="209"/>
      <c r="R466" s="209"/>
      <c r="S466" s="209"/>
      <c r="T466" s="210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04" t="s">
        <v>187</v>
      </c>
      <c r="AU466" s="204" t="s">
        <v>87</v>
      </c>
      <c r="AV466" s="13" t="s">
        <v>87</v>
      </c>
      <c r="AW466" s="13" t="s">
        <v>35</v>
      </c>
      <c r="AX466" s="13" t="s">
        <v>79</v>
      </c>
      <c r="AY466" s="204" t="s">
        <v>179</v>
      </c>
    </row>
    <row r="467" s="13" customFormat="1">
      <c r="A467" s="13"/>
      <c r="B467" s="202"/>
      <c r="C467" s="13"/>
      <c r="D467" s="203" t="s">
        <v>187</v>
      </c>
      <c r="E467" s="204" t="s">
        <v>1</v>
      </c>
      <c r="F467" s="205" t="s">
        <v>770</v>
      </c>
      <c r="G467" s="13"/>
      <c r="H467" s="206">
        <v>14</v>
      </c>
      <c r="I467" s="207"/>
      <c r="J467" s="13"/>
      <c r="K467" s="13"/>
      <c r="L467" s="202"/>
      <c r="M467" s="208"/>
      <c r="N467" s="209"/>
      <c r="O467" s="209"/>
      <c r="P467" s="209"/>
      <c r="Q467" s="209"/>
      <c r="R467" s="209"/>
      <c r="S467" s="209"/>
      <c r="T467" s="210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04" t="s">
        <v>187</v>
      </c>
      <c r="AU467" s="204" t="s">
        <v>87</v>
      </c>
      <c r="AV467" s="13" t="s">
        <v>87</v>
      </c>
      <c r="AW467" s="13" t="s">
        <v>35</v>
      </c>
      <c r="AX467" s="13" t="s">
        <v>79</v>
      </c>
      <c r="AY467" s="204" t="s">
        <v>179</v>
      </c>
    </row>
    <row r="468" s="14" customFormat="1">
      <c r="A468" s="14"/>
      <c r="B468" s="211"/>
      <c r="C468" s="14"/>
      <c r="D468" s="203" t="s">
        <v>187</v>
      </c>
      <c r="E468" s="212" t="s">
        <v>123</v>
      </c>
      <c r="F468" s="213" t="s">
        <v>190</v>
      </c>
      <c r="G468" s="14"/>
      <c r="H468" s="214">
        <v>80</v>
      </c>
      <c r="I468" s="215"/>
      <c r="J468" s="14"/>
      <c r="K468" s="14"/>
      <c r="L468" s="211"/>
      <c r="M468" s="216"/>
      <c r="N468" s="217"/>
      <c r="O468" s="217"/>
      <c r="P468" s="217"/>
      <c r="Q468" s="217"/>
      <c r="R468" s="217"/>
      <c r="S468" s="217"/>
      <c r="T468" s="218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12" t="s">
        <v>187</v>
      </c>
      <c r="AU468" s="212" t="s">
        <v>87</v>
      </c>
      <c r="AV468" s="14" t="s">
        <v>90</v>
      </c>
      <c r="AW468" s="14" t="s">
        <v>35</v>
      </c>
      <c r="AX468" s="14" t="s">
        <v>8</v>
      </c>
      <c r="AY468" s="212" t="s">
        <v>179</v>
      </c>
    </row>
    <row r="469" s="2" customFormat="1" ht="24" customHeight="1">
      <c r="A469" s="37"/>
      <c r="B469" s="188"/>
      <c r="C469" s="189" t="s">
        <v>771</v>
      </c>
      <c r="D469" s="189" t="s">
        <v>181</v>
      </c>
      <c r="E469" s="190" t="s">
        <v>772</v>
      </c>
      <c r="F469" s="191" t="s">
        <v>773</v>
      </c>
      <c r="G469" s="192" t="s">
        <v>236</v>
      </c>
      <c r="H469" s="193">
        <v>6</v>
      </c>
      <c r="I469" s="194"/>
      <c r="J469" s="195">
        <f>ROUND(I469*H469,0)</f>
        <v>0</v>
      </c>
      <c r="K469" s="191" t="s">
        <v>185</v>
      </c>
      <c r="L469" s="38"/>
      <c r="M469" s="196" t="s">
        <v>1</v>
      </c>
      <c r="N469" s="197" t="s">
        <v>44</v>
      </c>
      <c r="O469" s="76"/>
      <c r="P469" s="198">
        <f>O469*H469</f>
        <v>0</v>
      </c>
      <c r="Q469" s="198">
        <v>0.00022000000000000001</v>
      </c>
      <c r="R469" s="198">
        <f>Q469*H469</f>
        <v>0.00132</v>
      </c>
      <c r="S469" s="198">
        <v>0</v>
      </c>
      <c r="T469" s="199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200" t="s">
        <v>275</v>
      </c>
      <c r="AT469" s="200" t="s">
        <v>181</v>
      </c>
      <c r="AU469" s="200" t="s">
        <v>87</v>
      </c>
      <c r="AY469" s="18" t="s">
        <v>179</v>
      </c>
      <c r="BE469" s="201">
        <f>IF(N469="základní",J469,0)</f>
        <v>0</v>
      </c>
      <c r="BF469" s="201">
        <f>IF(N469="snížená",J469,0)</f>
        <v>0</v>
      </c>
      <c r="BG469" s="201">
        <f>IF(N469="zákl. přenesená",J469,0)</f>
        <v>0</v>
      </c>
      <c r="BH469" s="201">
        <f>IF(N469="sníž. přenesená",J469,0)</f>
        <v>0</v>
      </c>
      <c r="BI469" s="201">
        <f>IF(N469="nulová",J469,0)</f>
        <v>0</v>
      </c>
      <c r="BJ469" s="18" t="s">
        <v>8</v>
      </c>
      <c r="BK469" s="201">
        <f>ROUND(I469*H469,0)</f>
        <v>0</v>
      </c>
      <c r="BL469" s="18" t="s">
        <v>275</v>
      </c>
      <c r="BM469" s="200" t="s">
        <v>774</v>
      </c>
    </row>
    <row r="470" s="13" customFormat="1">
      <c r="A470" s="13"/>
      <c r="B470" s="202"/>
      <c r="C470" s="13"/>
      <c r="D470" s="203" t="s">
        <v>187</v>
      </c>
      <c r="E470" s="204" t="s">
        <v>1</v>
      </c>
      <c r="F470" s="205" t="s">
        <v>775</v>
      </c>
      <c r="G470" s="13"/>
      <c r="H470" s="206">
        <v>1</v>
      </c>
      <c r="I470" s="207"/>
      <c r="J470" s="13"/>
      <c r="K470" s="13"/>
      <c r="L470" s="202"/>
      <c r="M470" s="208"/>
      <c r="N470" s="209"/>
      <c r="O470" s="209"/>
      <c r="P470" s="209"/>
      <c r="Q470" s="209"/>
      <c r="R470" s="209"/>
      <c r="S470" s="209"/>
      <c r="T470" s="210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04" t="s">
        <v>187</v>
      </c>
      <c r="AU470" s="204" t="s">
        <v>87</v>
      </c>
      <c r="AV470" s="13" t="s">
        <v>87</v>
      </c>
      <c r="AW470" s="13" t="s">
        <v>35</v>
      </c>
      <c r="AX470" s="13" t="s">
        <v>79</v>
      </c>
      <c r="AY470" s="204" t="s">
        <v>179</v>
      </c>
    </row>
    <row r="471" s="13" customFormat="1">
      <c r="A471" s="13"/>
      <c r="B471" s="202"/>
      <c r="C471" s="13"/>
      <c r="D471" s="203" t="s">
        <v>187</v>
      </c>
      <c r="E471" s="204" t="s">
        <v>1</v>
      </c>
      <c r="F471" s="205" t="s">
        <v>776</v>
      </c>
      <c r="G471" s="13"/>
      <c r="H471" s="206">
        <v>1</v>
      </c>
      <c r="I471" s="207"/>
      <c r="J471" s="13"/>
      <c r="K471" s="13"/>
      <c r="L471" s="202"/>
      <c r="M471" s="208"/>
      <c r="N471" s="209"/>
      <c r="O471" s="209"/>
      <c r="P471" s="209"/>
      <c r="Q471" s="209"/>
      <c r="R471" s="209"/>
      <c r="S471" s="209"/>
      <c r="T471" s="210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04" t="s">
        <v>187</v>
      </c>
      <c r="AU471" s="204" t="s">
        <v>87</v>
      </c>
      <c r="AV471" s="13" t="s">
        <v>87</v>
      </c>
      <c r="AW471" s="13" t="s">
        <v>35</v>
      </c>
      <c r="AX471" s="13" t="s">
        <v>79</v>
      </c>
      <c r="AY471" s="204" t="s">
        <v>179</v>
      </c>
    </row>
    <row r="472" s="13" customFormat="1">
      <c r="A472" s="13"/>
      <c r="B472" s="202"/>
      <c r="C472" s="13"/>
      <c r="D472" s="203" t="s">
        <v>187</v>
      </c>
      <c r="E472" s="204" t="s">
        <v>1</v>
      </c>
      <c r="F472" s="205" t="s">
        <v>777</v>
      </c>
      <c r="G472" s="13"/>
      <c r="H472" s="206">
        <v>3</v>
      </c>
      <c r="I472" s="207"/>
      <c r="J472" s="13"/>
      <c r="K472" s="13"/>
      <c r="L472" s="202"/>
      <c r="M472" s="208"/>
      <c r="N472" s="209"/>
      <c r="O472" s="209"/>
      <c r="P472" s="209"/>
      <c r="Q472" s="209"/>
      <c r="R472" s="209"/>
      <c r="S472" s="209"/>
      <c r="T472" s="210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04" t="s">
        <v>187</v>
      </c>
      <c r="AU472" s="204" t="s">
        <v>87</v>
      </c>
      <c r="AV472" s="13" t="s">
        <v>87</v>
      </c>
      <c r="AW472" s="13" t="s">
        <v>35</v>
      </c>
      <c r="AX472" s="13" t="s">
        <v>79</v>
      </c>
      <c r="AY472" s="204" t="s">
        <v>179</v>
      </c>
    </row>
    <row r="473" s="13" customFormat="1">
      <c r="A473" s="13"/>
      <c r="B473" s="202"/>
      <c r="C473" s="13"/>
      <c r="D473" s="203" t="s">
        <v>187</v>
      </c>
      <c r="E473" s="204" t="s">
        <v>1</v>
      </c>
      <c r="F473" s="205" t="s">
        <v>778</v>
      </c>
      <c r="G473" s="13"/>
      <c r="H473" s="206">
        <v>1</v>
      </c>
      <c r="I473" s="207"/>
      <c r="J473" s="13"/>
      <c r="K473" s="13"/>
      <c r="L473" s="202"/>
      <c r="M473" s="208"/>
      <c r="N473" s="209"/>
      <c r="O473" s="209"/>
      <c r="P473" s="209"/>
      <c r="Q473" s="209"/>
      <c r="R473" s="209"/>
      <c r="S473" s="209"/>
      <c r="T473" s="210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04" t="s">
        <v>187</v>
      </c>
      <c r="AU473" s="204" t="s">
        <v>87</v>
      </c>
      <c r="AV473" s="13" t="s">
        <v>87</v>
      </c>
      <c r="AW473" s="13" t="s">
        <v>35</v>
      </c>
      <c r="AX473" s="13" t="s">
        <v>79</v>
      </c>
      <c r="AY473" s="204" t="s">
        <v>179</v>
      </c>
    </row>
    <row r="474" s="14" customFormat="1">
      <c r="A474" s="14"/>
      <c r="B474" s="211"/>
      <c r="C474" s="14"/>
      <c r="D474" s="203" t="s">
        <v>187</v>
      </c>
      <c r="E474" s="212" t="s">
        <v>1</v>
      </c>
      <c r="F474" s="213" t="s">
        <v>190</v>
      </c>
      <c r="G474" s="14"/>
      <c r="H474" s="214">
        <v>6</v>
      </c>
      <c r="I474" s="215"/>
      <c r="J474" s="14"/>
      <c r="K474" s="14"/>
      <c r="L474" s="211"/>
      <c r="M474" s="216"/>
      <c r="N474" s="217"/>
      <c r="O474" s="217"/>
      <c r="P474" s="217"/>
      <c r="Q474" s="217"/>
      <c r="R474" s="217"/>
      <c r="S474" s="217"/>
      <c r="T474" s="218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12" t="s">
        <v>187</v>
      </c>
      <c r="AU474" s="212" t="s">
        <v>87</v>
      </c>
      <c r="AV474" s="14" t="s">
        <v>90</v>
      </c>
      <c r="AW474" s="14" t="s">
        <v>35</v>
      </c>
      <c r="AX474" s="14" t="s">
        <v>8</v>
      </c>
      <c r="AY474" s="212" t="s">
        <v>179</v>
      </c>
    </row>
    <row r="475" s="2" customFormat="1" ht="16.5" customHeight="1">
      <c r="A475" s="37"/>
      <c r="B475" s="188"/>
      <c r="C475" s="227" t="s">
        <v>779</v>
      </c>
      <c r="D475" s="227" t="s">
        <v>246</v>
      </c>
      <c r="E475" s="228" t="s">
        <v>780</v>
      </c>
      <c r="F475" s="229" t="s">
        <v>781</v>
      </c>
      <c r="G475" s="230" t="s">
        <v>236</v>
      </c>
      <c r="H475" s="231">
        <v>1</v>
      </c>
      <c r="I475" s="232"/>
      <c r="J475" s="233">
        <f>ROUND(I475*H475,0)</f>
        <v>0</v>
      </c>
      <c r="K475" s="229" t="s">
        <v>185</v>
      </c>
      <c r="L475" s="234"/>
      <c r="M475" s="235" t="s">
        <v>1</v>
      </c>
      <c r="N475" s="236" t="s">
        <v>44</v>
      </c>
      <c r="O475" s="76"/>
      <c r="P475" s="198">
        <f>O475*H475</f>
        <v>0</v>
      </c>
      <c r="Q475" s="198">
        <v>0.025420000000000002</v>
      </c>
      <c r="R475" s="198">
        <f>Q475*H475</f>
        <v>0.025420000000000002</v>
      </c>
      <c r="S475" s="198">
        <v>0</v>
      </c>
      <c r="T475" s="199">
        <f>S475*H475</f>
        <v>0</v>
      </c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R475" s="200" t="s">
        <v>354</v>
      </c>
      <c r="AT475" s="200" t="s">
        <v>246</v>
      </c>
      <c r="AU475" s="200" t="s">
        <v>87</v>
      </c>
      <c r="AY475" s="18" t="s">
        <v>179</v>
      </c>
      <c r="BE475" s="201">
        <f>IF(N475="základní",J475,0)</f>
        <v>0</v>
      </c>
      <c r="BF475" s="201">
        <f>IF(N475="snížená",J475,0)</f>
        <v>0</v>
      </c>
      <c r="BG475" s="201">
        <f>IF(N475="zákl. přenesená",J475,0)</f>
        <v>0</v>
      </c>
      <c r="BH475" s="201">
        <f>IF(N475="sníž. přenesená",J475,0)</f>
        <v>0</v>
      </c>
      <c r="BI475" s="201">
        <f>IF(N475="nulová",J475,0)</f>
        <v>0</v>
      </c>
      <c r="BJ475" s="18" t="s">
        <v>8</v>
      </c>
      <c r="BK475" s="201">
        <f>ROUND(I475*H475,0)</f>
        <v>0</v>
      </c>
      <c r="BL475" s="18" t="s">
        <v>275</v>
      </c>
      <c r="BM475" s="200" t="s">
        <v>782</v>
      </c>
    </row>
    <row r="476" s="13" customFormat="1">
      <c r="A476" s="13"/>
      <c r="B476" s="202"/>
      <c r="C476" s="13"/>
      <c r="D476" s="203" t="s">
        <v>187</v>
      </c>
      <c r="E476" s="204" t="s">
        <v>1</v>
      </c>
      <c r="F476" s="205" t="s">
        <v>783</v>
      </c>
      <c r="G476" s="13"/>
      <c r="H476" s="206">
        <v>1</v>
      </c>
      <c r="I476" s="207"/>
      <c r="J476" s="13"/>
      <c r="K476" s="13"/>
      <c r="L476" s="202"/>
      <c r="M476" s="208"/>
      <c r="N476" s="209"/>
      <c r="O476" s="209"/>
      <c r="P476" s="209"/>
      <c r="Q476" s="209"/>
      <c r="R476" s="209"/>
      <c r="S476" s="209"/>
      <c r="T476" s="210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04" t="s">
        <v>187</v>
      </c>
      <c r="AU476" s="204" t="s">
        <v>87</v>
      </c>
      <c r="AV476" s="13" t="s">
        <v>87</v>
      </c>
      <c r="AW476" s="13" t="s">
        <v>35</v>
      </c>
      <c r="AX476" s="13" t="s">
        <v>8</v>
      </c>
      <c r="AY476" s="204" t="s">
        <v>179</v>
      </c>
    </row>
    <row r="477" s="2" customFormat="1" ht="24" customHeight="1">
      <c r="A477" s="37"/>
      <c r="B477" s="188"/>
      <c r="C477" s="227" t="s">
        <v>784</v>
      </c>
      <c r="D477" s="227" t="s">
        <v>246</v>
      </c>
      <c r="E477" s="228" t="s">
        <v>785</v>
      </c>
      <c r="F477" s="229" t="s">
        <v>786</v>
      </c>
      <c r="G477" s="230" t="s">
        <v>236</v>
      </c>
      <c r="H477" s="231">
        <v>1</v>
      </c>
      <c r="I477" s="232"/>
      <c r="J477" s="233">
        <f>ROUND(I477*H477,0)</f>
        <v>0</v>
      </c>
      <c r="K477" s="229" t="s">
        <v>185</v>
      </c>
      <c r="L477" s="234"/>
      <c r="M477" s="235" t="s">
        <v>1</v>
      </c>
      <c r="N477" s="236" t="s">
        <v>44</v>
      </c>
      <c r="O477" s="76"/>
      <c r="P477" s="198">
        <f>O477*H477</f>
        <v>0</v>
      </c>
      <c r="Q477" s="198">
        <v>0.025420000000000002</v>
      </c>
      <c r="R477" s="198">
        <f>Q477*H477</f>
        <v>0.025420000000000002</v>
      </c>
      <c r="S477" s="198">
        <v>0</v>
      </c>
      <c r="T477" s="199">
        <f>S477*H477</f>
        <v>0</v>
      </c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R477" s="200" t="s">
        <v>354</v>
      </c>
      <c r="AT477" s="200" t="s">
        <v>246</v>
      </c>
      <c r="AU477" s="200" t="s">
        <v>87</v>
      </c>
      <c r="AY477" s="18" t="s">
        <v>179</v>
      </c>
      <c r="BE477" s="201">
        <f>IF(N477="základní",J477,0)</f>
        <v>0</v>
      </c>
      <c r="BF477" s="201">
        <f>IF(N477="snížená",J477,0)</f>
        <v>0</v>
      </c>
      <c r="BG477" s="201">
        <f>IF(N477="zákl. přenesená",J477,0)</f>
        <v>0</v>
      </c>
      <c r="BH477" s="201">
        <f>IF(N477="sníž. přenesená",J477,0)</f>
        <v>0</v>
      </c>
      <c r="BI477" s="201">
        <f>IF(N477="nulová",J477,0)</f>
        <v>0</v>
      </c>
      <c r="BJ477" s="18" t="s">
        <v>8</v>
      </c>
      <c r="BK477" s="201">
        <f>ROUND(I477*H477,0)</f>
        <v>0</v>
      </c>
      <c r="BL477" s="18" t="s">
        <v>275</v>
      </c>
      <c r="BM477" s="200" t="s">
        <v>787</v>
      </c>
    </row>
    <row r="478" s="13" customFormat="1">
      <c r="A478" s="13"/>
      <c r="B478" s="202"/>
      <c r="C478" s="13"/>
      <c r="D478" s="203" t="s">
        <v>187</v>
      </c>
      <c r="E478" s="204" t="s">
        <v>1</v>
      </c>
      <c r="F478" s="205" t="s">
        <v>788</v>
      </c>
      <c r="G478" s="13"/>
      <c r="H478" s="206">
        <v>1</v>
      </c>
      <c r="I478" s="207"/>
      <c r="J478" s="13"/>
      <c r="K478" s="13"/>
      <c r="L478" s="202"/>
      <c r="M478" s="208"/>
      <c r="N478" s="209"/>
      <c r="O478" s="209"/>
      <c r="P478" s="209"/>
      <c r="Q478" s="209"/>
      <c r="R478" s="209"/>
      <c r="S478" s="209"/>
      <c r="T478" s="210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04" t="s">
        <v>187</v>
      </c>
      <c r="AU478" s="204" t="s">
        <v>87</v>
      </c>
      <c r="AV478" s="13" t="s">
        <v>87</v>
      </c>
      <c r="AW478" s="13" t="s">
        <v>35</v>
      </c>
      <c r="AX478" s="13" t="s">
        <v>8</v>
      </c>
      <c r="AY478" s="204" t="s">
        <v>179</v>
      </c>
    </row>
    <row r="479" s="2" customFormat="1" ht="24" customHeight="1">
      <c r="A479" s="37"/>
      <c r="B479" s="188"/>
      <c r="C479" s="227" t="s">
        <v>789</v>
      </c>
      <c r="D479" s="227" t="s">
        <v>246</v>
      </c>
      <c r="E479" s="228" t="s">
        <v>790</v>
      </c>
      <c r="F479" s="229" t="s">
        <v>791</v>
      </c>
      <c r="G479" s="230" t="s">
        <v>236</v>
      </c>
      <c r="H479" s="231">
        <v>3</v>
      </c>
      <c r="I479" s="232"/>
      <c r="J479" s="233">
        <f>ROUND(I479*H479,0)</f>
        <v>0</v>
      </c>
      <c r="K479" s="229" t="s">
        <v>185</v>
      </c>
      <c r="L479" s="234"/>
      <c r="M479" s="235" t="s">
        <v>1</v>
      </c>
      <c r="N479" s="236" t="s">
        <v>44</v>
      </c>
      <c r="O479" s="76"/>
      <c r="P479" s="198">
        <f>O479*H479</f>
        <v>0</v>
      </c>
      <c r="Q479" s="198">
        <v>0.026190000000000001</v>
      </c>
      <c r="R479" s="198">
        <f>Q479*H479</f>
        <v>0.078570000000000001</v>
      </c>
      <c r="S479" s="198">
        <v>0</v>
      </c>
      <c r="T479" s="199">
        <f>S479*H479</f>
        <v>0</v>
      </c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R479" s="200" t="s">
        <v>354</v>
      </c>
      <c r="AT479" s="200" t="s">
        <v>246</v>
      </c>
      <c r="AU479" s="200" t="s">
        <v>87</v>
      </c>
      <c r="AY479" s="18" t="s">
        <v>179</v>
      </c>
      <c r="BE479" s="201">
        <f>IF(N479="základní",J479,0)</f>
        <v>0</v>
      </c>
      <c r="BF479" s="201">
        <f>IF(N479="snížená",J479,0)</f>
        <v>0</v>
      </c>
      <c r="BG479" s="201">
        <f>IF(N479="zákl. přenesená",J479,0)</f>
        <v>0</v>
      </c>
      <c r="BH479" s="201">
        <f>IF(N479="sníž. přenesená",J479,0)</f>
        <v>0</v>
      </c>
      <c r="BI479" s="201">
        <f>IF(N479="nulová",J479,0)</f>
        <v>0</v>
      </c>
      <c r="BJ479" s="18" t="s">
        <v>8</v>
      </c>
      <c r="BK479" s="201">
        <f>ROUND(I479*H479,0)</f>
        <v>0</v>
      </c>
      <c r="BL479" s="18" t="s">
        <v>275</v>
      </c>
      <c r="BM479" s="200" t="s">
        <v>792</v>
      </c>
    </row>
    <row r="480" s="13" customFormat="1">
      <c r="A480" s="13"/>
      <c r="B480" s="202"/>
      <c r="C480" s="13"/>
      <c r="D480" s="203" t="s">
        <v>187</v>
      </c>
      <c r="E480" s="204" t="s">
        <v>1</v>
      </c>
      <c r="F480" s="205" t="s">
        <v>793</v>
      </c>
      <c r="G480" s="13"/>
      <c r="H480" s="206">
        <v>3</v>
      </c>
      <c r="I480" s="207"/>
      <c r="J480" s="13"/>
      <c r="K480" s="13"/>
      <c r="L480" s="202"/>
      <c r="M480" s="208"/>
      <c r="N480" s="209"/>
      <c r="O480" s="209"/>
      <c r="P480" s="209"/>
      <c r="Q480" s="209"/>
      <c r="R480" s="209"/>
      <c r="S480" s="209"/>
      <c r="T480" s="210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04" t="s">
        <v>187</v>
      </c>
      <c r="AU480" s="204" t="s">
        <v>87</v>
      </c>
      <c r="AV480" s="13" t="s">
        <v>87</v>
      </c>
      <c r="AW480" s="13" t="s">
        <v>35</v>
      </c>
      <c r="AX480" s="13" t="s">
        <v>8</v>
      </c>
      <c r="AY480" s="204" t="s">
        <v>179</v>
      </c>
    </row>
    <row r="481" s="2" customFormat="1" ht="16.5" customHeight="1">
      <c r="A481" s="37"/>
      <c r="B481" s="188"/>
      <c r="C481" s="227" t="s">
        <v>794</v>
      </c>
      <c r="D481" s="227" t="s">
        <v>246</v>
      </c>
      <c r="E481" s="228" t="s">
        <v>795</v>
      </c>
      <c r="F481" s="229" t="s">
        <v>796</v>
      </c>
      <c r="G481" s="230" t="s">
        <v>236</v>
      </c>
      <c r="H481" s="231">
        <v>1</v>
      </c>
      <c r="I481" s="232"/>
      <c r="J481" s="233">
        <f>ROUND(I481*H481,0)</f>
        <v>0</v>
      </c>
      <c r="K481" s="229" t="s">
        <v>185</v>
      </c>
      <c r="L481" s="234"/>
      <c r="M481" s="235" t="s">
        <v>1</v>
      </c>
      <c r="N481" s="236" t="s">
        <v>44</v>
      </c>
      <c r="O481" s="76"/>
      <c r="P481" s="198">
        <f>O481*H481</f>
        <v>0</v>
      </c>
      <c r="Q481" s="198">
        <v>0.026190000000000001</v>
      </c>
      <c r="R481" s="198">
        <f>Q481*H481</f>
        <v>0.026190000000000001</v>
      </c>
      <c r="S481" s="198">
        <v>0</v>
      </c>
      <c r="T481" s="199">
        <f>S481*H481</f>
        <v>0</v>
      </c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R481" s="200" t="s">
        <v>354</v>
      </c>
      <c r="AT481" s="200" t="s">
        <v>246</v>
      </c>
      <c r="AU481" s="200" t="s">
        <v>87</v>
      </c>
      <c r="AY481" s="18" t="s">
        <v>179</v>
      </c>
      <c r="BE481" s="201">
        <f>IF(N481="základní",J481,0)</f>
        <v>0</v>
      </c>
      <c r="BF481" s="201">
        <f>IF(N481="snížená",J481,0)</f>
        <v>0</v>
      </c>
      <c r="BG481" s="201">
        <f>IF(N481="zákl. přenesená",J481,0)</f>
        <v>0</v>
      </c>
      <c r="BH481" s="201">
        <f>IF(N481="sníž. přenesená",J481,0)</f>
        <v>0</v>
      </c>
      <c r="BI481" s="201">
        <f>IF(N481="nulová",J481,0)</f>
        <v>0</v>
      </c>
      <c r="BJ481" s="18" t="s">
        <v>8</v>
      </c>
      <c r="BK481" s="201">
        <f>ROUND(I481*H481,0)</f>
        <v>0</v>
      </c>
      <c r="BL481" s="18" t="s">
        <v>275</v>
      </c>
      <c r="BM481" s="200" t="s">
        <v>797</v>
      </c>
    </row>
    <row r="482" s="13" customFormat="1">
      <c r="A482" s="13"/>
      <c r="B482" s="202"/>
      <c r="C482" s="13"/>
      <c r="D482" s="203" t="s">
        <v>187</v>
      </c>
      <c r="E482" s="204" t="s">
        <v>1</v>
      </c>
      <c r="F482" s="205" t="s">
        <v>798</v>
      </c>
      <c r="G482" s="13"/>
      <c r="H482" s="206">
        <v>1</v>
      </c>
      <c r="I482" s="207"/>
      <c r="J482" s="13"/>
      <c r="K482" s="13"/>
      <c r="L482" s="202"/>
      <c r="M482" s="208"/>
      <c r="N482" s="209"/>
      <c r="O482" s="209"/>
      <c r="P482" s="209"/>
      <c r="Q482" s="209"/>
      <c r="R482" s="209"/>
      <c r="S482" s="209"/>
      <c r="T482" s="210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04" t="s">
        <v>187</v>
      </c>
      <c r="AU482" s="204" t="s">
        <v>87</v>
      </c>
      <c r="AV482" s="13" t="s">
        <v>87</v>
      </c>
      <c r="AW482" s="13" t="s">
        <v>35</v>
      </c>
      <c r="AX482" s="13" t="s">
        <v>8</v>
      </c>
      <c r="AY482" s="204" t="s">
        <v>179</v>
      </c>
    </row>
    <row r="483" s="2" customFormat="1" ht="24" customHeight="1">
      <c r="A483" s="37"/>
      <c r="B483" s="188"/>
      <c r="C483" s="189" t="s">
        <v>799</v>
      </c>
      <c r="D483" s="189" t="s">
        <v>181</v>
      </c>
      <c r="E483" s="190" t="s">
        <v>800</v>
      </c>
      <c r="F483" s="191" t="s">
        <v>801</v>
      </c>
      <c r="G483" s="192" t="s">
        <v>347</v>
      </c>
      <c r="H483" s="193">
        <v>61.600000000000001</v>
      </c>
      <c r="I483" s="194"/>
      <c r="J483" s="195">
        <f>ROUND(I483*H483,0)</f>
        <v>0</v>
      </c>
      <c r="K483" s="191" t="s">
        <v>185</v>
      </c>
      <c r="L483" s="38"/>
      <c r="M483" s="196" t="s">
        <v>1</v>
      </c>
      <c r="N483" s="197" t="s">
        <v>44</v>
      </c>
      <c r="O483" s="76"/>
      <c r="P483" s="198">
        <f>O483*H483</f>
        <v>0</v>
      </c>
      <c r="Q483" s="198">
        <v>0.0048790999999999999</v>
      </c>
      <c r="R483" s="198">
        <f>Q483*H483</f>
        <v>0.30055256000000002</v>
      </c>
      <c r="S483" s="198">
        <v>0</v>
      </c>
      <c r="T483" s="199">
        <f>S483*H483</f>
        <v>0</v>
      </c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R483" s="200" t="s">
        <v>275</v>
      </c>
      <c r="AT483" s="200" t="s">
        <v>181</v>
      </c>
      <c r="AU483" s="200" t="s">
        <v>87</v>
      </c>
      <c r="AY483" s="18" t="s">
        <v>179</v>
      </c>
      <c r="BE483" s="201">
        <f>IF(N483="základní",J483,0)</f>
        <v>0</v>
      </c>
      <c r="BF483" s="201">
        <f>IF(N483="snížená",J483,0)</f>
        <v>0</v>
      </c>
      <c r="BG483" s="201">
        <f>IF(N483="zákl. přenesená",J483,0)</f>
        <v>0</v>
      </c>
      <c r="BH483" s="201">
        <f>IF(N483="sníž. přenesená",J483,0)</f>
        <v>0</v>
      </c>
      <c r="BI483" s="201">
        <f>IF(N483="nulová",J483,0)</f>
        <v>0</v>
      </c>
      <c r="BJ483" s="18" t="s">
        <v>8</v>
      </c>
      <c r="BK483" s="201">
        <f>ROUND(I483*H483,0)</f>
        <v>0</v>
      </c>
      <c r="BL483" s="18" t="s">
        <v>275</v>
      </c>
      <c r="BM483" s="200" t="s">
        <v>802</v>
      </c>
    </row>
    <row r="484" s="13" customFormat="1">
      <c r="A484" s="13"/>
      <c r="B484" s="202"/>
      <c r="C484" s="13"/>
      <c r="D484" s="203" t="s">
        <v>187</v>
      </c>
      <c r="E484" s="204" t="s">
        <v>1</v>
      </c>
      <c r="F484" s="205" t="s">
        <v>803</v>
      </c>
      <c r="G484" s="13"/>
      <c r="H484" s="206">
        <v>61.600000000000001</v>
      </c>
      <c r="I484" s="207"/>
      <c r="J484" s="13"/>
      <c r="K484" s="13"/>
      <c r="L484" s="202"/>
      <c r="M484" s="208"/>
      <c r="N484" s="209"/>
      <c r="O484" s="209"/>
      <c r="P484" s="209"/>
      <c r="Q484" s="209"/>
      <c r="R484" s="209"/>
      <c r="S484" s="209"/>
      <c r="T484" s="210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04" t="s">
        <v>187</v>
      </c>
      <c r="AU484" s="204" t="s">
        <v>87</v>
      </c>
      <c r="AV484" s="13" t="s">
        <v>87</v>
      </c>
      <c r="AW484" s="13" t="s">
        <v>35</v>
      </c>
      <c r="AX484" s="13" t="s">
        <v>8</v>
      </c>
      <c r="AY484" s="204" t="s">
        <v>179</v>
      </c>
    </row>
    <row r="485" s="2" customFormat="1" ht="24" customHeight="1">
      <c r="A485" s="37"/>
      <c r="B485" s="188"/>
      <c r="C485" s="189" t="s">
        <v>804</v>
      </c>
      <c r="D485" s="189" t="s">
        <v>181</v>
      </c>
      <c r="E485" s="190" t="s">
        <v>805</v>
      </c>
      <c r="F485" s="191" t="s">
        <v>806</v>
      </c>
      <c r="G485" s="192" t="s">
        <v>193</v>
      </c>
      <c r="H485" s="193">
        <v>17.295000000000002</v>
      </c>
      <c r="I485" s="194"/>
      <c r="J485" s="195">
        <f>ROUND(I485*H485,0)</f>
        <v>0</v>
      </c>
      <c r="K485" s="191" t="s">
        <v>185</v>
      </c>
      <c r="L485" s="38"/>
      <c r="M485" s="196" t="s">
        <v>1</v>
      </c>
      <c r="N485" s="197" t="s">
        <v>44</v>
      </c>
      <c r="O485" s="76"/>
      <c r="P485" s="198">
        <f>O485*H485</f>
        <v>0</v>
      </c>
      <c r="Q485" s="198">
        <v>0</v>
      </c>
      <c r="R485" s="198">
        <f>Q485*H485</f>
        <v>0</v>
      </c>
      <c r="S485" s="198">
        <v>0</v>
      </c>
      <c r="T485" s="199">
        <f>S485*H485</f>
        <v>0</v>
      </c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R485" s="200" t="s">
        <v>275</v>
      </c>
      <c r="AT485" s="200" t="s">
        <v>181</v>
      </c>
      <c r="AU485" s="200" t="s">
        <v>87</v>
      </c>
      <c r="AY485" s="18" t="s">
        <v>179</v>
      </c>
      <c r="BE485" s="201">
        <f>IF(N485="základní",J485,0)</f>
        <v>0</v>
      </c>
      <c r="BF485" s="201">
        <f>IF(N485="snížená",J485,0)</f>
        <v>0</v>
      </c>
      <c r="BG485" s="201">
        <f>IF(N485="zákl. přenesená",J485,0)</f>
        <v>0</v>
      </c>
      <c r="BH485" s="201">
        <f>IF(N485="sníž. přenesená",J485,0)</f>
        <v>0</v>
      </c>
      <c r="BI485" s="201">
        <f>IF(N485="nulová",J485,0)</f>
        <v>0</v>
      </c>
      <c r="BJ485" s="18" t="s">
        <v>8</v>
      </c>
      <c r="BK485" s="201">
        <f>ROUND(I485*H485,0)</f>
        <v>0</v>
      </c>
      <c r="BL485" s="18" t="s">
        <v>275</v>
      </c>
      <c r="BM485" s="200" t="s">
        <v>807</v>
      </c>
    </row>
    <row r="486" s="12" customFormat="1" ht="22.8" customHeight="1">
      <c r="A486" s="12"/>
      <c r="B486" s="175"/>
      <c r="C486" s="12"/>
      <c r="D486" s="176" t="s">
        <v>78</v>
      </c>
      <c r="E486" s="186" t="s">
        <v>808</v>
      </c>
      <c r="F486" s="186" t="s">
        <v>809</v>
      </c>
      <c r="G486" s="12"/>
      <c r="H486" s="12"/>
      <c r="I486" s="178"/>
      <c r="J486" s="187">
        <f>BK486</f>
        <v>0</v>
      </c>
      <c r="K486" s="12"/>
      <c r="L486" s="175"/>
      <c r="M486" s="180"/>
      <c r="N486" s="181"/>
      <c r="O486" s="181"/>
      <c r="P486" s="182">
        <f>SUM(P487:P489)</f>
        <v>0</v>
      </c>
      <c r="Q486" s="181"/>
      <c r="R486" s="182">
        <f>SUM(R487:R489)</f>
        <v>0.0348025</v>
      </c>
      <c r="S486" s="181"/>
      <c r="T486" s="183">
        <f>SUM(T487:T489)</f>
        <v>0</v>
      </c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R486" s="176" t="s">
        <v>87</v>
      </c>
      <c r="AT486" s="184" t="s">
        <v>78</v>
      </c>
      <c r="AU486" s="184" t="s">
        <v>8</v>
      </c>
      <c r="AY486" s="176" t="s">
        <v>179</v>
      </c>
      <c r="BK486" s="185">
        <f>SUM(BK487:BK489)</f>
        <v>0</v>
      </c>
    </row>
    <row r="487" s="2" customFormat="1" ht="24" customHeight="1">
      <c r="A487" s="37"/>
      <c r="B487" s="188"/>
      <c r="C487" s="189" t="s">
        <v>810</v>
      </c>
      <c r="D487" s="189" t="s">
        <v>181</v>
      </c>
      <c r="E487" s="190" t="s">
        <v>811</v>
      </c>
      <c r="F487" s="191" t="s">
        <v>812</v>
      </c>
      <c r="G487" s="192" t="s">
        <v>236</v>
      </c>
      <c r="H487" s="193">
        <v>5</v>
      </c>
      <c r="I487" s="194"/>
      <c r="J487" s="195">
        <f>ROUND(I487*H487,0)</f>
        <v>0</v>
      </c>
      <c r="K487" s="191" t="s">
        <v>185</v>
      </c>
      <c r="L487" s="38"/>
      <c r="M487" s="196" t="s">
        <v>1</v>
      </c>
      <c r="N487" s="197" t="s">
        <v>44</v>
      </c>
      <c r="O487" s="76"/>
      <c r="P487" s="198">
        <f>O487*H487</f>
        <v>0</v>
      </c>
      <c r="Q487" s="198">
        <v>0.0069604999999999997</v>
      </c>
      <c r="R487" s="198">
        <f>Q487*H487</f>
        <v>0.0348025</v>
      </c>
      <c r="S487" s="198">
        <v>0</v>
      </c>
      <c r="T487" s="199">
        <f>S487*H487</f>
        <v>0</v>
      </c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R487" s="200" t="s">
        <v>275</v>
      </c>
      <c r="AT487" s="200" t="s">
        <v>181</v>
      </c>
      <c r="AU487" s="200" t="s">
        <v>87</v>
      </c>
      <c r="AY487" s="18" t="s">
        <v>179</v>
      </c>
      <c r="BE487" s="201">
        <f>IF(N487="základní",J487,0)</f>
        <v>0</v>
      </c>
      <c r="BF487" s="201">
        <f>IF(N487="snížená",J487,0)</f>
        <v>0</v>
      </c>
      <c r="BG487" s="201">
        <f>IF(N487="zákl. přenesená",J487,0)</f>
        <v>0</v>
      </c>
      <c r="BH487" s="201">
        <f>IF(N487="sníž. přenesená",J487,0)</f>
        <v>0</v>
      </c>
      <c r="BI487" s="201">
        <f>IF(N487="nulová",J487,0)</f>
        <v>0</v>
      </c>
      <c r="BJ487" s="18" t="s">
        <v>8</v>
      </c>
      <c r="BK487" s="201">
        <f>ROUND(I487*H487,0)</f>
        <v>0</v>
      </c>
      <c r="BL487" s="18" t="s">
        <v>275</v>
      </c>
      <c r="BM487" s="200" t="s">
        <v>813</v>
      </c>
    </row>
    <row r="488" s="13" customFormat="1">
      <c r="A488" s="13"/>
      <c r="B488" s="202"/>
      <c r="C488" s="13"/>
      <c r="D488" s="203" t="s">
        <v>187</v>
      </c>
      <c r="E488" s="204" t="s">
        <v>1</v>
      </c>
      <c r="F488" s="205" t="s">
        <v>814</v>
      </c>
      <c r="G488" s="13"/>
      <c r="H488" s="206">
        <v>5</v>
      </c>
      <c r="I488" s="207"/>
      <c r="J488" s="13"/>
      <c r="K488" s="13"/>
      <c r="L488" s="202"/>
      <c r="M488" s="208"/>
      <c r="N488" s="209"/>
      <c r="O488" s="209"/>
      <c r="P488" s="209"/>
      <c r="Q488" s="209"/>
      <c r="R488" s="209"/>
      <c r="S488" s="209"/>
      <c r="T488" s="210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04" t="s">
        <v>187</v>
      </c>
      <c r="AU488" s="204" t="s">
        <v>87</v>
      </c>
      <c r="AV488" s="13" t="s">
        <v>87</v>
      </c>
      <c r="AW488" s="13" t="s">
        <v>35</v>
      </c>
      <c r="AX488" s="13" t="s">
        <v>8</v>
      </c>
      <c r="AY488" s="204" t="s">
        <v>179</v>
      </c>
    </row>
    <row r="489" s="2" customFormat="1" ht="24" customHeight="1">
      <c r="A489" s="37"/>
      <c r="B489" s="188"/>
      <c r="C489" s="189" t="s">
        <v>815</v>
      </c>
      <c r="D489" s="189" t="s">
        <v>181</v>
      </c>
      <c r="E489" s="190" t="s">
        <v>816</v>
      </c>
      <c r="F489" s="191" t="s">
        <v>817</v>
      </c>
      <c r="G489" s="192" t="s">
        <v>193</v>
      </c>
      <c r="H489" s="193">
        <v>0.035000000000000003</v>
      </c>
      <c r="I489" s="194"/>
      <c r="J489" s="195">
        <f>ROUND(I489*H489,0)</f>
        <v>0</v>
      </c>
      <c r="K489" s="191" t="s">
        <v>185</v>
      </c>
      <c r="L489" s="38"/>
      <c r="M489" s="196" t="s">
        <v>1</v>
      </c>
      <c r="N489" s="197" t="s">
        <v>44</v>
      </c>
      <c r="O489" s="76"/>
      <c r="P489" s="198">
        <f>O489*H489</f>
        <v>0</v>
      </c>
      <c r="Q489" s="198">
        <v>0</v>
      </c>
      <c r="R489" s="198">
        <f>Q489*H489</f>
        <v>0</v>
      </c>
      <c r="S489" s="198">
        <v>0</v>
      </c>
      <c r="T489" s="199">
        <f>S489*H489</f>
        <v>0</v>
      </c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R489" s="200" t="s">
        <v>275</v>
      </c>
      <c r="AT489" s="200" t="s">
        <v>181</v>
      </c>
      <c r="AU489" s="200" t="s">
        <v>87</v>
      </c>
      <c r="AY489" s="18" t="s">
        <v>179</v>
      </c>
      <c r="BE489" s="201">
        <f>IF(N489="základní",J489,0)</f>
        <v>0</v>
      </c>
      <c r="BF489" s="201">
        <f>IF(N489="snížená",J489,0)</f>
        <v>0</v>
      </c>
      <c r="BG489" s="201">
        <f>IF(N489="zákl. přenesená",J489,0)</f>
        <v>0</v>
      </c>
      <c r="BH489" s="201">
        <f>IF(N489="sníž. přenesená",J489,0)</f>
        <v>0</v>
      </c>
      <c r="BI489" s="201">
        <f>IF(N489="nulová",J489,0)</f>
        <v>0</v>
      </c>
      <c r="BJ489" s="18" t="s">
        <v>8</v>
      </c>
      <c r="BK489" s="201">
        <f>ROUND(I489*H489,0)</f>
        <v>0</v>
      </c>
      <c r="BL489" s="18" t="s">
        <v>275</v>
      </c>
      <c r="BM489" s="200" t="s">
        <v>818</v>
      </c>
    </row>
    <row r="490" s="12" customFormat="1" ht="22.8" customHeight="1">
      <c r="A490" s="12"/>
      <c r="B490" s="175"/>
      <c r="C490" s="12"/>
      <c r="D490" s="176" t="s">
        <v>78</v>
      </c>
      <c r="E490" s="186" t="s">
        <v>819</v>
      </c>
      <c r="F490" s="186" t="s">
        <v>820</v>
      </c>
      <c r="G490" s="12"/>
      <c r="H490" s="12"/>
      <c r="I490" s="178"/>
      <c r="J490" s="187">
        <f>BK490</f>
        <v>0</v>
      </c>
      <c r="K490" s="12"/>
      <c r="L490" s="175"/>
      <c r="M490" s="180"/>
      <c r="N490" s="181"/>
      <c r="O490" s="181"/>
      <c r="P490" s="182">
        <f>SUM(P491:P521)</f>
        <v>0</v>
      </c>
      <c r="Q490" s="181"/>
      <c r="R490" s="182">
        <f>SUM(R491:R521)</f>
        <v>3.57724288</v>
      </c>
      <c r="S490" s="181"/>
      <c r="T490" s="183">
        <f>SUM(T491:T521)</f>
        <v>3.4707110000000001</v>
      </c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R490" s="176" t="s">
        <v>87</v>
      </c>
      <c r="AT490" s="184" t="s">
        <v>78</v>
      </c>
      <c r="AU490" s="184" t="s">
        <v>8</v>
      </c>
      <c r="AY490" s="176" t="s">
        <v>179</v>
      </c>
      <c r="BK490" s="185">
        <f>SUM(BK491:BK521)</f>
        <v>0</v>
      </c>
    </row>
    <row r="491" s="2" customFormat="1" ht="16.5" customHeight="1">
      <c r="A491" s="37"/>
      <c r="B491" s="188"/>
      <c r="C491" s="189" t="s">
        <v>821</v>
      </c>
      <c r="D491" s="189" t="s">
        <v>181</v>
      </c>
      <c r="E491" s="190" t="s">
        <v>822</v>
      </c>
      <c r="F491" s="191" t="s">
        <v>823</v>
      </c>
      <c r="G491" s="192" t="s">
        <v>214</v>
      </c>
      <c r="H491" s="193">
        <v>365.33800000000002</v>
      </c>
      <c r="I491" s="194"/>
      <c r="J491" s="195">
        <f>ROUND(I491*H491,0)</f>
        <v>0</v>
      </c>
      <c r="K491" s="191" t="s">
        <v>185</v>
      </c>
      <c r="L491" s="38"/>
      <c r="M491" s="196" t="s">
        <v>1</v>
      </c>
      <c r="N491" s="197" t="s">
        <v>44</v>
      </c>
      <c r="O491" s="76"/>
      <c r="P491" s="198">
        <f>O491*H491</f>
        <v>0</v>
      </c>
      <c r="Q491" s="198">
        <v>0</v>
      </c>
      <c r="R491" s="198">
        <f>Q491*H491</f>
        <v>0</v>
      </c>
      <c r="S491" s="198">
        <v>0.0094999999999999998</v>
      </c>
      <c r="T491" s="199">
        <f>S491*H491</f>
        <v>3.4707110000000001</v>
      </c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R491" s="200" t="s">
        <v>275</v>
      </c>
      <c r="AT491" s="200" t="s">
        <v>181</v>
      </c>
      <c r="AU491" s="200" t="s">
        <v>87</v>
      </c>
      <c r="AY491" s="18" t="s">
        <v>179</v>
      </c>
      <c r="BE491" s="201">
        <f>IF(N491="základní",J491,0)</f>
        <v>0</v>
      </c>
      <c r="BF491" s="201">
        <f>IF(N491="snížená",J491,0)</f>
        <v>0</v>
      </c>
      <c r="BG491" s="201">
        <f>IF(N491="zákl. přenesená",J491,0)</f>
        <v>0</v>
      </c>
      <c r="BH491" s="201">
        <f>IF(N491="sníž. přenesená",J491,0)</f>
        <v>0</v>
      </c>
      <c r="BI491" s="201">
        <f>IF(N491="nulová",J491,0)</f>
        <v>0</v>
      </c>
      <c r="BJ491" s="18" t="s">
        <v>8</v>
      </c>
      <c r="BK491" s="201">
        <f>ROUND(I491*H491,0)</f>
        <v>0</v>
      </c>
      <c r="BL491" s="18" t="s">
        <v>275</v>
      </c>
      <c r="BM491" s="200" t="s">
        <v>824</v>
      </c>
    </row>
    <row r="492" s="13" customFormat="1">
      <c r="A492" s="13"/>
      <c r="B492" s="202"/>
      <c r="C492" s="13"/>
      <c r="D492" s="203" t="s">
        <v>187</v>
      </c>
      <c r="E492" s="204" t="s">
        <v>1</v>
      </c>
      <c r="F492" s="205" t="s">
        <v>825</v>
      </c>
      <c r="G492" s="13"/>
      <c r="H492" s="206">
        <v>55.840000000000003</v>
      </c>
      <c r="I492" s="207"/>
      <c r="J492" s="13"/>
      <c r="K492" s="13"/>
      <c r="L492" s="202"/>
      <c r="M492" s="208"/>
      <c r="N492" s="209"/>
      <c r="O492" s="209"/>
      <c r="P492" s="209"/>
      <c r="Q492" s="209"/>
      <c r="R492" s="209"/>
      <c r="S492" s="209"/>
      <c r="T492" s="210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04" t="s">
        <v>187</v>
      </c>
      <c r="AU492" s="204" t="s">
        <v>87</v>
      </c>
      <c r="AV492" s="13" t="s">
        <v>87</v>
      </c>
      <c r="AW492" s="13" t="s">
        <v>35</v>
      </c>
      <c r="AX492" s="13" t="s">
        <v>79</v>
      </c>
      <c r="AY492" s="204" t="s">
        <v>179</v>
      </c>
    </row>
    <row r="493" s="13" customFormat="1">
      <c r="A493" s="13"/>
      <c r="B493" s="202"/>
      <c r="C493" s="13"/>
      <c r="D493" s="203" t="s">
        <v>187</v>
      </c>
      <c r="E493" s="204" t="s">
        <v>1</v>
      </c>
      <c r="F493" s="205" t="s">
        <v>826</v>
      </c>
      <c r="G493" s="13"/>
      <c r="H493" s="206">
        <v>153.42400000000001</v>
      </c>
      <c r="I493" s="207"/>
      <c r="J493" s="13"/>
      <c r="K493" s="13"/>
      <c r="L493" s="202"/>
      <c r="M493" s="208"/>
      <c r="N493" s="209"/>
      <c r="O493" s="209"/>
      <c r="P493" s="209"/>
      <c r="Q493" s="209"/>
      <c r="R493" s="209"/>
      <c r="S493" s="209"/>
      <c r="T493" s="210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04" t="s">
        <v>187</v>
      </c>
      <c r="AU493" s="204" t="s">
        <v>87</v>
      </c>
      <c r="AV493" s="13" t="s">
        <v>87</v>
      </c>
      <c r="AW493" s="13" t="s">
        <v>35</v>
      </c>
      <c r="AX493" s="13" t="s">
        <v>79</v>
      </c>
      <c r="AY493" s="204" t="s">
        <v>179</v>
      </c>
    </row>
    <row r="494" s="13" customFormat="1">
      <c r="A494" s="13"/>
      <c r="B494" s="202"/>
      <c r="C494" s="13"/>
      <c r="D494" s="203" t="s">
        <v>187</v>
      </c>
      <c r="E494" s="204" t="s">
        <v>1</v>
      </c>
      <c r="F494" s="205" t="s">
        <v>827</v>
      </c>
      <c r="G494" s="13"/>
      <c r="H494" s="206">
        <v>129.636</v>
      </c>
      <c r="I494" s="207"/>
      <c r="J494" s="13"/>
      <c r="K494" s="13"/>
      <c r="L494" s="202"/>
      <c r="M494" s="208"/>
      <c r="N494" s="209"/>
      <c r="O494" s="209"/>
      <c r="P494" s="209"/>
      <c r="Q494" s="209"/>
      <c r="R494" s="209"/>
      <c r="S494" s="209"/>
      <c r="T494" s="210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04" t="s">
        <v>187</v>
      </c>
      <c r="AU494" s="204" t="s">
        <v>87</v>
      </c>
      <c r="AV494" s="13" t="s">
        <v>87</v>
      </c>
      <c r="AW494" s="13" t="s">
        <v>35</v>
      </c>
      <c r="AX494" s="13" t="s">
        <v>79</v>
      </c>
      <c r="AY494" s="204" t="s">
        <v>179</v>
      </c>
    </row>
    <row r="495" s="13" customFormat="1">
      <c r="A495" s="13"/>
      <c r="B495" s="202"/>
      <c r="C495" s="13"/>
      <c r="D495" s="203" t="s">
        <v>187</v>
      </c>
      <c r="E495" s="204" t="s">
        <v>1</v>
      </c>
      <c r="F495" s="205" t="s">
        <v>828</v>
      </c>
      <c r="G495" s="13"/>
      <c r="H495" s="206">
        <v>26.437999999999999</v>
      </c>
      <c r="I495" s="207"/>
      <c r="J495" s="13"/>
      <c r="K495" s="13"/>
      <c r="L495" s="202"/>
      <c r="M495" s="208"/>
      <c r="N495" s="209"/>
      <c r="O495" s="209"/>
      <c r="P495" s="209"/>
      <c r="Q495" s="209"/>
      <c r="R495" s="209"/>
      <c r="S495" s="209"/>
      <c r="T495" s="210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04" t="s">
        <v>187</v>
      </c>
      <c r="AU495" s="204" t="s">
        <v>87</v>
      </c>
      <c r="AV495" s="13" t="s">
        <v>87</v>
      </c>
      <c r="AW495" s="13" t="s">
        <v>35</v>
      </c>
      <c r="AX495" s="13" t="s">
        <v>79</v>
      </c>
      <c r="AY495" s="204" t="s">
        <v>179</v>
      </c>
    </row>
    <row r="496" s="14" customFormat="1">
      <c r="A496" s="14"/>
      <c r="B496" s="211"/>
      <c r="C496" s="14"/>
      <c r="D496" s="203" t="s">
        <v>187</v>
      </c>
      <c r="E496" s="212" t="s">
        <v>1</v>
      </c>
      <c r="F496" s="213" t="s">
        <v>829</v>
      </c>
      <c r="G496" s="14"/>
      <c r="H496" s="214">
        <v>365.33800000000002</v>
      </c>
      <c r="I496" s="215"/>
      <c r="J496" s="14"/>
      <c r="K496" s="14"/>
      <c r="L496" s="211"/>
      <c r="M496" s="216"/>
      <c r="N496" s="217"/>
      <c r="O496" s="217"/>
      <c r="P496" s="217"/>
      <c r="Q496" s="217"/>
      <c r="R496" s="217"/>
      <c r="S496" s="217"/>
      <c r="T496" s="218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12" t="s">
        <v>187</v>
      </c>
      <c r="AU496" s="212" t="s">
        <v>87</v>
      </c>
      <c r="AV496" s="14" t="s">
        <v>90</v>
      </c>
      <c r="AW496" s="14" t="s">
        <v>35</v>
      </c>
      <c r="AX496" s="14" t="s">
        <v>8</v>
      </c>
      <c r="AY496" s="212" t="s">
        <v>179</v>
      </c>
    </row>
    <row r="497" s="2" customFormat="1" ht="24" customHeight="1">
      <c r="A497" s="37"/>
      <c r="B497" s="188"/>
      <c r="C497" s="189" t="s">
        <v>830</v>
      </c>
      <c r="D497" s="189" t="s">
        <v>181</v>
      </c>
      <c r="E497" s="190" t="s">
        <v>831</v>
      </c>
      <c r="F497" s="191" t="s">
        <v>832</v>
      </c>
      <c r="G497" s="192" t="s">
        <v>347</v>
      </c>
      <c r="H497" s="193">
        <v>43.5</v>
      </c>
      <c r="I497" s="194"/>
      <c r="J497" s="195">
        <f>ROUND(I497*H497,0)</f>
        <v>0</v>
      </c>
      <c r="K497" s="191" t="s">
        <v>185</v>
      </c>
      <c r="L497" s="38"/>
      <c r="M497" s="196" t="s">
        <v>1</v>
      </c>
      <c r="N497" s="197" t="s">
        <v>44</v>
      </c>
      <c r="O497" s="76"/>
      <c r="P497" s="198">
        <f>O497*H497</f>
        <v>0</v>
      </c>
      <c r="Q497" s="198">
        <v>0</v>
      </c>
      <c r="R497" s="198">
        <f>Q497*H497</f>
        <v>0</v>
      </c>
      <c r="S497" s="198">
        <v>0</v>
      </c>
      <c r="T497" s="199">
        <f>S497*H497</f>
        <v>0</v>
      </c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R497" s="200" t="s">
        <v>275</v>
      </c>
      <c r="AT497" s="200" t="s">
        <v>181</v>
      </c>
      <c r="AU497" s="200" t="s">
        <v>87</v>
      </c>
      <c r="AY497" s="18" t="s">
        <v>179</v>
      </c>
      <c r="BE497" s="201">
        <f>IF(N497="základní",J497,0)</f>
        <v>0</v>
      </c>
      <c r="BF497" s="201">
        <f>IF(N497="snížená",J497,0)</f>
        <v>0</v>
      </c>
      <c r="BG497" s="201">
        <f>IF(N497="zákl. přenesená",J497,0)</f>
        <v>0</v>
      </c>
      <c r="BH497" s="201">
        <f>IF(N497="sníž. přenesená",J497,0)</f>
        <v>0</v>
      </c>
      <c r="BI497" s="201">
        <f>IF(N497="nulová",J497,0)</f>
        <v>0</v>
      </c>
      <c r="BJ497" s="18" t="s">
        <v>8</v>
      </c>
      <c r="BK497" s="201">
        <f>ROUND(I497*H497,0)</f>
        <v>0</v>
      </c>
      <c r="BL497" s="18" t="s">
        <v>275</v>
      </c>
      <c r="BM497" s="200" t="s">
        <v>833</v>
      </c>
    </row>
    <row r="498" s="13" customFormat="1">
      <c r="A498" s="13"/>
      <c r="B498" s="202"/>
      <c r="C498" s="13"/>
      <c r="D498" s="203" t="s">
        <v>187</v>
      </c>
      <c r="E498" s="204" t="s">
        <v>1</v>
      </c>
      <c r="F498" s="205" t="s">
        <v>834</v>
      </c>
      <c r="G498" s="13"/>
      <c r="H498" s="206">
        <v>43.5</v>
      </c>
      <c r="I498" s="207"/>
      <c r="J498" s="13"/>
      <c r="K498" s="13"/>
      <c r="L498" s="202"/>
      <c r="M498" s="208"/>
      <c r="N498" s="209"/>
      <c r="O498" s="209"/>
      <c r="P498" s="209"/>
      <c r="Q498" s="209"/>
      <c r="R498" s="209"/>
      <c r="S498" s="209"/>
      <c r="T498" s="210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04" t="s">
        <v>187</v>
      </c>
      <c r="AU498" s="204" t="s">
        <v>87</v>
      </c>
      <c r="AV498" s="13" t="s">
        <v>87</v>
      </c>
      <c r="AW498" s="13" t="s">
        <v>35</v>
      </c>
      <c r="AX498" s="13" t="s">
        <v>8</v>
      </c>
      <c r="AY498" s="204" t="s">
        <v>179</v>
      </c>
    </row>
    <row r="499" s="2" customFormat="1" ht="24" customHeight="1">
      <c r="A499" s="37"/>
      <c r="B499" s="188"/>
      <c r="C499" s="189" t="s">
        <v>835</v>
      </c>
      <c r="D499" s="189" t="s">
        <v>181</v>
      </c>
      <c r="E499" s="190" t="s">
        <v>836</v>
      </c>
      <c r="F499" s="191" t="s">
        <v>837</v>
      </c>
      <c r="G499" s="192" t="s">
        <v>214</v>
      </c>
      <c r="H499" s="193">
        <v>349.65800000000002</v>
      </c>
      <c r="I499" s="194"/>
      <c r="J499" s="195">
        <f>ROUND(I499*H499,0)</f>
        <v>0</v>
      </c>
      <c r="K499" s="191" t="s">
        <v>185</v>
      </c>
      <c r="L499" s="38"/>
      <c r="M499" s="196" t="s">
        <v>1</v>
      </c>
      <c r="N499" s="197" t="s">
        <v>44</v>
      </c>
      <c r="O499" s="76"/>
      <c r="P499" s="198">
        <f>O499*H499</f>
        <v>0</v>
      </c>
      <c r="Q499" s="198">
        <v>0.0094999999999999998</v>
      </c>
      <c r="R499" s="198">
        <f>Q499*H499</f>
        <v>3.3217509999999999</v>
      </c>
      <c r="S499" s="198">
        <v>0</v>
      </c>
      <c r="T499" s="199">
        <f>S499*H499</f>
        <v>0</v>
      </c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R499" s="200" t="s">
        <v>275</v>
      </c>
      <c r="AT499" s="200" t="s">
        <v>181</v>
      </c>
      <c r="AU499" s="200" t="s">
        <v>87</v>
      </c>
      <c r="AY499" s="18" t="s">
        <v>179</v>
      </c>
      <c r="BE499" s="201">
        <f>IF(N499="základní",J499,0)</f>
        <v>0</v>
      </c>
      <c r="BF499" s="201">
        <f>IF(N499="snížená",J499,0)</f>
        <v>0</v>
      </c>
      <c r="BG499" s="201">
        <f>IF(N499="zákl. přenesená",J499,0)</f>
        <v>0</v>
      </c>
      <c r="BH499" s="201">
        <f>IF(N499="sníž. přenesená",J499,0)</f>
        <v>0</v>
      </c>
      <c r="BI499" s="201">
        <f>IF(N499="nulová",J499,0)</f>
        <v>0</v>
      </c>
      <c r="BJ499" s="18" t="s">
        <v>8</v>
      </c>
      <c r="BK499" s="201">
        <f>ROUND(I499*H499,0)</f>
        <v>0</v>
      </c>
      <c r="BL499" s="18" t="s">
        <v>275</v>
      </c>
      <c r="BM499" s="200" t="s">
        <v>838</v>
      </c>
    </row>
    <row r="500" s="13" customFormat="1">
      <c r="A500" s="13"/>
      <c r="B500" s="202"/>
      <c r="C500" s="13"/>
      <c r="D500" s="203" t="s">
        <v>187</v>
      </c>
      <c r="E500" s="204" t="s">
        <v>1</v>
      </c>
      <c r="F500" s="205" t="s">
        <v>825</v>
      </c>
      <c r="G500" s="13"/>
      <c r="H500" s="206">
        <v>55.840000000000003</v>
      </c>
      <c r="I500" s="207"/>
      <c r="J500" s="13"/>
      <c r="K500" s="13"/>
      <c r="L500" s="202"/>
      <c r="M500" s="208"/>
      <c r="N500" s="209"/>
      <c r="O500" s="209"/>
      <c r="P500" s="209"/>
      <c r="Q500" s="209"/>
      <c r="R500" s="209"/>
      <c r="S500" s="209"/>
      <c r="T500" s="210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04" t="s">
        <v>187</v>
      </c>
      <c r="AU500" s="204" t="s">
        <v>87</v>
      </c>
      <c r="AV500" s="13" t="s">
        <v>87</v>
      </c>
      <c r="AW500" s="13" t="s">
        <v>35</v>
      </c>
      <c r="AX500" s="13" t="s">
        <v>79</v>
      </c>
      <c r="AY500" s="204" t="s">
        <v>179</v>
      </c>
    </row>
    <row r="501" s="13" customFormat="1">
      <c r="A501" s="13"/>
      <c r="B501" s="202"/>
      <c r="C501" s="13"/>
      <c r="D501" s="203" t="s">
        <v>187</v>
      </c>
      <c r="E501" s="204" t="s">
        <v>1</v>
      </c>
      <c r="F501" s="205" t="s">
        <v>826</v>
      </c>
      <c r="G501" s="13"/>
      <c r="H501" s="206">
        <v>153.42400000000001</v>
      </c>
      <c r="I501" s="207"/>
      <c r="J501" s="13"/>
      <c r="K501" s="13"/>
      <c r="L501" s="202"/>
      <c r="M501" s="208"/>
      <c r="N501" s="209"/>
      <c r="O501" s="209"/>
      <c r="P501" s="209"/>
      <c r="Q501" s="209"/>
      <c r="R501" s="209"/>
      <c r="S501" s="209"/>
      <c r="T501" s="210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04" t="s">
        <v>187</v>
      </c>
      <c r="AU501" s="204" t="s">
        <v>87</v>
      </c>
      <c r="AV501" s="13" t="s">
        <v>87</v>
      </c>
      <c r="AW501" s="13" t="s">
        <v>35</v>
      </c>
      <c r="AX501" s="13" t="s">
        <v>79</v>
      </c>
      <c r="AY501" s="204" t="s">
        <v>179</v>
      </c>
    </row>
    <row r="502" s="13" customFormat="1">
      <c r="A502" s="13"/>
      <c r="B502" s="202"/>
      <c r="C502" s="13"/>
      <c r="D502" s="203" t="s">
        <v>187</v>
      </c>
      <c r="E502" s="204" t="s">
        <v>1</v>
      </c>
      <c r="F502" s="205" t="s">
        <v>827</v>
      </c>
      <c r="G502" s="13"/>
      <c r="H502" s="206">
        <v>129.636</v>
      </c>
      <c r="I502" s="207"/>
      <c r="J502" s="13"/>
      <c r="K502" s="13"/>
      <c r="L502" s="202"/>
      <c r="M502" s="208"/>
      <c r="N502" s="209"/>
      <c r="O502" s="209"/>
      <c r="P502" s="209"/>
      <c r="Q502" s="209"/>
      <c r="R502" s="209"/>
      <c r="S502" s="209"/>
      <c r="T502" s="210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04" t="s">
        <v>187</v>
      </c>
      <c r="AU502" s="204" t="s">
        <v>87</v>
      </c>
      <c r="AV502" s="13" t="s">
        <v>87</v>
      </c>
      <c r="AW502" s="13" t="s">
        <v>35</v>
      </c>
      <c r="AX502" s="13" t="s">
        <v>79</v>
      </c>
      <c r="AY502" s="204" t="s">
        <v>179</v>
      </c>
    </row>
    <row r="503" s="13" customFormat="1">
      <c r="A503" s="13"/>
      <c r="B503" s="202"/>
      <c r="C503" s="13"/>
      <c r="D503" s="203" t="s">
        <v>187</v>
      </c>
      <c r="E503" s="204" t="s">
        <v>1</v>
      </c>
      <c r="F503" s="205" t="s">
        <v>828</v>
      </c>
      <c r="G503" s="13"/>
      <c r="H503" s="206">
        <v>26.437999999999999</v>
      </c>
      <c r="I503" s="207"/>
      <c r="J503" s="13"/>
      <c r="K503" s="13"/>
      <c r="L503" s="202"/>
      <c r="M503" s="208"/>
      <c r="N503" s="209"/>
      <c r="O503" s="209"/>
      <c r="P503" s="209"/>
      <c r="Q503" s="209"/>
      <c r="R503" s="209"/>
      <c r="S503" s="209"/>
      <c r="T503" s="210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04" t="s">
        <v>187</v>
      </c>
      <c r="AU503" s="204" t="s">
        <v>87</v>
      </c>
      <c r="AV503" s="13" t="s">
        <v>87</v>
      </c>
      <c r="AW503" s="13" t="s">
        <v>35</v>
      </c>
      <c r="AX503" s="13" t="s">
        <v>79</v>
      </c>
      <c r="AY503" s="204" t="s">
        <v>179</v>
      </c>
    </row>
    <row r="504" s="13" customFormat="1">
      <c r="A504" s="13"/>
      <c r="B504" s="202"/>
      <c r="C504" s="13"/>
      <c r="D504" s="203" t="s">
        <v>187</v>
      </c>
      <c r="E504" s="204" t="s">
        <v>1</v>
      </c>
      <c r="F504" s="205" t="s">
        <v>839</v>
      </c>
      <c r="G504" s="13"/>
      <c r="H504" s="206">
        <v>-15.68</v>
      </c>
      <c r="I504" s="207"/>
      <c r="J504" s="13"/>
      <c r="K504" s="13"/>
      <c r="L504" s="202"/>
      <c r="M504" s="208"/>
      <c r="N504" s="209"/>
      <c r="O504" s="209"/>
      <c r="P504" s="209"/>
      <c r="Q504" s="209"/>
      <c r="R504" s="209"/>
      <c r="S504" s="209"/>
      <c r="T504" s="210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04" t="s">
        <v>187</v>
      </c>
      <c r="AU504" s="204" t="s">
        <v>87</v>
      </c>
      <c r="AV504" s="13" t="s">
        <v>87</v>
      </c>
      <c r="AW504" s="13" t="s">
        <v>35</v>
      </c>
      <c r="AX504" s="13" t="s">
        <v>79</v>
      </c>
      <c r="AY504" s="204" t="s">
        <v>179</v>
      </c>
    </row>
    <row r="505" s="14" customFormat="1">
      <c r="A505" s="14"/>
      <c r="B505" s="211"/>
      <c r="C505" s="14"/>
      <c r="D505" s="203" t="s">
        <v>187</v>
      </c>
      <c r="E505" s="212" t="s">
        <v>840</v>
      </c>
      <c r="F505" s="213" t="s">
        <v>841</v>
      </c>
      <c r="G505" s="14"/>
      <c r="H505" s="214">
        <v>349.65800000000002</v>
      </c>
      <c r="I505" s="215"/>
      <c r="J505" s="14"/>
      <c r="K505" s="14"/>
      <c r="L505" s="211"/>
      <c r="M505" s="216"/>
      <c r="N505" s="217"/>
      <c r="O505" s="217"/>
      <c r="P505" s="217"/>
      <c r="Q505" s="217"/>
      <c r="R505" s="217"/>
      <c r="S505" s="217"/>
      <c r="T505" s="218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12" t="s">
        <v>187</v>
      </c>
      <c r="AU505" s="212" t="s">
        <v>87</v>
      </c>
      <c r="AV505" s="14" t="s">
        <v>90</v>
      </c>
      <c r="AW505" s="14" t="s">
        <v>35</v>
      </c>
      <c r="AX505" s="14" t="s">
        <v>8</v>
      </c>
      <c r="AY505" s="212" t="s">
        <v>179</v>
      </c>
    </row>
    <row r="506" s="2" customFormat="1" ht="24" customHeight="1">
      <c r="A506" s="37"/>
      <c r="B506" s="188"/>
      <c r="C506" s="189" t="s">
        <v>842</v>
      </c>
      <c r="D506" s="189" t="s">
        <v>181</v>
      </c>
      <c r="E506" s="190" t="s">
        <v>843</v>
      </c>
      <c r="F506" s="191" t="s">
        <v>844</v>
      </c>
      <c r="G506" s="192" t="s">
        <v>347</v>
      </c>
      <c r="H506" s="193">
        <v>40.280000000000001</v>
      </c>
      <c r="I506" s="194"/>
      <c r="J506" s="195">
        <f>ROUND(I506*H506,0)</f>
        <v>0</v>
      </c>
      <c r="K506" s="191" t="s">
        <v>185</v>
      </c>
      <c r="L506" s="38"/>
      <c r="M506" s="196" t="s">
        <v>1</v>
      </c>
      <c r="N506" s="197" t="s">
        <v>44</v>
      </c>
      <c r="O506" s="76"/>
      <c r="P506" s="198">
        <f>O506*H506</f>
        <v>0</v>
      </c>
      <c r="Q506" s="198">
        <v>0.0014235000000000001</v>
      </c>
      <c r="R506" s="198">
        <f>Q506*H506</f>
        <v>0.057338580000000007</v>
      </c>
      <c r="S506" s="198">
        <v>0</v>
      </c>
      <c r="T506" s="199">
        <f>S506*H506</f>
        <v>0</v>
      </c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R506" s="200" t="s">
        <v>275</v>
      </c>
      <c r="AT506" s="200" t="s">
        <v>181</v>
      </c>
      <c r="AU506" s="200" t="s">
        <v>87</v>
      </c>
      <c r="AY506" s="18" t="s">
        <v>179</v>
      </c>
      <c r="BE506" s="201">
        <f>IF(N506="základní",J506,0)</f>
        <v>0</v>
      </c>
      <c r="BF506" s="201">
        <f>IF(N506="snížená",J506,0)</f>
        <v>0</v>
      </c>
      <c r="BG506" s="201">
        <f>IF(N506="zákl. přenesená",J506,0)</f>
        <v>0</v>
      </c>
      <c r="BH506" s="201">
        <f>IF(N506="sníž. přenesená",J506,0)</f>
        <v>0</v>
      </c>
      <c r="BI506" s="201">
        <f>IF(N506="nulová",J506,0)</f>
        <v>0</v>
      </c>
      <c r="BJ506" s="18" t="s">
        <v>8</v>
      </c>
      <c r="BK506" s="201">
        <f>ROUND(I506*H506,0)</f>
        <v>0</v>
      </c>
      <c r="BL506" s="18" t="s">
        <v>275</v>
      </c>
      <c r="BM506" s="200" t="s">
        <v>845</v>
      </c>
    </row>
    <row r="507" s="13" customFormat="1">
      <c r="A507" s="13"/>
      <c r="B507" s="202"/>
      <c r="C507" s="13"/>
      <c r="D507" s="203" t="s">
        <v>187</v>
      </c>
      <c r="E507" s="204" t="s">
        <v>1</v>
      </c>
      <c r="F507" s="205" t="s">
        <v>846</v>
      </c>
      <c r="G507" s="13"/>
      <c r="H507" s="206">
        <v>40.280000000000001</v>
      </c>
      <c r="I507" s="207"/>
      <c r="J507" s="13"/>
      <c r="K507" s="13"/>
      <c r="L507" s="202"/>
      <c r="M507" s="208"/>
      <c r="N507" s="209"/>
      <c r="O507" s="209"/>
      <c r="P507" s="209"/>
      <c r="Q507" s="209"/>
      <c r="R507" s="209"/>
      <c r="S507" s="209"/>
      <c r="T507" s="210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04" t="s">
        <v>187</v>
      </c>
      <c r="AU507" s="204" t="s">
        <v>87</v>
      </c>
      <c r="AV507" s="13" t="s">
        <v>87</v>
      </c>
      <c r="AW507" s="13" t="s">
        <v>35</v>
      </c>
      <c r="AX507" s="13" t="s">
        <v>8</v>
      </c>
      <c r="AY507" s="204" t="s">
        <v>179</v>
      </c>
    </row>
    <row r="508" s="2" customFormat="1" ht="24" customHeight="1">
      <c r="A508" s="37"/>
      <c r="B508" s="188"/>
      <c r="C508" s="189" t="s">
        <v>847</v>
      </c>
      <c r="D508" s="189" t="s">
        <v>181</v>
      </c>
      <c r="E508" s="190" t="s">
        <v>848</v>
      </c>
      <c r="F508" s="191" t="s">
        <v>849</v>
      </c>
      <c r="G508" s="192" t="s">
        <v>347</v>
      </c>
      <c r="H508" s="193">
        <v>24</v>
      </c>
      <c r="I508" s="194"/>
      <c r="J508" s="195">
        <f>ROUND(I508*H508,0)</f>
        <v>0</v>
      </c>
      <c r="K508" s="191" t="s">
        <v>185</v>
      </c>
      <c r="L508" s="38"/>
      <c r="M508" s="196" t="s">
        <v>1</v>
      </c>
      <c r="N508" s="197" t="s">
        <v>44</v>
      </c>
      <c r="O508" s="76"/>
      <c r="P508" s="198">
        <f>O508*H508</f>
        <v>0</v>
      </c>
      <c r="Q508" s="198">
        <v>0.0027269999999999998</v>
      </c>
      <c r="R508" s="198">
        <f>Q508*H508</f>
        <v>0.065447999999999992</v>
      </c>
      <c r="S508" s="198">
        <v>0</v>
      </c>
      <c r="T508" s="199">
        <f>S508*H508</f>
        <v>0</v>
      </c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R508" s="200" t="s">
        <v>275</v>
      </c>
      <c r="AT508" s="200" t="s">
        <v>181</v>
      </c>
      <c r="AU508" s="200" t="s">
        <v>87</v>
      </c>
      <c r="AY508" s="18" t="s">
        <v>179</v>
      </c>
      <c r="BE508" s="201">
        <f>IF(N508="základní",J508,0)</f>
        <v>0</v>
      </c>
      <c r="BF508" s="201">
        <f>IF(N508="snížená",J508,0)</f>
        <v>0</v>
      </c>
      <c r="BG508" s="201">
        <f>IF(N508="zákl. přenesená",J508,0)</f>
        <v>0</v>
      </c>
      <c r="BH508" s="201">
        <f>IF(N508="sníž. přenesená",J508,0)</f>
        <v>0</v>
      </c>
      <c r="BI508" s="201">
        <f>IF(N508="nulová",J508,0)</f>
        <v>0</v>
      </c>
      <c r="BJ508" s="18" t="s">
        <v>8</v>
      </c>
      <c r="BK508" s="201">
        <f>ROUND(I508*H508,0)</f>
        <v>0</v>
      </c>
      <c r="BL508" s="18" t="s">
        <v>275</v>
      </c>
      <c r="BM508" s="200" t="s">
        <v>850</v>
      </c>
    </row>
    <row r="509" s="13" customFormat="1">
      <c r="A509" s="13"/>
      <c r="B509" s="202"/>
      <c r="C509" s="13"/>
      <c r="D509" s="203" t="s">
        <v>187</v>
      </c>
      <c r="E509" s="204" t="s">
        <v>1</v>
      </c>
      <c r="F509" s="205" t="s">
        <v>851</v>
      </c>
      <c r="G509" s="13"/>
      <c r="H509" s="206">
        <v>24</v>
      </c>
      <c r="I509" s="207"/>
      <c r="J509" s="13"/>
      <c r="K509" s="13"/>
      <c r="L509" s="202"/>
      <c r="M509" s="208"/>
      <c r="N509" s="209"/>
      <c r="O509" s="209"/>
      <c r="P509" s="209"/>
      <c r="Q509" s="209"/>
      <c r="R509" s="209"/>
      <c r="S509" s="209"/>
      <c r="T509" s="210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04" t="s">
        <v>187</v>
      </c>
      <c r="AU509" s="204" t="s">
        <v>87</v>
      </c>
      <c r="AV509" s="13" t="s">
        <v>87</v>
      </c>
      <c r="AW509" s="13" t="s">
        <v>35</v>
      </c>
      <c r="AX509" s="13" t="s">
        <v>8</v>
      </c>
      <c r="AY509" s="204" t="s">
        <v>179</v>
      </c>
    </row>
    <row r="510" s="2" customFormat="1" ht="24" customHeight="1">
      <c r="A510" s="37"/>
      <c r="B510" s="188"/>
      <c r="C510" s="189" t="s">
        <v>852</v>
      </c>
      <c r="D510" s="189" t="s">
        <v>181</v>
      </c>
      <c r="E510" s="190" t="s">
        <v>853</v>
      </c>
      <c r="F510" s="191" t="s">
        <v>854</v>
      </c>
      <c r="G510" s="192" t="s">
        <v>347</v>
      </c>
      <c r="H510" s="193">
        <v>19.5</v>
      </c>
      <c r="I510" s="194"/>
      <c r="J510" s="195">
        <f>ROUND(I510*H510,0)</f>
        <v>0</v>
      </c>
      <c r="K510" s="191" t="s">
        <v>185</v>
      </c>
      <c r="L510" s="38"/>
      <c r="M510" s="196" t="s">
        <v>1</v>
      </c>
      <c r="N510" s="197" t="s">
        <v>44</v>
      </c>
      <c r="O510" s="76"/>
      <c r="P510" s="198">
        <f>O510*H510</f>
        <v>0</v>
      </c>
      <c r="Q510" s="198">
        <v>0.0027269999999999998</v>
      </c>
      <c r="R510" s="198">
        <f>Q510*H510</f>
        <v>0.053176499999999995</v>
      </c>
      <c r="S510" s="198">
        <v>0</v>
      </c>
      <c r="T510" s="199">
        <f>S510*H510</f>
        <v>0</v>
      </c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R510" s="200" t="s">
        <v>275</v>
      </c>
      <c r="AT510" s="200" t="s">
        <v>181</v>
      </c>
      <c r="AU510" s="200" t="s">
        <v>87</v>
      </c>
      <c r="AY510" s="18" t="s">
        <v>179</v>
      </c>
      <c r="BE510" s="201">
        <f>IF(N510="základní",J510,0)</f>
        <v>0</v>
      </c>
      <c r="BF510" s="201">
        <f>IF(N510="snížená",J510,0)</f>
        <v>0</v>
      </c>
      <c r="BG510" s="201">
        <f>IF(N510="zákl. přenesená",J510,0)</f>
        <v>0</v>
      </c>
      <c r="BH510" s="201">
        <f>IF(N510="sníž. přenesená",J510,0)</f>
        <v>0</v>
      </c>
      <c r="BI510" s="201">
        <f>IF(N510="nulová",J510,0)</f>
        <v>0</v>
      </c>
      <c r="BJ510" s="18" t="s">
        <v>8</v>
      </c>
      <c r="BK510" s="201">
        <f>ROUND(I510*H510,0)</f>
        <v>0</v>
      </c>
      <c r="BL510" s="18" t="s">
        <v>275</v>
      </c>
      <c r="BM510" s="200" t="s">
        <v>855</v>
      </c>
    </row>
    <row r="511" s="13" customFormat="1">
      <c r="A511" s="13"/>
      <c r="B511" s="202"/>
      <c r="C511" s="13"/>
      <c r="D511" s="203" t="s">
        <v>187</v>
      </c>
      <c r="E511" s="204" t="s">
        <v>1</v>
      </c>
      <c r="F511" s="205" t="s">
        <v>856</v>
      </c>
      <c r="G511" s="13"/>
      <c r="H511" s="206">
        <v>19.5</v>
      </c>
      <c r="I511" s="207"/>
      <c r="J511" s="13"/>
      <c r="K511" s="13"/>
      <c r="L511" s="202"/>
      <c r="M511" s="208"/>
      <c r="N511" s="209"/>
      <c r="O511" s="209"/>
      <c r="P511" s="209"/>
      <c r="Q511" s="209"/>
      <c r="R511" s="209"/>
      <c r="S511" s="209"/>
      <c r="T511" s="210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04" t="s">
        <v>187</v>
      </c>
      <c r="AU511" s="204" t="s">
        <v>87</v>
      </c>
      <c r="AV511" s="13" t="s">
        <v>87</v>
      </c>
      <c r="AW511" s="13" t="s">
        <v>35</v>
      </c>
      <c r="AX511" s="13" t="s">
        <v>8</v>
      </c>
      <c r="AY511" s="204" t="s">
        <v>179</v>
      </c>
    </row>
    <row r="512" s="2" customFormat="1" ht="16.5" customHeight="1">
      <c r="A512" s="37"/>
      <c r="B512" s="188"/>
      <c r="C512" s="189" t="s">
        <v>857</v>
      </c>
      <c r="D512" s="189" t="s">
        <v>181</v>
      </c>
      <c r="E512" s="190" t="s">
        <v>858</v>
      </c>
      <c r="F512" s="191" t="s">
        <v>859</v>
      </c>
      <c r="G512" s="192" t="s">
        <v>347</v>
      </c>
      <c r="H512" s="193">
        <v>7.4000000000000004</v>
      </c>
      <c r="I512" s="194"/>
      <c r="J512" s="195">
        <f>ROUND(I512*H512,0)</f>
        <v>0</v>
      </c>
      <c r="K512" s="191" t="s">
        <v>185</v>
      </c>
      <c r="L512" s="38"/>
      <c r="M512" s="196" t="s">
        <v>1</v>
      </c>
      <c r="N512" s="197" t="s">
        <v>44</v>
      </c>
      <c r="O512" s="76"/>
      <c r="P512" s="198">
        <f>O512*H512</f>
        <v>0</v>
      </c>
      <c r="Q512" s="198">
        <v>0.0056119999999999998</v>
      </c>
      <c r="R512" s="198">
        <f>Q512*H512</f>
        <v>0.041528799999999998</v>
      </c>
      <c r="S512" s="198">
        <v>0</v>
      </c>
      <c r="T512" s="199">
        <f>S512*H512</f>
        <v>0</v>
      </c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R512" s="200" t="s">
        <v>275</v>
      </c>
      <c r="AT512" s="200" t="s">
        <v>181</v>
      </c>
      <c r="AU512" s="200" t="s">
        <v>87</v>
      </c>
      <c r="AY512" s="18" t="s">
        <v>179</v>
      </c>
      <c r="BE512" s="201">
        <f>IF(N512="základní",J512,0)</f>
        <v>0</v>
      </c>
      <c r="BF512" s="201">
        <f>IF(N512="snížená",J512,0)</f>
        <v>0</v>
      </c>
      <c r="BG512" s="201">
        <f>IF(N512="zákl. přenesená",J512,0)</f>
        <v>0</v>
      </c>
      <c r="BH512" s="201">
        <f>IF(N512="sníž. přenesená",J512,0)</f>
        <v>0</v>
      </c>
      <c r="BI512" s="201">
        <f>IF(N512="nulová",J512,0)</f>
        <v>0</v>
      </c>
      <c r="BJ512" s="18" t="s">
        <v>8</v>
      </c>
      <c r="BK512" s="201">
        <f>ROUND(I512*H512,0)</f>
        <v>0</v>
      </c>
      <c r="BL512" s="18" t="s">
        <v>275</v>
      </c>
      <c r="BM512" s="200" t="s">
        <v>860</v>
      </c>
    </row>
    <row r="513" s="13" customFormat="1">
      <c r="A513" s="13"/>
      <c r="B513" s="202"/>
      <c r="C513" s="13"/>
      <c r="D513" s="203" t="s">
        <v>187</v>
      </c>
      <c r="E513" s="204" t="s">
        <v>1</v>
      </c>
      <c r="F513" s="205" t="s">
        <v>861</v>
      </c>
      <c r="G513" s="13"/>
      <c r="H513" s="206">
        <v>7.4000000000000004</v>
      </c>
      <c r="I513" s="207"/>
      <c r="J513" s="13"/>
      <c r="K513" s="13"/>
      <c r="L513" s="202"/>
      <c r="M513" s="208"/>
      <c r="N513" s="209"/>
      <c r="O513" s="209"/>
      <c r="P513" s="209"/>
      <c r="Q513" s="209"/>
      <c r="R513" s="209"/>
      <c r="S513" s="209"/>
      <c r="T513" s="210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04" t="s">
        <v>187</v>
      </c>
      <c r="AU513" s="204" t="s">
        <v>87</v>
      </c>
      <c r="AV513" s="13" t="s">
        <v>87</v>
      </c>
      <c r="AW513" s="13" t="s">
        <v>35</v>
      </c>
      <c r="AX513" s="13" t="s">
        <v>8</v>
      </c>
      <c r="AY513" s="204" t="s">
        <v>179</v>
      </c>
    </row>
    <row r="514" s="2" customFormat="1" ht="24" customHeight="1">
      <c r="A514" s="37"/>
      <c r="B514" s="188"/>
      <c r="C514" s="189" t="s">
        <v>862</v>
      </c>
      <c r="D514" s="189" t="s">
        <v>181</v>
      </c>
      <c r="E514" s="190" t="s">
        <v>863</v>
      </c>
      <c r="F514" s="191" t="s">
        <v>864</v>
      </c>
      <c r="G514" s="192" t="s">
        <v>236</v>
      </c>
      <c r="H514" s="193">
        <v>19</v>
      </c>
      <c r="I514" s="194"/>
      <c r="J514" s="195">
        <f>ROUND(I514*H514,0)</f>
        <v>0</v>
      </c>
      <c r="K514" s="191" t="s">
        <v>185</v>
      </c>
      <c r="L514" s="38"/>
      <c r="M514" s="196" t="s">
        <v>1</v>
      </c>
      <c r="N514" s="197" t="s">
        <v>44</v>
      </c>
      <c r="O514" s="76"/>
      <c r="P514" s="198">
        <f>O514*H514</f>
        <v>0</v>
      </c>
      <c r="Q514" s="198">
        <v>0</v>
      </c>
      <c r="R514" s="198">
        <f>Q514*H514</f>
        <v>0</v>
      </c>
      <c r="S514" s="198">
        <v>0</v>
      </c>
      <c r="T514" s="199">
        <f>S514*H514</f>
        <v>0</v>
      </c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R514" s="200" t="s">
        <v>275</v>
      </c>
      <c r="AT514" s="200" t="s">
        <v>181</v>
      </c>
      <c r="AU514" s="200" t="s">
        <v>87</v>
      </c>
      <c r="AY514" s="18" t="s">
        <v>179</v>
      </c>
      <c r="BE514" s="201">
        <f>IF(N514="základní",J514,0)</f>
        <v>0</v>
      </c>
      <c r="BF514" s="201">
        <f>IF(N514="snížená",J514,0)</f>
        <v>0</v>
      </c>
      <c r="BG514" s="201">
        <f>IF(N514="zákl. přenesená",J514,0)</f>
        <v>0</v>
      </c>
      <c r="BH514" s="201">
        <f>IF(N514="sníž. přenesená",J514,0)</f>
        <v>0</v>
      </c>
      <c r="BI514" s="201">
        <f>IF(N514="nulová",J514,0)</f>
        <v>0</v>
      </c>
      <c r="BJ514" s="18" t="s">
        <v>8</v>
      </c>
      <c r="BK514" s="201">
        <f>ROUND(I514*H514,0)</f>
        <v>0</v>
      </c>
      <c r="BL514" s="18" t="s">
        <v>275</v>
      </c>
      <c r="BM514" s="200" t="s">
        <v>865</v>
      </c>
    </row>
    <row r="515" s="13" customFormat="1">
      <c r="A515" s="13"/>
      <c r="B515" s="202"/>
      <c r="C515" s="13"/>
      <c r="D515" s="203" t="s">
        <v>187</v>
      </c>
      <c r="E515" s="204" t="s">
        <v>1</v>
      </c>
      <c r="F515" s="205" t="s">
        <v>866</v>
      </c>
      <c r="G515" s="13"/>
      <c r="H515" s="206">
        <v>19</v>
      </c>
      <c r="I515" s="207"/>
      <c r="J515" s="13"/>
      <c r="K515" s="13"/>
      <c r="L515" s="202"/>
      <c r="M515" s="208"/>
      <c r="N515" s="209"/>
      <c r="O515" s="209"/>
      <c r="P515" s="209"/>
      <c r="Q515" s="209"/>
      <c r="R515" s="209"/>
      <c r="S515" s="209"/>
      <c r="T515" s="210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04" t="s">
        <v>187</v>
      </c>
      <c r="AU515" s="204" t="s">
        <v>87</v>
      </c>
      <c r="AV515" s="13" t="s">
        <v>87</v>
      </c>
      <c r="AW515" s="13" t="s">
        <v>35</v>
      </c>
      <c r="AX515" s="13" t="s">
        <v>79</v>
      </c>
      <c r="AY515" s="204" t="s">
        <v>179</v>
      </c>
    </row>
    <row r="516" s="14" customFormat="1">
      <c r="A516" s="14"/>
      <c r="B516" s="211"/>
      <c r="C516" s="14"/>
      <c r="D516" s="203" t="s">
        <v>187</v>
      </c>
      <c r="E516" s="212" t="s">
        <v>1</v>
      </c>
      <c r="F516" s="213" t="s">
        <v>190</v>
      </c>
      <c r="G516" s="14"/>
      <c r="H516" s="214">
        <v>19</v>
      </c>
      <c r="I516" s="215"/>
      <c r="J516" s="14"/>
      <c r="K516" s="14"/>
      <c r="L516" s="211"/>
      <c r="M516" s="216"/>
      <c r="N516" s="217"/>
      <c r="O516" s="217"/>
      <c r="P516" s="217"/>
      <c r="Q516" s="217"/>
      <c r="R516" s="217"/>
      <c r="S516" s="217"/>
      <c r="T516" s="218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12" t="s">
        <v>187</v>
      </c>
      <c r="AU516" s="212" t="s">
        <v>87</v>
      </c>
      <c r="AV516" s="14" t="s">
        <v>90</v>
      </c>
      <c r="AW516" s="14" t="s">
        <v>35</v>
      </c>
      <c r="AX516" s="14" t="s">
        <v>8</v>
      </c>
      <c r="AY516" s="212" t="s">
        <v>179</v>
      </c>
    </row>
    <row r="517" s="2" customFormat="1" ht="16.5" customHeight="1">
      <c r="A517" s="37"/>
      <c r="B517" s="188"/>
      <c r="C517" s="227" t="s">
        <v>867</v>
      </c>
      <c r="D517" s="227" t="s">
        <v>246</v>
      </c>
      <c r="E517" s="228" t="s">
        <v>868</v>
      </c>
      <c r="F517" s="229" t="s">
        <v>869</v>
      </c>
      <c r="G517" s="230" t="s">
        <v>236</v>
      </c>
      <c r="H517" s="231">
        <v>19</v>
      </c>
      <c r="I517" s="232"/>
      <c r="J517" s="233">
        <f>ROUND(I517*H517,0)</f>
        <v>0</v>
      </c>
      <c r="K517" s="229" t="s">
        <v>185</v>
      </c>
      <c r="L517" s="234"/>
      <c r="M517" s="235" t="s">
        <v>1</v>
      </c>
      <c r="N517" s="236" t="s">
        <v>44</v>
      </c>
      <c r="O517" s="76"/>
      <c r="P517" s="198">
        <f>O517*H517</f>
        <v>0</v>
      </c>
      <c r="Q517" s="198">
        <v>0.002</v>
      </c>
      <c r="R517" s="198">
        <f>Q517*H517</f>
        <v>0.037999999999999999</v>
      </c>
      <c r="S517" s="198">
        <v>0</v>
      </c>
      <c r="T517" s="199">
        <f>S517*H517</f>
        <v>0</v>
      </c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R517" s="200" t="s">
        <v>354</v>
      </c>
      <c r="AT517" s="200" t="s">
        <v>246</v>
      </c>
      <c r="AU517" s="200" t="s">
        <v>87</v>
      </c>
      <c r="AY517" s="18" t="s">
        <v>179</v>
      </c>
      <c r="BE517" s="201">
        <f>IF(N517="základní",J517,0)</f>
        <v>0</v>
      </c>
      <c r="BF517" s="201">
        <f>IF(N517="snížená",J517,0)</f>
        <v>0</v>
      </c>
      <c r="BG517" s="201">
        <f>IF(N517="zákl. přenesená",J517,0)</f>
        <v>0</v>
      </c>
      <c r="BH517" s="201">
        <f>IF(N517="sníž. přenesená",J517,0)</f>
        <v>0</v>
      </c>
      <c r="BI517" s="201">
        <f>IF(N517="nulová",J517,0)</f>
        <v>0</v>
      </c>
      <c r="BJ517" s="18" t="s">
        <v>8</v>
      </c>
      <c r="BK517" s="201">
        <f>ROUND(I517*H517,0)</f>
        <v>0</v>
      </c>
      <c r="BL517" s="18" t="s">
        <v>275</v>
      </c>
      <c r="BM517" s="200" t="s">
        <v>870</v>
      </c>
    </row>
    <row r="518" s="13" customFormat="1">
      <c r="A518" s="13"/>
      <c r="B518" s="202"/>
      <c r="C518" s="13"/>
      <c r="D518" s="203" t="s">
        <v>187</v>
      </c>
      <c r="E518" s="204" t="s">
        <v>1</v>
      </c>
      <c r="F518" s="205" t="s">
        <v>866</v>
      </c>
      <c r="G518" s="13"/>
      <c r="H518" s="206">
        <v>19</v>
      </c>
      <c r="I518" s="207"/>
      <c r="J518" s="13"/>
      <c r="K518" s="13"/>
      <c r="L518" s="202"/>
      <c r="M518" s="208"/>
      <c r="N518" s="209"/>
      <c r="O518" s="209"/>
      <c r="P518" s="209"/>
      <c r="Q518" s="209"/>
      <c r="R518" s="209"/>
      <c r="S518" s="209"/>
      <c r="T518" s="210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04" t="s">
        <v>187</v>
      </c>
      <c r="AU518" s="204" t="s">
        <v>87</v>
      </c>
      <c r="AV518" s="13" t="s">
        <v>87</v>
      </c>
      <c r="AW518" s="13" t="s">
        <v>35</v>
      </c>
      <c r="AX518" s="13" t="s">
        <v>8</v>
      </c>
      <c r="AY518" s="204" t="s">
        <v>179</v>
      </c>
    </row>
    <row r="519" s="2" customFormat="1" ht="24" customHeight="1">
      <c r="A519" s="37"/>
      <c r="B519" s="188"/>
      <c r="C519" s="189" t="s">
        <v>871</v>
      </c>
      <c r="D519" s="189" t="s">
        <v>181</v>
      </c>
      <c r="E519" s="190" t="s">
        <v>872</v>
      </c>
      <c r="F519" s="191" t="s">
        <v>873</v>
      </c>
      <c r="G519" s="192" t="s">
        <v>236</v>
      </c>
      <c r="H519" s="193">
        <v>5</v>
      </c>
      <c r="I519" s="194"/>
      <c r="J519" s="195">
        <f>ROUND(I519*H519,0)</f>
        <v>0</v>
      </c>
      <c r="K519" s="191" t="s">
        <v>185</v>
      </c>
      <c r="L519" s="38"/>
      <c r="M519" s="196" t="s">
        <v>1</v>
      </c>
      <c r="N519" s="197" t="s">
        <v>44</v>
      </c>
      <c r="O519" s="76"/>
      <c r="P519" s="198">
        <f>O519*H519</f>
        <v>0</v>
      </c>
      <c r="Q519" s="198">
        <v>0</v>
      </c>
      <c r="R519" s="198">
        <f>Q519*H519</f>
        <v>0</v>
      </c>
      <c r="S519" s="198">
        <v>0</v>
      </c>
      <c r="T519" s="199">
        <f>S519*H519</f>
        <v>0</v>
      </c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R519" s="200" t="s">
        <v>275</v>
      </c>
      <c r="AT519" s="200" t="s">
        <v>181</v>
      </c>
      <c r="AU519" s="200" t="s">
        <v>87</v>
      </c>
      <c r="AY519" s="18" t="s">
        <v>179</v>
      </c>
      <c r="BE519" s="201">
        <f>IF(N519="základní",J519,0)</f>
        <v>0</v>
      </c>
      <c r="BF519" s="201">
        <f>IF(N519="snížená",J519,0)</f>
        <v>0</v>
      </c>
      <c r="BG519" s="201">
        <f>IF(N519="zákl. přenesená",J519,0)</f>
        <v>0</v>
      </c>
      <c r="BH519" s="201">
        <f>IF(N519="sníž. přenesená",J519,0)</f>
        <v>0</v>
      </c>
      <c r="BI519" s="201">
        <f>IF(N519="nulová",J519,0)</f>
        <v>0</v>
      </c>
      <c r="BJ519" s="18" t="s">
        <v>8</v>
      </c>
      <c r="BK519" s="201">
        <f>ROUND(I519*H519,0)</f>
        <v>0</v>
      </c>
      <c r="BL519" s="18" t="s">
        <v>275</v>
      </c>
      <c r="BM519" s="200" t="s">
        <v>874</v>
      </c>
    </row>
    <row r="520" s="13" customFormat="1">
      <c r="A520" s="13"/>
      <c r="B520" s="202"/>
      <c r="C520" s="13"/>
      <c r="D520" s="203" t="s">
        <v>187</v>
      </c>
      <c r="E520" s="204" t="s">
        <v>1</v>
      </c>
      <c r="F520" s="205" t="s">
        <v>875</v>
      </c>
      <c r="G520" s="13"/>
      <c r="H520" s="206">
        <v>5</v>
      </c>
      <c r="I520" s="207"/>
      <c r="J520" s="13"/>
      <c r="K520" s="13"/>
      <c r="L520" s="202"/>
      <c r="M520" s="208"/>
      <c r="N520" s="209"/>
      <c r="O520" s="209"/>
      <c r="P520" s="209"/>
      <c r="Q520" s="209"/>
      <c r="R520" s="209"/>
      <c r="S520" s="209"/>
      <c r="T520" s="210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04" t="s">
        <v>187</v>
      </c>
      <c r="AU520" s="204" t="s">
        <v>87</v>
      </c>
      <c r="AV520" s="13" t="s">
        <v>87</v>
      </c>
      <c r="AW520" s="13" t="s">
        <v>35</v>
      </c>
      <c r="AX520" s="13" t="s">
        <v>8</v>
      </c>
      <c r="AY520" s="204" t="s">
        <v>179</v>
      </c>
    </row>
    <row r="521" s="2" customFormat="1" ht="24" customHeight="1">
      <c r="A521" s="37"/>
      <c r="B521" s="188"/>
      <c r="C521" s="189" t="s">
        <v>876</v>
      </c>
      <c r="D521" s="189" t="s">
        <v>181</v>
      </c>
      <c r="E521" s="190" t="s">
        <v>877</v>
      </c>
      <c r="F521" s="191" t="s">
        <v>878</v>
      </c>
      <c r="G521" s="192" t="s">
        <v>193</v>
      </c>
      <c r="H521" s="193">
        <v>3.577</v>
      </c>
      <c r="I521" s="194"/>
      <c r="J521" s="195">
        <f>ROUND(I521*H521,0)</f>
        <v>0</v>
      </c>
      <c r="K521" s="191" t="s">
        <v>185</v>
      </c>
      <c r="L521" s="38"/>
      <c r="M521" s="196" t="s">
        <v>1</v>
      </c>
      <c r="N521" s="197" t="s">
        <v>44</v>
      </c>
      <c r="O521" s="76"/>
      <c r="P521" s="198">
        <f>O521*H521</f>
        <v>0</v>
      </c>
      <c r="Q521" s="198">
        <v>0</v>
      </c>
      <c r="R521" s="198">
        <f>Q521*H521</f>
        <v>0</v>
      </c>
      <c r="S521" s="198">
        <v>0</v>
      </c>
      <c r="T521" s="199">
        <f>S521*H521</f>
        <v>0</v>
      </c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R521" s="200" t="s">
        <v>275</v>
      </c>
      <c r="AT521" s="200" t="s">
        <v>181</v>
      </c>
      <c r="AU521" s="200" t="s">
        <v>87</v>
      </c>
      <c r="AY521" s="18" t="s">
        <v>179</v>
      </c>
      <c r="BE521" s="201">
        <f>IF(N521="základní",J521,0)</f>
        <v>0</v>
      </c>
      <c r="BF521" s="201">
        <f>IF(N521="snížená",J521,0)</f>
        <v>0</v>
      </c>
      <c r="BG521" s="201">
        <f>IF(N521="zákl. přenesená",J521,0)</f>
        <v>0</v>
      </c>
      <c r="BH521" s="201">
        <f>IF(N521="sníž. přenesená",J521,0)</f>
        <v>0</v>
      </c>
      <c r="BI521" s="201">
        <f>IF(N521="nulová",J521,0)</f>
        <v>0</v>
      </c>
      <c r="BJ521" s="18" t="s">
        <v>8</v>
      </c>
      <c r="BK521" s="201">
        <f>ROUND(I521*H521,0)</f>
        <v>0</v>
      </c>
      <c r="BL521" s="18" t="s">
        <v>275</v>
      </c>
      <c r="BM521" s="200" t="s">
        <v>879</v>
      </c>
    </row>
    <row r="522" s="12" customFormat="1" ht="22.8" customHeight="1">
      <c r="A522" s="12"/>
      <c r="B522" s="175"/>
      <c r="C522" s="12"/>
      <c r="D522" s="176" t="s">
        <v>78</v>
      </c>
      <c r="E522" s="186" t="s">
        <v>880</v>
      </c>
      <c r="F522" s="186" t="s">
        <v>881</v>
      </c>
      <c r="G522" s="12"/>
      <c r="H522" s="12"/>
      <c r="I522" s="178"/>
      <c r="J522" s="187">
        <f>BK522</f>
        <v>0</v>
      </c>
      <c r="K522" s="12"/>
      <c r="L522" s="175"/>
      <c r="M522" s="180"/>
      <c r="N522" s="181"/>
      <c r="O522" s="181"/>
      <c r="P522" s="182">
        <f>SUM(P523:P573)</f>
        <v>0</v>
      </c>
      <c r="Q522" s="181"/>
      <c r="R522" s="182">
        <f>SUM(R523:R573)</f>
        <v>1.1059255625</v>
      </c>
      <c r="S522" s="181"/>
      <c r="T522" s="183">
        <f>SUM(T523:T573)</f>
        <v>0.086699999999999999</v>
      </c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R522" s="176" t="s">
        <v>87</v>
      </c>
      <c r="AT522" s="184" t="s">
        <v>78</v>
      </c>
      <c r="AU522" s="184" t="s">
        <v>8</v>
      </c>
      <c r="AY522" s="176" t="s">
        <v>179</v>
      </c>
      <c r="BK522" s="185">
        <f>SUM(BK523:BK573)</f>
        <v>0</v>
      </c>
    </row>
    <row r="523" s="2" customFormat="1" ht="16.5" customHeight="1">
      <c r="A523" s="37"/>
      <c r="B523" s="188"/>
      <c r="C523" s="189" t="s">
        <v>882</v>
      </c>
      <c r="D523" s="189" t="s">
        <v>181</v>
      </c>
      <c r="E523" s="190" t="s">
        <v>883</v>
      </c>
      <c r="F523" s="191" t="s">
        <v>884</v>
      </c>
      <c r="G523" s="192" t="s">
        <v>236</v>
      </c>
      <c r="H523" s="193">
        <v>1</v>
      </c>
      <c r="I523" s="194"/>
      <c r="J523" s="195">
        <f>ROUND(I523*H523,0)</f>
        <v>0</v>
      </c>
      <c r="K523" s="191" t="s">
        <v>185</v>
      </c>
      <c r="L523" s="38"/>
      <c r="M523" s="196" t="s">
        <v>1</v>
      </c>
      <c r="N523" s="197" t="s">
        <v>44</v>
      </c>
      <c r="O523" s="76"/>
      <c r="P523" s="198">
        <f>O523*H523</f>
        <v>0</v>
      </c>
      <c r="Q523" s="198">
        <v>0.00043966250000000001</v>
      </c>
      <c r="R523" s="198">
        <f>Q523*H523</f>
        <v>0.00043966250000000001</v>
      </c>
      <c r="S523" s="198">
        <v>0</v>
      </c>
      <c r="T523" s="199">
        <f>S523*H523</f>
        <v>0</v>
      </c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R523" s="200" t="s">
        <v>275</v>
      </c>
      <c r="AT523" s="200" t="s">
        <v>181</v>
      </c>
      <c r="AU523" s="200" t="s">
        <v>87</v>
      </c>
      <c r="AY523" s="18" t="s">
        <v>179</v>
      </c>
      <c r="BE523" s="201">
        <f>IF(N523="základní",J523,0)</f>
        <v>0</v>
      </c>
      <c r="BF523" s="201">
        <f>IF(N523="snížená",J523,0)</f>
        <v>0</v>
      </c>
      <c r="BG523" s="201">
        <f>IF(N523="zákl. přenesená",J523,0)</f>
        <v>0</v>
      </c>
      <c r="BH523" s="201">
        <f>IF(N523="sníž. přenesená",J523,0)</f>
        <v>0</v>
      </c>
      <c r="BI523" s="201">
        <f>IF(N523="nulová",J523,0)</f>
        <v>0</v>
      </c>
      <c r="BJ523" s="18" t="s">
        <v>8</v>
      </c>
      <c r="BK523" s="201">
        <f>ROUND(I523*H523,0)</f>
        <v>0</v>
      </c>
      <c r="BL523" s="18" t="s">
        <v>275</v>
      </c>
      <c r="BM523" s="200" t="s">
        <v>885</v>
      </c>
    </row>
    <row r="524" s="13" customFormat="1">
      <c r="A524" s="13"/>
      <c r="B524" s="202"/>
      <c r="C524" s="13"/>
      <c r="D524" s="203" t="s">
        <v>187</v>
      </c>
      <c r="E524" s="204" t="s">
        <v>1</v>
      </c>
      <c r="F524" s="205" t="s">
        <v>886</v>
      </c>
      <c r="G524" s="13"/>
      <c r="H524" s="206">
        <v>1</v>
      </c>
      <c r="I524" s="207"/>
      <c r="J524" s="13"/>
      <c r="K524" s="13"/>
      <c r="L524" s="202"/>
      <c r="M524" s="208"/>
      <c r="N524" s="209"/>
      <c r="O524" s="209"/>
      <c r="P524" s="209"/>
      <c r="Q524" s="209"/>
      <c r="R524" s="209"/>
      <c r="S524" s="209"/>
      <c r="T524" s="210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04" t="s">
        <v>187</v>
      </c>
      <c r="AU524" s="204" t="s">
        <v>87</v>
      </c>
      <c r="AV524" s="13" t="s">
        <v>87</v>
      </c>
      <c r="AW524" s="13" t="s">
        <v>35</v>
      </c>
      <c r="AX524" s="13" t="s">
        <v>8</v>
      </c>
      <c r="AY524" s="204" t="s">
        <v>179</v>
      </c>
    </row>
    <row r="525" s="2" customFormat="1" ht="16.5" customHeight="1">
      <c r="A525" s="37"/>
      <c r="B525" s="188"/>
      <c r="C525" s="189" t="s">
        <v>887</v>
      </c>
      <c r="D525" s="189" t="s">
        <v>181</v>
      </c>
      <c r="E525" s="190" t="s">
        <v>888</v>
      </c>
      <c r="F525" s="191" t="s">
        <v>889</v>
      </c>
      <c r="G525" s="192" t="s">
        <v>236</v>
      </c>
      <c r="H525" s="193">
        <v>1</v>
      </c>
      <c r="I525" s="194"/>
      <c r="J525" s="195">
        <f>ROUND(I525*H525,0)</f>
        <v>0</v>
      </c>
      <c r="K525" s="191" t="s">
        <v>185</v>
      </c>
      <c r="L525" s="38"/>
      <c r="M525" s="196" t="s">
        <v>1</v>
      </c>
      <c r="N525" s="197" t="s">
        <v>44</v>
      </c>
      <c r="O525" s="76"/>
      <c r="P525" s="198">
        <f>O525*H525</f>
        <v>0</v>
      </c>
      <c r="Q525" s="198">
        <v>0</v>
      </c>
      <c r="R525" s="198">
        <f>Q525*H525</f>
        <v>0</v>
      </c>
      <c r="S525" s="198">
        <v>0.044999999999999998</v>
      </c>
      <c r="T525" s="199">
        <f>S525*H525</f>
        <v>0.044999999999999998</v>
      </c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R525" s="200" t="s">
        <v>275</v>
      </c>
      <c r="AT525" s="200" t="s">
        <v>181</v>
      </c>
      <c r="AU525" s="200" t="s">
        <v>87</v>
      </c>
      <c r="AY525" s="18" t="s">
        <v>179</v>
      </c>
      <c r="BE525" s="201">
        <f>IF(N525="základní",J525,0)</f>
        <v>0</v>
      </c>
      <c r="BF525" s="201">
        <f>IF(N525="snížená",J525,0)</f>
        <v>0</v>
      </c>
      <c r="BG525" s="201">
        <f>IF(N525="zákl. přenesená",J525,0)</f>
        <v>0</v>
      </c>
      <c r="BH525" s="201">
        <f>IF(N525="sníž. přenesená",J525,0)</f>
        <v>0</v>
      </c>
      <c r="BI525" s="201">
        <f>IF(N525="nulová",J525,0)</f>
        <v>0</v>
      </c>
      <c r="BJ525" s="18" t="s">
        <v>8</v>
      </c>
      <c r="BK525" s="201">
        <f>ROUND(I525*H525,0)</f>
        <v>0</v>
      </c>
      <c r="BL525" s="18" t="s">
        <v>275</v>
      </c>
      <c r="BM525" s="200" t="s">
        <v>890</v>
      </c>
    </row>
    <row r="526" s="13" customFormat="1">
      <c r="A526" s="13"/>
      <c r="B526" s="202"/>
      <c r="C526" s="13"/>
      <c r="D526" s="203" t="s">
        <v>187</v>
      </c>
      <c r="E526" s="204" t="s">
        <v>1</v>
      </c>
      <c r="F526" s="205" t="s">
        <v>886</v>
      </c>
      <c r="G526" s="13"/>
      <c r="H526" s="206">
        <v>1</v>
      </c>
      <c r="I526" s="207"/>
      <c r="J526" s="13"/>
      <c r="K526" s="13"/>
      <c r="L526" s="202"/>
      <c r="M526" s="208"/>
      <c r="N526" s="209"/>
      <c r="O526" s="209"/>
      <c r="P526" s="209"/>
      <c r="Q526" s="209"/>
      <c r="R526" s="209"/>
      <c r="S526" s="209"/>
      <c r="T526" s="210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04" t="s">
        <v>187</v>
      </c>
      <c r="AU526" s="204" t="s">
        <v>87</v>
      </c>
      <c r="AV526" s="13" t="s">
        <v>87</v>
      </c>
      <c r="AW526" s="13" t="s">
        <v>35</v>
      </c>
      <c r="AX526" s="13" t="s">
        <v>8</v>
      </c>
      <c r="AY526" s="204" t="s">
        <v>179</v>
      </c>
    </row>
    <row r="527" s="2" customFormat="1" ht="24" customHeight="1">
      <c r="A527" s="37"/>
      <c r="B527" s="188"/>
      <c r="C527" s="189" t="s">
        <v>891</v>
      </c>
      <c r="D527" s="189" t="s">
        <v>181</v>
      </c>
      <c r="E527" s="190" t="s">
        <v>892</v>
      </c>
      <c r="F527" s="191" t="s">
        <v>893</v>
      </c>
      <c r="G527" s="192" t="s">
        <v>236</v>
      </c>
      <c r="H527" s="193">
        <v>2</v>
      </c>
      <c r="I527" s="194"/>
      <c r="J527" s="195">
        <f>ROUND(I527*H527,0)</f>
        <v>0</v>
      </c>
      <c r="K527" s="191" t="s">
        <v>185</v>
      </c>
      <c r="L527" s="38"/>
      <c r="M527" s="196" t="s">
        <v>1</v>
      </c>
      <c r="N527" s="197" t="s">
        <v>44</v>
      </c>
      <c r="O527" s="76"/>
      <c r="P527" s="198">
        <f>O527*H527</f>
        <v>0</v>
      </c>
      <c r="Q527" s="198">
        <v>0.00025716250000000002</v>
      </c>
      <c r="R527" s="198">
        <f>Q527*H527</f>
        <v>0.00051432500000000005</v>
      </c>
      <c r="S527" s="198">
        <v>0</v>
      </c>
      <c r="T527" s="199">
        <f>S527*H527</f>
        <v>0</v>
      </c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R527" s="200" t="s">
        <v>275</v>
      </c>
      <c r="AT527" s="200" t="s">
        <v>181</v>
      </c>
      <c r="AU527" s="200" t="s">
        <v>87</v>
      </c>
      <c r="AY527" s="18" t="s">
        <v>179</v>
      </c>
      <c r="BE527" s="201">
        <f>IF(N527="základní",J527,0)</f>
        <v>0</v>
      </c>
      <c r="BF527" s="201">
        <f>IF(N527="snížená",J527,0)</f>
        <v>0</v>
      </c>
      <c r="BG527" s="201">
        <f>IF(N527="zákl. přenesená",J527,0)</f>
        <v>0</v>
      </c>
      <c r="BH527" s="201">
        <f>IF(N527="sníž. přenesená",J527,0)</f>
        <v>0</v>
      </c>
      <c r="BI527" s="201">
        <f>IF(N527="nulová",J527,0)</f>
        <v>0</v>
      </c>
      <c r="BJ527" s="18" t="s">
        <v>8</v>
      </c>
      <c r="BK527" s="201">
        <f>ROUND(I527*H527,0)</f>
        <v>0</v>
      </c>
      <c r="BL527" s="18" t="s">
        <v>275</v>
      </c>
      <c r="BM527" s="200" t="s">
        <v>894</v>
      </c>
    </row>
    <row r="528" s="13" customFormat="1">
      <c r="A528" s="13"/>
      <c r="B528" s="202"/>
      <c r="C528" s="13"/>
      <c r="D528" s="203" t="s">
        <v>187</v>
      </c>
      <c r="E528" s="204" t="s">
        <v>1</v>
      </c>
      <c r="F528" s="205" t="s">
        <v>895</v>
      </c>
      <c r="G528" s="13"/>
      <c r="H528" s="206">
        <v>2</v>
      </c>
      <c r="I528" s="207"/>
      <c r="J528" s="13"/>
      <c r="K528" s="13"/>
      <c r="L528" s="202"/>
      <c r="M528" s="208"/>
      <c r="N528" s="209"/>
      <c r="O528" s="209"/>
      <c r="P528" s="209"/>
      <c r="Q528" s="209"/>
      <c r="R528" s="209"/>
      <c r="S528" s="209"/>
      <c r="T528" s="210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04" t="s">
        <v>187</v>
      </c>
      <c r="AU528" s="204" t="s">
        <v>87</v>
      </c>
      <c r="AV528" s="13" t="s">
        <v>87</v>
      </c>
      <c r="AW528" s="13" t="s">
        <v>35</v>
      </c>
      <c r="AX528" s="13" t="s">
        <v>8</v>
      </c>
      <c r="AY528" s="204" t="s">
        <v>179</v>
      </c>
    </row>
    <row r="529" s="2" customFormat="1" ht="24" customHeight="1">
      <c r="A529" s="37"/>
      <c r="B529" s="188"/>
      <c r="C529" s="227" t="s">
        <v>896</v>
      </c>
      <c r="D529" s="227" t="s">
        <v>246</v>
      </c>
      <c r="E529" s="228" t="s">
        <v>897</v>
      </c>
      <c r="F529" s="229" t="s">
        <v>898</v>
      </c>
      <c r="G529" s="230" t="s">
        <v>236</v>
      </c>
      <c r="H529" s="231">
        <v>2</v>
      </c>
      <c r="I529" s="232"/>
      <c r="J529" s="233">
        <f>ROUND(I529*H529,0)</f>
        <v>0</v>
      </c>
      <c r="K529" s="229" t="s">
        <v>1</v>
      </c>
      <c r="L529" s="234"/>
      <c r="M529" s="235" t="s">
        <v>1</v>
      </c>
      <c r="N529" s="236" t="s">
        <v>44</v>
      </c>
      <c r="O529" s="76"/>
      <c r="P529" s="198">
        <f>O529*H529</f>
        <v>0</v>
      </c>
      <c r="Q529" s="198">
        <v>0.050000000000000003</v>
      </c>
      <c r="R529" s="198">
        <f>Q529*H529</f>
        <v>0.10000000000000001</v>
      </c>
      <c r="S529" s="198">
        <v>0</v>
      </c>
      <c r="T529" s="199">
        <f>S529*H529</f>
        <v>0</v>
      </c>
      <c r="U529" s="37"/>
      <c r="V529" s="37"/>
      <c r="W529" s="37"/>
      <c r="X529" s="37"/>
      <c r="Y529" s="37"/>
      <c r="Z529" s="37"/>
      <c r="AA529" s="37"/>
      <c r="AB529" s="37"/>
      <c r="AC529" s="37"/>
      <c r="AD529" s="37"/>
      <c r="AE529" s="37"/>
      <c r="AR529" s="200" t="s">
        <v>354</v>
      </c>
      <c r="AT529" s="200" t="s">
        <v>246</v>
      </c>
      <c r="AU529" s="200" t="s">
        <v>87</v>
      </c>
      <c r="AY529" s="18" t="s">
        <v>179</v>
      </c>
      <c r="BE529" s="201">
        <f>IF(N529="základní",J529,0)</f>
        <v>0</v>
      </c>
      <c r="BF529" s="201">
        <f>IF(N529="snížená",J529,0)</f>
        <v>0</v>
      </c>
      <c r="BG529" s="201">
        <f>IF(N529="zákl. přenesená",J529,0)</f>
        <v>0</v>
      </c>
      <c r="BH529" s="201">
        <f>IF(N529="sníž. přenesená",J529,0)</f>
        <v>0</v>
      </c>
      <c r="BI529" s="201">
        <f>IF(N529="nulová",J529,0)</f>
        <v>0</v>
      </c>
      <c r="BJ529" s="18" t="s">
        <v>8</v>
      </c>
      <c r="BK529" s="201">
        <f>ROUND(I529*H529,0)</f>
        <v>0</v>
      </c>
      <c r="BL529" s="18" t="s">
        <v>275</v>
      </c>
      <c r="BM529" s="200" t="s">
        <v>899</v>
      </c>
    </row>
    <row r="530" s="2" customFormat="1" ht="24" customHeight="1">
      <c r="A530" s="37"/>
      <c r="B530" s="188"/>
      <c r="C530" s="189" t="s">
        <v>900</v>
      </c>
      <c r="D530" s="189" t="s">
        <v>181</v>
      </c>
      <c r="E530" s="190" t="s">
        <v>901</v>
      </c>
      <c r="F530" s="191" t="s">
        <v>902</v>
      </c>
      <c r="G530" s="192" t="s">
        <v>236</v>
      </c>
      <c r="H530" s="193">
        <v>1</v>
      </c>
      <c r="I530" s="194"/>
      <c r="J530" s="195">
        <f>ROUND(I530*H530,0)</f>
        <v>0</v>
      </c>
      <c r="K530" s="191" t="s">
        <v>185</v>
      </c>
      <c r="L530" s="38"/>
      <c r="M530" s="196" t="s">
        <v>1</v>
      </c>
      <c r="N530" s="197" t="s">
        <v>44</v>
      </c>
      <c r="O530" s="76"/>
      <c r="P530" s="198">
        <f>O530*H530</f>
        <v>0</v>
      </c>
      <c r="Q530" s="198">
        <v>0</v>
      </c>
      <c r="R530" s="198">
        <f>Q530*H530</f>
        <v>0</v>
      </c>
      <c r="S530" s="198">
        <v>0</v>
      </c>
      <c r="T530" s="199">
        <f>S530*H530</f>
        <v>0</v>
      </c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R530" s="200" t="s">
        <v>275</v>
      </c>
      <c r="AT530" s="200" t="s">
        <v>181</v>
      </c>
      <c r="AU530" s="200" t="s">
        <v>87</v>
      </c>
      <c r="AY530" s="18" t="s">
        <v>179</v>
      </c>
      <c r="BE530" s="201">
        <f>IF(N530="základní",J530,0)</f>
        <v>0</v>
      </c>
      <c r="BF530" s="201">
        <f>IF(N530="snížená",J530,0)</f>
        <v>0</v>
      </c>
      <c r="BG530" s="201">
        <f>IF(N530="zákl. přenesená",J530,0)</f>
        <v>0</v>
      </c>
      <c r="BH530" s="201">
        <f>IF(N530="sníž. přenesená",J530,0)</f>
        <v>0</v>
      </c>
      <c r="BI530" s="201">
        <f>IF(N530="nulová",J530,0)</f>
        <v>0</v>
      </c>
      <c r="BJ530" s="18" t="s">
        <v>8</v>
      </c>
      <c r="BK530" s="201">
        <f>ROUND(I530*H530,0)</f>
        <v>0</v>
      </c>
      <c r="BL530" s="18" t="s">
        <v>275</v>
      </c>
      <c r="BM530" s="200" t="s">
        <v>903</v>
      </c>
    </row>
    <row r="531" s="13" customFormat="1">
      <c r="A531" s="13"/>
      <c r="B531" s="202"/>
      <c r="C531" s="13"/>
      <c r="D531" s="203" t="s">
        <v>187</v>
      </c>
      <c r="E531" s="204" t="s">
        <v>1</v>
      </c>
      <c r="F531" s="205" t="s">
        <v>904</v>
      </c>
      <c r="G531" s="13"/>
      <c r="H531" s="206">
        <v>1</v>
      </c>
      <c r="I531" s="207"/>
      <c r="J531" s="13"/>
      <c r="K531" s="13"/>
      <c r="L531" s="202"/>
      <c r="M531" s="208"/>
      <c r="N531" s="209"/>
      <c r="O531" s="209"/>
      <c r="P531" s="209"/>
      <c r="Q531" s="209"/>
      <c r="R531" s="209"/>
      <c r="S531" s="209"/>
      <c r="T531" s="210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04" t="s">
        <v>187</v>
      </c>
      <c r="AU531" s="204" t="s">
        <v>87</v>
      </c>
      <c r="AV531" s="13" t="s">
        <v>87</v>
      </c>
      <c r="AW531" s="13" t="s">
        <v>35</v>
      </c>
      <c r="AX531" s="13" t="s">
        <v>8</v>
      </c>
      <c r="AY531" s="204" t="s">
        <v>179</v>
      </c>
    </row>
    <row r="532" s="2" customFormat="1" ht="24" customHeight="1">
      <c r="A532" s="37"/>
      <c r="B532" s="188"/>
      <c r="C532" s="227" t="s">
        <v>905</v>
      </c>
      <c r="D532" s="227" t="s">
        <v>246</v>
      </c>
      <c r="E532" s="228" t="s">
        <v>906</v>
      </c>
      <c r="F532" s="229" t="s">
        <v>907</v>
      </c>
      <c r="G532" s="230" t="s">
        <v>236</v>
      </c>
      <c r="H532" s="231">
        <v>1</v>
      </c>
      <c r="I532" s="232"/>
      <c r="J532" s="233">
        <f>ROUND(I532*H532,0)</f>
        <v>0</v>
      </c>
      <c r="K532" s="229" t="s">
        <v>185</v>
      </c>
      <c r="L532" s="234"/>
      <c r="M532" s="235" t="s">
        <v>1</v>
      </c>
      <c r="N532" s="236" t="s">
        <v>44</v>
      </c>
      <c r="O532" s="76"/>
      <c r="P532" s="198">
        <f>O532*H532</f>
        <v>0</v>
      </c>
      <c r="Q532" s="198">
        <v>0.016</v>
      </c>
      <c r="R532" s="198">
        <f>Q532*H532</f>
        <v>0.016</v>
      </c>
      <c r="S532" s="198">
        <v>0</v>
      </c>
      <c r="T532" s="199">
        <f>S532*H532</f>
        <v>0</v>
      </c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R532" s="200" t="s">
        <v>354</v>
      </c>
      <c r="AT532" s="200" t="s">
        <v>246</v>
      </c>
      <c r="AU532" s="200" t="s">
        <v>87</v>
      </c>
      <c r="AY532" s="18" t="s">
        <v>179</v>
      </c>
      <c r="BE532" s="201">
        <f>IF(N532="základní",J532,0)</f>
        <v>0</v>
      </c>
      <c r="BF532" s="201">
        <f>IF(N532="snížená",J532,0)</f>
        <v>0</v>
      </c>
      <c r="BG532" s="201">
        <f>IF(N532="zákl. přenesená",J532,0)</f>
        <v>0</v>
      </c>
      <c r="BH532" s="201">
        <f>IF(N532="sníž. přenesená",J532,0)</f>
        <v>0</v>
      </c>
      <c r="BI532" s="201">
        <f>IF(N532="nulová",J532,0)</f>
        <v>0</v>
      </c>
      <c r="BJ532" s="18" t="s">
        <v>8</v>
      </c>
      <c r="BK532" s="201">
        <f>ROUND(I532*H532,0)</f>
        <v>0</v>
      </c>
      <c r="BL532" s="18" t="s">
        <v>275</v>
      </c>
      <c r="BM532" s="200" t="s">
        <v>908</v>
      </c>
    </row>
    <row r="533" s="13" customFormat="1">
      <c r="A533" s="13"/>
      <c r="B533" s="202"/>
      <c r="C533" s="13"/>
      <c r="D533" s="203" t="s">
        <v>187</v>
      </c>
      <c r="E533" s="204" t="s">
        <v>1</v>
      </c>
      <c r="F533" s="205" t="s">
        <v>904</v>
      </c>
      <c r="G533" s="13"/>
      <c r="H533" s="206">
        <v>1</v>
      </c>
      <c r="I533" s="207"/>
      <c r="J533" s="13"/>
      <c r="K533" s="13"/>
      <c r="L533" s="202"/>
      <c r="M533" s="208"/>
      <c r="N533" s="209"/>
      <c r="O533" s="209"/>
      <c r="P533" s="209"/>
      <c r="Q533" s="209"/>
      <c r="R533" s="209"/>
      <c r="S533" s="209"/>
      <c r="T533" s="210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04" t="s">
        <v>187</v>
      </c>
      <c r="AU533" s="204" t="s">
        <v>87</v>
      </c>
      <c r="AV533" s="13" t="s">
        <v>87</v>
      </c>
      <c r="AW533" s="13" t="s">
        <v>35</v>
      </c>
      <c r="AX533" s="13" t="s">
        <v>8</v>
      </c>
      <c r="AY533" s="204" t="s">
        <v>179</v>
      </c>
    </row>
    <row r="534" s="2" customFormat="1" ht="24" customHeight="1">
      <c r="A534" s="37"/>
      <c r="B534" s="188"/>
      <c r="C534" s="189" t="s">
        <v>909</v>
      </c>
      <c r="D534" s="189" t="s">
        <v>181</v>
      </c>
      <c r="E534" s="190" t="s">
        <v>910</v>
      </c>
      <c r="F534" s="191" t="s">
        <v>911</v>
      </c>
      <c r="G534" s="192" t="s">
        <v>236</v>
      </c>
      <c r="H534" s="193">
        <v>1</v>
      </c>
      <c r="I534" s="194"/>
      <c r="J534" s="195">
        <f>ROUND(I534*H534,0)</f>
        <v>0</v>
      </c>
      <c r="K534" s="191" t="s">
        <v>185</v>
      </c>
      <c r="L534" s="38"/>
      <c r="M534" s="196" t="s">
        <v>1</v>
      </c>
      <c r="N534" s="197" t="s">
        <v>44</v>
      </c>
      <c r="O534" s="76"/>
      <c r="P534" s="198">
        <f>O534*H534</f>
        <v>0</v>
      </c>
      <c r="Q534" s="198">
        <v>0</v>
      </c>
      <c r="R534" s="198">
        <f>Q534*H534</f>
        <v>0</v>
      </c>
      <c r="S534" s="198">
        <v>0</v>
      </c>
      <c r="T534" s="199">
        <f>S534*H534</f>
        <v>0</v>
      </c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R534" s="200" t="s">
        <v>275</v>
      </c>
      <c r="AT534" s="200" t="s">
        <v>181</v>
      </c>
      <c r="AU534" s="200" t="s">
        <v>87</v>
      </c>
      <c r="AY534" s="18" t="s">
        <v>179</v>
      </c>
      <c r="BE534" s="201">
        <f>IF(N534="základní",J534,0)</f>
        <v>0</v>
      </c>
      <c r="BF534" s="201">
        <f>IF(N534="snížená",J534,0)</f>
        <v>0</v>
      </c>
      <c r="BG534" s="201">
        <f>IF(N534="zákl. přenesená",J534,0)</f>
        <v>0</v>
      </c>
      <c r="BH534" s="201">
        <f>IF(N534="sníž. přenesená",J534,0)</f>
        <v>0</v>
      </c>
      <c r="BI534" s="201">
        <f>IF(N534="nulová",J534,0)</f>
        <v>0</v>
      </c>
      <c r="BJ534" s="18" t="s">
        <v>8</v>
      </c>
      <c r="BK534" s="201">
        <f>ROUND(I534*H534,0)</f>
        <v>0</v>
      </c>
      <c r="BL534" s="18" t="s">
        <v>275</v>
      </c>
      <c r="BM534" s="200" t="s">
        <v>912</v>
      </c>
    </row>
    <row r="535" s="13" customFormat="1">
      <c r="A535" s="13"/>
      <c r="B535" s="202"/>
      <c r="C535" s="13"/>
      <c r="D535" s="203" t="s">
        <v>187</v>
      </c>
      <c r="E535" s="204" t="s">
        <v>1</v>
      </c>
      <c r="F535" s="205" t="s">
        <v>913</v>
      </c>
      <c r="G535" s="13"/>
      <c r="H535" s="206">
        <v>1</v>
      </c>
      <c r="I535" s="207"/>
      <c r="J535" s="13"/>
      <c r="K535" s="13"/>
      <c r="L535" s="202"/>
      <c r="M535" s="208"/>
      <c r="N535" s="209"/>
      <c r="O535" s="209"/>
      <c r="P535" s="209"/>
      <c r="Q535" s="209"/>
      <c r="R535" s="209"/>
      <c r="S535" s="209"/>
      <c r="T535" s="210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04" t="s">
        <v>187</v>
      </c>
      <c r="AU535" s="204" t="s">
        <v>87</v>
      </c>
      <c r="AV535" s="13" t="s">
        <v>87</v>
      </c>
      <c r="AW535" s="13" t="s">
        <v>35</v>
      </c>
      <c r="AX535" s="13" t="s">
        <v>8</v>
      </c>
      <c r="AY535" s="204" t="s">
        <v>179</v>
      </c>
    </row>
    <row r="536" s="2" customFormat="1" ht="24" customHeight="1">
      <c r="A536" s="37"/>
      <c r="B536" s="188"/>
      <c r="C536" s="227" t="s">
        <v>914</v>
      </c>
      <c r="D536" s="227" t="s">
        <v>246</v>
      </c>
      <c r="E536" s="228" t="s">
        <v>915</v>
      </c>
      <c r="F536" s="229" t="s">
        <v>916</v>
      </c>
      <c r="G536" s="230" t="s">
        <v>236</v>
      </c>
      <c r="H536" s="231">
        <v>1</v>
      </c>
      <c r="I536" s="232"/>
      <c r="J536" s="233">
        <f>ROUND(I536*H536,0)</f>
        <v>0</v>
      </c>
      <c r="K536" s="229" t="s">
        <v>185</v>
      </c>
      <c r="L536" s="234"/>
      <c r="M536" s="235" t="s">
        <v>1</v>
      </c>
      <c r="N536" s="236" t="s">
        <v>44</v>
      </c>
      <c r="O536" s="76"/>
      <c r="P536" s="198">
        <f>O536*H536</f>
        <v>0</v>
      </c>
      <c r="Q536" s="198">
        <v>0.019</v>
      </c>
      <c r="R536" s="198">
        <f>Q536*H536</f>
        <v>0.019</v>
      </c>
      <c r="S536" s="198">
        <v>0</v>
      </c>
      <c r="T536" s="199">
        <f>S536*H536</f>
        <v>0</v>
      </c>
      <c r="U536" s="37"/>
      <c r="V536" s="37"/>
      <c r="W536" s="37"/>
      <c r="X536" s="37"/>
      <c r="Y536" s="37"/>
      <c r="Z536" s="37"/>
      <c r="AA536" s="37"/>
      <c r="AB536" s="37"/>
      <c r="AC536" s="37"/>
      <c r="AD536" s="37"/>
      <c r="AE536" s="37"/>
      <c r="AR536" s="200" t="s">
        <v>354</v>
      </c>
      <c r="AT536" s="200" t="s">
        <v>246</v>
      </c>
      <c r="AU536" s="200" t="s">
        <v>87</v>
      </c>
      <c r="AY536" s="18" t="s">
        <v>179</v>
      </c>
      <c r="BE536" s="201">
        <f>IF(N536="základní",J536,0)</f>
        <v>0</v>
      </c>
      <c r="BF536" s="201">
        <f>IF(N536="snížená",J536,0)</f>
        <v>0</v>
      </c>
      <c r="BG536" s="201">
        <f>IF(N536="zákl. přenesená",J536,0)</f>
        <v>0</v>
      </c>
      <c r="BH536" s="201">
        <f>IF(N536="sníž. přenesená",J536,0)</f>
        <v>0</v>
      </c>
      <c r="BI536" s="201">
        <f>IF(N536="nulová",J536,0)</f>
        <v>0</v>
      </c>
      <c r="BJ536" s="18" t="s">
        <v>8</v>
      </c>
      <c r="BK536" s="201">
        <f>ROUND(I536*H536,0)</f>
        <v>0</v>
      </c>
      <c r="BL536" s="18" t="s">
        <v>275</v>
      </c>
      <c r="BM536" s="200" t="s">
        <v>917</v>
      </c>
    </row>
    <row r="537" s="13" customFormat="1">
      <c r="A537" s="13"/>
      <c r="B537" s="202"/>
      <c r="C537" s="13"/>
      <c r="D537" s="203" t="s">
        <v>187</v>
      </c>
      <c r="E537" s="204" t="s">
        <v>1</v>
      </c>
      <c r="F537" s="205" t="s">
        <v>913</v>
      </c>
      <c r="G537" s="13"/>
      <c r="H537" s="206">
        <v>1</v>
      </c>
      <c r="I537" s="207"/>
      <c r="J537" s="13"/>
      <c r="K537" s="13"/>
      <c r="L537" s="202"/>
      <c r="M537" s="208"/>
      <c r="N537" s="209"/>
      <c r="O537" s="209"/>
      <c r="P537" s="209"/>
      <c r="Q537" s="209"/>
      <c r="R537" s="209"/>
      <c r="S537" s="209"/>
      <c r="T537" s="210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04" t="s">
        <v>187</v>
      </c>
      <c r="AU537" s="204" t="s">
        <v>87</v>
      </c>
      <c r="AV537" s="13" t="s">
        <v>87</v>
      </c>
      <c r="AW537" s="13" t="s">
        <v>35</v>
      </c>
      <c r="AX537" s="13" t="s">
        <v>8</v>
      </c>
      <c r="AY537" s="204" t="s">
        <v>179</v>
      </c>
    </row>
    <row r="538" s="2" customFormat="1" ht="24" customHeight="1">
      <c r="A538" s="37"/>
      <c r="B538" s="188"/>
      <c r="C538" s="189" t="s">
        <v>918</v>
      </c>
      <c r="D538" s="189" t="s">
        <v>181</v>
      </c>
      <c r="E538" s="190" t="s">
        <v>919</v>
      </c>
      <c r="F538" s="191" t="s">
        <v>920</v>
      </c>
      <c r="G538" s="192" t="s">
        <v>236</v>
      </c>
      <c r="H538" s="193">
        <v>1</v>
      </c>
      <c r="I538" s="194"/>
      <c r="J538" s="195">
        <f>ROUND(I538*H538,0)</f>
        <v>0</v>
      </c>
      <c r="K538" s="191" t="s">
        <v>185</v>
      </c>
      <c r="L538" s="38"/>
      <c r="M538" s="196" t="s">
        <v>1</v>
      </c>
      <c r="N538" s="197" t="s">
        <v>44</v>
      </c>
      <c r="O538" s="76"/>
      <c r="P538" s="198">
        <f>O538*H538</f>
        <v>0</v>
      </c>
      <c r="Q538" s="198">
        <v>0</v>
      </c>
      <c r="R538" s="198">
        <f>Q538*H538</f>
        <v>0</v>
      </c>
      <c r="S538" s="198">
        <v>0</v>
      </c>
      <c r="T538" s="199">
        <f>S538*H538</f>
        <v>0</v>
      </c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R538" s="200" t="s">
        <v>275</v>
      </c>
      <c r="AT538" s="200" t="s">
        <v>181</v>
      </c>
      <c r="AU538" s="200" t="s">
        <v>87</v>
      </c>
      <c r="AY538" s="18" t="s">
        <v>179</v>
      </c>
      <c r="BE538" s="201">
        <f>IF(N538="základní",J538,0)</f>
        <v>0</v>
      </c>
      <c r="BF538" s="201">
        <f>IF(N538="snížená",J538,0)</f>
        <v>0</v>
      </c>
      <c r="BG538" s="201">
        <f>IF(N538="zákl. přenesená",J538,0)</f>
        <v>0</v>
      </c>
      <c r="BH538" s="201">
        <f>IF(N538="sníž. přenesená",J538,0)</f>
        <v>0</v>
      </c>
      <c r="BI538" s="201">
        <f>IF(N538="nulová",J538,0)</f>
        <v>0</v>
      </c>
      <c r="BJ538" s="18" t="s">
        <v>8</v>
      </c>
      <c r="BK538" s="201">
        <f>ROUND(I538*H538,0)</f>
        <v>0</v>
      </c>
      <c r="BL538" s="18" t="s">
        <v>275</v>
      </c>
      <c r="BM538" s="200" t="s">
        <v>921</v>
      </c>
    </row>
    <row r="539" s="13" customFormat="1">
      <c r="A539" s="13"/>
      <c r="B539" s="202"/>
      <c r="C539" s="13"/>
      <c r="D539" s="203" t="s">
        <v>187</v>
      </c>
      <c r="E539" s="204" t="s">
        <v>1</v>
      </c>
      <c r="F539" s="205" t="s">
        <v>922</v>
      </c>
      <c r="G539" s="13"/>
      <c r="H539" s="206">
        <v>1</v>
      </c>
      <c r="I539" s="207"/>
      <c r="J539" s="13"/>
      <c r="K539" s="13"/>
      <c r="L539" s="202"/>
      <c r="M539" s="208"/>
      <c r="N539" s="209"/>
      <c r="O539" s="209"/>
      <c r="P539" s="209"/>
      <c r="Q539" s="209"/>
      <c r="R539" s="209"/>
      <c r="S539" s="209"/>
      <c r="T539" s="210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04" t="s">
        <v>187</v>
      </c>
      <c r="AU539" s="204" t="s">
        <v>87</v>
      </c>
      <c r="AV539" s="13" t="s">
        <v>87</v>
      </c>
      <c r="AW539" s="13" t="s">
        <v>35</v>
      </c>
      <c r="AX539" s="13" t="s">
        <v>8</v>
      </c>
      <c r="AY539" s="204" t="s">
        <v>179</v>
      </c>
    </row>
    <row r="540" s="2" customFormat="1" ht="24" customHeight="1">
      <c r="A540" s="37"/>
      <c r="B540" s="188"/>
      <c r="C540" s="227" t="s">
        <v>923</v>
      </c>
      <c r="D540" s="227" t="s">
        <v>246</v>
      </c>
      <c r="E540" s="228" t="s">
        <v>924</v>
      </c>
      <c r="F540" s="229" t="s">
        <v>925</v>
      </c>
      <c r="G540" s="230" t="s">
        <v>236</v>
      </c>
      <c r="H540" s="231">
        <v>1</v>
      </c>
      <c r="I540" s="232"/>
      <c r="J540" s="233">
        <f>ROUND(I540*H540,0)</f>
        <v>0</v>
      </c>
      <c r="K540" s="229" t="s">
        <v>185</v>
      </c>
      <c r="L540" s="234"/>
      <c r="M540" s="235" t="s">
        <v>1</v>
      </c>
      <c r="N540" s="236" t="s">
        <v>44</v>
      </c>
      <c r="O540" s="76"/>
      <c r="P540" s="198">
        <f>O540*H540</f>
        <v>0</v>
      </c>
      <c r="Q540" s="198">
        <v>0.037999999999999999</v>
      </c>
      <c r="R540" s="198">
        <f>Q540*H540</f>
        <v>0.037999999999999999</v>
      </c>
      <c r="S540" s="198">
        <v>0</v>
      </c>
      <c r="T540" s="199">
        <f>S540*H540</f>
        <v>0</v>
      </c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R540" s="200" t="s">
        <v>354</v>
      </c>
      <c r="AT540" s="200" t="s">
        <v>246</v>
      </c>
      <c r="AU540" s="200" t="s">
        <v>87</v>
      </c>
      <c r="AY540" s="18" t="s">
        <v>179</v>
      </c>
      <c r="BE540" s="201">
        <f>IF(N540="základní",J540,0)</f>
        <v>0</v>
      </c>
      <c r="BF540" s="201">
        <f>IF(N540="snížená",J540,0)</f>
        <v>0</v>
      </c>
      <c r="BG540" s="201">
        <f>IF(N540="zákl. přenesená",J540,0)</f>
        <v>0</v>
      </c>
      <c r="BH540" s="201">
        <f>IF(N540="sníž. přenesená",J540,0)</f>
        <v>0</v>
      </c>
      <c r="BI540" s="201">
        <f>IF(N540="nulová",J540,0)</f>
        <v>0</v>
      </c>
      <c r="BJ540" s="18" t="s">
        <v>8</v>
      </c>
      <c r="BK540" s="201">
        <f>ROUND(I540*H540,0)</f>
        <v>0</v>
      </c>
      <c r="BL540" s="18" t="s">
        <v>275</v>
      </c>
      <c r="BM540" s="200" t="s">
        <v>926</v>
      </c>
    </row>
    <row r="541" s="13" customFormat="1">
      <c r="A541" s="13"/>
      <c r="B541" s="202"/>
      <c r="C541" s="13"/>
      <c r="D541" s="203" t="s">
        <v>187</v>
      </c>
      <c r="E541" s="204" t="s">
        <v>1</v>
      </c>
      <c r="F541" s="205" t="s">
        <v>922</v>
      </c>
      <c r="G541" s="13"/>
      <c r="H541" s="206">
        <v>1</v>
      </c>
      <c r="I541" s="207"/>
      <c r="J541" s="13"/>
      <c r="K541" s="13"/>
      <c r="L541" s="202"/>
      <c r="M541" s="208"/>
      <c r="N541" s="209"/>
      <c r="O541" s="209"/>
      <c r="P541" s="209"/>
      <c r="Q541" s="209"/>
      <c r="R541" s="209"/>
      <c r="S541" s="209"/>
      <c r="T541" s="210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04" t="s">
        <v>187</v>
      </c>
      <c r="AU541" s="204" t="s">
        <v>87</v>
      </c>
      <c r="AV541" s="13" t="s">
        <v>87</v>
      </c>
      <c r="AW541" s="13" t="s">
        <v>35</v>
      </c>
      <c r="AX541" s="13" t="s">
        <v>8</v>
      </c>
      <c r="AY541" s="204" t="s">
        <v>179</v>
      </c>
    </row>
    <row r="542" s="2" customFormat="1" ht="24" customHeight="1">
      <c r="A542" s="37"/>
      <c r="B542" s="188"/>
      <c r="C542" s="189" t="s">
        <v>927</v>
      </c>
      <c r="D542" s="189" t="s">
        <v>181</v>
      </c>
      <c r="E542" s="190" t="s">
        <v>928</v>
      </c>
      <c r="F542" s="191" t="s">
        <v>929</v>
      </c>
      <c r="G542" s="192" t="s">
        <v>236</v>
      </c>
      <c r="H542" s="193">
        <v>3</v>
      </c>
      <c r="I542" s="194"/>
      <c r="J542" s="195">
        <f>ROUND(I542*H542,0)</f>
        <v>0</v>
      </c>
      <c r="K542" s="191" t="s">
        <v>185</v>
      </c>
      <c r="L542" s="38"/>
      <c r="M542" s="196" t="s">
        <v>1</v>
      </c>
      <c r="N542" s="197" t="s">
        <v>44</v>
      </c>
      <c r="O542" s="76"/>
      <c r="P542" s="198">
        <f>O542*H542</f>
        <v>0</v>
      </c>
      <c r="Q542" s="198">
        <v>0</v>
      </c>
      <c r="R542" s="198">
        <f>Q542*H542</f>
        <v>0</v>
      </c>
      <c r="S542" s="198">
        <v>0</v>
      </c>
      <c r="T542" s="199">
        <f>S542*H542</f>
        <v>0</v>
      </c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R542" s="200" t="s">
        <v>275</v>
      </c>
      <c r="AT542" s="200" t="s">
        <v>181</v>
      </c>
      <c r="AU542" s="200" t="s">
        <v>87</v>
      </c>
      <c r="AY542" s="18" t="s">
        <v>179</v>
      </c>
      <c r="BE542" s="201">
        <f>IF(N542="základní",J542,0)</f>
        <v>0</v>
      </c>
      <c r="BF542" s="201">
        <f>IF(N542="snížená",J542,0)</f>
        <v>0</v>
      </c>
      <c r="BG542" s="201">
        <f>IF(N542="zákl. přenesená",J542,0)</f>
        <v>0</v>
      </c>
      <c r="BH542" s="201">
        <f>IF(N542="sníž. přenesená",J542,0)</f>
        <v>0</v>
      </c>
      <c r="BI542" s="201">
        <f>IF(N542="nulová",J542,0)</f>
        <v>0</v>
      </c>
      <c r="BJ542" s="18" t="s">
        <v>8</v>
      </c>
      <c r="BK542" s="201">
        <f>ROUND(I542*H542,0)</f>
        <v>0</v>
      </c>
      <c r="BL542" s="18" t="s">
        <v>275</v>
      </c>
      <c r="BM542" s="200" t="s">
        <v>930</v>
      </c>
    </row>
    <row r="543" s="13" customFormat="1">
      <c r="A543" s="13"/>
      <c r="B543" s="202"/>
      <c r="C543" s="13"/>
      <c r="D543" s="203" t="s">
        <v>187</v>
      </c>
      <c r="E543" s="204" t="s">
        <v>1</v>
      </c>
      <c r="F543" s="205" t="s">
        <v>931</v>
      </c>
      <c r="G543" s="13"/>
      <c r="H543" s="206">
        <v>3</v>
      </c>
      <c r="I543" s="207"/>
      <c r="J543" s="13"/>
      <c r="K543" s="13"/>
      <c r="L543" s="202"/>
      <c r="M543" s="208"/>
      <c r="N543" s="209"/>
      <c r="O543" s="209"/>
      <c r="P543" s="209"/>
      <c r="Q543" s="209"/>
      <c r="R543" s="209"/>
      <c r="S543" s="209"/>
      <c r="T543" s="210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04" t="s">
        <v>187</v>
      </c>
      <c r="AU543" s="204" t="s">
        <v>87</v>
      </c>
      <c r="AV543" s="13" t="s">
        <v>87</v>
      </c>
      <c r="AW543" s="13" t="s">
        <v>35</v>
      </c>
      <c r="AX543" s="13" t="s">
        <v>8</v>
      </c>
      <c r="AY543" s="204" t="s">
        <v>179</v>
      </c>
    </row>
    <row r="544" s="2" customFormat="1" ht="24" customHeight="1">
      <c r="A544" s="37"/>
      <c r="B544" s="188"/>
      <c r="C544" s="227" t="s">
        <v>932</v>
      </c>
      <c r="D544" s="227" t="s">
        <v>246</v>
      </c>
      <c r="E544" s="228" t="s">
        <v>933</v>
      </c>
      <c r="F544" s="229" t="s">
        <v>934</v>
      </c>
      <c r="G544" s="230" t="s">
        <v>236</v>
      </c>
      <c r="H544" s="231">
        <v>3</v>
      </c>
      <c r="I544" s="232"/>
      <c r="J544" s="233">
        <f>ROUND(I544*H544,0)</f>
        <v>0</v>
      </c>
      <c r="K544" s="229" t="s">
        <v>185</v>
      </c>
      <c r="L544" s="234"/>
      <c r="M544" s="235" t="s">
        <v>1</v>
      </c>
      <c r="N544" s="236" t="s">
        <v>44</v>
      </c>
      <c r="O544" s="76"/>
      <c r="P544" s="198">
        <f>O544*H544</f>
        <v>0</v>
      </c>
      <c r="Q544" s="198">
        <v>0.042999999999999997</v>
      </c>
      <c r="R544" s="198">
        <f>Q544*H544</f>
        <v>0.129</v>
      </c>
      <c r="S544" s="198">
        <v>0</v>
      </c>
      <c r="T544" s="199">
        <f>S544*H544</f>
        <v>0</v>
      </c>
      <c r="U544" s="37"/>
      <c r="V544" s="37"/>
      <c r="W544" s="37"/>
      <c r="X544" s="37"/>
      <c r="Y544" s="37"/>
      <c r="Z544" s="37"/>
      <c r="AA544" s="37"/>
      <c r="AB544" s="37"/>
      <c r="AC544" s="37"/>
      <c r="AD544" s="37"/>
      <c r="AE544" s="37"/>
      <c r="AR544" s="200" t="s">
        <v>354</v>
      </c>
      <c r="AT544" s="200" t="s">
        <v>246</v>
      </c>
      <c r="AU544" s="200" t="s">
        <v>87</v>
      </c>
      <c r="AY544" s="18" t="s">
        <v>179</v>
      </c>
      <c r="BE544" s="201">
        <f>IF(N544="základní",J544,0)</f>
        <v>0</v>
      </c>
      <c r="BF544" s="201">
        <f>IF(N544="snížená",J544,0)</f>
        <v>0</v>
      </c>
      <c r="BG544" s="201">
        <f>IF(N544="zákl. přenesená",J544,0)</f>
        <v>0</v>
      </c>
      <c r="BH544" s="201">
        <f>IF(N544="sníž. přenesená",J544,0)</f>
        <v>0</v>
      </c>
      <c r="BI544" s="201">
        <f>IF(N544="nulová",J544,0)</f>
        <v>0</v>
      </c>
      <c r="BJ544" s="18" t="s">
        <v>8</v>
      </c>
      <c r="BK544" s="201">
        <f>ROUND(I544*H544,0)</f>
        <v>0</v>
      </c>
      <c r="BL544" s="18" t="s">
        <v>275</v>
      </c>
      <c r="BM544" s="200" t="s">
        <v>935</v>
      </c>
    </row>
    <row r="545" s="13" customFormat="1">
      <c r="A545" s="13"/>
      <c r="B545" s="202"/>
      <c r="C545" s="13"/>
      <c r="D545" s="203" t="s">
        <v>187</v>
      </c>
      <c r="E545" s="204" t="s">
        <v>1</v>
      </c>
      <c r="F545" s="205" t="s">
        <v>931</v>
      </c>
      <c r="G545" s="13"/>
      <c r="H545" s="206">
        <v>3</v>
      </c>
      <c r="I545" s="207"/>
      <c r="J545" s="13"/>
      <c r="K545" s="13"/>
      <c r="L545" s="202"/>
      <c r="M545" s="208"/>
      <c r="N545" s="209"/>
      <c r="O545" s="209"/>
      <c r="P545" s="209"/>
      <c r="Q545" s="209"/>
      <c r="R545" s="209"/>
      <c r="S545" s="209"/>
      <c r="T545" s="210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04" t="s">
        <v>187</v>
      </c>
      <c r="AU545" s="204" t="s">
        <v>87</v>
      </c>
      <c r="AV545" s="13" t="s">
        <v>87</v>
      </c>
      <c r="AW545" s="13" t="s">
        <v>35</v>
      </c>
      <c r="AX545" s="13" t="s">
        <v>8</v>
      </c>
      <c r="AY545" s="204" t="s">
        <v>179</v>
      </c>
    </row>
    <row r="546" s="2" customFormat="1" ht="24" customHeight="1">
      <c r="A546" s="37"/>
      <c r="B546" s="188"/>
      <c r="C546" s="189" t="s">
        <v>936</v>
      </c>
      <c r="D546" s="189" t="s">
        <v>181</v>
      </c>
      <c r="E546" s="190" t="s">
        <v>937</v>
      </c>
      <c r="F546" s="191" t="s">
        <v>938</v>
      </c>
      <c r="G546" s="192" t="s">
        <v>236</v>
      </c>
      <c r="H546" s="193">
        <v>4</v>
      </c>
      <c r="I546" s="194"/>
      <c r="J546" s="195">
        <f>ROUND(I546*H546,0)</f>
        <v>0</v>
      </c>
      <c r="K546" s="191" t="s">
        <v>185</v>
      </c>
      <c r="L546" s="38"/>
      <c r="M546" s="196" t="s">
        <v>1</v>
      </c>
      <c r="N546" s="197" t="s">
        <v>44</v>
      </c>
      <c r="O546" s="76"/>
      <c r="P546" s="198">
        <f>O546*H546</f>
        <v>0</v>
      </c>
      <c r="Q546" s="198">
        <v>0</v>
      </c>
      <c r="R546" s="198">
        <f>Q546*H546</f>
        <v>0</v>
      </c>
      <c r="S546" s="198">
        <v>0</v>
      </c>
      <c r="T546" s="199">
        <f>S546*H546</f>
        <v>0</v>
      </c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R546" s="200" t="s">
        <v>275</v>
      </c>
      <c r="AT546" s="200" t="s">
        <v>181</v>
      </c>
      <c r="AU546" s="200" t="s">
        <v>87</v>
      </c>
      <c r="AY546" s="18" t="s">
        <v>179</v>
      </c>
      <c r="BE546" s="201">
        <f>IF(N546="základní",J546,0)</f>
        <v>0</v>
      </c>
      <c r="BF546" s="201">
        <f>IF(N546="snížená",J546,0)</f>
        <v>0</v>
      </c>
      <c r="BG546" s="201">
        <f>IF(N546="zákl. přenesená",J546,0)</f>
        <v>0</v>
      </c>
      <c r="BH546" s="201">
        <f>IF(N546="sníž. přenesená",J546,0)</f>
        <v>0</v>
      </c>
      <c r="BI546" s="201">
        <f>IF(N546="nulová",J546,0)</f>
        <v>0</v>
      </c>
      <c r="BJ546" s="18" t="s">
        <v>8</v>
      </c>
      <c r="BK546" s="201">
        <f>ROUND(I546*H546,0)</f>
        <v>0</v>
      </c>
      <c r="BL546" s="18" t="s">
        <v>275</v>
      </c>
      <c r="BM546" s="200" t="s">
        <v>939</v>
      </c>
    </row>
    <row r="547" s="13" customFormat="1">
      <c r="A547" s="13"/>
      <c r="B547" s="202"/>
      <c r="C547" s="13"/>
      <c r="D547" s="203" t="s">
        <v>187</v>
      </c>
      <c r="E547" s="204" t="s">
        <v>1</v>
      </c>
      <c r="F547" s="205" t="s">
        <v>922</v>
      </c>
      <c r="G547" s="13"/>
      <c r="H547" s="206">
        <v>1</v>
      </c>
      <c r="I547" s="207"/>
      <c r="J547" s="13"/>
      <c r="K547" s="13"/>
      <c r="L547" s="202"/>
      <c r="M547" s="208"/>
      <c r="N547" s="209"/>
      <c r="O547" s="209"/>
      <c r="P547" s="209"/>
      <c r="Q547" s="209"/>
      <c r="R547" s="209"/>
      <c r="S547" s="209"/>
      <c r="T547" s="210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04" t="s">
        <v>187</v>
      </c>
      <c r="AU547" s="204" t="s">
        <v>87</v>
      </c>
      <c r="AV547" s="13" t="s">
        <v>87</v>
      </c>
      <c r="AW547" s="13" t="s">
        <v>35</v>
      </c>
      <c r="AX547" s="13" t="s">
        <v>79</v>
      </c>
      <c r="AY547" s="204" t="s">
        <v>179</v>
      </c>
    </row>
    <row r="548" s="13" customFormat="1">
      <c r="A548" s="13"/>
      <c r="B548" s="202"/>
      <c r="C548" s="13"/>
      <c r="D548" s="203" t="s">
        <v>187</v>
      </c>
      <c r="E548" s="204" t="s">
        <v>1</v>
      </c>
      <c r="F548" s="205" t="s">
        <v>931</v>
      </c>
      <c r="G548" s="13"/>
      <c r="H548" s="206">
        <v>3</v>
      </c>
      <c r="I548" s="207"/>
      <c r="J548" s="13"/>
      <c r="K548" s="13"/>
      <c r="L548" s="202"/>
      <c r="M548" s="208"/>
      <c r="N548" s="209"/>
      <c r="O548" s="209"/>
      <c r="P548" s="209"/>
      <c r="Q548" s="209"/>
      <c r="R548" s="209"/>
      <c r="S548" s="209"/>
      <c r="T548" s="210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04" t="s">
        <v>187</v>
      </c>
      <c r="AU548" s="204" t="s">
        <v>87</v>
      </c>
      <c r="AV548" s="13" t="s">
        <v>87</v>
      </c>
      <c r="AW548" s="13" t="s">
        <v>35</v>
      </c>
      <c r="AX548" s="13" t="s">
        <v>79</v>
      </c>
      <c r="AY548" s="204" t="s">
        <v>179</v>
      </c>
    </row>
    <row r="549" s="14" customFormat="1">
      <c r="A549" s="14"/>
      <c r="B549" s="211"/>
      <c r="C549" s="14"/>
      <c r="D549" s="203" t="s">
        <v>187</v>
      </c>
      <c r="E549" s="212" t="s">
        <v>1</v>
      </c>
      <c r="F549" s="213" t="s">
        <v>190</v>
      </c>
      <c r="G549" s="14"/>
      <c r="H549" s="214">
        <v>4</v>
      </c>
      <c r="I549" s="215"/>
      <c r="J549" s="14"/>
      <c r="K549" s="14"/>
      <c r="L549" s="211"/>
      <c r="M549" s="216"/>
      <c r="N549" s="217"/>
      <c r="O549" s="217"/>
      <c r="P549" s="217"/>
      <c r="Q549" s="217"/>
      <c r="R549" s="217"/>
      <c r="S549" s="217"/>
      <c r="T549" s="218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12" t="s">
        <v>187</v>
      </c>
      <c r="AU549" s="212" t="s">
        <v>87</v>
      </c>
      <c r="AV549" s="14" t="s">
        <v>90</v>
      </c>
      <c r="AW549" s="14" t="s">
        <v>35</v>
      </c>
      <c r="AX549" s="14" t="s">
        <v>8</v>
      </c>
      <c r="AY549" s="212" t="s">
        <v>179</v>
      </c>
    </row>
    <row r="550" s="2" customFormat="1" ht="16.5" customHeight="1">
      <c r="A550" s="37"/>
      <c r="B550" s="188"/>
      <c r="C550" s="227" t="s">
        <v>940</v>
      </c>
      <c r="D550" s="227" t="s">
        <v>246</v>
      </c>
      <c r="E550" s="228" t="s">
        <v>941</v>
      </c>
      <c r="F550" s="229" t="s">
        <v>942</v>
      </c>
      <c r="G550" s="230" t="s">
        <v>236</v>
      </c>
      <c r="H550" s="231">
        <v>4</v>
      </c>
      <c r="I550" s="232"/>
      <c r="J550" s="233">
        <f>ROUND(I550*H550,0)</f>
        <v>0</v>
      </c>
      <c r="K550" s="229" t="s">
        <v>1</v>
      </c>
      <c r="L550" s="234"/>
      <c r="M550" s="235" t="s">
        <v>1</v>
      </c>
      <c r="N550" s="236" t="s">
        <v>44</v>
      </c>
      <c r="O550" s="76"/>
      <c r="P550" s="198">
        <f>O550*H550</f>
        <v>0</v>
      </c>
      <c r="Q550" s="198">
        <v>0.0047000000000000002</v>
      </c>
      <c r="R550" s="198">
        <f>Q550*H550</f>
        <v>0.018800000000000001</v>
      </c>
      <c r="S550" s="198">
        <v>0</v>
      </c>
      <c r="T550" s="199">
        <f>S550*H550</f>
        <v>0</v>
      </c>
      <c r="U550" s="37"/>
      <c r="V550" s="37"/>
      <c r="W550" s="37"/>
      <c r="X550" s="37"/>
      <c r="Y550" s="37"/>
      <c r="Z550" s="37"/>
      <c r="AA550" s="37"/>
      <c r="AB550" s="37"/>
      <c r="AC550" s="37"/>
      <c r="AD550" s="37"/>
      <c r="AE550" s="37"/>
      <c r="AR550" s="200" t="s">
        <v>354</v>
      </c>
      <c r="AT550" s="200" t="s">
        <v>246</v>
      </c>
      <c r="AU550" s="200" t="s">
        <v>87</v>
      </c>
      <c r="AY550" s="18" t="s">
        <v>179</v>
      </c>
      <c r="BE550" s="201">
        <f>IF(N550="základní",J550,0)</f>
        <v>0</v>
      </c>
      <c r="BF550" s="201">
        <f>IF(N550="snížená",J550,0)</f>
        <v>0</v>
      </c>
      <c r="BG550" s="201">
        <f>IF(N550="zákl. přenesená",J550,0)</f>
        <v>0</v>
      </c>
      <c r="BH550" s="201">
        <f>IF(N550="sníž. přenesená",J550,0)</f>
        <v>0</v>
      </c>
      <c r="BI550" s="201">
        <f>IF(N550="nulová",J550,0)</f>
        <v>0</v>
      </c>
      <c r="BJ550" s="18" t="s">
        <v>8</v>
      </c>
      <c r="BK550" s="201">
        <f>ROUND(I550*H550,0)</f>
        <v>0</v>
      </c>
      <c r="BL550" s="18" t="s">
        <v>275</v>
      </c>
      <c r="BM550" s="200" t="s">
        <v>943</v>
      </c>
    </row>
    <row r="551" s="13" customFormat="1">
      <c r="A551" s="13"/>
      <c r="B551" s="202"/>
      <c r="C551" s="13"/>
      <c r="D551" s="203" t="s">
        <v>187</v>
      </c>
      <c r="E551" s="204" t="s">
        <v>1</v>
      </c>
      <c r="F551" s="205" t="s">
        <v>922</v>
      </c>
      <c r="G551" s="13"/>
      <c r="H551" s="206">
        <v>1</v>
      </c>
      <c r="I551" s="207"/>
      <c r="J551" s="13"/>
      <c r="K551" s="13"/>
      <c r="L551" s="202"/>
      <c r="M551" s="208"/>
      <c r="N551" s="209"/>
      <c r="O551" s="209"/>
      <c r="P551" s="209"/>
      <c r="Q551" s="209"/>
      <c r="R551" s="209"/>
      <c r="S551" s="209"/>
      <c r="T551" s="210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04" t="s">
        <v>187</v>
      </c>
      <c r="AU551" s="204" t="s">
        <v>87</v>
      </c>
      <c r="AV551" s="13" t="s">
        <v>87</v>
      </c>
      <c r="AW551" s="13" t="s">
        <v>35</v>
      </c>
      <c r="AX551" s="13" t="s">
        <v>79</v>
      </c>
      <c r="AY551" s="204" t="s">
        <v>179</v>
      </c>
    </row>
    <row r="552" s="13" customFormat="1">
      <c r="A552" s="13"/>
      <c r="B552" s="202"/>
      <c r="C552" s="13"/>
      <c r="D552" s="203" t="s">
        <v>187</v>
      </c>
      <c r="E552" s="204" t="s">
        <v>1</v>
      </c>
      <c r="F552" s="205" t="s">
        <v>931</v>
      </c>
      <c r="G552" s="13"/>
      <c r="H552" s="206">
        <v>3</v>
      </c>
      <c r="I552" s="207"/>
      <c r="J552" s="13"/>
      <c r="K552" s="13"/>
      <c r="L552" s="202"/>
      <c r="M552" s="208"/>
      <c r="N552" s="209"/>
      <c r="O552" s="209"/>
      <c r="P552" s="209"/>
      <c r="Q552" s="209"/>
      <c r="R552" s="209"/>
      <c r="S552" s="209"/>
      <c r="T552" s="210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04" t="s">
        <v>187</v>
      </c>
      <c r="AU552" s="204" t="s">
        <v>87</v>
      </c>
      <c r="AV552" s="13" t="s">
        <v>87</v>
      </c>
      <c r="AW552" s="13" t="s">
        <v>35</v>
      </c>
      <c r="AX552" s="13" t="s">
        <v>79</v>
      </c>
      <c r="AY552" s="204" t="s">
        <v>179</v>
      </c>
    </row>
    <row r="553" s="14" customFormat="1">
      <c r="A553" s="14"/>
      <c r="B553" s="211"/>
      <c r="C553" s="14"/>
      <c r="D553" s="203" t="s">
        <v>187</v>
      </c>
      <c r="E553" s="212" t="s">
        <v>1</v>
      </c>
      <c r="F553" s="213" t="s">
        <v>190</v>
      </c>
      <c r="G553" s="14"/>
      <c r="H553" s="214">
        <v>4</v>
      </c>
      <c r="I553" s="215"/>
      <c r="J553" s="14"/>
      <c r="K553" s="14"/>
      <c r="L553" s="211"/>
      <c r="M553" s="216"/>
      <c r="N553" s="217"/>
      <c r="O553" s="217"/>
      <c r="P553" s="217"/>
      <c r="Q553" s="217"/>
      <c r="R553" s="217"/>
      <c r="S553" s="217"/>
      <c r="T553" s="218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12" t="s">
        <v>187</v>
      </c>
      <c r="AU553" s="212" t="s">
        <v>87</v>
      </c>
      <c r="AV553" s="14" t="s">
        <v>90</v>
      </c>
      <c r="AW553" s="14" t="s">
        <v>35</v>
      </c>
      <c r="AX553" s="14" t="s">
        <v>8</v>
      </c>
      <c r="AY553" s="212" t="s">
        <v>179</v>
      </c>
    </row>
    <row r="554" s="2" customFormat="1" ht="16.5" customHeight="1">
      <c r="A554" s="37"/>
      <c r="B554" s="188"/>
      <c r="C554" s="189" t="s">
        <v>944</v>
      </c>
      <c r="D554" s="189" t="s">
        <v>181</v>
      </c>
      <c r="E554" s="190" t="s">
        <v>945</v>
      </c>
      <c r="F554" s="191" t="s">
        <v>946</v>
      </c>
      <c r="G554" s="192" t="s">
        <v>236</v>
      </c>
      <c r="H554" s="193">
        <v>6</v>
      </c>
      <c r="I554" s="194"/>
      <c r="J554" s="195">
        <f>ROUND(I554*H554,0)</f>
        <v>0</v>
      </c>
      <c r="K554" s="191" t="s">
        <v>185</v>
      </c>
      <c r="L554" s="38"/>
      <c r="M554" s="196" t="s">
        <v>1</v>
      </c>
      <c r="N554" s="197" t="s">
        <v>44</v>
      </c>
      <c r="O554" s="76"/>
      <c r="P554" s="198">
        <f>O554*H554</f>
        <v>0</v>
      </c>
      <c r="Q554" s="198">
        <v>0</v>
      </c>
      <c r="R554" s="198">
        <f>Q554*H554</f>
        <v>0</v>
      </c>
      <c r="S554" s="198">
        <v>0</v>
      </c>
      <c r="T554" s="199">
        <f>S554*H554</f>
        <v>0</v>
      </c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R554" s="200" t="s">
        <v>275</v>
      </c>
      <c r="AT554" s="200" t="s">
        <v>181</v>
      </c>
      <c r="AU554" s="200" t="s">
        <v>87</v>
      </c>
      <c r="AY554" s="18" t="s">
        <v>179</v>
      </c>
      <c r="BE554" s="201">
        <f>IF(N554="základní",J554,0)</f>
        <v>0</v>
      </c>
      <c r="BF554" s="201">
        <f>IF(N554="snížená",J554,0)</f>
        <v>0</v>
      </c>
      <c r="BG554" s="201">
        <f>IF(N554="zákl. přenesená",J554,0)</f>
        <v>0</v>
      </c>
      <c r="BH554" s="201">
        <f>IF(N554="sníž. přenesená",J554,0)</f>
        <v>0</v>
      </c>
      <c r="BI554" s="201">
        <f>IF(N554="nulová",J554,0)</f>
        <v>0</v>
      </c>
      <c r="BJ554" s="18" t="s">
        <v>8</v>
      </c>
      <c r="BK554" s="201">
        <f>ROUND(I554*H554,0)</f>
        <v>0</v>
      </c>
      <c r="BL554" s="18" t="s">
        <v>275</v>
      </c>
      <c r="BM554" s="200" t="s">
        <v>947</v>
      </c>
    </row>
    <row r="555" s="13" customFormat="1">
      <c r="A555" s="13"/>
      <c r="B555" s="202"/>
      <c r="C555" s="13"/>
      <c r="D555" s="203" t="s">
        <v>187</v>
      </c>
      <c r="E555" s="204" t="s">
        <v>1</v>
      </c>
      <c r="F555" s="205" t="s">
        <v>922</v>
      </c>
      <c r="G555" s="13"/>
      <c r="H555" s="206">
        <v>1</v>
      </c>
      <c r="I555" s="207"/>
      <c r="J555" s="13"/>
      <c r="K555" s="13"/>
      <c r="L555" s="202"/>
      <c r="M555" s="208"/>
      <c r="N555" s="209"/>
      <c r="O555" s="209"/>
      <c r="P555" s="209"/>
      <c r="Q555" s="209"/>
      <c r="R555" s="209"/>
      <c r="S555" s="209"/>
      <c r="T555" s="210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04" t="s">
        <v>187</v>
      </c>
      <c r="AU555" s="204" t="s">
        <v>87</v>
      </c>
      <c r="AV555" s="13" t="s">
        <v>87</v>
      </c>
      <c r="AW555" s="13" t="s">
        <v>35</v>
      </c>
      <c r="AX555" s="13" t="s">
        <v>79</v>
      </c>
      <c r="AY555" s="204" t="s">
        <v>179</v>
      </c>
    </row>
    <row r="556" s="13" customFormat="1">
      <c r="A556" s="13"/>
      <c r="B556" s="202"/>
      <c r="C556" s="13"/>
      <c r="D556" s="203" t="s">
        <v>187</v>
      </c>
      <c r="E556" s="204" t="s">
        <v>1</v>
      </c>
      <c r="F556" s="205" t="s">
        <v>904</v>
      </c>
      <c r="G556" s="13"/>
      <c r="H556" s="206">
        <v>1</v>
      </c>
      <c r="I556" s="207"/>
      <c r="J556" s="13"/>
      <c r="K556" s="13"/>
      <c r="L556" s="202"/>
      <c r="M556" s="208"/>
      <c r="N556" s="209"/>
      <c r="O556" s="209"/>
      <c r="P556" s="209"/>
      <c r="Q556" s="209"/>
      <c r="R556" s="209"/>
      <c r="S556" s="209"/>
      <c r="T556" s="210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04" t="s">
        <v>187</v>
      </c>
      <c r="AU556" s="204" t="s">
        <v>87</v>
      </c>
      <c r="AV556" s="13" t="s">
        <v>87</v>
      </c>
      <c r="AW556" s="13" t="s">
        <v>35</v>
      </c>
      <c r="AX556" s="13" t="s">
        <v>79</v>
      </c>
      <c r="AY556" s="204" t="s">
        <v>179</v>
      </c>
    </row>
    <row r="557" s="13" customFormat="1">
      <c r="A557" s="13"/>
      <c r="B557" s="202"/>
      <c r="C557" s="13"/>
      <c r="D557" s="203" t="s">
        <v>187</v>
      </c>
      <c r="E557" s="204" t="s">
        <v>1</v>
      </c>
      <c r="F557" s="205" t="s">
        <v>931</v>
      </c>
      <c r="G557" s="13"/>
      <c r="H557" s="206">
        <v>3</v>
      </c>
      <c r="I557" s="207"/>
      <c r="J557" s="13"/>
      <c r="K557" s="13"/>
      <c r="L557" s="202"/>
      <c r="M557" s="208"/>
      <c r="N557" s="209"/>
      <c r="O557" s="209"/>
      <c r="P557" s="209"/>
      <c r="Q557" s="209"/>
      <c r="R557" s="209"/>
      <c r="S557" s="209"/>
      <c r="T557" s="210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04" t="s">
        <v>187</v>
      </c>
      <c r="AU557" s="204" t="s">
        <v>87</v>
      </c>
      <c r="AV557" s="13" t="s">
        <v>87</v>
      </c>
      <c r="AW557" s="13" t="s">
        <v>35</v>
      </c>
      <c r="AX557" s="13" t="s">
        <v>79</v>
      </c>
      <c r="AY557" s="204" t="s">
        <v>179</v>
      </c>
    </row>
    <row r="558" s="13" customFormat="1">
      <c r="A558" s="13"/>
      <c r="B558" s="202"/>
      <c r="C558" s="13"/>
      <c r="D558" s="203" t="s">
        <v>187</v>
      </c>
      <c r="E558" s="204" t="s">
        <v>1</v>
      </c>
      <c r="F558" s="205" t="s">
        <v>913</v>
      </c>
      <c r="G558" s="13"/>
      <c r="H558" s="206">
        <v>1</v>
      </c>
      <c r="I558" s="207"/>
      <c r="J558" s="13"/>
      <c r="K558" s="13"/>
      <c r="L558" s="202"/>
      <c r="M558" s="208"/>
      <c r="N558" s="209"/>
      <c r="O558" s="209"/>
      <c r="P558" s="209"/>
      <c r="Q558" s="209"/>
      <c r="R558" s="209"/>
      <c r="S558" s="209"/>
      <c r="T558" s="210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04" t="s">
        <v>187</v>
      </c>
      <c r="AU558" s="204" t="s">
        <v>87</v>
      </c>
      <c r="AV558" s="13" t="s">
        <v>87</v>
      </c>
      <c r="AW558" s="13" t="s">
        <v>35</v>
      </c>
      <c r="AX558" s="13" t="s">
        <v>79</v>
      </c>
      <c r="AY558" s="204" t="s">
        <v>179</v>
      </c>
    </row>
    <row r="559" s="14" customFormat="1">
      <c r="A559" s="14"/>
      <c r="B559" s="211"/>
      <c r="C559" s="14"/>
      <c r="D559" s="203" t="s">
        <v>187</v>
      </c>
      <c r="E559" s="212" t="s">
        <v>1</v>
      </c>
      <c r="F559" s="213" t="s">
        <v>190</v>
      </c>
      <c r="G559" s="14"/>
      <c r="H559" s="214">
        <v>6</v>
      </c>
      <c r="I559" s="215"/>
      <c r="J559" s="14"/>
      <c r="K559" s="14"/>
      <c r="L559" s="211"/>
      <c r="M559" s="216"/>
      <c r="N559" s="217"/>
      <c r="O559" s="217"/>
      <c r="P559" s="217"/>
      <c r="Q559" s="217"/>
      <c r="R559" s="217"/>
      <c r="S559" s="217"/>
      <c r="T559" s="218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12" t="s">
        <v>187</v>
      </c>
      <c r="AU559" s="212" t="s">
        <v>87</v>
      </c>
      <c r="AV559" s="14" t="s">
        <v>90</v>
      </c>
      <c r="AW559" s="14" t="s">
        <v>35</v>
      </c>
      <c r="AX559" s="14" t="s">
        <v>8</v>
      </c>
      <c r="AY559" s="212" t="s">
        <v>179</v>
      </c>
    </row>
    <row r="560" s="2" customFormat="1" ht="16.5" customHeight="1">
      <c r="A560" s="37"/>
      <c r="B560" s="188"/>
      <c r="C560" s="227" t="s">
        <v>948</v>
      </c>
      <c r="D560" s="227" t="s">
        <v>246</v>
      </c>
      <c r="E560" s="228" t="s">
        <v>949</v>
      </c>
      <c r="F560" s="229" t="s">
        <v>950</v>
      </c>
      <c r="G560" s="230" t="s">
        <v>236</v>
      </c>
      <c r="H560" s="231">
        <v>6</v>
      </c>
      <c r="I560" s="232"/>
      <c r="J560" s="233">
        <f>ROUND(I560*H560,0)</f>
        <v>0</v>
      </c>
      <c r="K560" s="229" t="s">
        <v>1</v>
      </c>
      <c r="L560" s="234"/>
      <c r="M560" s="235" t="s">
        <v>1</v>
      </c>
      <c r="N560" s="236" t="s">
        <v>44</v>
      </c>
      <c r="O560" s="76"/>
      <c r="P560" s="198">
        <f>O560*H560</f>
        <v>0</v>
      </c>
      <c r="Q560" s="198">
        <v>0.001</v>
      </c>
      <c r="R560" s="198">
        <f>Q560*H560</f>
        <v>0.0060000000000000001</v>
      </c>
      <c r="S560" s="198">
        <v>0</v>
      </c>
      <c r="T560" s="199">
        <f>S560*H560</f>
        <v>0</v>
      </c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  <c r="AR560" s="200" t="s">
        <v>354</v>
      </c>
      <c r="AT560" s="200" t="s">
        <v>246</v>
      </c>
      <c r="AU560" s="200" t="s">
        <v>87</v>
      </c>
      <c r="AY560" s="18" t="s">
        <v>179</v>
      </c>
      <c r="BE560" s="201">
        <f>IF(N560="základní",J560,0)</f>
        <v>0</v>
      </c>
      <c r="BF560" s="201">
        <f>IF(N560="snížená",J560,0)</f>
        <v>0</v>
      </c>
      <c r="BG560" s="201">
        <f>IF(N560="zákl. přenesená",J560,0)</f>
        <v>0</v>
      </c>
      <c r="BH560" s="201">
        <f>IF(N560="sníž. přenesená",J560,0)</f>
        <v>0</v>
      </c>
      <c r="BI560" s="201">
        <f>IF(N560="nulová",J560,0)</f>
        <v>0</v>
      </c>
      <c r="BJ560" s="18" t="s">
        <v>8</v>
      </c>
      <c r="BK560" s="201">
        <f>ROUND(I560*H560,0)</f>
        <v>0</v>
      </c>
      <c r="BL560" s="18" t="s">
        <v>275</v>
      </c>
      <c r="BM560" s="200" t="s">
        <v>951</v>
      </c>
    </row>
    <row r="561" s="2" customFormat="1" ht="16.5" customHeight="1">
      <c r="A561" s="37"/>
      <c r="B561" s="188"/>
      <c r="C561" s="189" t="s">
        <v>952</v>
      </c>
      <c r="D561" s="189" t="s">
        <v>181</v>
      </c>
      <c r="E561" s="190" t="s">
        <v>953</v>
      </c>
      <c r="F561" s="191" t="s">
        <v>954</v>
      </c>
      <c r="G561" s="192" t="s">
        <v>236</v>
      </c>
      <c r="H561" s="193">
        <v>6</v>
      </c>
      <c r="I561" s="194"/>
      <c r="J561" s="195">
        <f>ROUND(I561*H561,0)</f>
        <v>0</v>
      </c>
      <c r="K561" s="191" t="s">
        <v>185</v>
      </c>
      <c r="L561" s="38"/>
      <c r="M561" s="196" t="s">
        <v>1</v>
      </c>
      <c r="N561" s="197" t="s">
        <v>44</v>
      </c>
      <c r="O561" s="76"/>
      <c r="P561" s="198">
        <f>O561*H561</f>
        <v>0</v>
      </c>
      <c r="Q561" s="198">
        <v>0</v>
      </c>
      <c r="R561" s="198">
        <f>Q561*H561</f>
        <v>0</v>
      </c>
      <c r="S561" s="198">
        <v>0</v>
      </c>
      <c r="T561" s="199">
        <f>S561*H561</f>
        <v>0</v>
      </c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R561" s="200" t="s">
        <v>275</v>
      </c>
      <c r="AT561" s="200" t="s">
        <v>181</v>
      </c>
      <c r="AU561" s="200" t="s">
        <v>87</v>
      </c>
      <c r="AY561" s="18" t="s">
        <v>179</v>
      </c>
      <c r="BE561" s="201">
        <f>IF(N561="základní",J561,0)</f>
        <v>0</v>
      </c>
      <c r="BF561" s="201">
        <f>IF(N561="snížená",J561,0)</f>
        <v>0</v>
      </c>
      <c r="BG561" s="201">
        <f>IF(N561="zákl. přenesená",J561,0)</f>
        <v>0</v>
      </c>
      <c r="BH561" s="201">
        <f>IF(N561="sníž. přenesená",J561,0)</f>
        <v>0</v>
      </c>
      <c r="BI561" s="201">
        <f>IF(N561="nulová",J561,0)</f>
        <v>0</v>
      </c>
      <c r="BJ561" s="18" t="s">
        <v>8</v>
      </c>
      <c r="BK561" s="201">
        <f>ROUND(I561*H561,0)</f>
        <v>0</v>
      </c>
      <c r="BL561" s="18" t="s">
        <v>275</v>
      </c>
      <c r="BM561" s="200" t="s">
        <v>955</v>
      </c>
    </row>
    <row r="562" s="2" customFormat="1" ht="24" customHeight="1">
      <c r="A562" s="37"/>
      <c r="B562" s="188"/>
      <c r="C562" s="227" t="s">
        <v>956</v>
      </c>
      <c r="D562" s="227" t="s">
        <v>246</v>
      </c>
      <c r="E562" s="228" t="s">
        <v>957</v>
      </c>
      <c r="F562" s="229" t="s">
        <v>958</v>
      </c>
      <c r="G562" s="230" t="s">
        <v>236</v>
      </c>
      <c r="H562" s="231">
        <v>6</v>
      </c>
      <c r="I562" s="232"/>
      <c r="J562" s="233">
        <f>ROUND(I562*H562,0)</f>
        <v>0</v>
      </c>
      <c r="K562" s="229" t="s">
        <v>1</v>
      </c>
      <c r="L562" s="234"/>
      <c r="M562" s="235" t="s">
        <v>1</v>
      </c>
      <c r="N562" s="236" t="s">
        <v>44</v>
      </c>
      <c r="O562" s="76"/>
      <c r="P562" s="198">
        <f>O562*H562</f>
        <v>0</v>
      </c>
      <c r="Q562" s="198">
        <v>0.0011999999999999999</v>
      </c>
      <c r="R562" s="198">
        <f>Q562*H562</f>
        <v>0.0071999999999999998</v>
      </c>
      <c r="S562" s="198">
        <v>0</v>
      </c>
      <c r="T562" s="199">
        <f>S562*H562</f>
        <v>0</v>
      </c>
      <c r="U562" s="37"/>
      <c r="V562" s="37"/>
      <c r="W562" s="37"/>
      <c r="X562" s="37"/>
      <c r="Y562" s="37"/>
      <c r="Z562" s="37"/>
      <c r="AA562" s="37"/>
      <c r="AB562" s="37"/>
      <c r="AC562" s="37"/>
      <c r="AD562" s="37"/>
      <c r="AE562" s="37"/>
      <c r="AR562" s="200" t="s">
        <v>354</v>
      </c>
      <c r="AT562" s="200" t="s">
        <v>246</v>
      </c>
      <c r="AU562" s="200" t="s">
        <v>87</v>
      </c>
      <c r="AY562" s="18" t="s">
        <v>179</v>
      </c>
      <c r="BE562" s="201">
        <f>IF(N562="základní",J562,0)</f>
        <v>0</v>
      </c>
      <c r="BF562" s="201">
        <f>IF(N562="snížená",J562,0)</f>
        <v>0</v>
      </c>
      <c r="BG562" s="201">
        <f>IF(N562="zákl. přenesená",J562,0)</f>
        <v>0</v>
      </c>
      <c r="BH562" s="201">
        <f>IF(N562="sníž. přenesená",J562,0)</f>
        <v>0</v>
      </c>
      <c r="BI562" s="201">
        <f>IF(N562="nulová",J562,0)</f>
        <v>0</v>
      </c>
      <c r="BJ562" s="18" t="s">
        <v>8</v>
      </c>
      <c r="BK562" s="201">
        <f>ROUND(I562*H562,0)</f>
        <v>0</v>
      </c>
      <c r="BL562" s="18" t="s">
        <v>275</v>
      </c>
      <c r="BM562" s="200" t="s">
        <v>959</v>
      </c>
    </row>
    <row r="563" s="2" customFormat="1" ht="16.5" customHeight="1">
      <c r="A563" s="37"/>
      <c r="B563" s="188"/>
      <c r="C563" s="189" t="s">
        <v>960</v>
      </c>
      <c r="D563" s="189" t="s">
        <v>181</v>
      </c>
      <c r="E563" s="190" t="s">
        <v>961</v>
      </c>
      <c r="F563" s="191" t="s">
        <v>962</v>
      </c>
      <c r="G563" s="192" t="s">
        <v>236</v>
      </c>
      <c r="H563" s="193">
        <v>1</v>
      </c>
      <c r="I563" s="194"/>
      <c r="J563" s="195">
        <f>ROUND(I563*H563,0)</f>
        <v>0</v>
      </c>
      <c r="K563" s="191" t="s">
        <v>185</v>
      </c>
      <c r="L563" s="38"/>
      <c r="M563" s="196" t="s">
        <v>1</v>
      </c>
      <c r="N563" s="197" t="s">
        <v>44</v>
      </c>
      <c r="O563" s="76"/>
      <c r="P563" s="198">
        <f>O563*H563</f>
        <v>0</v>
      </c>
      <c r="Q563" s="198">
        <v>0.00027087500000000001</v>
      </c>
      <c r="R563" s="198">
        <f>Q563*H563</f>
        <v>0.00027087500000000001</v>
      </c>
      <c r="S563" s="198">
        <v>0</v>
      </c>
      <c r="T563" s="199">
        <f>S563*H563</f>
        <v>0</v>
      </c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R563" s="200" t="s">
        <v>275</v>
      </c>
      <c r="AT563" s="200" t="s">
        <v>181</v>
      </c>
      <c r="AU563" s="200" t="s">
        <v>87</v>
      </c>
      <c r="AY563" s="18" t="s">
        <v>179</v>
      </c>
      <c r="BE563" s="201">
        <f>IF(N563="základní",J563,0)</f>
        <v>0</v>
      </c>
      <c r="BF563" s="201">
        <f>IF(N563="snížená",J563,0)</f>
        <v>0</v>
      </c>
      <c r="BG563" s="201">
        <f>IF(N563="zákl. přenesená",J563,0)</f>
        <v>0</v>
      </c>
      <c r="BH563" s="201">
        <f>IF(N563="sníž. přenesená",J563,0)</f>
        <v>0</v>
      </c>
      <c r="BI563" s="201">
        <f>IF(N563="nulová",J563,0)</f>
        <v>0</v>
      </c>
      <c r="BJ563" s="18" t="s">
        <v>8</v>
      </c>
      <c r="BK563" s="201">
        <f>ROUND(I563*H563,0)</f>
        <v>0</v>
      </c>
      <c r="BL563" s="18" t="s">
        <v>275</v>
      </c>
      <c r="BM563" s="200" t="s">
        <v>963</v>
      </c>
    </row>
    <row r="564" s="2" customFormat="1" ht="24" customHeight="1">
      <c r="A564" s="37"/>
      <c r="B564" s="188"/>
      <c r="C564" s="227" t="s">
        <v>964</v>
      </c>
      <c r="D564" s="227" t="s">
        <v>246</v>
      </c>
      <c r="E564" s="228" t="s">
        <v>965</v>
      </c>
      <c r="F564" s="229" t="s">
        <v>966</v>
      </c>
      <c r="G564" s="230" t="s">
        <v>236</v>
      </c>
      <c r="H564" s="231">
        <v>1</v>
      </c>
      <c r="I564" s="232"/>
      <c r="J564" s="233">
        <f>ROUND(I564*H564,0)</f>
        <v>0</v>
      </c>
      <c r="K564" s="229" t="s">
        <v>185</v>
      </c>
      <c r="L564" s="234"/>
      <c r="M564" s="235" t="s">
        <v>1</v>
      </c>
      <c r="N564" s="236" t="s">
        <v>44</v>
      </c>
      <c r="O564" s="76"/>
      <c r="P564" s="198">
        <f>O564*H564</f>
        <v>0</v>
      </c>
      <c r="Q564" s="198">
        <v>0.023699999999999999</v>
      </c>
      <c r="R564" s="198">
        <f>Q564*H564</f>
        <v>0.023699999999999999</v>
      </c>
      <c r="S564" s="198">
        <v>0</v>
      </c>
      <c r="T564" s="199">
        <f>S564*H564</f>
        <v>0</v>
      </c>
      <c r="U564" s="37"/>
      <c r="V564" s="37"/>
      <c r="W564" s="37"/>
      <c r="X564" s="37"/>
      <c r="Y564" s="37"/>
      <c r="Z564" s="37"/>
      <c r="AA564" s="37"/>
      <c r="AB564" s="37"/>
      <c r="AC564" s="37"/>
      <c r="AD564" s="37"/>
      <c r="AE564" s="37"/>
      <c r="AR564" s="200" t="s">
        <v>354</v>
      </c>
      <c r="AT564" s="200" t="s">
        <v>246</v>
      </c>
      <c r="AU564" s="200" t="s">
        <v>87</v>
      </c>
      <c r="AY564" s="18" t="s">
        <v>179</v>
      </c>
      <c r="BE564" s="201">
        <f>IF(N564="základní",J564,0)</f>
        <v>0</v>
      </c>
      <c r="BF564" s="201">
        <f>IF(N564="snížená",J564,0)</f>
        <v>0</v>
      </c>
      <c r="BG564" s="201">
        <f>IF(N564="zákl. přenesená",J564,0)</f>
        <v>0</v>
      </c>
      <c r="BH564" s="201">
        <f>IF(N564="sníž. přenesená",J564,0)</f>
        <v>0</v>
      </c>
      <c r="BI564" s="201">
        <f>IF(N564="nulová",J564,0)</f>
        <v>0</v>
      </c>
      <c r="BJ564" s="18" t="s">
        <v>8</v>
      </c>
      <c r="BK564" s="201">
        <f>ROUND(I564*H564,0)</f>
        <v>0</v>
      </c>
      <c r="BL564" s="18" t="s">
        <v>275</v>
      </c>
      <c r="BM564" s="200" t="s">
        <v>967</v>
      </c>
    </row>
    <row r="565" s="2" customFormat="1" ht="16.5" customHeight="1">
      <c r="A565" s="37"/>
      <c r="B565" s="188"/>
      <c r="C565" s="227" t="s">
        <v>968</v>
      </c>
      <c r="D565" s="227" t="s">
        <v>246</v>
      </c>
      <c r="E565" s="228" t="s">
        <v>969</v>
      </c>
      <c r="F565" s="229" t="s">
        <v>970</v>
      </c>
      <c r="G565" s="230" t="s">
        <v>236</v>
      </c>
      <c r="H565" s="231">
        <v>1</v>
      </c>
      <c r="I565" s="232"/>
      <c r="J565" s="233">
        <f>ROUND(I565*H565,0)</f>
        <v>0</v>
      </c>
      <c r="K565" s="229" t="s">
        <v>185</v>
      </c>
      <c r="L565" s="234"/>
      <c r="M565" s="235" t="s">
        <v>1</v>
      </c>
      <c r="N565" s="236" t="s">
        <v>44</v>
      </c>
      <c r="O565" s="76"/>
      <c r="P565" s="198">
        <f>O565*H565</f>
        <v>0</v>
      </c>
      <c r="Q565" s="198">
        <v>0.0028999999999999998</v>
      </c>
      <c r="R565" s="198">
        <f>Q565*H565</f>
        <v>0.0028999999999999998</v>
      </c>
      <c r="S565" s="198">
        <v>0</v>
      </c>
      <c r="T565" s="199">
        <f>S565*H565</f>
        <v>0</v>
      </c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R565" s="200" t="s">
        <v>354</v>
      </c>
      <c r="AT565" s="200" t="s">
        <v>246</v>
      </c>
      <c r="AU565" s="200" t="s">
        <v>87</v>
      </c>
      <c r="AY565" s="18" t="s">
        <v>179</v>
      </c>
      <c r="BE565" s="201">
        <f>IF(N565="základní",J565,0)</f>
        <v>0</v>
      </c>
      <c r="BF565" s="201">
        <f>IF(N565="snížená",J565,0)</f>
        <v>0</v>
      </c>
      <c r="BG565" s="201">
        <f>IF(N565="zákl. přenesená",J565,0)</f>
        <v>0</v>
      </c>
      <c r="BH565" s="201">
        <f>IF(N565="sníž. přenesená",J565,0)</f>
        <v>0</v>
      </c>
      <c r="BI565" s="201">
        <f>IF(N565="nulová",J565,0)</f>
        <v>0</v>
      </c>
      <c r="BJ565" s="18" t="s">
        <v>8</v>
      </c>
      <c r="BK565" s="201">
        <f>ROUND(I565*H565,0)</f>
        <v>0</v>
      </c>
      <c r="BL565" s="18" t="s">
        <v>275</v>
      </c>
      <c r="BM565" s="200" t="s">
        <v>971</v>
      </c>
    </row>
    <row r="566" s="2" customFormat="1" ht="16.5" customHeight="1">
      <c r="A566" s="37"/>
      <c r="B566" s="188"/>
      <c r="C566" s="189" t="s">
        <v>972</v>
      </c>
      <c r="D566" s="189" t="s">
        <v>181</v>
      </c>
      <c r="E566" s="190" t="s">
        <v>973</v>
      </c>
      <c r="F566" s="191" t="s">
        <v>974</v>
      </c>
      <c r="G566" s="192" t="s">
        <v>236</v>
      </c>
      <c r="H566" s="193">
        <v>14</v>
      </c>
      <c r="I566" s="194"/>
      <c r="J566" s="195">
        <f>ROUND(I566*H566,0)</f>
        <v>0</v>
      </c>
      <c r="K566" s="191" t="s">
        <v>185</v>
      </c>
      <c r="L566" s="38"/>
      <c r="M566" s="196" t="s">
        <v>1</v>
      </c>
      <c r="N566" s="197" t="s">
        <v>44</v>
      </c>
      <c r="O566" s="76"/>
      <c r="P566" s="198">
        <f>O566*H566</f>
        <v>0</v>
      </c>
      <c r="Q566" s="198">
        <v>0.00027004999999999998</v>
      </c>
      <c r="R566" s="198">
        <f>Q566*H566</f>
        <v>0.0037806999999999997</v>
      </c>
      <c r="S566" s="198">
        <v>0</v>
      </c>
      <c r="T566" s="199">
        <f>S566*H566</f>
        <v>0</v>
      </c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R566" s="200" t="s">
        <v>275</v>
      </c>
      <c r="AT566" s="200" t="s">
        <v>181</v>
      </c>
      <c r="AU566" s="200" t="s">
        <v>87</v>
      </c>
      <c r="AY566" s="18" t="s">
        <v>179</v>
      </c>
      <c r="BE566" s="201">
        <f>IF(N566="základní",J566,0)</f>
        <v>0</v>
      </c>
      <c r="BF566" s="201">
        <f>IF(N566="snížená",J566,0)</f>
        <v>0</v>
      </c>
      <c r="BG566" s="201">
        <f>IF(N566="zákl. přenesená",J566,0)</f>
        <v>0</v>
      </c>
      <c r="BH566" s="201">
        <f>IF(N566="sníž. přenesená",J566,0)</f>
        <v>0</v>
      </c>
      <c r="BI566" s="201">
        <f>IF(N566="nulová",J566,0)</f>
        <v>0</v>
      </c>
      <c r="BJ566" s="18" t="s">
        <v>8</v>
      </c>
      <c r="BK566" s="201">
        <f>ROUND(I566*H566,0)</f>
        <v>0</v>
      </c>
      <c r="BL566" s="18" t="s">
        <v>275</v>
      </c>
      <c r="BM566" s="200" t="s">
        <v>975</v>
      </c>
    </row>
    <row r="567" s="13" customFormat="1">
      <c r="A567" s="13"/>
      <c r="B567" s="202"/>
      <c r="C567" s="13"/>
      <c r="D567" s="203" t="s">
        <v>187</v>
      </c>
      <c r="E567" s="204" t="s">
        <v>1</v>
      </c>
      <c r="F567" s="205" t="s">
        <v>263</v>
      </c>
      <c r="G567" s="13"/>
      <c r="H567" s="206">
        <v>14</v>
      </c>
      <c r="I567" s="207"/>
      <c r="J567" s="13"/>
      <c r="K567" s="13"/>
      <c r="L567" s="202"/>
      <c r="M567" s="208"/>
      <c r="N567" s="209"/>
      <c r="O567" s="209"/>
      <c r="P567" s="209"/>
      <c r="Q567" s="209"/>
      <c r="R567" s="209"/>
      <c r="S567" s="209"/>
      <c r="T567" s="210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04" t="s">
        <v>187</v>
      </c>
      <c r="AU567" s="204" t="s">
        <v>87</v>
      </c>
      <c r="AV567" s="13" t="s">
        <v>87</v>
      </c>
      <c r="AW567" s="13" t="s">
        <v>35</v>
      </c>
      <c r="AX567" s="13" t="s">
        <v>8</v>
      </c>
      <c r="AY567" s="204" t="s">
        <v>179</v>
      </c>
    </row>
    <row r="568" s="2" customFormat="1" ht="24" customHeight="1">
      <c r="A568" s="37"/>
      <c r="B568" s="188"/>
      <c r="C568" s="227" t="s">
        <v>976</v>
      </c>
      <c r="D568" s="227" t="s">
        <v>246</v>
      </c>
      <c r="E568" s="228" t="s">
        <v>977</v>
      </c>
      <c r="F568" s="229" t="s">
        <v>978</v>
      </c>
      <c r="G568" s="230" t="s">
        <v>236</v>
      </c>
      <c r="H568" s="231">
        <v>14</v>
      </c>
      <c r="I568" s="232"/>
      <c r="J568" s="233">
        <f>ROUND(I568*H568,0)</f>
        <v>0</v>
      </c>
      <c r="K568" s="229" t="s">
        <v>185</v>
      </c>
      <c r="L568" s="234"/>
      <c r="M568" s="235" t="s">
        <v>1</v>
      </c>
      <c r="N568" s="236" t="s">
        <v>44</v>
      </c>
      <c r="O568" s="76"/>
      <c r="P568" s="198">
        <f>O568*H568</f>
        <v>0</v>
      </c>
      <c r="Q568" s="198">
        <v>0.043999999999999997</v>
      </c>
      <c r="R568" s="198">
        <f>Q568*H568</f>
        <v>0.61599999999999999</v>
      </c>
      <c r="S568" s="198">
        <v>0</v>
      </c>
      <c r="T568" s="199">
        <f>S568*H568</f>
        <v>0</v>
      </c>
      <c r="U568" s="37"/>
      <c r="V568" s="37"/>
      <c r="W568" s="37"/>
      <c r="X568" s="37"/>
      <c r="Y568" s="37"/>
      <c r="Z568" s="37"/>
      <c r="AA568" s="37"/>
      <c r="AB568" s="37"/>
      <c r="AC568" s="37"/>
      <c r="AD568" s="37"/>
      <c r="AE568" s="37"/>
      <c r="AR568" s="200" t="s">
        <v>354</v>
      </c>
      <c r="AT568" s="200" t="s">
        <v>246</v>
      </c>
      <c r="AU568" s="200" t="s">
        <v>87</v>
      </c>
      <c r="AY568" s="18" t="s">
        <v>179</v>
      </c>
      <c r="BE568" s="201">
        <f>IF(N568="základní",J568,0)</f>
        <v>0</v>
      </c>
      <c r="BF568" s="201">
        <f>IF(N568="snížená",J568,0)</f>
        <v>0</v>
      </c>
      <c r="BG568" s="201">
        <f>IF(N568="zákl. přenesená",J568,0)</f>
        <v>0</v>
      </c>
      <c r="BH568" s="201">
        <f>IF(N568="sníž. přenesená",J568,0)</f>
        <v>0</v>
      </c>
      <c r="BI568" s="201">
        <f>IF(N568="nulová",J568,0)</f>
        <v>0</v>
      </c>
      <c r="BJ568" s="18" t="s">
        <v>8</v>
      </c>
      <c r="BK568" s="201">
        <f>ROUND(I568*H568,0)</f>
        <v>0</v>
      </c>
      <c r="BL568" s="18" t="s">
        <v>275</v>
      </c>
      <c r="BM568" s="200" t="s">
        <v>979</v>
      </c>
    </row>
    <row r="569" s="2" customFormat="1" ht="16.5" customHeight="1">
      <c r="A569" s="37"/>
      <c r="B569" s="188"/>
      <c r="C569" s="227" t="s">
        <v>980</v>
      </c>
      <c r="D569" s="227" t="s">
        <v>246</v>
      </c>
      <c r="E569" s="228" t="s">
        <v>981</v>
      </c>
      <c r="F569" s="229" t="s">
        <v>982</v>
      </c>
      <c r="G569" s="230" t="s">
        <v>236</v>
      </c>
      <c r="H569" s="231">
        <v>14</v>
      </c>
      <c r="I569" s="232"/>
      <c r="J569" s="233">
        <f>ROUND(I569*H569,0)</f>
        <v>0</v>
      </c>
      <c r="K569" s="229" t="s">
        <v>185</v>
      </c>
      <c r="L569" s="234"/>
      <c r="M569" s="235" t="s">
        <v>1</v>
      </c>
      <c r="N569" s="236" t="s">
        <v>44</v>
      </c>
      <c r="O569" s="76"/>
      <c r="P569" s="198">
        <f>O569*H569</f>
        <v>0</v>
      </c>
      <c r="Q569" s="198">
        <v>0.0041200000000000004</v>
      </c>
      <c r="R569" s="198">
        <f>Q569*H569</f>
        <v>0.057680000000000009</v>
      </c>
      <c r="S569" s="198">
        <v>0</v>
      </c>
      <c r="T569" s="199">
        <f>S569*H569</f>
        <v>0</v>
      </c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R569" s="200" t="s">
        <v>354</v>
      </c>
      <c r="AT569" s="200" t="s">
        <v>246</v>
      </c>
      <c r="AU569" s="200" t="s">
        <v>87</v>
      </c>
      <c r="AY569" s="18" t="s">
        <v>179</v>
      </c>
      <c r="BE569" s="201">
        <f>IF(N569="základní",J569,0)</f>
        <v>0</v>
      </c>
      <c r="BF569" s="201">
        <f>IF(N569="snížená",J569,0)</f>
        <v>0</v>
      </c>
      <c r="BG569" s="201">
        <f>IF(N569="zákl. přenesená",J569,0)</f>
        <v>0</v>
      </c>
      <c r="BH569" s="201">
        <f>IF(N569="sníž. přenesená",J569,0)</f>
        <v>0</v>
      </c>
      <c r="BI569" s="201">
        <f>IF(N569="nulová",J569,0)</f>
        <v>0</v>
      </c>
      <c r="BJ569" s="18" t="s">
        <v>8</v>
      </c>
      <c r="BK569" s="201">
        <f>ROUND(I569*H569,0)</f>
        <v>0</v>
      </c>
      <c r="BL569" s="18" t="s">
        <v>275</v>
      </c>
      <c r="BM569" s="200" t="s">
        <v>983</v>
      </c>
    </row>
    <row r="570" s="2" customFormat="1" ht="16.5" customHeight="1">
      <c r="A570" s="37"/>
      <c r="B570" s="188"/>
      <c r="C570" s="227" t="s">
        <v>984</v>
      </c>
      <c r="D570" s="227" t="s">
        <v>246</v>
      </c>
      <c r="E570" s="228" t="s">
        <v>985</v>
      </c>
      <c r="F570" s="229" t="s">
        <v>986</v>
      </c>
      <c r="G570" s="230" t="s">
        <v>987</v>
      </c>
      <c r="H570" s="231">
        <v>14</v>
      </c>
      <c r="I570" s="232"/>
      <c r="J570" s="233">
        <f>ROUND(I570*H570,0)</f>
        <v>0</v>
      </c>
      <c r="K570" s="229" t="s">
        <v>185</v>
      </c>
      <c r="L570" s="234"/>
      <c r="M570" s="235" t="s">
        <v>1</v>
      </c>
      <c r="N570" s="236" t="s">
        <v>44</v>
      </c>
      <c r="O570" s="76"/>
      <c r="P570" s="198">
        <f>O570*H570</f>
        <v>0</v>
      </c>
      <c r="Q570" s="198">
        <v>0.0038999999999999998</v>
      </c>
      <c r="R570" s="198">
        <f>Q570*H570</f>
        <v>0.054599999999999996</v>
      </c>
      <c r="S570" s="198">
        <v>0</v>
      </c>
      <c r="T570" s="199">
        <f>S570*H570</f>
        <v>0</v>
      </c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R570" s="200" t="s">
        <v>354</v>
      </c>
      <c r="AT570" s="200" t="s">
        <v>246</v>
      </c>
      <c r="AU570" s="200" t="s">
        <v>87</v>
      </c>
      <c r="AY570" s="18" t="s">
        <v>179</v>
      </c>
      <c r="BE570" s="201">
        <f>IF(N570="základní",J570,0)</f>
        <v>0</v>
      </c>
      <c r="BF570" s="201">
        <f>IF(N570="snížená",J570,0)</f>
        <v>0</v>
      </c>
      <c r="BG570" s="201">
        <f>IF(N570="zákl. přenesená",J570,0)</f>
        <v>0</v>
      </c>
      <c r="BH570" s="201">
        <f>IF(N570="sníž. přenesená",J570,0)</f>
        <v>0</v>
      </c>
      <c r="BI570" s="201">
        <f>IF(N570="nulová",J570,0)</f>
        <v>0</v>
      </c>
      <c r="BJ570" s="18" t="s">
        <v>8</v>
      </c>
      <c r="BK570" s="201">
        <f>ROUND(I570*H570,0)</f>
        <v>0</v>
      </c>
      <c r="BL570" s="18" t="s">
        <v>275</v>
      </c>
      <c r="BM570" s="200" t="s">
        <v>988</v>
      </c>
    </row>
    <row r="571" s="2" customFormat="1" ht="24" customHeight="1">
      <c r="A571" s="37"/>
      <c r="B571" s="188"/>
      <c r="C571" s="227" t="s">
        <v>989</v>
      </c>
      <c r="D571" s="227" t="s">
        <v>246</v>
      </c>
      <c r="E571" s="228" t="s">
        <v>990</v>
      </c>
      <c r="F571" s="229" t="s">
        <v>991</v>
      </c>
      <c r="G571" s="230" t="s">
        <v>236</v>
      </c>
      <c r="H571" s="231">
        <v>14</v>
      </c>
      <c r="I571" s="232"/>
      <c r="J571" s="233">
        <f>ROUND(I571*H571,0)</f>
        <v>0</v>
      </c>
      <c r="K571" s="229" t="s">
        <v>185</v>
      </c>
      <c r="L571" s="234"/>
      <c r="M571" s="235" t="s">
        <v>1</v>
      </c>
      <c r="N571" s="236" t="s">
        <v>44</v>
      </c>
      <c r="O571" s="76"/>
      <c r="P571" s="198">
        <f>O571*H571</f>
        <v>0</v>
      </c>
      <c r="Q571" s="198">
        <v>0.00085999999999999998</v>
      </c>
      <c r="R571" s="198">
        <f>Q571*H571</f>
        <v>0.01204</v>
      </c>
      <c r="S571" s="198">
        <v>0</v>
      </c>
      <c r="T571" s="199">
        <f>S571*H571</f>
        <v>0</v>
      </c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R571" s="200" t="s">
        <v>354</v>
      </c>
      <c r="AT571" s="200" t="s">
        <v>246</v>
      </c>
      <c r="AU571" s="200" t="s">
        <v>87</v>
      </c>
      <c r="AY571" s="18" t="s">
        <v>179</v>
      </c>
      <c r="BE571" s="201">
        <f>IF(N571="základní",J571,0)</f>
        <v>0</v>
      </c>
      <c r="BF571" s="201">
        <f>IF(N571="snížená",J571,0)</f>
        <v>0</v>
      </c>
      <c r="BG571" s="201">
        <f>IF(N571="zákl. přenesená",J571,0)</f>
        <v>0</v>
      </c>
      <c r="BH571" s="201">
        <f>IF(N571="sníž. přenesená",J571,0)</f>
        <v>0</v>
      </c>
      <c r="BI571" s="201">
        <f>IF(N571="nulová",J571,0)</f>
        <v>0</v>
      </c>
      <c r="BJ571" s="18" t="s">
        <v>8</v>
      </c>
      <c r="BK571" s="201">
        <f>ROUND(I571*H571,0)</f>
        <v>0</v>
      </c>
      <c r="BL571" s="18" t="s">
        <v>275</v>
      </c>
      <c r="BM571" s="200" t="s">
        <v>992</v>
      </c>
    </row>
    <row r="572" s="2" customFormat="1" ht="24" customHeight="1">
      <c r="A572" s="37"/>
      <c r="B572" s="188"/>
      <c r="C572" s="189" t="s">
        <v>993</v>
      </c>
      <c r="D572" s="189" t="s">
        <v>181</v>
      </c>
      <c r="E572" s="190" t="s">
        <v>994</v>
      </c>
      <c r="F572" s="191" t="s">
        <v>995</v>
      </c>
      <c r="G572" s="192" t="s">
        <v>236</v>
      </c>
      <c r="H572" s="193">
        <v>1</v>
      </c>
      <c r="I572" s="194"/>
      <c r="J572" s="195">
        <f>ROUND(I572*H572,0)</f>
        <v>0</v>
      </c>
      <c r="K572" s="191" t="s">
        <v>1</v>
      </c>
      <c r="L572" s="38"/>
      <c r="M572" s="196" t="s">
        <v>1</v>
      </c>
      <c r="N572" s="197" t="s">
        <v>44</v>
      </c>
      <c r="O572" s="76"/>
      <c r="P572" s="198">
        <f>O572*H572</f>
        <v>0</v>
      </c>
      <c r="Q572" s="198">
        <v>0</v>
      </c>
      <c r="R572" s="198">
        <f>Q572*H572</f>
        <v>0</v>
      </c>
      <c r="S572" s="198">
        <v>0.041700000000000001</v>
      </c>
      <c r="T572" s="199">
        <f>S572*H572</f>
        <v>0.041700000000000001</v>
      </c>
      <c r="U572" s="37"/>
      <c r="V572" s="37"/>
      <c r="W572" s="37"/>
      <c r="X572" s="37"/>
      <c r="Y572" s="37"/>
      <c r="Z572" s="37"/>
      <c r="AA572" s="37"/>
      <c r="AB572" s="37"/>
      <c r="AC572" s="37"/>
      <c r="AD572" s="37"/>
      <c r="AE572" s="37"/>
      <c r="AR572" s="200" t="s">
        <v>275</v>
      </c>
      <c r="AT572" s="200" t="s">
        <v>181</v>
      </c>
      <c r="AU572" s="200" t="s">
        <v>87</v>
      </c>
      <c r="AY572" s="18" t="s">
        <v>179</v>
      </c>
      <c r="BE572" s="201">
        <f>IF(N572="základní",J572,0)</f>
        <v>0</v>
      </c>
      <c r="BF572" s="201">
        <f>IF(N572="snížená",J572,0)</f>
        <v>0</v>
      </c>
      <c r="BG572" s="201">
        <f>IF(N572="zákl. přenesená",J572,0)</f>
        <v>0</v>
      </c>
      <c r="BH572" s="201">
        <f>IF(N572="sníž. přenesená",J572,0)</f>
        <v>0</v>
      </c>
      <c r="BI572" s="201">
        <f>IF(N572="nulová",J572,0)</f>
        <v>0</v>
      </c>
      <c r="BJ572" s="18" t="s">
        <v>8</v>
      </c>
      <c r="BK572" s="201">
        <f>ROUND(I572*H572,0)</f>
        <v>0</v>
      </c>
      <c r="BL572" s="18" t="s">
        <v>275</v>
      </c>
      <c r="BM572" s="200" t="s">
        <v>996</v>
      </c>
    </row>
    <row r="573" s="2" customFormat="1" ht="24" customHeight="1">
      <c r="A573" s="37"/>
      <c r="B573" s="188"/>
      <c r="C573" s="189" t="s">
        <v>997</v>
      </c>
      <c r="D573" s="189" t="s">
        <v>181</v>
      </c>
      <c r="E573" s="190" t="s">
        <v>998</v>
      </c>
      <c r="F573" s="191" t="s">
        <v>999</v>
      </c>
      <c r="G573" s="192" t="s">
        <v>193</v>
      </c>
      <c r="H573" s="193">
        <v>1.1060000000000001</v>
      </c>
      <c r="I573" s="194"/>
      <c r="J573" s="195">
        <f>ROUND(I573*H573,0)</f>
        <v>0</v>
      </c>
      <c r="K573" s="191" t="s">
        <v>185</v>
      </c>
      <c r="L573" s="38"/>
      <c r="M573" s="196" t="s">
        <v>1</v>
      </c>
      <c r="N573" s="197" t="s">
        <v>44</v>
      </c>
      <c r="O573" s="76"/>
      <c r="P573" s="198">
        <f>O573*H573</f>
        <v>0</v>
      </c>
      <c r="Q573" s="198">
        <v>0</v>
      </c>
      <c r="R573" s="198">
        <f>Q573*H573</f>
        <v>0</v>
      </c>
      <c r="S573" s="198">
        <v>0</v>
      </c>
      <c r="T573" s="199">
        <f>S573*H573</f>
        <v>0</v>
      </c>
      <c r="U573" s="37"/>
      <c r="V573" s="37"/>
      <c r="W573" s="37"/>
      <c r="X573" s="37"/>
      <c r="Y573" s="37"/>
      <c r="Z573" s="37"/>
      <c r="AA573" s="37"/>
      <c r="AB573" s="37"/>
      <c r="AC573" s="37"/>
      <c r="AD573" s="37"/>
      <c r="AE573" s="37"/>
      <c r="AR573" s="200" t="s">
        <v>275</v>
      </c>
      <c r="AT573" s="200" t="s">
        <v>181</v>
      </c>
      <c r="AU573" s="200" t="s">
        <v>87</v>
      </c>
      <c r="AY573" s="18" t="s">
        <v>179</v>
      </c>
      <c r="BE573" s="201">
        <f>IF(N573="základní",J573,0)</f>
        <v>0</v>
      </c>
      <c r="BF573" s="201">
        <f>IF(N573="snížená",J573,0)</f>
        <v>0</v>
      </c>
      <c r="BG573" s="201">
        <f>IF(N573="zákl. přenesená",J573,0)</f>
        <v>0</v>
      </c>
      <c r="BH573" s="201">
        <f>IF(N573="sníž. přenesená",J573,0)</f>
        <v>0</v>
      </c>
      <c r="BI573" s="201">
        <f>IF(N573="nulová",J573,0)</f>
        <v>0</v>
      </c>
      <c r="BJ573" s="18" t="s">
        <v>8</v>
      </c>
      <c r="BK573" s="201">
        <f>ROUND(I573*H573,0)</f>
        <v>0</v>
      </c>
      <c r="BL573" s="18" t="s">
        <v>275</v>
      </c>
      <c r="BM573" s="200" t="s">
        <v>1000</v>
      </c>
    </row>
    <row r="574" s="12" customFormat="1" ht="22.8" customHeight="1">
      <c r="A574" s="12"/>
      <c r="B574" s="175"/>
      <c r="C574" s="12"/>
      <c r="D574" s="176" t="s">
        <v>78</v>
      </c>
      <c r="E574" s="186" t="s">
        <v>1001</v>
      </c>
      <c r="F574" s="186" t="s">
        <v>1002</v>
      </c>
      <c r="G574" s="12"/>
      <c r="H574" s="12"/>
      <c r="I574" s="178"/>
      <c r="J574" s="187">
        <f>BK574</f>
        <v>0</v>
      </c>
      <c r="K574" s="12"/>
      <c r="L574" s="175"/>
      <c r="M574" s="180"/>
      <c r="N574" s="181"/>
      <c r="O574" s="181"/>
      <c r="P574" s="182">
        <f>SUM(P575:P598)</f>
        <v>0</v>
      </c>
      <c r="Q574" s="181"/>
      <c r="R574" s="182">
        <f>SUM(R575:R598)</f>
        <v>1.1139668712499999</v>
      </c>
      <c r="S574" s="181"/>
      <c r="T574" s="183">
        <f>SUM(T575:T598)</f>
        <v>0</v>
      </c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R574" s="176" t="s">
        <v>87</v>
      </c>
      <c r="AT574" s="184" t="s">
        <v>78</v>
      </c>
      <c r="AU574" s="184" t="s">
        <v>8</v>
      </c>
      <c r="AY574" s="176" t="s">
        <v>179</v>
      </c>
      <c r="BK574" s="185">
        <f>SUM(BK575:BK598)</f>
        <v>0</v>
      </c>
    </row>
    <row r="575" s="2" customFormat="1" ht="24" customHeight="1">
      <c r="A575" s="37"/>
      <c r="B575" s="188"/>
      <c r="C575" s="189" t="s">
        <v>1003</v>
      </c>
      <c r="D575" s="189" t="s">
        <v>181</v>
      </c>
      <c r="E575" s="190" t="s">
        <v>1004</v>
      </c>
      <c r="F575" s="191" t="s">
        <v>1005</v>
      </c>
      <c r="G575" s="192" t="s">
        <v>1006</v>
      </c>
      <c r="H575" s="193">
        <v>189.69999999999999</v>
      </c>
      <c r="I575" s="194"/>
      <c r="J575" s="195">
        <f>ROUND(I575*H575,0)</f>
        <v>0</v>
      </c>
      <c r="K575" s="191" t="s">
        <v>185</v>
      </c>
      <c r="L575" s="38"/>
      <c r="M575" s="196" t="s">
        <v>1</v>
      </c>
      <c r="N575" s="197" t="s">
        <v>44</v>
      </c>
      <c r="O575" s="76"/>
      <c r="P575" s="198">
        <f>O575*H575</f>
        <v>0</v>
      </c>
      <c r="Q575" s="198">
        <v>5.1262499999999999E-05</v>
      </c>
      <c r="R575" s="198">
        <f>Q575*H575</f>
        <v>0.009724496249999999</v>
      </c>
      <c r="S575" s="198">
        <v>0</v>
      </c>
      <c r="T575" s="199">
        <f>S575*H575</f>
        <v>0</v>
      </c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R575" s="200" t="s">
        <v>275</v>
      </c>
      <c r="AT575" s="200" t="s">
        <v>181</v>
      </c>
      <c r="AU575" s="200" t="s">
        <v>87</v>
      </c>
      <c r="AY575" s="18" t="s">
        <v>179</v>
      </c>
      <c r="BE575" s="201">
        <f>IF(N575="základní",J575,0)</f>
        <v>0</v>
      </c>
      <c r="BF575" s="201">
        <f>IF(N575="snížená",J575,0)</f>
        <v>0</v>
      </c>
      <c r="BG575" s="201">
        <f>IF(N575="zákl. přenesená",J575,0)</f>
        <v>0</v>
      </c>
      <c r="BH575" s="201">
        <f>IF(N575="sníž. přenesená",J575,0)</f>
        <v>0</v>
      </c>
      <c r="BI575" s="201">
        <f>IF(N575="nulová",J575,0)</f>
        <v>0</v>
      </c>
      <c r="BJ575" s="18" t="s">
        <v>8</v>
      </c>
      <c r="BK575" s="201">
        <f>ROUND(I575*H575,0)</f>
        <v>0</v>
      </c>
      <c r="BL575" s="18" t="s">
        <v>275</v>
      </c>
      <c r="BM575" s="200" t="s">
        <v>1007</v>
      </c>
    </row>
    <row r="576" s="13" customFormat="1">
      <c r="A576" s="13"/>
      <c r="B576" s="202"/>
      <c r="C576" s="13"/>
      <c r="D576" s="203" t="s">
        <v>187</v>
      </c>
      <c r="E576" s="204" t="s">
        <v>1</v>
      </c>
      <c r="F576" s="205" t="s">
        <v>1008</v>
      </c>
      <c r="G576" s="13"/>
      <c r="H576" s="206">
        <v>98.700000000000003</v>
      </c>
      <c r="I576" s="207"/>
      <c r="J576" s="13"/>
      <c r="K576" s="13"/>
      <c r="L576" s="202"/>
      <c r="M576" s="208"/>
      <c r="N576" s="209"/>
      <c r="O576" s="209"/>
      <c r="P576" s="209"/>
      <c r="Q576" s="209"/>
      <c r="R576" s="209"/>
      <c r="S576" s="209"/>
      <c r="T576" s="210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04" t="s">
        <v>187</v>
      </c>
      <c r="AU576" s="204" t="s">
        <v>87</v>
      </c>
      <c r="AV576" s="13" t="s">
        <v>87</v>
      </c>
      <c r="AW576" s="13" t="s">
        <v>35</v>
      </c>
      <c r="AX576" s="13" t="s">
        <v>79</v>
      </c>
      <c r="AY576" s="204" t="s">
        <v>179</v>
      </c>
    </row>
    <row r="577" s="13" customFormat="1">
      <c r="A577" s="13"/>
      <c r="B577" s="202"/>
      <c r="C577" s="13"/>
      <c r="D577" s="203" t="s">
        <v>187</v>
      </c>
      <c r="E577" s="204" t="s">
        <v>1</v>
      </c>
      <c r="F577" s="205" t="s">
        <v>1009</v>
      </c>
      <c r="G577" s="13"/>
      <c r="H577" s="206">
        <v>77.799999999999997</v>
      </c>
      <c r="I577" s="207"/>
      <c r="J577" s="13"/>
      <c r="K577" s="13"/>
      <c r="L577" s="202"/>
      <c r="M577" s="208"/>
      <c r="N577" s="209"/>
      <c r="O577" s="209"/>
      <c r="P577" s="209"/>
      <c r="Q577" s="209"/>
      <c r="R577" s="209"/>
      <c r="S577" s="209"/>
      <c r="T577" s="210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04" t="s">
        <v>187</v>
      </c>
      <c r="AU577" s="204" t="s">
        <v>87</v>
      </c>
      <c r="AV577" s="13" t="s">
        <v>87</v>
      </c>
      <c r="AW577" s="13" t="s">
        <v>35</v>
      </c>
      <c r="AX577" s="13" t="s">
        <v>79</v>
      </c>
      <c r="AY577" s="204" t="s">
        <v>179</v>
      </c>
    </row>
    <row r="578" s="13" customFormat="1">
      <c r="A578" s="13"/>
      <c r="B578" s="202"/>
      <c r="C578" s="13"/>
      <c r="D578" s="203" t="s">
        <v>187</v>
      </c>
      <c r="E578" s="204" t="s">
        <v>1</v>
      </c>
      <c r="F578" s="205" t="s">
        <v>1010</v>
      </c>
      <c r="G578" s="13"/>
      <c r="H578" s="206">
        <v>13.199999999999999</v>
      </c>
      <c r="I578" s="207"/>
      <c r="J578" s="13"/>
      <c r="K578" s="13"/>
      <c r="L578" s="202"/>
      <c r="M578" s="208"/>
      <c r="N578" s="209"/>
      <c r="O578" s="209"/>
      <c r="P578" s="209"/>
      <c r="Q578" s="209"/>
      <c r="R578" s="209"/>
      <c r="S578" s="209"/>
      <c r="T578" s="210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04" t="s">
        <v>187</v>
      </c>
      <c r="AU578" s="204" t="s">
        <v>87</v>
      </c>
      <c r="AV578" s="13" t="s">
        <v>87</v>
      </c>
      <c r="AW578" s="13" t="s">
        <v>35</v>
      </c>
      <c r="AX578" s="13" t="s">
        <v>79</v>
      </c>
      <c r="AY578" s="204" t="s">
        <v>179</v>
      </c>
    </row>
    <row r="579" s="14" customFormat="1">
      <c r="A579" s="14"/>
      <c r="B579" s="211"/>
      <c r="C579" s="14"/>
      <c r="D579" s="203" t="s">
        <v>187</v>
      </c>
      <c r="E579" s="212" t="s">
        <v>1</v>
      </c>
      <c r="F579" s="213" t="s">
        <v>190</v>
      </c>
      <c r="G579" s="14"/>
      <c r="H579" s="214">
        <v>189.69999999999999</v>
      </c>
      <c r="I579" s="215"/>
      <c r="J579" s="14"/>
      <c r="K579" s="14"/>
      <c r="L579" s="211"/>
      <c r="M579" s="216"/>
      <c r="N579" s="217"/>
      <c r="O579" s="217"/>
      <c r="P579" s="217"/>
      <c r="Q579" s="217"/>
      <c r="R579" s="217"/>
      <c r="S579" s="217"/>
      <c r="T579" s="218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12" t="s">
        <v>187</v>
      </c>
      <c r="AU579" s="212" t="s">
        <v>87</v>
      </c>
      <c r="AV579" s="14" t="s">
        <v>90</v>
      </c>
      <c r="AW579" s="14" t="s">
        <v>35</v>
      </c>
      <c r="AX579" s="14" t="s">
        <v>8</v>
      </c>
      <c r="AY579" s="212" t="s">
        <v>179</v>
      </c>
    </row>
    <row r="580" s="2" customFormat="1" ht="24" customHeight="1">
      <c r="A580" s="37"/>
      <c r="B580" s="188"/>
      <c r="C580" s="227" t="s">
        <v>1011</v>
      </c>
      <c r="D580" s="227" t="s">
        <v>246</v>
      </c>
      <c r="E580" s="228" t="s">
        <v>1012</v>
      </c>
      <c r="F580" s="229" t="s">
        <v>1013</v>
      </c>
      <c r="G580" s="230" t="s">
        <v>193</v>
      </c>
      <c r="H580" s="231">
        <v>0.085999999999999993</v>
      </c>
      <c r="I580" s="232"/>
      <c r="J580" s="233">
        <f>ROUND(I580*H580,0)</f>
        <v>0</v>
      </c>
      <c r="K580" s="229" t="s">
        <v>185</v>
      </c>
      <c r="L580" s="234"/>
      <c r="M580" s="235" t="s">
        <v>1</v>
      </c>
      <c r="N580" s="236" t="s">
        <v>44</v>
      </c>
      <c r="O580" s="76"/>
      <c r="P580" s="198">
        <f>O580*H580</f>
        <v>0</v>
      </c>
      <c r="Q580" s="198">
        <v>1</v>
      </c>
      <c r="R580" s="198">
        <f>Q580*H580</f>
        <v>0.085999999999999993</v>
      </c>
      <c r="S580" s="198">
        <v>0</v>
      </c>
      <c r="T580" s="199">
        <f>S580*H580</f>
        <v>0</v>
      </c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R580" s="200" t="s">
        <v>354</v>
      </c>
      <c r="AT580" s="200" t="s">
        <v>246</v>
      </c>
      <c r="AU580" s="200" t="s">
        <v>87</v>
      </c>
      <c r="AY580" s="18" t="s">
        <v>179</v>
      </c>
      <c r="BE580" s="201">
        <f>IF(N580="základní",J580,0)</f>
        <v>0</v>
      </c>
      <c r="BF580" s="201">
        <f>IF(N580="snížená",J580,0)</f>
        <v>0</v>
      </c>
      <c r="BG580" s="201">
        <f>IF(N580="zákl. přenesená",J580,0)</f>
        <v>0</v>
      </c>
      <c r="BH580" s="201">
        <f>IF(N580="sníž. přenesená",J580,0)</f>
        <v>0</v>
      </c>
      <c r="BI580" s="201">
        <f>IF(N580="nulová",J580,0)</f>
        <v>0</v>
      </c>
      <c r="BJ580" s="18" t="s">
        <v>8</v>
      </c>
      <c r="BK580" s="201">
        <f>ROUND(I580*H580,0)</f>
        <v>0</v>
      </c>
      <c r="BL580" s="18" t="s">
        <v>275</v>
      </c>
      <c r="BM580" s="200" t="s">
        <v>1014</v>
      </c>
    </row>
    <row r="581" s="13" customFormat="1">
      <c r="A581" s="13"/>
      <c r="B581" s="202"/>
      <c r="C581" s="13"/>
      <c r="D581" s="203" t="s">
        <v>187</v>
      </c>
      <c r="E581" s="204" t="s">
        <v>1</v>
      </c>
      <c r="F581" s="205" t="s">
        <v>1015</v>
      </c>
      <c r="G581" s="13"/>
      <c r="H581" s="206">
        <v>0.085999999999999993</v>
      </c>
      <c r="I581" s="207"/>
      <c r="J581" s="13"/>
      <c r="K581" s="13"/>
      <c r="L581" s="202"/>
      <c r="M581" s="208"/>
      <c r="N581" s="209"/>
      <c r="O581" s="209"/>
      <c r="P581" s="209"/>
      <c r="Q581" s="209"/>
      <c r="R581" s="209"/>
      <c r="S581" s="209"/>
      <c r="T581" s="210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04" t="s">
        <v>187</v>
      </c>
      <c r="AU581" s="204" t="s">
        <v>87</v>
      </c>
      <c r="AV581" s="13" t="s">
        <v>87</v>
      </c>
      <c r="AW581" s="13" t="s">
        <v>35</v>
      </c>
      <c r="AX581" s="13" t="s">
        <v>8</v>
      </c>
      <c r="AY581" s="204" t="s">
        <v>179</v>
      </c>
    </row>
    <row r="582" s="2" customFormat="1" ht="16.5" customHeight="1">
      <c r="A582" s="37"/>
      <c r="B582" s="188"/>
      <c r="C582" s="227" t="s">
        <v>1016</v>
      </c>
      <c r="D582" s="227" t="s">
        <v>246</v>
      </c>
      <c r="E582" s="228" t="s">
        <v>1017</v>
      </c>
      <c r="F582" s="229" t="s">
        <v>1018</v>
      </c>
      <c r="G582" s="230" t="s">
        <v>193</v>
      </c>
      <c r="H582" s="231">
        <v>0.109</v>
      </c>
      <c r="I582" s="232"/>
      <c r="J582" s="233">
        <f>ROUND(I582*H582,0)</f>
        <v>0</v>
      </c>
      <c r="K582" s="229" t="s">
        <v>1</v>
      </c>
      <c r="L582" s="234"/>
      <c r="M582" s="235" t="s">
        <v>1</v>
      </c>
      <c r="N582" s="236" t="s">
        <v>44</v>
      </c>
      <c r="O582" s="76"/>
      <c r="P582" s="198">
        <f>O582*H582</f>
        <v>0</v>
      </c>
      <c r="Q582" s="198">
        <v>1</v>
      </c>
      <c r="R582" s="198">
        <f>Q582*H582</f>
        <v>0.109</v>
      </c>
      <c r="S582" s="198">
        <v>0</v>
      </c>
      <c r="T582" s="199">
        <f>S582*H582</f>
        <v>0</v>
      </c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R582" s="200" t="s">
        <v>354</v>
      </c>
      <c r="AT582" s="200" t="s">
        <v>246</v>
      </c>
      <c r="AU582" s="200" t="s">
        <v>87</v>
      </c>
      <c r="AY582" s="18" t="s">
        <v>179</v>
      </c>
      <c r="BE582" s="201">
        <f>IF(N582="základní",J582,0)</f>
        <v>0</v>
      </c>
      <c r="BF582" s="201">
        <f>IF(N582="snížená",J582,0)</f>
        <v>0</v>
      </c>
      <c r="BG582" s="201">
        <f>IF(N582="zákl. přenesená",J582,0)</f>
        <v>0</v>
      </c>
      <c r="BH582" s="201">
        <f>IF(N582="sníž. přenesená",J582,0)</f>
        <v>0</v>
      </c>
      <c r="BI582" s="201">
        <f>IF(N582="nulová",J582,0)</f>
        <v>0</v>
      </c>
      <c r="BJ582" s="18" t="s">
        <v>8</v>
      </c>
      <c r="BK582" s="201">
        <f>ROUND(I582*H582,0)</f>
        <v>0</v>
      </c>
      <c r="BL582" s="18" t="s">
        <v>275</v>
      </c>
      <c r="BM582" s="200" t="s">
        <v>1019</v>
      </c>
    </row>
    <row r="583" s="13" customFormat="1">
      <c r="A583" s="13"/>
      <c r="B583" s="202"/>
      <c r="C583" s="13"/>
      <c r="D583" s="203" t="s">
        <v>187</v>
      </c>
      <c r="E583" s="204" t="s">
        <v>1</v>
      </c>
      <c r="F583" s="205" t="s">
        <v>1020</v>
      </c>
      <c r="G583" s="13"/>
      <c r="H583" s="206">
        <v>0.109</v>
      </c>
      <c r="I583" s="207"/>
      <c r="J583" s="13"/>
      <c r="K583" s="13"/>
      <c r="L583" s="202"/>
      <c r="M583" s="208"/>
      <c r="N583" s="209"/>
      <c r="O583" s="209"/>
      <c r="P583" s="209"/>
      <c r="Q583" s="209"/>
      <c r="R583" s="209"/>
      <c r="S583" s="209"/>
      <c r="T583" s="210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04" t="s">
        <v>187</v>
      </c>
      <c r="AU583" s="204" t="s">
        <v>87</v>
      </c>
      <c r="AV583" s="13" t="s">
        <v>87</v>
      </c>
      <c r="AW583" s="13" t="s">
        <v>35</v>
      </c>
      <c r="AX583" s="13" t="s">
        <v>8</v>
      </c>
      <c r="AY583" s="204" t="s">
        <v>179</v>
      </c>
    </row>
    <row r="584" s="2" customFormat="1" ht="16.5" customHeight="1">
      <c r="A584" s="37"/>
      <c r="B584" s="188"/>
      <c r="C584" s="227" t="s">
        <v>1021</v>
      </c>
      <c r="D584" s="227" t="s">
        <v>246</v>
      </c>
      <c r="E584" s="228" t="s">
        <v>1022</v>
      </c>
      <c r="F584" s="229" t="s">
        <v>1023</v>
      </c>
      <c r="G584" s="230" t="s">
        <v>193</v>
      </c>
      <c r="H584" s="231">
        <v>0.014999999999999999</v>
      </c>
      <c r="I584" s="232"/>
      <c r="J584" s="233">
        <f>ROUND(I584*H584,0)</f>
        <v>0</v>
      </c>
      <c r="K584" s="229" t="s">
        <v>185</v>
      </c>
      <c r="L584" s="234"/>
      <c r="M584" s="235" t="s">
        <v>1</v>
      </c>
      <c r="N584" s="236" t="s">
        <v>44</v>
      </c>
      <c r="O584" s="76"/>
      <c r="P584" s="198">
        <f>O584*H584</f>
        <v>0</v>
      </c>
      <c r="Q584" s="198">
        <v>1</v>
      </c>
      <c r="R584" s="198">
        <f>Q584*H584</f>
        <v>0.014999999999999999</v>
      </c>
      <c r="S584" s="198">
        <v>0</v>
      </c>
      <c r="T584" s="199">
        <f>S584*H584</f>
        <v>0</v>
      </c>
      <c r="U584" s="37"/>
      <c r="V584" s="37"/>
      <c r="W584" s="37"/>
      <c r="X584" s="37"/>
      <c r="Y584" s="37"/>
      <c r="Z584" s="37"/>
      <c r="AA584" s="37"/>
      <c r="AB584" s="37"/>
      <c r="AC584" s="37"/>
      <c r="AD584" s="37"/>
      <c r="AE584" s="37"/>
      <c r="AR584" s="200" t="s">
        <v>354</v>
      </c>
      <c r="AT584" s="200" t="s">
        <v>246</v>
      </c>
      <c r="AU584" s="200" t="s">
        <v>87</v>
      </c>
      <c r="AY584" s="18" t="s">
        <v>179</v>
      </c>
      <c r="BE584" s="201">
        <f>IF(N584="základní",J584,0)</f>
        <v>0</v>
      </c>
      <c r="BF584" s="201">
        <f>IF(N584="snížená",J584,0)</f>
        <v>0</v>
      </c>
      <c r="BG584" s="201">
        <f>IF(N584="zákl. přenesená",J584,0)</f>
        <v>0</v>
      </c>
      <c r="BH584" s="201">
        <f>IF(N584="sníž. přenesená",J584,0)</f>
        <v>0</v>
      </c>
      <c r="BI584" s="201">
        <f>IF(N584="nulová",J584,0)</f>
        <v>0</v>
      </c>
      <c r="BJ584" s="18" t="s">
        <v>8</v>
      </c>
      <c r="BK584" s="201">
        <f>ROUND(I584*H584,0)</f>
        <v>0</v>
      </c>
      <c r="BL584" s="18" t="s">
        <v>275</v>
      </c>
      <c r="BM584" s="200" t="s">
        <v>1024</v>
      </c>
    </row>
    <row r="585" s="13" customFormat="1">
      <c r="A585" s="13"/>
      <c r="B585" s="202"/>
      <c r="C585" s="13"/>
      <c r="D585" s="203" t="s">
        <v>187</v>
      </c>
      <c r="E585" s="204" t="s">
        <v>1</v>
      </c>
      <c r="F585" s="205" t="s">
        <v>1025</v>
      </c>
      <c r="G585" s="13"/>
      <c r="H585" s="206">
        <v>0.014999999999999999</v>
      </c>
      <c r="I585" s="207"/>
      <c r="J585" s="13"/>
      <c r="K585" s="13"/>
      <c r="L585" s="202"/>
      <c r="M585" s="208"/>
      <c r="N585" s="209"/>
      <c r="O585" s="209"/>
      <c r="P585" s="209"/>
      <c r="Q585" s="209"/>
      <c r="R585" s="209"/>
      <c r="S585" s="209"/>
      <c r="T585" s="210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04" t="s">
        <v>187</v>
      </c>
      <c r="AU585" s="204" t="s">
        <v>87</v>
      </c>
      <c r="AV585" s="13" t="s">
        <v>87</v>
      </c>
      <c r="AW585" s="13" t="s">
        <v>35</v>
      </c>
      <c r="AX585" s="13" t="s">
        <v>8</v>
      </c>
      <c r="AY585" s="204" t="s">
        <v>179</v>
      </c>
    </row>
    <row r="586" s="2" customFormat="1" ht="24" customHeight="1">
      <c r="A586" s="37"/>
      <c r="B586" s="188"/>
      <c r="C586" s="189" t="s">
        <v>1026</v>
      </c>
      <c r="D586" s="189" t="s">
        <v>181</v>
      </c>
      <c r="E586" s="190" t="s">
        <v>1027</v>
      </c>
      <c r="F586" s="191" t="s">
        <v>1028</v>
      </c>
      <c r="G586" s="192" t="s">
        <v>1006</v>
      </c>
      <c r="H586" s="193">
        <v>845</v>
      </c>
      <c r="I586" s="194"/>
      <c r="J586" s="195">
        <f>ROUND(I586*H586,0)</f>
        <v>0</v>
      </c>
      <c r="K586" s="191" t="s">
        <v>185</v>
      </c>
      <c r="L586" s="38"/>
      <c r="M586" s="196" t="s">
        <v>1</v>
      </c>
      <c r="N586" s="197" t="s">
        <v>44</v>
      </c>
      <c r="O586" s="76"/>
      <c r="P586" s="198">
        <f>O586*H586</f>
        <v>0</v>
      </c>
      <c r="Q586" s="198">
        <v>5.8275E-05</v>
      </c>
      <c r="R586" s="198">
        <f>Q586*H586</f>
        <v>0.049242374999999998</v>
      </c>
      <c r="S586" s="198">
        <v>0</v>
      </c>
      <c r="T586" s="199">
        <f>S586*H586</f>
        <v>0</v>
      </c>
      <c r="U586" s="37"/>
      <c r="V586" s="37"/>
      <c r="W586" s="37"/>
      <c r="X586" s="37"/>
      <c r="Y586" s="37"/>
      <c r="Z586" s="37"/>
      <c r="AA586" s="37"/>
      <c r="AB586" s="37"/>
      <c r="AC586" s="37"/>
      <c r="AD586" s="37"/>
      <c r="AE586" s="37"/>
      <c r="AR586" s="200" t="s">
        <v>275</v>
      </c>
      <c r="AT586" s="200" t="s">
        <v>181</v>
      </c>
      <c r="AU586" s="200" t="s">
        <v>87</v>
      </c>
      <c r="AY586" s="18" t="s">
        <v>179</v>
      </c>
      <c r="BE586" s="201">
        <f>IF(N586="základní",J586,0)</f>
        <v>0</v>
      </c>
      <c r="BF586" s="201">
        <f>IF(N586="snížená",J586,0)</f>
        <v>0</v>
      </c>
      <c r="BG586" s="201">
        <f>IF(N586="zákl. přenesená",J586,0)</f>
        <v>0</v>
      </c>
      <c r="BH586" s="201">
        <f>IF(N586="sníž. přenesená",J586,0)</f>
        <v>0</v>
      </c>
      <c r="BI586" s="201">
        <f>IF(N586="nulová",J586,0)</f>
        <v>0</v>
      </c>
      <c r="BJ586" s="18" t="s">
        <v>8</v>
      </c>
      <c r="BK586" s="201">
        <f>ROUND(I586*H586,0)</f>
        <v>0</v>
      </c>
      <c r="BL586" s="18" t="s">
        <v>275</v>
      </c>
      <c r="BM586" s="200" t="s">
        <v>1029</v>
      </c>
    </row>
    <row r="587" s="13" customFormat="1">
      <c r="A587" s="13"/>
      <c r="B587" s="202"/>
      <c r="C587" s="13"/>
      <c r="D587" s="203" t="s">
        <v>187</v>
      </c>
      <c r="E587" s="204" t="s">
        <v>1</v>
      </c>
      <c r="F587" s="205" t="s">
        <v>1030</v>
      </c>
      <c r="G587" s="13"/>
      <c r="H587" s="206">
        <v>609.89999999999998</v>
      </c>
      <c r="I587" s="207"/>
      <c r="J587" s="13"/>
      <c r="K587" s="13"/>
      <c r="L587" s="202"/>
      <c r="M587" s="208"/>
      <c r="N587" s="209"/>
      <c r="O587" s="209"/>
      <c r="P587" s="209"/>
      <c r="Q587" s="209"/>
      <c r="R587" s="209"/>
      <c r="S587" s="209"/>
      <c r="T587" s="210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04" t="s">
        <v>187</v>
      </c>
      <c r="AU587" s="204" t="s">
        <v>87</v>
      </c>
      <c r="AV587" s="13" t="s">
        <v>87</v>
      </c>
      <c r="AW587" s="13" t="s">
        <v>35</v>
      </c>
      <c r="AX587" s="13" t="s">
        <v>79</v>
      </c>
      <c r="AY587" s="204" t="s">
        <v>179</v>
      </c>
    </row>
    <row r="588" s="13" customFormat="1">
      <c r="A588" s="13"/>
      <c r="B588" s="202"/>
      <c r="C588" s="13"/>
      <c r="D588" s="203" t="s">
        <v>187</v>
      </c>
      <c r="E588" s="204" t="s">
        <v>1</v>
      </c>
      <c r="F588" s="205" t="s">
        <v>1031</v>
      </c>
      <c r="G588" s="13"/>
      <c r="H588" s="206">
        <v>207.69999999999999</v>
      </c>
      <c r="I588" s="207"/>
      <c r="J588" s="13"/>
      <c r="K588" s="13"/>
      <c r="L588" s="202"/>
      <c r="M588" s="208"/>
      <c r="N588" s="209"/>
      <c r="O588" s="209"/>
      <c r="P588" s="209"/>
      <c r="Q588" s="209"/>
      <c r="R588" s="209"/>
      <c r="S588" s="209"/>
      <c r="T588" s="210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04" t="s">
        <v>187</v>
      </c>
      <c r="AU588" s="204" t="s">
        <v>87</v>
      </c>
      <c r="AV588" s="13" t="s">
        <v>87</v>
      </c>
      <c r="AW588" s="13" t="s">
        <v>35</v>
      </c>
      <c r="AX588" s="13" t="s">
        <v>79</v>
      </c>
      <c r="AY588" s="204" t="s">
        <v>179</v>
      </c>
    </row>
    <row r="589" s="13" customFormat="1">
      <c r="A589" s="13"/>
      <c r="B589" s="202"/>
      <c r="C589" s="13"/>
      <c r="D589" s="203" t="s">
        <v>187</v>
      </c>
      <c r="E589" s="204" t="s">
        <v>1</v>
      </c>
      <c r="F589" s="205" t="s">
        <v>1032</v>
      </c>
      <c r="G589" s="13"/>
      <c r="H589" s="206">
        <v>24.199999999999999</v>
      </c>
      <c r="I589" s="207"/>
      <c r="J589" s="13"/>
      <c r="K589" s="13"/>
      <c r="L589" s="202"/>
      <c r="M589" s="208"/>
      <c r="N589" s="209"/>
      <c r="O589" s="209"/>
      <c r="P589" s="209"/>
      <c r="Q589" s="209"/>
      <c r="R589" s="209"/>
      <c r="S589" s="209"/>
      <c r="T589" s="210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04" t="s">
        <v>187</v>
      </c>
      <c r="AU589" s="204" t="s">
        <v>87</v>
      </c>
      <c r="AV589" s="13" t="s">
        <v>87</v>
      </c>
      <c r="AW589" s="13" t="s">
        <v>35</v>
      </c>
      <c r="AX589" s="13" t="s">
        <v>79</v>
      </c>
      <c r="AY589" s="204" t="s">
        <v>179</v>
      </c>
    </row>
    <row r="590" s="13" customFormat="1">
      <c r="A590" s="13"/>
      <c r="B590" s="202"/>
      <c r="C590" s="13"/>
      <c r="D590" s="203" t="s">
        <v>187</v>
      </c>
      <c r="E590" s="204" t="s">
        <v>1</v>
      </c>
      <c r="F590" s="205" t="s">
        <v>1033</v>
      </c>
      <c r="G590" s="13"/>
      <c r="H590" s="206">
        <v>3.2000000000000002</v>
      </c>
      <c r="I590" s="207"/>
      <c r="J590" s="13"/>
      <c r="K590" s="13"/>
      <c r="L590" s="202"/>
      <c r="M590" s="208"/>
      <c r="N590" s="209"/>
      <c r="O590" s="209"/>
      <c r="P590" s="209"/>
      <c r="Q590" s="209"/>
      <c r="R590" s="209"/>
      <c r="S590" s="209"/>
      <c r="T590" s="210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04" t="s">
        <v>187</v>
      </c>
      <c r="AU590" s="204" t="s">
        <v>87</v>
      </c>
      <c r="AV590" s="13" t="s">
        <v>87</v>
      </c>
      <c r="AW590" s="13" t="s">
        <v>35</v>
      </c>
      <c r="AX590" s="13" t="s">
        <v>79</v>
      </c>
      <c r="AY590" s="204" t="s">
        <v>179</v>
      </c>
    </row>
    <row r="591" s="14" customFormat="1">
      <c r="A591" s="14"/>
      <c r="B591" s="211"/>
      <c r="C591" s="14"/>
      <c r="D591" s="203" t="s">
        <v>187</v>
      </c>
      <c r="E591" s="212" t="s">
        <v>1</v>
      </c>
      <c r="F591" s="213" t="s">
        <v>190</v>
      </c>
      <c r="G591" s="14"/>
      <c r="H591" s="214">
        <v>845</v>
      </c>
      <c r="I591" s="215"/>
      <c r="J591" s="14"/>
      <c r="K591" s="14"/>
      <c r="L591" s="211"/>
      <c r="M591" s="216"/>
      <c r="N591" s="217"/>
      <c r="O591" s="217"/>
      <c r="P591" s="217"/>
      <c r="Q591" s="217"/>
      <c r="R591" s="217"/>
      <c r="S591" s="217"/>
      <c r="T591" s="218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12" t="s">
        <v>187</v>
      </c>
      <c r="AU591" s="212" t="s">
        <v>87</v>
      </c>
      <c r="AV591" s="14" t="s">
        <v>90</v>
      </c>
      <c r="AW591" s="14" t="s">
        <v>35</v>
      </c>
      <c r="AX591" s="14" t="s">
        <v>8</v>
      </c>
      <c r="AY591" s="212" t="s">
        <v>179</v>
      </c>
    </row>
    <row r="592" s="2" customFormat="1" ht="24" customHeight="1">
      <c r="A592" s="37"/>
      <c r="B592" s="188"/>
      <c r="C592" s="227" t="s">
        <v>1034</v>
      </c>
      <c r="D592" s="227" t="s">
        <v>246</v>
      </c>
      <c r="E592" s="228" t="s">
        <v>1035</v>
      </c>
      <c r="F592" s="229" t="s">
        <v>1036</v>
      </c>
      <c r="G592" s="230" t="s">
        <v>1006</v>
      </c>
      <c r="H592" s="231">
        <v>845</v>
      </c>
      <c r="I592" s="232"/>
      <c r="J592" s="233">
        <f>ROUND(I592*H592,0)</f>
        <v>0</v>
      </c>
      <c r="K592" s="229" t="s">
        <v>1</v>
      </c>
      <c r="L592" s="234"/>
      <c r="M592" s="235" t="s">
        <v>1</v>
      </c>
      <c r="N592" s="236" t="s">
        <v>44</v>
      </c>
      <c r="O592" s="76"/>
      <c r="P592" s="198">
        <f>O592*H592</f>
        <v>0</v>
      </c>
      <c r="Q592" s="198">
        <v>0.001</v>
      </c>
      <c r="R592" s="198">
        <f>Q592*H592</f>
        <v>0.84499999999999997</v>
      </c>
      <c r="S592" s="198">
        <v>0</v>
      </c>
      <c r="T592" s="199">
        <f>S592*H592</f>
        <v>0</v>
      </c>
      <c r="U592" s="37"/>
      <c r="V592" s="37"/>
      <c r="W592" s="37"/>
      <c r="X592" s="37"/>
      <c r="Y592" s="37"/>
      <c r="Z592" s="37"/>
      <c r="AA592" s="37"/>
      <c r="AB592" s="37"/>
      <c r="AC592" s="37"/>
      <c r="AD592" s="37"/>
      <c r="AE592" s="37"/>
      <c r="AR592" s="200" t="s">
        <v>354</v>
      </c>
      <c r="AT592" s="200" t="s">
        <v>246</v>
      </c>
      <c r="AU592" s="200" t="s">
        <v>87</v>
      </c>
      <c r="AY592" s="18" t="s">
        <v>179</v>
      </c>
      <c r="BE592" s="201">
        <f>IF(N592="základní",J592,0)</f>
        <v>0</v>
      </c>
      <c r="BF592" s="201">
        <f>IF(N592="snížená",J592,0)</f>
        <v>0</v>
      </c>
      <c r="BG592" s="201">
        <f>IF(N592="zákl. přenesená",J592,0)</f>
        <v>0</v>
      </c>
      <c r="BH592" s="201">
        <f>IF(N592="sníž. přenesená",J592,0)</f>
        <v>0</v>
      </c>
      <c r="BI592" s="201">
        <f>IF(N592="nulová",J592,0)</f>
        <v>0</v>
      </c>
      <c r="BJ592" s="18" t="s">
        <v>8</v>
      </c>
      <c r="BK592" s="201">
        <f>ROUND(I592*H592,0)</f>
        <v>0</v>
      </c>
      <c r="BL592" s="18" t="s">
        <v>275</v>
      </c>
      <c r="BM592" s="200" t="s">
        <v>1037</v>
      </c>
    </row>
    <row r="593" s="13" customFormat="1">
      <c r="A593" s="13"/>
      <c r="B593" s="202"/>
      <c r="C593" s="13"/>
      <c r="D593" s="203" t="s">
        <v>187</v>
      </c>
      <c r="E593" s="204" t="s">
        <v>1</v>
      </c>
      <c r="F593" s="205" t="s">
        <v>1030</v>
      </c>
      <c r="G593" s="13"/>
      <c r="H593" s="206">
        <v>609.89999999999998</v>
      </c>
      <c r="I593" s="207"/>
      <c r="J593" s="13"/>
      <c r="K593" s="13"/>
      <c r="L593" s="202"/>
      <c r="M593" s="208"/>
      <c r="N593" s="209"/>
      <c r="O593" s="209"/>
      <c r="P593" s="209"/>
      <c r="Q593" s="209"/>
      <c r="R593" s="209"/>
      <c r="S593" s="209"/>
      <c r="T593" s="210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04" t="s">
        <v>187</v>
      </c>
      <c r="AU593" s="204" t="s">
        <v>87</v>
      </c>
      <c r="AV593" s="13" t="s">
        <v>87</v>
      </c>
      <c r="AW593" s="13" t="s">
        <v>35</v>
      </c>
      <c r="AX593" s="13" t="s">
        <v>79</v>
      </c>
      <c r="AY593" s="204" t="s">
        <v>179</v>
      </c>
    </row>
    <row r="594" s="13" customFormat="1">
      <c r="A594" s="13"/>
      <c r="B594" s="202"/>
      <c r="C594" s="13"/>
      <c r="D594" s="203" t="s">
        <v>187</v>
      </c>
      <c r="E594" s="204" t="s">
        <v>1</v>
      </c>
      <c r="F594" s="205" t="s">
        <v>1031</v>
      </c>
      <c r="G594" s="13"/>
      <c r="H594" s="206">
        <v>207.69999999999999</v>
      </c>
      <c r="I594" s="207"/>
      <c r="J594" s="13"/>
      <c r="K594" s="13"/>
      <c r="L594" s="202"/>
      <c r="M594" s="208"/>
      <c r="N594" s="209"/>
      <c r="O594" s="209"/>
      <c r="P594" s="209"/>
      <c r="Q594" s="209"/>
      <c r="R594" s="209"/>
      <c r="S594" s="209"/>
      <c r="T594" s="210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04" t="s">
        <v>187</v>
      </c>
      <c r="AU594" s="204" t="s">
        <v>87</v>
      </c>
      <c r="AV594" s="13" t="s">
        <v>87</v>
      </c>
      <c r="AW594" s="13" t="s">
        <v>35</v>
      </c>
      <c r="AX594" s="13" t="s">
        <v>79</v>
      </c>
      <c r="AY594" s="204" t="s">
        <v>179</v>
      </c>
    </row>
    <row r="595" s="13" customFormat="1">
      <c r="A595" s="13"/>
      <c r="B595" s="202"/>
      <c r="C595" s="13"/>
      <c r="D595" s="203" t="s">
        <v>187</v>
      </c>
      <c r="E595" s="204" t="s">
        <v>1</v>
      </c>
      <c r="F595" s="205" t="s">
        <v>1032</v>
      </c>
      <c r="G595" s="13"/>
      <c r="H595" s="206">
        <v>24.199999999999999</v>
      </c>
      <c r="I595" s="207"/>
      <c r="J595" s="13"/>
      <c r="K595" s="13"/>
      <c r="L595" s="202"/>
      <c r="M595" s="208"/>
      <c r="N595" s="209"/>
      <c r="O595" s="209"/>
      <c r="P595" s="209"/>
      <c r="Q595" s="209"/>
      <c r="R595" s="209"/>
      <c r="S595" s="209"/>
      <c r="T595" s="210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04" t="s">
        <v>187</v>
      </c>
      <c r="AU595" s="204" t="s">
        <v>87</v>
      </c>
      <c r="AV595" s="13" t="s">
        <v>87</v>
      </c>
      <c r="AW595" s="13" t="s">
        <v>35</v>
      </c>
      <c r="AX595" s="13" t="s">
        <v>79</v>
      </c>
      <c r="AY595" s="204" t="s">
        <v>179</v>
      </c>
    </row>
    <row r="596" s="13" customFormat="1">
      <c r="A596" s="13"/>
      <c r="B596" s="202"/>
      <c r="C596" s="13"/>
      <c r="D596" s="203" t="s">
        <v>187</v>
      </c>
      <c r="E596" s="204" t="s">
        <v>1</v>
      </c>
      <c r="F596" s="205" t="s">
        <v>1033</v>
      </c>
      <c r="G596" s="13"/>
      <c r="H596" s="206">
        <v>3.2000000000000002</v>
      </c>
      <c r="I596" s="207"/>
      <c r="J596" s="13"/>
      <c r="K596" s="13"/>
      <c r="L596" s="202"/>
      <c r="M596" s="208"/>
      <c r="N596" s="209"/>
      <c r="O596" s="209"/>
      <c r="P596" s="209"/>
      <c r="Q596" s="209"/>
      <c r="R596" s="209"/>
      <c r="S596" s="209"/>
      <c r="T596" s="210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04" t="s">
        <v>187</v>
      </c>
      <c r="AU596" s="204" t="s">
        <v>87</v>
      </c>
      <c r="AV596" s="13" t="s">
        <v>87</v>
      </c>
      <c r="AW596" s="13" t="s">
        <v>35</v>
      </c>
      <c r="AX596" s="13" t="s">
        <v>79</v>
      </c>
      <c r="AY596" s="204" t="s">
        <v>179</v>
      </c>
    </row>
    <row r="597" s="14" customFormat="1">
      <c r="A597" s="14"/>
      <c r="B597" s="211"/>
      <c r="C597" s="14"/>
      <c r="D597" s="203" t="s">
        <v>187</v>
      </c>
      <c r="E597" s="212" t="s">
        <v>1</v>
      </c>
      <c r="F597" s="213" t="s">
        <v>190</v>
      </c>
      <c r="G597" s="14"/>
      <c r="H597" s="214">
        <v>845</v>
      </c>
      <c r="I597" s="215"/>
      <c r="J597" s="14"/>
      <c r="K597" s="14"/>
      <c r="L597" s="211"/>
      <c r="M597" s="216"/>
      <c r="N597" s="217"/>
      <c r="O597" s="217"/>
      <c r="P597" s="217"/>
      <c r="Q597" s="217"/>
      <c r="R597" s="217"/>
      <c r="S597" s="217"/>
      <c r="T597" s="218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12" t="s">
        <v>187</v>
      </c>
      <c r="AU597" s="212" t="s">
        <v>87</v>
      </c>
      <c r="AV597" s="14" t="s">
        <v>90</v>
      </c>
      <c r="AW597" s="14" t="s">
        <v>35</v>
      </c>
      <c r="AX597" s="14" t="s">
        <v>8</v>
      </c>
      <c r="AY597" s="212" t="s">
        <v>179</v>
      </c>
    </row>
    <row r="598" s="2" customFormat="1" ht="24" customHeight="1">
      <c r="A598" s="37"/>
      <c r="B598" s="188"/>
      <c r="C598" s="189" t="s">
        <v>1038</v>
      </c>
      <c r="D598" s="189" t="s">
        <v>181</v>
      </c>
      <c r="E598" s="190" t="s">
        <v>1039</v>
      </c>
      <c r="F598" s="191" t="s">
        <v>1040</v>
      </c>
      <c r="G598" s="192" t="s">
        <v>193</v>
      </c>
      <c r="H598" s="193">
        <v>1.1140000000000001</v>
      </c>
      <c r="I598" s="194"/>
      <c r="J598" s="195">
        <f>ROUND(I598*H598,0)</f>
        <v>0</v>
      </c>
      <c r="K598" s="191" t="s">
        <v>185</v>
      </c>
      <c r="L598" s="38"/>
      <c r="M598" s="196" t="s">
        <v>1</v>
      </c>
      <c r="N598" s="197" t="s">
        <v>44</v>
      </c>
      <c r="O598" s="76"/>
      <c r="P598" s="198">
        <f>O598*H598</f>
        <v>0</v>
      </c>
      <c r="Q598" s="198">
        <v>0</v>
      </c>
      <c r="R598" s="198">
        <f>Q598*H598</f>
        <v>0</v>
      </c>
      <c r="S598" s="198">
        <v>0</v>
      </c>
      <c r="T598" s="199">
        <f>S598*H598</f>
        <v>0</v>
      </c>
      <c r="U598" s="37"/>
      <c r="V598" s="37"/>
      <c r="W598" s="37"/>
      <c r="X598" s="37"/>
      <c r="Y598" s="37"/>
      <c r="Z598" s="37"/>
      <c r="AA598" s="37"/>
      <c r="AB598" s="37"/>
      <c r="AC598" s="37"/>
      <c r="AD598" s="37"/>
      <c r="AE598" s="37"/>
      <c r="AR598" s="200" t="s">
        <v>275</v>
      </c>
      <c r="AT598" s="200" t="s">
        <v>181</v>
      </c>
      <c r="AU598" s="200" t="s">
        <v>87</v>
      </c>
      <c r="AY598" s="18" t="s">
        <v>179</v>
      </c>
      <c r="BE598" s="201">
        <f>IF(N598="základní",J598,0)</f>
        <v>0</v>
      </c>
      <c r="BF598" s="201">
        <f>IF(N598="snížená",J598,0)</f>
        <v>0</v>
      </c>
      <c r="BG598" s="201">
        <f>IF(N598="zákl. přenesená",J598,0)</f>
        <v>0</v>
      </c>
      <c r="BH598" s="201">
        <f>IF(N598="sníž. přenesená",J598,0)</f>
        <v>0</v>
      </c>
      <c r="BI598" s="201">
        <f>IF(N598="nulová",J598,0)</f>
        <v>0</v>
      </c>
      <c r="BJ598" s="18" t="s">
        <v>8</v>
      </c>
      <c r="BK598" s="201">
        <f>ROUND(I598*H598,0)</f>
        <v>0</v>
      </c>
      <c r="BL598" s="18" t="s">
        <v>275</v>
      </c>
      <c r="BM598" s="200" t="s">
        <v>1041</v>
      </c>
    </row>
    <row r="599" s="12" customFormat="1" ht="22.8" customHeight="1">
      <c r="A599" s="12"/>
      <c r="B599" s="175"/>
      <c r="C599" s="12"/>
      <c r="D599" s="176" t="s">
        <v>78</v>
      </c>
      <c r="E599" s="186" t="s">
        <v>1042</v>
      </c>
      <c r="F599" s="186" t="s">
        <v>1043</v>
      </c>
      <c r="G599" s="12"/>
      <c r="H599" s="12"/>
      <c r="I599" s="178"/>
      <c r="J599" s="187">
        <f>BK599</f>
        <v>0</v>
      </c>
      <c r="K599" s="12"/>
      <c r="L599" s="175"/>
      <c r="M599" s="180"/>
      <c r="N599" s="181"/>
      <c r="O599" s="181"/>
      <c r="P599" s="182">
        <f>SUM(P600:P606)</f>
        <v>0</v>
      </c>
      <c r="Q599" s="181"/>
      <c r="R599" s="182">
        <f>SUM(R600:R606)</f>
        <v>0.13053200000000001</v>
      </c>
      <c r="S599" s="181"/>
      <c r="T599" s="183">
        <f>SUM(T600:T606)</f>
        <v>0</v>
      </c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R599" s="176" t="s">
        <v>87</v>
      </c>
      <c r="AT599" s="184" t="s">
        <v>78</v>
      </c>
      <c r="AU599" s="184" t="s">
        <v>8</v>
      </c>
      <c r="AY599" s="176" t="s">
        <v>179</v>
      </c>
      <c r="BK599" s="185">
        <f>SUM(BK600:BK606)</f>
        <v>0</v>
      </c>
    </row>
    <row r="600" s="2" customFormat="1" ht="24" customHeight="1">
      <c r="A600" s="37"/>
      <c r="B600" s="188"/>
      <c r="C600" s="189" t="s">
        <v>1044</v>
      </c>
      <c r="D600" s="189" t="s">
        <v>181</v>
      </c>
      <c r="E600" s="190" t="s">
        <v>1045</v>
      </c>
      <c r="F600" s="191" t="s">
        <v>1046</v>
      </c>
      <c r="G600" s="192" t="s">
        <v>214</v>
      </c>
      <c r="H600" s="193">
        <v>148.33199999999999</v>
      </c>
      <c r="I600" s="194"/>
      <c r="J600" s="195">
        <f>ROUND(I600*H600,0)</f>
        <v>0</v>
      </c>
      <c r="K600" s="191" t="s">
        <v>185</v>
      </c>
      <c r="L600" s="38"/>
      <c r="M600" s="196" t="s">
        <v>1</v>
      </c>
      <c r="N600" s="197" t="s">
        <v>44</v>
      </c>
      <c r="O600" s="76"/>
      <c r="P600" s="198">
        <f>O600*H600</f>
        <v>0</v>
      </c>
      <c r="Q600" s="198">
        <v>0</v>
      </c>
      <c r="R600" s="198">
        <f>Q600*H600</f>
        <v>0</v>
      </c>
      <c r="S600" s="198">
        <v>0</v>
      </c>
      <c r="T600" s="199">
        <f>S600*H600</f>
        <v>0</v>
      </c>
      <c r="U600" s="37"/>
      <c r="V600" s="37"/>
      <c r="W600" s="37"/>
      <c r="X600" s="37"/>
      <c r="Y600" s="37"/>
      <c r="Z600" s="37"/>
      <c r="AA600" s="37"/>
      <c r="AB600" s="37"/>
      <c r="AC600" s="37"/>
      <c r="AD600" s="37"/>
      <c r="AE600" s="37"/>
      <c r="AR600" s="200" t="s">
        <v>275</v>
      </c>
      <c r="AT600" s="200" t="s">
        <v>181</v>
      </c>
      <c r="AU600" s="200" t="s">
        <v>87</v>
      </c>
      <c r="AY600" s="18" t="s">
        <v>179</v>
      </c>
      <c r="BE600" s="201">
        <f>IF(N600="základní",J600,0)</f>
        <v>0</v>
      </c>
      <c r="BF600" s="201">
        <f>IF(N600="snížená",J600,0)</f>
        <v>0</v>
      </c>
      <c r="BG600" s="201">
        <f>IF(N600="zákl. přenesená",J600,0)</f>
        <v>0</v>
      </c>
      <c r="BH600" s="201">
        <f>IF(N600="sníž. přenesená",J600,0)</f>
        <v>0</v>
      </c>
      <c r="BI600" s="201">
        <f>IF(N600="nulová",J600,0)</f>
        <v>0</v>
      </c>
      <c r="BJ600" s="18" t="s">
        <v>8</v>
      </c>
      <c r="BK600" s="201">
        <f>ROUND(I600*H600,0)</f>
        <v>0</v>
      </c>
      <c r="BL600" s="18" t="s">
        <v>275</v>
      </c>
      <c r="BM600" s="200" t="s">
        <v>1047</v>
      </c>
    </row>
    <row r="601" s="13" customFormat="1">
      <c r="A601" s="13"/>
      <c r="B601" s="202"/>
      <c r="C601" s="13"/>
      <c r="D601" s="203" t="s">
        <v>187</v>
      </c>
      <c r="E601" s="204" t="s">
        <v>1</v>
      </c>
      <c r="F601" s="205" t="s">
        <v>216</v>
      </c>
      <c r="G601" s="13"/>
      <c r="H601" s="206">
        <v>148.33199999999999</v>
      </c>
      <c r="I601" s="207"/>
      <c r="J601" s="13"/>
      <c r="K601" s="13"/>
      <c r="L601" s="202"/>
      <c r="M601" s="208"/>
      <c r="N601" s="209"/>
      <c r="O601" s="209"/>
      <c r="P601" s="209"/>
      <c r="Q601" s="209"/>
      <c r="R601" s="209"/>
      <c r="S601" s="209"/>
      <c r="T601" s="210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04" t="s">
        <v>187</v>
      </c>
      <c r="AU601" s="204" t="s">
        <v>87</v>
      </c>
      <c r="AV601" s="13" t="s">
        <v>87</v>
      </c>
      <c r="AW601" s="13" t="s">
        <v>35</v>
      </c>
      <c r="AX601" s="13" t="s">
        <v>79</v>
      </c>
      <c r="AY601" s="204" t="s">
        <v>179</v>
      </c>
    </row>
    <row r="602" s="14" customFormat="1">
      <c r="A602" s="14"/>
      <c r="B602" s="211"/>
      <c r="C602" s="14"/>
      <c r="D602" s="203" t="s">
        <v>187</v>
      </c>
      <c r="E602" s="212" t="s">
        <v>1</v>
      </c>
      <c r="F602" s="213" t="s">
        <v>207</v>
      </c>
      <c r="G602" s="14"/>
      <c r="H602" s="214">
        <v>148.33199999999999</v>
      </c>
      <c r="I602" s="215"/>
      <c r="J602" s="14"/>
      <c r="K602" s="14"/>
      <c r="L602" s="211"/>
      <c r="M602" s="216"/>
      <c r="N602" s="217"/>
      <c r="O602" s="217"/>
      <c r="P602" s="217"/>
      <c r="Q602" s="217"/>
      <c r="R602" s="217"/>
      <c r="S602" s="217"/>
      <c r="T602" s="218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12" t="s">
        <v>187</v>
      </c>
      <c r="AU602" s="212" t="s">
        <v>87</v>
      </c>
      <c r="AV602" s="14" t="s">
        <v>90</v>
      </c>
      <c r="AW602" s="14" t="s">
        <v>35</v>
      </c>
      <c r="AX602" s="14" t="s">
        <v>8</v>
      </c>
      <c r="AY602" s="212" t="s">
        <v>179</v>
      </c>
    </row>
    <row r="603" s="2" customFormat="1" ht="24" customHeight="1">
      <c r="A603" s="37"/>
      <c r="B603" s="188"/>
      <c r="C603" s="227" t="s">
        <v>1048</v>
      </c>
      <c r="D603" s="227" t="s">
        <v>246</v>
      </c>
      <c r="E603" s="228" t="s">
        <v>1049</v>
      </c>
      <c r="F603" s="229" t="s">
        <v>1050</v>
      </c>
      <c r="G603" s="230" t="s">
        <v>214</v>
      </c>
      <c r="H603" s="231">
        <v>163.16499999999999</v>
      </c>
      <c r="I603" s="232"/>
      <c r="J603" s="233">
        <f>ROUND(I603*H603,0)</f>
        <v>0</v>
      </c>
      <c r="K603" s="229" t="s">
        <v>185</v>
      </c>
      <c r="L603" s="234"/>
      <c r="M603" s="235" t="s">
        <v>1</v>
      </c>
      <c r="N603" s="236" t="s">
        <v>44</v>
      </c>
      <c r="O603" s="76"/>
      <c r="P603" s="198">
        <f>O603*H603</f>
        <v>0</v>
      </c>
      <c r="Q603" s="198">
        <v>0.00080000000000000004</v>
      </c>
      <c r="R603" s="198">
        <f>Q603*H603</f>
        <v>0.13053200000000001</v>
      </c>
      <c r="S603" s="198">
        <v>0</v>
      </c>
      <c r="T603" s="199">
        <f>S603*H603</f>
        <v>0</v>
      </c>
      <c r="U603" s="37"/>
      <c r="V603" s="37"/>
      <c r="W603" s="37"/>
      <c r="X603" s="37"/>
      <c r="Y603" s="37"/>
      <c r="Z603" s="37"/>
      <c r="AA603" s="37"/>
      <c r="AB603" s="37"/>
      <c r="AC603" s="37"/>
      <c r="AD603" s="37"/>
      <c r="AE603" s="37"/>
      <c r="AR603" s="200" t="s">
        <v>354</v>
      </c>
      <c r="AT603" s="200" t="s">
        <v>246</v>
      </c>
      <c r="AU603" s="200" t="s">
        <v>87</v>
      </c>
      <c r="AY603" s="18" t="s">
        <v>179</v>
      </c>
      <c r="BE603" s="201">
        <f>IF(N603="základní",J603,0)</f>
        <v>0</v>
      </c>
      <c r="BF603" s="201">
        <f>IF(N603="snížená",J603,0)</f>
        <v>0</v>
      </c>
      <c r="BG603" s="201">
        <f>IF(N603="zákl. přenesená",J603,0)</f>
        <v>0</v>
      </c>
      <c r="BH603" s="201">
        <f>IF(N603="sníž. přenesená",J603,0)</f>
        <v>0</v>
      </c>
      <c r="BI603" s="201">
        <f>IF(N603="nulová",J603,0)</f>
        <v>0</v>
      </c>
      <c r="BJ603" s="18" t="s">
        <v>8</v>
      </c>
      <c r="BK603" s="201">
        <f>ROUND(I603*H603,0)</f>
        <v>0</v>
      </c>
      <c r="BL603" s="18" t="s">
        <v>275</v>
      </c>
      <c r="BM603" s="200" t="s">
        <v>1051</v>
      </c>
    </row>
    <row r="604" s="13" customFormat="1">
      <c r="A604" s="13"/>
      <c r="B604" s="202"/>
      <c r="C604" s="13"/>
      <c r="D604" s="203" t="s">
        <v>187</v>
      </c>
      <c r="E604" s="204" t="s">
        <v>1</v>
      </c>
      <c r="F604" s="205" t="s">
        <v>1052</v>
      </c>
      <c r="G604" s="13"/>
      <c r="H604" s="206">
        <v>163.16499999999999</v>
      </c>
      <c r="I604" s="207"/>
      <c r="J604" s="13"/>
      <c r="K604" s="13"/>
      <c r="L604" s="202"/>
      <c r="M604" s="208"/>
      <c r="N604" s="209"/>
      <c r="O604" s="209"/>
      <c r="P604" s="209"/>
      <c r="Q604" s="209"/>
      <c r="R604" s="209"/>
      <c r="S604" s="209"/>
      <c r="T604" s="210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04" t="s">
        <v>187</v>
      </c>
      <c r="AU604" s="204" t="s">
        <v>87</v>
      </c>
      <c r="AV604" s="13" t="s">
        <v>87</v>
      </c>
      <c r="AW604" s="13" t="s">
        <v>35</v>
      </c>
      <c r="AX604" s="13" t="s">
        <v>79</v>
      </c>
      <c r="AY604" s="204" t="s">
        <v>179</v>
      </c>
    </row>
    <row r="605" s="14" customFormat="1">
      <c r="A605" s="14"/>
      <c r="B605" s="211"/>
      <c r="C605" s="14"/>
      <c r="D605" s="203" t="s">
        <v>187</v>
      </c>
      <c r="E605" s="212" t="s">
        <v>1</v>
      </c>
      <c r="F605" s="213" t="s">
        <v>207</v>
      </c>
      <c r="G605" s="14"/>
      <c r="H605" s="214">
        <v>163.16499999999999</v>
      </c>
      <c r="I605" s="215"/>
      <c r="J605" s="14"/>
      <c r="K605" s="14"/>
      <c r="L605" s="211"/>
      <c r="M605" s="216"/>
      <c r="N605" s="217"/>
      <c r="O605" s="217"/>
      <c r="P605" s="217"/>
      <c r="Q605" s="217"/>
      <c r="R605" s="217"/>
      <c r="S605" s="217"/>
      <c r="T605" s="218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12" t="s">
        <v>187</v>
      </c>
      <c r="AU605" s="212" t="s">
        <v>87</v>
      </c>
      <c r="AV605" s="14" t="s">
        <v>90</v>
      </c>
      <c r="AW605" s="14" t="s">
        <v>35</v>
      </c>
      <c r="AX605" s="14" t="s">
        <v>8</v>
      </c>
      <c r="AY605" s="212" t="s">
        <v>179</v>
      </c>
    </row>
    <row r="606" s="2" customFormat="1" ht="24" customHeight="1">
      <c r="A606" s="37"/>
      <c r="B606" s="188"/>
      <c r="C606" s="189" t="s">
        <v>1053</v>
      </c>
      <c r="D606" s="189" t="s">
        <v>181</v>
      </c>
      <c r="E606" s="190" t="s">
        <v>1054</v>
      </c>
      <c r="F606" s="191" t="s">
        <v>1055</v>
      </c>
      <c r="G606" s="192" t="s">
        <v>193</v>
      </c>
      <c r="H606" s="193">
        <v>0.13100000000000001</v>
      </c>
      <c r="I606" s="194"/>
      <c r="J606" s="195">
        <f>ROUND(I606*H606,0)</f>
        <v>0</v>
      </c>
      <c r="K606" s="191" t="s">
        <v>185</v>
      </c>
      <c r="L606" s="38"/>
      <c r="M606" s="196" t="s">
        <v>1</v>
      </c>
      <c r="N606" s="197" t="s">
        <v>44</v>
      </c>
      <c r="O606" s="76"/>
      <c r="P606" s="198">
        <f>O606*H606</f>
        <v>0</v>
      </c>
      <c r="Q606" s="198">
        <v>0</v>
      </c>
      <c r="R606" s="198">
        <f>Q606*H606</f>
        <v>0</v>
      </c>
      <c r="S606" s="198">
        <v>0</v>
      </c>
      <c r="T606" s="199">
        <f>S606*H606</f>
        <v>0</v>
      </c>
      <c r="U606" s="37"/>
      <c r="V606" s="37"/>
      <c r="W606" s="37"/>
      <c r="X606" s="37"/>
      <c r="Y606" s="37"/>
      <c r="Z606" s="37"/>
      <c r="AA606" s="37"/>
      <c r="AB606" s="37"/>
      <c r="AC606" s="37"/>
      <c r="AD606" s="37"/>
      <c r="AE606" s="37"/>
      <c r="AR606" s="200" t="s">
        <v>275</v>
      </c>
      <c r="AT606" s="200" t="s">
        <v>181</v>
      </c>
      <c r="AU606" s="200" t="s">
        <v>87</v>
      </c>
      <c r="AY606" s="18" t="s">
        <v>179</v>
      </c>
      <c r="BE606" s="201">
        <f>IF(N606="základní",J606,0)</f>
        <v>0</v>
      </c>
      <c r="BF606" s="201">
        <f>IF(N606="snížená",J606,0)</f>
        <v>0</v>
      </c>
      <c r="BG606" s="201">
        <f>IF(N606="zákl. přenesená",J606,0)</f>
        <v>0</v>
      </c>
      <c r="BH606" s="201">
        <f>IF(N606="sníž. přenesená",J606,0)</f>
        <v>0</v>
      </c>
      <c r="BI606" s="201">
        <f>IF(N606="nulová",J606,0)</f>
        <v>0</v>
      </c>
      <c r="BJ606" s="18" t="s">
        <v>8</v>
      </c>
      <c r="BK606" s="201">
        <f>ROUND(I606*H606,0)</f>
        <v>0</v>
      </c>
      <c r="BL606" s="18" t="s">
        <v>275</v>
      </c>
      <c r="BM606" s="200" t="s">
        <v>1056</v>
      </c>
    </row>
    <row r="607" s="12" customFormat="1" ht="22.8" customHeight="1">
      <c r="A607" s="12"/>
      <c r="B607" s="175"/>
      <c r="C607" s="12"/>
      <c r="D607" s="176" t="s">
        <v>78</v>
      </c>
      <c r="E607" s="186" t="s">
        <v>1057</v>
      </c>
      <c r="F607" s="186" t="s">
        <v>1058</v>
      </c>
      <c r="G607" s="12"/>
      <c r="H607" s="12"/>
      <c r="I607" s="178"/>
      <c r="J607" s="187">
        <f>BK607</f>
        <v>0</v>
      </c>
      <c r="K607" s="12"/>
      <c r="L607" s="175"/>
      <c r="M607" s="180"/>
      <c r="N607" s="181"/>
      <c r="O607" s="181"/>
      <c r="P607" s="182">
        <f>SUM(P608:P626)</f>
        <v>0</v>
      </c>
      <c r="Q607" s="181"/>
      <c r="R607" s="182">
        <f>SUM(R608:R626)</f>
        <v>1.2867568984</v>
      </c>
      <c r="S607" s="181"/>
      <c r="T607" s="183">
        <f>SUM(T608:T626)</f>
        <v>0</v>
      </c>
      <c r="U607" s="1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  <c r="AR607" s="176" t="s">
        <v>87</v>
      </c>
      <c r="AT607" s="184" t="s">
        <v>78</v>
      </c>
      <c r="AU607" s="184" t="s">
        <v>8</v>
      </c>
      <c r="AY607" s="176" t="s">
        <v>179</v>
      </c>
      <c r="BK607" s="185">
        <f>SUM(BK608:BK626)</f>
        <v>0</v>
      </c>
    </row>
    <row r="608" s="2" customFormat="1" ht="24" customHeight="1">
      <c r="A608" s="37"/>
      <c r="B608" s="188"/>
      <c r="C608" s="189" t="s">
        <v>1059</v>
      </c>
      <c r="D608" s="189" t="s">
        <v>181</v>
      </c>
      <c r="E608" s="190" t="s">
        <v>1060</v>
      </c>
      <c r="F608" s="191" t="s">
        <v>1061</v>
      </c>
      <c r="G608" s="192" t="s">
        <v>214</v>
      </c>
      <c r="H608" s="193">
        <v>165.32499999999999</v>
      </c>
      <c r="I608" s="194"/>
      <c r="J608" s="195">
        <f>ROUND(I608*H608,0)</f>
        <v>0</v>
      </c>
      <c r="K608" s="191" t="s">
        <v>185</v>
      </c>
      <c r="L608" s="38"/>
      <c r="M608" s="196" t="s">
        <v>1</v>
      </c>
      <c r="N608" s="197" t="s">
        <v>44</v>
      </c>
      <c r="O608" s="76"/>
      <c r="P608" s="198">
        <f>O608*H608</f>
        <v>0</v>
      </c>
      <c r="Q608" s="198">
        <v>3.3000000000000003E-05</v>
      </c>
      <c r="R608" s="198">
        <f>Q608*H608</f>
        <v>0.0054557249999999998</v>
      </c>
      <c r="S608" s="198">
        <v>0</v>
      </c>
      <c r="T608" s="199">
        <f>S608*H608</f>
        <v>0</v>
      </c>
      <c r="U608" s="37"/>
      <c r="V608" s="37"/>
      <c r="W608" s="37"/>
      <c r="X608" s="37"/>
      <c r="Y608" s="37"/>
      <c r="Z608" s="37"/>
      <c r="AA608" s="37"/>
      <c r="AB608" s="37"/>
      <c r="AC608" s="37"/>
      <c r="AD608" s="37"/>
      <c r="AE608" s="37"/>
      <c r="AR608" s="200" t="s">
        <v>275</v>
      </c>
      <c r="AT608" s="200" t="s">
        <v>181</v>
      </c>
      <c r="AU608" s="200" t="s">
        <v>87</v>
      </c>
      <c r="AY608" s="18" t="s">
        <v>179</v>
      </c>
      <c r="BE608" s="201">
        <f>IF(N608="základní",J608,0)</f>
        <v>0</v>
      </c>
      <c r="BF608" s="201">
        <f>IF(N608="snížená",J608,0)</f>
        <v>0</v>
      </c>
      <c r="BG608" s="201">
        <f>IF(N608="zákl. přenesená",J608,0)</f>
        <v>0</v>
      </c>
      <c r="BH608" s="201">
        <f>IF(N608="sníž. přenesená",J608,0)</f>
        <v>0</v>
      </c>
      <c r="BI608" s="201">
        <f>IF(N608="nulová",J608,0)</f>
        <v>0</v>
      </c>
      <c r="BJ608" s="18" t="s">
        <v>8</v>
      </c>
      <c r="BK608" s="201">
        <f>ROUND(I608*H608,0)</f>
        <v>0</v>
      </c>
      <c r="BL608" s="18" t="s">
        <v>275</v>
      </c>
      <c r="BM608" s="200" t="s">
        <v>1062</v>
      </c>
    </row>
    <row r="609" s="13" customFormat="1">
      <c r="A609" s="13"/>
      <c r="B609" s="202"/>
      <c r="C609" s="13"/>
      <c r="D609" s="203" t="s">
        <v>187</v>
      </c>
      <c r="E609" s="204" t="s">
        <v>1</v>
      </c>
      <c r="F609" s="205" t="s">
        <v>1063</v>
      </c>
      <c r="G609" s="13"/>
      <c r="H609" s="206">
        <v>142.48500000000001</v>
      </c>
      <c r="I609" s="207"/>
      <c r="J609" s="13"/>
      <c r="K609" s="13"/>
      <c r="L609" s="202"/>
      <c r="M609" s="208"/>
      <c r="N609" s="209"/>
      <c r="O609" s="209"/>
      <c r="P609" s="209"/>
      <c r="Q609" s="209"/>
      <c r="R609" s="209"/>
      <c r="S609" s="209"/>
      <c r="T609" s="210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04" t="s">
        <v>187</v>
      </c>
      <c r="AU609" s="204" t="s">
        <v>87</v>
      </c>
      <c r="AV609" s="13" t="s">
        <v>87</v>
      </c>
      <c r="AW609" s="13" t="s">
        <v>35</v>
      </c>
      <c r="AX609" s="13" t="s">
        <v>79</v>
      </c>
      <c r="AY609" s="204" t="s">
        <v>179</v>
      </c>
    </row>
    <row r="610" s="13" customFormat="1">
      <c r="A610" s="13"/>
      <c r="B610" s="202"/>
      <c r="C610" s="13"/>
      <c r="D610" s="203" t="s">
        <v>187</v>
      </c>
      <c r="E610" s="204" t="s">
        <v>1</v>
      </c>
      <c r="F610" s="205" t="s">
        <v>1064</v>
      </c>
      <c r="G610" s="13"/>
      <c r="H610" s="206">
        <v>16.792000000000002</v>
      </c>
      <c r="I610" s="207"/>
      <c r="J610" s="13"/>
      <c r="K610" s="13"/>
      <c r="L610" s="202"/>
      <c r="M610" s="208"/>
      <c r="N610" s="209"/>
      <c r="O610" s="209"/>
      <c r="P610" s="209"/>
      <c r="Q610" s="209"/>
      <c r="R610" s="209"/>
      <c r="S610" s="209"/>
      <c r="T610" s="210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04" t="s">
        <v>187</v>
      </c>
      <c r="AU610" s="204" t="s">
        <v>87</v>
      </c>
      <c r="AV610" s="13" t="s">
        <v>87</v>
      </c>
      <c r="AW610" s="13" t="s">
        <v>35</v>
      </c>
      <c r="AX610" s="13" t="s">
        <v>79</v>
      </c>
      <c r="AY610" s="204" t="s">
        <v>179</v>
      </c>
    </row>
    <row r="611" s="13" customFormat="1">
      <c r="A611" s="13"/>
      <c r="B611" s="202"/>
      <c r="C611" s="13"/>
      <c r="D611" s="203" t="s">
        <v>187</v>
      </c>
      <c r="E611" s="204" t="s">
        <v>1</v>
      </c>
      <c r="F611" s="205" t="s">
        <v>1065</v>
      </c>
      <c r="G611" s="13"/>
      <c r="H611" s="206">
        <v>6.048</v>
      </c>
      <c r="I611" s="207"/>
      <c r="J611" s="13"/>
      <c r="K611" s="13"/>
      <c r="L611" s="202"/>
      <c r="M611" s="208"/>
      <c r="N611" s="209"/>
      <c r="O611" s="209"/>
      <c r="P611" s="209"/>
      <c r="Q611" s="209"/>
      <c r="R611" s="209"/>
      <c r="S611" s="209"/>
      <c r="T611" s="210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04" t="s">
        <v>187</v>
      </c>
      <c r="AU611" s="204" t="s">
        <v>87</v>
      </c>
      <c r="AV611" s="13" t="s">
        <v>87</v>
      </c>
      <c r="AW611" s="13" t="s">
        <v>35</v>
      </c>
      <c r="AX611" s="13" t="s">
        <v>79</v>
      </c>
      <c r="AY611" s="204" t="s">
        <v>179</v>
      </c>
    </row>
    <row r="612" s="14" customFormat="1">
      <c r="A612" s="14"/>
      <c r="B612" s="211"/>
      <c r="C612" s="14"/>
      <c r="D612" s="203" t="s">
        <v>187</v>
      </c>
      <c r="E612" s="212" t="s">
        <v>126</v>
      </c>
      <c r="F612" s="213" t="s">
        <v>190</v>
      </c>
      <c r="G612" s="14"/>
      <c r="H612" s="214">
        <v>165.32499999999999</v>
      </c>
      <c r="I612" s="215"/>
      <c r="J612" s="14"/>
      <c r="K612" s="14"/>
      <c r="L612" s="211"/>
      <c r="M612" s="216"/>
      <c r="N612" s="217"/>
      <c r="O612" s="217"/>
      <c r="P612" s="217"/>
      <c r="Q612" s="217"/>
      <c r="R612" s="217"/>
      <c r="S612" s="217"/>
      <c r="T612" s="218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12" t="s">
        <v>187</v>
      </c>
      <c r="AU612" s="212" t="s">
        <v>87</v>
      </c>
      <c r="AV612" s="14" t="s">
        <v>90</v>
      </c>
      <c r="AW612" s="14" t="s">
        <v>35</v>
      </c>
      <c r="AX612" s="14" t="s">
        <v>8</v>
      </c>
      <c r="AY612" s="212" t="s">
        <v>179</v>
      </c>
    </row>
    <row r="613" s="2" customFormat="1" ht="24" customHeight="1">
      <c r="A613" s="37"/>
      <c r="B613" s="188"/>
      <c r="C613" s="189" t="s">
        <v>1066</v>
      </c>
      <c r="D613" s="189" t="s">
        <v>181</v>
      </c>
      <c r="E613" s="190" t="s">
        <v>1067</v>
      </c>
      <c r="F613" s="191" t="s">
        <v>1068</v>
      </c>
      <c r="G613" s="192" t="s">
        <v>214</v>
      </c>
      <c r="H613" s="193">
        <v>165.32499999999999</v>
      </c>
      <c r="I613" s="194"/>
      <c r="J613" s="195">
        <f>ROUND(I613*H613,0)</f>
        <v>0</v>
      </c>
      <c r="K613" s="191" t="s">
        <v>185</v>
      </c>
      <c r="L613" s="38"/>
      <c r="M613" s="196" t="s">
        <v>1</v>
      </c>
      <c r="N613" s="197" t="s">
        <v>44</v>
      </c>
      <c r="O613" s="76"/>
      <c r="P613" s="198">
        <f>O613*H613</f>
        <v>0</v>
      </c>
      <c r="Q613" s="198">
        <v>0.0045450000000000004</v>
      </c>
      <c r="R613" s="198">
        <f>Q613*H613</f>
        <v>0.75140212500000003</v>
      </c>
      <c r="S613" s="198">
        <v>0</v>
      </c>
      <c r="T613" s="199">
        <f>S613*H613</f>
        <v>0</v>
      </c>
      <c r="U613" s="37"/>
      <c r="V613" s="37"/>
      <c r="W613" s="37"/>
      <c r="X613" s="37"/>
      <c r="Y613" s="37"/>
      <c r="Z613" s="37"/>
      <c r="AA613" s="37"/>
      <c r="AB613" s="37"/>
      <c r="AC613" s="37"/>
      <c r="AD613" s="37"/>
      <c r="AE613" s="37"/>
      <c r="AR613" s="200" t="s">
        <v>275</v>
      </c>
      <c r="AT613" s="200" t="s">
        <v>181</v>
      </c>
      <c r="AU613" s="200" t="s">
        <v>87</v>
      </c>
      <c r="AY613" s="18" t="s">
        <v>179</v>
      </c>
      <c r="BE613" s="201">
        <f>IF(N613="základní",J613,0)</f>
        <v>0</v>
      </c>
      <c r="BF613" s="201">
        <f>IF(N613="snížená",J613,0)</f>
        <v>0</v>
      </c>
      <c r="BG613" s="201">
        <f>IF(N613="zákl. přenesená",J613,0)</f>
        <v>0</v>
      </c>
      <c r="BH613" s="201">
        <f>IF(N613="sníž. přenesená",J613,0)</f>
        <v>0</v>
      </c>
      <c r="BI613" s="201">
        <f>IF(N613="nulová",J613,0)</f>
        <v>0</v>
      </c>
      <c r="BJ613" s="18" t="s">
        <v>8</v>
      </c>
      <c r="BK613" s="201">
        <f>ROUND(I613*H613,0)</f>
        <v>0</v>
      </c>
      <c r="BL613" s="18" t="s">
        <v>275</v>
      </c>
      <c r="BM613" s="200" t="s">
        <v>1069</v>
      </c>
    </row>
    <row r="614" s="13" customFormat="1">
      <c r="A614" s="13"/>
      <c r="B614" s="202"/>
      <c r="C614" s="13"/>
      <c r="D614" s="203" t="s">
        <v>187</v>
      </c>
      <c r="E614" s="204" t="s">
        <v>1</v>
      </c>
      <c r="F614" s="205" t="s">
        <v>126</v>
      </c>
      <c r="G614" s="13"/>
      <c r="H614" s="206">
        <v>165.32499999999999</v>
      </c>
      <c r="I614" s="207"/>
      <c r="J614" s="13"/>
      <c r="K614" s="13"/>
      <c r="L614" s="202"/>
      <c r="M614" s="208"/>
      <c r="N614" s="209"/>
      <c r="O614" s="209"/>
      <c r="P614" s="209"/>
      <c r="Q614" s="209"/>
      <c r="R614" s="209"/>
      <c r="S614" s="209"/>
      <c r="T614" s="210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04" t="s">
        <v>187</v>
      </c>
      <c r="AU614" s="204" t="s">
        <v>87</v>
      </c>
      <c r="AV614" s="13" t="s">
        <v>87</v>
      </c>
      <c r="AW614" s="13" t="s">
        <v>35</v>
      </c>
      <c r="AX614" s="13" t="s">
        <v>8</v>
      </c>
      <c r="AY614" s="204" t="s">
        <v>179</v>
      </c>
    </row>
    <row r="615" s="2" customFormat="1" ht="16.5" customHeight="1">
      <c r="A615" s="37"/>
      <c r="B615" s="188"/>
      <c r="C615" s="189" t="s">
        <v>1070</v>
      </c>
      <c r="D615" s="189" t="s">
        <v>181</v>
      </c>
      <c r="E615" s="190" t="s">
        <v>1071</v>
      </c>
      <c r="F615" s="191" t="s">
        <v>1072</v>
      </c>
      <c r="G615" s="192" t="s">
        <v>214</v>
      </c>
      <c r="H615" s="193">
        <v>165.32499999999999</v>
      </c>
      <c r="I615" s="194"/>
      <c r="J615" s="195">
        <f>ROUND(I615*H615,0)</f>
        <v>0</v>
      </c>
      <c r="K615" s="191" t="s">
        <v>185</v>
      </c>
      <c r="L615" s="38"/>
      <c r="M615" s="196" t="s">
        <v>1</v>
      </c>
      <c r="N615" s="197" t="s">
        <v>44</v>
      </c>
      <c r="O615" s="76"/>
      <c r="P615" s="198">
        <f>O615*H615</f>
        <v>0</v>
      </c>
      <c r="Q615" s="198">
        <v>0.00029999999999999997</v>
      </c>
      <c r="R615" s="198">
        <f>Q615*H615</f>
        <v>0.049597499999999989</v>
      </c>
      <c r="S615" s="198">
        <v>0</v>
      </c>
      <c r="T615" s="199">
        <f>S615*H615</f>
        <v>0</v>
      </c>
      <c r="U615" s="37"/>
      <c r="V615" s="37"/>
      <c r="W615" s="37"/>
      <c r="X615" s="37"/>
      <c r="Y615" s="37"/>
      <c r="Z615" s="37"/>
      <c r="AA615" s="37"/>
      <c r="AB615" s="37"/>
      <c r="AC615" s="37"/>
      <c r="AD615" s="37"/>
      <c r="AE615" s="37"/>
      <c r="AR615" s="200" t="s">
        <v>275</v>
      </c>
      <c r="AT615" s="200" t="s">
        <v>181</v>
      </c>
      <c r="AU615" s="200" t="s">
        <v>87</v>
      </c>
      <c r="AY615" s="18" t="s">
        <v>179</v>
      </c>
      <c r="BE615" s="201">
        <f>IF(N615="základní",J615,0)</f>
        <v>0</v>
      </c>
      <c r="BF615" s="201">
        <f>IF(N615="snížená",J615,0)</f>
        <v>0</v>
      </c>
      <c r="BG615" s="201">
        <f>IF(N615="zákl. přenesená",J615,0)</f>
        <v>0</v>
      </c>
      <c r="BH615" s="201">
        <f>IF(N615="sníž. přenesená",J615,0)</f>
        <v>0</v>
      </c>
      <c r="BI615" s="201">
        <f>IF(N615="nulová",J615,0)</f>
        <v>0</v>
      </c>
      <c r="BJ615" s="18" t="s">
        <v>8</v>
      </c>
      <c r="BK615" s="201">
        <f>ROUND(I615*H615,0)</f>
        <v>0</v>
      </c>
      <c r="BL615" s="18" t="s">
        <v>275</v>
      </c>
      <c r="BM615" s="200" t="s">
        <v>1073</v>
      </c>
    </row>
    <row r="616" s="13" customFormat="1">
      <c r="A616" s="13"/>
      <c r="B616" s="202"/>
      <c r="C616" s="13"/>
      <c r="D616" s="203" t="s">
        <v>187</v>
      </c>
      <c r="E616" s="204" t="s">
        <v>1</v>
      </c>
      <c r="F616" s="205" t="s">
        <v>126</v>
      </c>
      <c r="G616" s="13"/>
      <c r="H616" s="206">
        <v>165.32499999999999</v>
      </c>
      <c r="I616" s="207"/>
      <c r="J616" s="13"/>
      <c r="K616" s="13"/>
      <c r="L616" s="202"/>
      <c r="M616" s="208"/>
      <c r="N616" s="209"/>
      <c r="O616" s="209"/>
      <c r="P616" s="209"/>
      <c r="Q616" s="209"/>
      <c r="R616" s="209"/>
      <c r="S616" s="209"/>
      <c r="T616" s="210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04" t="s">
        <v>187</v>
      </c>
      <c r="AU616" s="204" t="s">
        <v>87</v>
      </c>
      <c r="AV616" s="13" t="s">
        <v>87</v>
      </c>
      <c r="AW616" s="13" t="s">
        <v>35</v>
      </c>
      <c r="AX616" s="13" t="s">
        <v>8</v>
      </c>
      <c r="AY616" s="204" t="s">
        <v>179</v>
      </c>
    </row>
    <row r="617" s="2" customFormat="1" ht="24" customHeight="1">
      <c r="A617" s="37"/>
      <c r="B617" s="188"/>
      <c r="C617" s="227" t="s">
        <v>1074</v>
      </c>
      <c r="D617" s="227" t="s">
        <v>246</v>
      </c>
      <c r="E617" s="228" t="s">
        <v>1075</v>
      </c>
      <c r="F617" s="229" t="s">
        <v>1076</v>
      </c>
      <c r="G617" s="230" t="s">
        <v>214</v>
      </c>
      <c r="H617" s="231">
        <v>181.858</v>
      </c>
      <c r="I617" s="232"/>
      <c r="J617" s="233">
        <f>ROUND(I617*H617,0)</f>
        <v>0</v>
      </c>
      <c r="K617" s="229" t="s">
        <v>185</v>
      </c>
      <c r="L617" s="234"/>
      <c r="M617" s="235" t="s">
        <v>1</v>
      </c>
      <c r="N617" s="236" t="s">
        <v>44</v>
      </c>
      <c r="O617" s="76"/>
      <c r="P617" s="198">
        <f>O617*H617</f>
        <v>0</v>
      </c>
      <c r="Q617" s="198">
        <v>0.0023999999999999998</v>
      </c>
      <c r="R617" s="198">
        <f>Q617*H617</f>
        <v>0.43645919999999999</v>
      </c>
      <c r="S617" s="198">
        <v>0</v>
      </c>
      <c r="T617" s="199">
        <f>S617*H617</f>
        <v>0</v>
      </c>
      <c r="U617" s="37"/>
      <c r="V617" s="37"/>
      <c r="W617" s="37"/>
      <c r="X617" s="37"/>
      <c r="Y617" s="37"/>
      <c r="Z617" s="37"/>
      <c r="AA617" s="37"/>
      <c r="AB617" s="37"/>
      <c r="AC617" s="37"/>
      <c r="AD617" s="37"/>
      <c r="AE617" s="37"/>
      <c r="AR617" s="200" t="s">
        <v>354</v>
      </c>
      <c r="AT617" s="200" t="s">
        <v>246</v>
      </c>
      <c r="AU617" s="200" t="s">
        <v>87</v>
      </c>
      <c r="AY617" s="18" t="s">
        <v>179</v>
      </c>
      <c r="BE617" s="201">
        <f>IF(N617="základní",J617,0)</f>
        <v>0</v>
      </c>
      <c r="BF617" s="201">
        <f>IF(N617="snížená",J617,0)</f>
        <v>0</v>
      </c>
      <c r="BG617" s="201">
        <f>IF(N617="zákl. přenesená",J617,0)</f>
        <v>0</v>
      </c>
      <c r="BH617" s="201">
        <f>IF(N617="sníž. přenesená",J617,0)</f>
        <v>0</v>
      </c>
      <c r="BI617" s="201">
        <f>IF(N617="nulová",J617,0)</f>
        <v>0</v>
      </c>
      <c r="BJ617" s="18" t="s">
        <v>8</v>
      </c>
      <c r="BK617" s="201">
        <f>ROUND(I617*H617,0)</f>
        <v>0</v>
      </c>
      <c r="BL617" s="18" t="s">
        <v>275</v>
      </c>
      <c r="BM617" s="200" t="s">
        <v>1077</v>
      </c>
    </row>
    <row r="618" s="13" customFormat="1">
      <c r="A618" s="13"/>
      <c r="B618" s="202"/>
      <c r="C618" s="13"/>
      <c r="D618" s="203" t="s">
        <v>187</v>
      </c>
      <c r="E618" s="204" t="s">
        <v>1</v>
      </c>
      <c r="F618" s="205" t="s">
        <v>1078</v>
      </c>
      <c r="G618" s="13"/>
      <c r="H618" s="206">
        <v>181.858</v>
      </c>
      <c r="I618" s="207"/>
      <c r="J618" s="13"/>
      <c r="K618" s="13"/>
      <c r="L618" s="202"/>
      <c r="M618" s="208"/>
      <c r="N618" s="209"/>
      <c r="O618" s="209"/>
      <c r="P618" s="209"/>
      <c r="Q618" s="209"/>
      <c r="R618" s="209"/>
      <c r="S618" s="209"/>
      <c r="T618" s="210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04" t="s">
        <v>187</v>
      </c>
      <c r="AU618" s="204" t="s">
        <v>87</v>
      </c>
      <c r="AV618" s="13" t="s">
        <v>87</v>
      </c>
      <c r="AW618" s="13" t="s">
        <v>35</v>
      </c>
      <c r="AX618" s="13" t="s">
        <v>8</v>
      </c>
      <c r="AY618" s="204" t="s">
        <v>179</v>
      </c>
    </row>
    <row r="619" s="2" customFormat="1" ht="16.5" customHeight="1">
      <c r="A619" s="37"/>
      <c r="B619" s="188"/>
      <c r="C619" s="189" t="s">
        <v>1079</v>
      </c>
      <c r="D619" s="189" t="s">
        <v>181</v>
      </c>
      <c r="E619" s="190" t="s">
        <v>1080</v>
      </c>
      <c r="F619" s="191" t="s">
        <v>1081</v>
      </c>
      <c r="G619" s="192" t="s">
        <v>347</v>
      </c>
      <c r="H619" s="193">
        <v>114.64</v>
      </c>
      <c r="I619" s="194"/>
      <c r="J619" s="195">
        <f>ROUND(I619*H619,0)</f>
        <v>0</v>
      </c>
      <c r="K619" s="191" t="s">
        <v>185</v>
      </c>
      <c r="L619" s="38"/>
      <c r="M619" s="196" t="s">
        <v>1</v>
      </c>
      <c r="N619" s="197" t="s">
        <v>44</v>
      </c>
      <c r="O619" s="76"/>
      <c r="P619" s="198">
        <f>O619*H619</f>
        <v>0</v>
      </c>
      <c r="Q619" s="198">
        <v>1.4935E-05</v>
      </c>
      <c r="R619" s="198">
        <f>Q619*H619</f>
        <v>0.0017121484000000001</v>
      </c>
      <c r="S619" s="198">
        <v>0</v>
      </c>
      <c r="T619" s="199">
        <f>S619*H619</f>
        <v>0</v>
      </c>
      <c r="U619" s="37"/>
      <c r="V619" s="37"/>
      <c r="W619" s="37"/>
      <c r="X619" s="37"/>
      <c r="Y619" s="37"/>
      <c r="Z619" s="37"/>
      <c r="AA619" s="37"/>
      <c r="AB619" s="37"/>
      <c r="AC619" s="37"/>
      <c r="AD619" s="37"/>
      <c r="AE619" s="37"/>
      <c r="AR619" s="200" t="s">
        <v>275</v>
      </c>
      <c r="AT619" s="200" t="s">
        <v>181</v>
      </c>
      <c r="AU619" s="200" t="s">
        <v>87</v>
      </c>
      <c r="AY619" s="18" t="s">
        <v>179</v>
      </c>
      <c r="BE619" s="201">
        <f>IF(N619="základní",J619,0)</f>
        <v>0</v>
      </c>
      <c r="BF619" s="201">
        <f>IF(N619="snížená",J619,0)</f>
        <v>0</v>
      </c>
      <c r="BG619" s="201">
        <f>IF(N619="zákl. přenesená",J619,0)</f>
        <v>0</v>
      </c>
      <c r="BH619" s="201">
        <f>IF(N619="sníž. přenesená",J619,0)</f>
        <v>0</v>
      </c>
      <c r="BI619" s="201">
        <f>IF(N619="nulová",J619,0)</f>
        <v>0</v>
      </c>
      <c r="BJ619" s="18" t="s">
        <v>8</v>
      </c>
      <c r="BK619" s="201">
        <f>ROUND(I619*H619,0)</f>
        <v>0</v>
      </c>
      <c r="BL619" s="18" t="s">
        <v>275</v>
      </c>
      <c r="BM619" s="200" t="s">
        <v>1082</v>
      </c>
    </row>
    <row r="620" s="13" customFormat="1">
      <c r="A620" s="13"/>
      <c r="B620" s="202"/>
      <c r="C620" s="13"/>
      <c r="D620" s="203" t="s">
        <v>187</v>
      </c>
      <c r="E620" s="204" t="s">
        <v>1</v>
      </c>
      <c r="F620" s="205" t="s">
        <v>1083</v>
      </c>
      <c r="G620" s="13"/>
      <c r="H620" s="206">
        <v>74.540000000000006</v>
      </c>
      <c r="I620" s="207"/>
      <c r="J620" s="13"/>
      <c r="K620" s="13"/>
      <c r="L620" s="202"/>
      <c r="M620" s="208"/>
      <c r="N620" s="209"/>
      <c r="O620" s="209"/>
      <c r="P620" s="209"/>
      <c r="Q620" s="209"/>
      <c r="R620" s="209"/>
      <c r="S620" s="209"/>
      <c r="T620" s="210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04" t="s">
        <v>187</v>
      </c>
      <c r="AU620" s="204" t="s">
        <v>87</v>
      </c>
      <c r="AV620" s="13" t="s">
        <v>87</v>
      </c>
      <c r="AW620" s="13" t="s">
        <v>35</v>
      </c>
      <c r="AX620" s="13" t="s">
        <v>79</v>
      </c>
      <c r="AY620" s="204" t="s">
        <v>179</v>
      </c>
    </row>
    <row r="621" s="13" customFormat="1">
      <c r="A621" s="13"/>
      <c r="B621" s="202"/>
      <c r="C621" s="13"/>
      <c r="D621" s="203" t="s">
        <v>187</v>
      </c>
      <c r="E621" s="204" t="s">
        <v>1</v>
      </c>
      <c r="F621" s="205" t="s">
        <v>1084</v>
      </c>
      <c r="G621" s="13"/>
      <c r="H621" s="206">
        <v>29.460000000000001</v>
      </c>
      <c r="I621" s="207"/>
      <c r="J621" s="13"/>
      <c r="K621" s="13"/>
      <c r="L621" s="202"/>
      <c r="M621" s="208"/>
      <c r="N621" s="209"/>
      <c r="O621" s="209"/>
      <c r="P621" s="209"/>
      <c r="Q621" s="209"/>
      <c r="R621" s="209"/>
      <c r="S621" s="209"/>
      <c r="T621" s="210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04" t="s">
        <v>187</v>
      </c>
      <c r="AU621" s="204" t="s">
        <v>87</v>
      </c>
      <c r="AV621" s="13" t="s">
        <v>87</v>
      </c>
      <c r="AW621" s="13" t="s">
        <v>35</v>
      </c>
      <c r="AX621" s="13" t="s">
        <v>79</v>
      </c>
      <c r="AY621" s="204" t="s">
        <v>179</v>
      </c>
    </row>
    <row r="622" s="13" customFormat="1">
      <c r="A622" s="13"/>
      <c r="B622" s="202"/>
      <c r="C622" s="13"/>
      <c r="D622" s="203" t="s">
        <v>187</v>
      </c>
      <c r="E622" s="204" t="s">
        <v>1</v>
      </c>
      <c r="F622" s="205" t="s">
        <v>1085</v>
      </c>
      <c r="G622" s="13"/>
      <c r="H622" s="206">
        <v>10.640000000000001</v>
      </c>
      <c r="I622" s="207"/>
      <c r="J622" s="13"/>
      <c r="K622" s="13"/>
      <c r="L622" s="202"/>
      <c r="M622" s="208"/>
      <c r="N622" s="209"/>
      <c r="O622" s="209"/>
      <c r="P622" s="209"/>
      <c r="Q622" s="209"/>
      <c r="R622" s="209"/>
      <c r="S622" s="209"/>
      <c r="T622" s="210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04" t="s">
        <v>187</v>
      </c>
      <c r="AU622" s="204" t="s">
        <v>87</v>
      </c>
      <c r="AV622" s="13" t="s">
        <v>87</v>
      </c>
      <c r="AW622" s="13" t="s">
        <v>35</v>
      </c>
      <c r="AX622" s="13" t="s">
        <v>79</v>
      </c>
      <c r="AY622" s="204" t="s">
        <v>179</v>
      </c>
    </row>
    <row r="623" s="14" customFormat="1">
      <c r="A623" s="14"/>
      <c r="B623" s="211"/>
      <c r="C623" s="14"/>
      <c r="D623" s="203" t="s">
        <v>187</v>
      </c>
      <c r="E623" s="212" t="s">
        <v>129</v>
      </c>
      <c r="F623" s="213" t="s">
        <v>190</v>
      </c>
      <c r="G623" s="14"/>
      <c r="H623" s="214">
        <v>114.64</v>
      </c>
      <c r="I623" s="215"/>
      <c r="J623" s="14"/>
      <c r="K623" s="14"/>
      <c r="L623" s="211"/>
      <c r="M623" s="216"/>
      <c r="N623" s="217"/>
      <c r="O623" s="217"/>
      <c r="P623" s="217"/>
      <c r="Q623" s="217"/>
      <c r="R623" s="217"/>
      <c r="S623" s="217"/>
      <c r="T623" s="218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12" t="s">
        <v>187</v>
      </c>
      <c r="AU623" s="212" t="s">
        <v>87</v>
      </c>
      <c r="AV623" s="14" t="s">
        <v>90</v>
      </c>
      <c r="AW623" s="14" t="s">
        <v>35</v>
      </c>
      <c r="AX623" s="14" t="s">
        <v>8</v>
      </c>
      <c r="AY623" s="212" t="s">
        <v>179</v>
      </c>
    </row>
    <row r="624" s="2" customFormat="1" ht="16.5" customHeight="1">
      <c r="A624" s="37"/>
      <c r="B624" s="188"/>
      <c r="C624" s="227" t="s">
        <v>1086</v>
      </c>
      <c r="D624" s="227" t="s">
        <v>246</v>
      </c>
      <c r="E624" s="228" t="s">
        <v>1087</v>
      </c>
      <c r="F624" s="229" t="s">
        <v>1088</v>
      </c>
      <c r="G624" s="230" t="s">
        <v>347</v>
      </c>
      <c r="H624" s="231">
        <v>120.372</v>
      </c>
      <c r="I624" s="232"/>
      <c r="J624" s="233">
        <f>ROUND(I624*H624,0)</f>
        <v>0</v>
      </c>
      <c r="K624" s="229" t="s">
        <v>185</v>
      </c>
      <c r="L624" s="234"/>
      <c r="M624" s="235" t="s">
        <v>1</v>
      </c>
      <c r="N624" s="236" t="s">
        <v>44</v>
      </c>
      <c r="O624" s="76"/>
      <c r="P624" s="198">
        <f>O624*H624</f>
        <v>0</v>
      </c>
      <c r="Q624" s="198">
        <v>0.00035</v>
      </c>
      <c r="R624" s="198">
        <f>Q624*H624</f>
        <v>0.0421302</v>
      </c>
      <c r="S624" s="198">
        <v>0</v>
      </c>
      <c r="T624" s="199">
        <f>S624*H624</f>
        <v>0</v>
      </c>
      <c r="U624" s="37"/>
      <c r="V624" s="37"/>
      <c r="W624" s="37"/>
      <c r="X624" s="37"/>
      <c r="Y624" s="37"/>
      <c r="Z624" s="37"/>
      <c r="AA624" s="37"/>
      <c r="AB624" s="37"/>
      <c r="AC624" s="37"/>
      <c r="AD624" s="37"/>
      <c r="AE624" s="37"/>
      <c r="AR624" s="200" t="s">
        <v>354</v>
      </c>
      <c r="AT624" s="200" t="s">
        <v>246</v>
      </c>
      <c r="AU624" s="200" t="s">
        <v>87</v>
      </c>
      <c r="AY624" s="18" t="s">
        <v>179</v>
      </c>
      <c r="BE624" s="201">
        <f>IF(N624="základní",J624,0)</f>
        <v>0</v>
      </c>
      <c r="BF624" s="201">
        <f>IF(N624="snížená",J624,0)</f>
        <v>0</v>
      </c>
      <c r="BG624" s="201">
        <f>IF(N624="zákl. přenesená",J624,0)</f>
        <v>0</v>
      </c>
      <c r="BH624" s="201">
        <f>IF(N624="sníž. přenesená",J624,0)</f>
        <v>0</v>
      </c>
      <c r="BI624" s="201">
        <f>IF(N624="nulová",J624,0)</f>
        <v>0</v>
      </c>
      <c r="BJ624" s="18" t="s">
        <v>8</v>
      </c>
      <c r="BK624" s="201">
        <f>ROUND(I624*H624,0)</f>
        <v>0</v>
      </c>
      <c r="BL624" s="18" t="s">
        <v>275</v>
      </c>
      <c r="BM624" s="200" t="s">
        <v>1089</v>
      </c>
    </row>
    <row r="625" s="13" customFormat="1">
      <c r="A625" s="13"/>
      <c r="B625" s="202"/>
      <c r="C625" s="13"/>
      <c r="D625" s="203" t="s">
        <v>187</v>
      </c>
      <c r="E625" s="204" t="s">
        <v>1</v>
      </c>
      <c r="F625" s="205" t="s">
        <v>1090</v>
      </c>
      <c r="G625" s="13"/>
      <c r="H625" s="206">
        <v>120.372</v>
      </c>
      <c r="I625" s="207"/>
      <c r="J625" s="13"/>
      <c r="K625" s="13"/>
      <c r="L625" s="202"/>
      <c r="M625" s="208"/>
      <c r="N625" s="209"/>
      <c r="O625" s="209"/>
      <c r="P625" s="209"/>
      <c r="Q625" s="209"/>
      <c r="R625" s="209"/>
      <c r="S625" s="209"/>
      <c r="T625" s="210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04" t="s">
        <v>187</v>
      </c>
      <c r="AU625" s="204" t="s">
        <v>87</v>
      </c>
      <c r="AV625" s="13" t="s">
        <v>87</v>
      </c>
      <c r="AW625" s="13" t="s">
        <v>35</v>
      </c>
      <c r="AX625" s="13" t="s">
        <v>8</v>
      </c>
      <c r="AY625" s="204" t="s">
        <v>179</v>
      </c>
    </row>
    <row r="626" s="2" customFormat="1" ht="24" customHeight="1">
      <c r="A626" s="37"/>
      <c r="B626" s="188"/>
      <c r="C626" s="189" t="s">
        <v>1091</v>
      </c>
      <c r="D626" s="189" t="s">
        <v>181</v>
      </c>
      <c r="E626" s="190" t="s">
        <v>1092</v>
      </c>
      <c r="F626" s="191" t="s">
        <v>1093</v>
      </c>
      <c r="G626" s="192" t="s">
        <v>193</v>
      </c>
      <c r="H626" s="193">
        <v>1.2869999999999999</v>
      </c>
      <c r="I626" s="194"/>
      <c r="J626" s="195">
        <f>ROUND(I626*H626,0)</f>
        <v>0</v>
      </c>
      <c r="K626" s="191" t="s">
        <v>185</v>
      </c>
      <c r="L626" s="38"/>
      <c r="M626" s="196" t="s">
        <v>1</v>
      </c>
      <c r="N626" s="197" t="s">
        <v>44</v>
      </c>
      <c r="O626" s="76"/>
      <c r="P626" s="198">
        <f>O626*H626</f>
        <v>0</v>
      </c>
      <c r="Q626" s="198">
        <v>0</v>
      </c>
      <c r="R626" s="198">
        <f>Q626*H626</f>
        <v>0</v>
      </c>
      <c r="S626" s="198">
        <v>0</v>
      </c>
      <c r="T626" s="199">
        <f>S626*H626</f>
        <v>0</v>
      </c>
      <c r="U626" s="37"/>
      <c r="V626" s="37"/>
      <c r="W626" s="37"/>
      <c r="X626" s="37"/>
      <c r="Y626" s="37"/>
      <c r="Z626" s="37"/>
      <c r="AA626" s="37"/>
      <c r="AB626" s="37"/>
      <c r="AC626" s="37"/>
      <c r="AD626" s="37"/>
      <c r="AE626" s="37"/>
      <c r="AR626" s="200" t="s">
        <v>275</v>
      </c>
      <c r="AT626" s="200" t="s">
        <v>181</v>
      </c>
      <c r="AU626" s="200" t="s">
        <v>87</v>
      </c>
      <c r="AY626" s="18" t="s">
        <v>179</v>
      </c>
      <c r="BE626" s="201">
        <f>IF(N626="základní",J626,0)</f>
        <v>0</v>
      </c>
      <c r="BF626" s="201">
        <f>IF(N626="snížená",J626,0)</f>
        <v>0</v>
      </c>
      <c r="BG626" s="201">
        <f>IF(N626="zákl. přenesená",J626,0)</f>
        <v>0</v>
      </c>
      <c r="BH626" s="201">
        <f>IF(N626="sníž. přenesená",J626,0)</f>
        <v>0</v>
      </c>
      <c r="BI626" s="201">
        <f>IF(N626="nulová",J626,0)</f>
        <v>0</v>
      </c>
      <c r="BJ626" s="18" t="s">
        <v>8</v>
      </c>
      <c r="BK626" s="201">
        <f>ROUND(I626*H626,0)</f>
        <v>0</v>
      </c>
      <c r="BL626" s="18" t="s">
        <v>275</v>
      </c>
      <c r="BM626" s="200" t="s">
        <v>1094</v>
      </c>
    </row>
    <row r="627" s="12" customFormat="1" ht="22.8" customHeight="1">
      <c r="A627" s="12"/>
      <c r="B627" s="175"/>
      <c r="C627" s="12"/>
      <c r="D627" s="176" t="s">
        <v>78</v>
      </c>
      <c r="E627" s="186" t="s">
        <v>1095</v>
      </c>
      <c r="F627" s="186" t="s">
        <v>1096</v>
      </c>
      <c r="G627" s="12"/>
      <c r="H627" s="12"/>
      <c r="I627" s="178"/>
      <c r="J627" s="187">
        <f>BK627</f>
        <v>0</v>
      </c>
      <c r="K627" s="12"/>
      <c r="L627" s="175"/>
      <c r="M627" s="180"/>
      <c r="N627" s="181"/>
      <c r="O627" s="181"/>
      <c r="P627" s="182">
        <f>SUM(P628:P637)</f>
        <v>0</v>
      </c>
      <c r="Q627" s="181"/>
      <c r="R627" s="182">
        <f>SUM(R628:R637)</f>
        <v>0.058079999999999993</v>
      </c>
      <c r="S627" s="181"/>
      <c r="T627" s="183">
        <f>SUM(T628:T637)</f>
        <v>0</v>
      </c>
      <c r="U627" s="12"/>
      <c r="V627" s="12"/>
      <c r="W627" s="12"/>
      <c r="X627" s="12"/>
      <c r="Y627" s="12"/>
      <c r="Z627" s="12"/>
      <c r="AA627" s="12"/>
      <c r="AB627" s="12"/>
      <c r="AC627" s="12"/>
      <c r="AD627" s="12"/>
      <c r="AE627" s="12"/>
      <c r="AR627" s="176" t="s">
        <v>87</v>
      </c>
      <c r="AT627" s="184" t="s">
        <v>78</v>
      </c>
      <c r="AU627" s="184" t="s">
        <v>8</v>
      </c>
      <c r="AY627" s="176" t="s">
        <v>179</v>
      </c>
      <c r="BK627" s="185">
        <f>SUM(BK628:BK637)</f>
        <v>0</v>
      </c>
    </row>
    <row r="628" s="2" customFormat="1" ht="24" customHeight="1">
      <c r="A628" s="37"/>
      <c r="B628" s="188"/>
      <c r="C628" s="189" t="s">
        <v>1097</v>
      </c>
      <c r="D628" s="189" t="s">
        <v>181</v>
      </c>
      <c r="E628" s="190" t="s">
        <v>1098</v>
      </c>
      <c r="F628" s="191" t="s">
        <v>1099</v>
      </c>
      <c r="G628" s="192" t="s">
        <v>214</v>
      </c>
      <c r="H628" s="193">
        <v>3</v>
      </c>
      <c r="I628" s="194"/>
      <c r="J628" s="195">
        <f>ROUND(I628*H628,0)</f>
        <v>0</v>
      </c>
      <c r="K628" s="191" t="s">
        <v>185</v>
      </c>
      <c r="L628" s="38"/>
      <c r="M628" s="196" t="s">
        <v>1</v>
      </c>
      <c r="N628" s="197" t="s">
        <v>44</v>
      </c>
      <c r="O628" s="76"/>
      <c r="P628" s="198">
        <f>O628*H628</f>
        <v>0</v>
      </c>
      <c r="Q628" s="198">
        <v>0.0051999999999999998</v>
      </c>
      <c r="R628" s="198">
        <f>Q628*H628</f>
        <v>0.015599999999999999</v>
      </c>
      <c r="S628" s="198">
        <v>0</v>
      </c>
      <c r="T628" s="199">
        <f>S628*H628</f>
        <v>0</v>
      </c>
      <c r="U628" s="37"/>
      <c r="V628" s="37"/>
      <c r="W628" s="37"/>
      <c r="X628" s="37"/>
      <c r="Y628" s="37"/>
      <c r="Z628" s="37"/>
      <c r="AA628" s="37"/>
      <c r="AB628" s="37"/>
      <c r="AC628" s="37"/>
      <c r="AD628" s="37"/>
      <c r="AE628" s="37"/>
      <c r="AR628" s="200" t="s">
        <v>275</v>
      </c>
      <c r="AT628" s="200" t="s">
        <v>181</v>
      </c>
      <c r="AU628" s="200" t="s">
        <v>87</v>
      </c>
      <c r="AY628" s="18" t="s">
        <v>179</v>
      </c>
      <c r="BE628" s="201">
        <f>IF(N628="základní",J628,0)</f>
        <v>0</v>
      </c>
      <c r="BF628" s="201">
        <f>IF(N628="snížená",J628,0)</f>
        <v>0</v>
      </c>
      <c r="BG628" s="201">
        <f>IF(N628="zákl. přenesená",J628,0)</f>
        <v>0</v>
      </c>
      <c r="BH628" s="201">
        <f>IF(N628="sníž. přenesená",J628,0)</f>
        <v>0</v>
      </c>
      <c r="BI628" s="201">
        <f>IF(N628="nulová",J628,0)</f>
        <v>0</v>
      </c>
      <c r="BJ628" s="18" t="s">
        <v>8</v>
      </c>
      <c r="BK628" s="201">
        <f>ROUND(I628*H628,0)</f>
        <v>0</v>
      </c>
      <c r="BL628" s="18" t="s">
        <v>275</v>
      </c>
      <c r="BM628" s="200" t="s">
        <v>1100</v>
      </c>
    </row>
    <row r="629" s="13" customFormat="1">
      <c r="A629" s="13"/>
      <c r="B629" s="202"/>
      <c r="C629" s="13"/>
      <c r="D629" s="203" t="s">
        <v>187</v>
      </c>
      <c r="E629" s="204" t="s">
        <v>1</v>
      </c>
      <c r="F629" s="205" t="s">
        <v>1101</v>
      </c>
      <c r="G629" s="13"/>
      <c r="H629" s="206">
        <v>3</v>
      </c>
      <c r="I629" s="207"/>
      <c r="J629" s="13"/>
      <c r="K629" s="13"/>
      <c r="L629" s="202"/>
      <c r="M629" s="208"/>
      <c r="N629" s="209"/>
      <c r="O629" s="209"/>
      <c r="P629" s="209"/>
      <c r="Q629" s="209"/>
      <c r="R629" s="209"/>
      <c r="S629" s="209"/>
      <c r="T629" s="210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04" t="s">
        <v>187</v>
      </c>
      <c r="AU629" s="204" t="s">
        <v>87</v>
      </c>
      <c r="AV629" s="13" t="s">
        <v>87</v>
      </c>
      <c r="AW629" s="13" t="s">
        <v>35</v>
      </c>
      <c r="AX629" s="13" t="s">
        <v>79</v>
      </c>
      <c r="AY629" s="204" t="s">
        <v>179</v>
      </c>
    </row>
    <row r="630" s="14" customFormat="1">
      <c r="A630" s="14"/>
      <c r="B630" s="211"/>
      <c r="C630" s="14"/>
      <c r="D630" s="203" t="s">
        <v>187</v>
      </c>
      <c r="E630" s="212" t="s">
        <v>1</v>
      </c>
      <c r="F630" s="213" t="s">
        <v>190</v>
      </c>
      <c r="G630" s="14"/>
      <c r="H630" s="214">
        <v>3</v>
      </c>
      <c r="I630" s="215"/>
      <c r="J630" s="14"/>
      <c r="K630" s="14"/>
      <c r="L630" s="211"/>
      <c r="M630" s="216"/>
      <c r="N630" s="217"/>
      <c r="O630" s="217"/>
      <c r="P630" s="217"/>
      <c r="Q630" s="217"/>
      <c r="R630" s="217"/>
      <c r="S630" s="217"/>
      <c r="T630" s="218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12" t="s">
        <v>187</v>
      </c>
      <c r="AU630" s="212" t="s">
        <v>87</v>
      </c>
      <c r="AV630" s="14" t="s">
        <v>90</v>
      </c>
      <c r="AW630" s="14" t="s">
        <v>35</v>
      </c>
      <c r="AX630" s="14" t="s">
        <v>8</v>
      </c>
      <c r="AY630" s="212" t="s">
        <v>179</v>
      </c>
    </row>
    <row r="631" s="2" customFormat="1" ht="16.5" customHeight="1">
      <c r="A631" s="37"/>
      <c r="B631" s="188"/>
      <c r="C631" s="227" t="s">
        <v>1102</v>
      </c>
      <c r="D631" s="227" t="s">
        <v>246</v>
      </c>
      <c r="E631" s="228" t="s">
        <v>1103</v>
      </c>
      <c r="F631" s="229" t="s">
        <v>1104</v>
      </c>
      <c r="G631" s="230" t="s">
        <v>214</v>
      </c>
      <c r="H631" s="231">
        <v>3.2999999999999998</v>
      </c>
      <c r="I631" s="232"/>
      <c r="J631" s="233">
        <f>ROUND(I631*H631,0)</f>
        <v>0</v>
      </c>
      <c r="K631" s="229" t="s">
        <v>185</v>
      </c>
      <c r="L631" s="234"/>
      <c r="M631" s="235" t="s">
        <v>1</v>
      </c>
      <c r="N631" s="236" t="s">
        <v>44</v>
      </c>
      <c r="O631" s="76"/>
      <c r="P631" s="198">
        <f>O631*H631</f>
        <v>0</v>
      </c>
      <c r="Q631" s="198">
        <v>0.0126</v>
      </c>
      <c r="R631" s="198">
        <f>Q631*H631</f>
        <v>0.041579999999999999</v>
      </c>
      <c r="S631" s="198">
        <v>0</v>
      </c>
      <c r="T631" s="199">
        <f>S631*H631</f>
        <v>0</v>
      </c>
      <c r="U631" s="37"/>
      <c r="V631" s="37"/>
      <c r="W631" s="37"/>
      <c r="X631" s="37"/>
      <c r="Y631" s="37"/>
      <c r="Z631" s="37"/>
      <c r="AA631" s="37"/>
      <c r="AB631" s="37"/>
      <c r="AC631" s="37"/>
      <c r="AD631" s="37"/>
      <c r="AE631" s="37"/>
      <c r="AR631" s="200" t="s">
        <v>354</v>
      </c>
      <c r="AT631" s="200" t="s">
        <v>246</v>
      </c>
      <c r="AU631" s="200" t="s">
        <v>87</v>
      </c>
      <c r="AY631" s="18" t="s">
        <v>179</v>
      </c>
      <c r="BE631" s="201">
        <f>IF(N631="základní",J631,0)</f>
        <v>0</v>
      </c>
      <c r="BF631" s="201">
        <f>IF(N631="snížená",J631,0)</f>
        <v>0</v>
      </c>
      <c r="BG631" s="201">
        <f>IF(N631="zákl. přenesená",J631,0)</f>
        <v>0</v>
      </c>
      <c r="BH631" s="201">
        <f>IF(N631="sníž. přenesená",J631,0)</f>
        <v>0</v>
      </c>
      <c r="BI631" s="201">
        <f>IF(N631="nulová",J631,0)</f>
        <v>0</v>
      </c>
      <c r="BJ631" s="18" t="s">
        <v>8</v>
      </c>
      <c r="BK631" s="201">
        <f>ROUND(I631*H631,0)</f>
        <v>0</v>
      </c>
      <c r="BL631" s="18" t="s">
        <v>275</v>
      </c>
      <c r="BM631" s="200" t="s">
        <v>1105</v>
      </c>
    </row>
    <row r="632" s="13" customFormat="1">
      <c r="A632" s="13"/>
      <c r="B632" s="202"/>
      <c r="C632" s="13"/>
      <c r="D632" s="203" t="s">
        <v>187</v>
      </c>
      <c r="E632" s="204" t="s">
        <v>1</v>
      </c>
      <c r="F632" s="205" t="s">
        <v>1106</v>
      </c>
      <c r="G632" s="13"/>
      <c r="H632" s="206">
        <v>3.2999999999999998</v>
      </c>
      <c r="I632" s="207"/>
      <c r="J632" s="13"/>
      <c r="K632" s="13"/>
      <c r="L632" s="202"/>
      <c r="M632" s="208"/>
      <c r="N632" s="209"/>
      <c r="O632" s="209"/>
      <c r="P632" s="209"/>
      <c r="Q632" s="209"/>
      <c r="R632" s="209"/>
      <c r="S632" s="209"/>
      <c r="T632" s="210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04" t="s">
        <v>187</v>
      </c>
      <c r="AU632" s="204" t="s">
        <v>87</v>
      </c>
      <c r="AV632" s="13" t="s">
        <v>87</v>
      </c>
      <c r="AW632" s="13" t="s">
        <v>35</v>
      </c>
      <c r="AX632" s="13" t="s">
        <v>79</v>
      </c>
      <c r="AY632" s="204" t="s">
        <v>179</v>
      </c>
    </row>
    <row r="633" s="14" customFormat="1">
      <c r="A633" s="14"/>
      <c r="B633" s="211"/>
      <c r="C633" s="14"/>
      <c r="D633" s="203" t="s">
        <v>187</v>
      </c>
      <c r="E633" s="212" t="s">
        <v>1</v>
      </c>
      <c r="F633" s="213" t="s">
        <v>190</v>
      </c>
      <c r="G633" s="14"/>
      <c r="H633" s="214">
        <v>3.2999999999999998</v>
      </c>
      <c r="I633" s="215"/>
      <c r="J633" s="14"/>
      <c r="K633" s="14"/>
      <c r="L633" s="211"/>
      <c r="M633" s="216"/>
      <c r="N633" s="217"/>
      <c r="O633" s="217"/>
      <c r="P633" s="217"/>
      <c r="Q633" s="217"/>
      <c r="R633" s="217"/>
      <c r="S633" s="217"/>
      <c r="T633" s="218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12" t="s">
        <v>187</v>
      </c>
      <c r="AU633" s="212" t="s">
        <v>87</v>
      </c>
      <c r="AV633" s="14" t="s">
        <v>90</v>
      </c>
      <c r="AW633" s="14" t="s">
        <v>35</v>
      </c>
      <c r="AX633" s="14" t="s">
        <v>8</v>
      </c>
      <c r="AY633" s="212" t="s">
        <v>179</v>
      </c>
    </row>
    <row r="634" s="2" customFormat="1" ht="16.5" customHeight="1">
      <c r="A634" s="37"/>
      <c r="B634" s="188"/>
      <c r="C634" s="189" t="s">
        <v>1107</v>
      </c>
      <c r="D634" s="189" t="s">
        <v>181</v>
      </c>
      <c r="E634" s="190" t="s">
        <v>1108</v>
      </c>
      <c r="F634" s="191" t="s">
        <v>1109</v>
      </c>
      <c r="G634" s="192" t="s">
        <v>214</v>
      </c>
      <c r="H634" s="193">
        <v>3</v>
      </c>
      <c r="I634" s="194"/>
      <c r="J634" s="195">
        <f>ROUND(I634*H634,0)</f>
        <v>0</v>
      </c>
      <c r="K634" s="191" t="s">
        <v>185</v>
      </c>
      <c r="L634" s="38"/>
      <c r="M634" s="196" t="s">
        <v>1</v>
      </c>
      <c r="N634" s="197" t="s">
        <v>44</v>
      </c>
      <c r="O634" s="76"/>
      <c r="P634" s="198">
        <f>O634*H634</f>
        <v>0</v>
      </c>
      <c r="Q634" s="198">
        <v>0.00029999999999999997</v>
      </c>
      <c r="R634" s="198">
        <f>Q634*H634</f>
        <v>0.00089999999999999998</v>
      </c>
      <c r="S634" s="198">
        <v>0</v>
      </c>
      <c r="T634" s="199">
        <f>S634*H634</f>
        <v>0</v>
      </c>
      <c r="U634" s="37"/>
      <c r="V634" s="37"/>
      <c r="W634" s="37"/>
      <c r="X634" s="37"/>
      <c r="Y634" s="37"/>
      <c r="Z634" s="37"/>
      <c r="AA634" s="37"/>
      <c r="AB634" s="37"/>
      <c r="AC634" s="37"/>
      <c r="AD634" s="37"/>
      <c r="AE634" s="37"/>
      <c r="AR634" s="200" t="s">
        <v>275</v>
      </c>
      <c r="AT634" s="200" t="s">
        <v>181</v>
      </c>
      <c r="AU634" s="200" t="s">
        <v>87</v>
      </c>
      <c r="AY634" s="18" t="s">
        <v>179</v>
      </c>
      <c r="BE634" s="201">
        <f>IF(N634="základní",J634,0)</f>
        <v>0</v>
      </c>
      <c r="BF634" s="201">
        <f>IF(N634="snížená",J634,0)</f>
        <v>0</v>
      </c>
      <c r="BG634" s="201">
        <f>IF(N634="zákl. přenesená",J634,0)</f>
        <v>0</v>
      </c>
      <c r="BH634" s="201">
        <f>IF(N634="sníž. přenesená",J634,0)</f>
        <v>0</v>
      </c>
      <c r="BI634" s="201">
        <f>IF(N634="nulová",J634,0)</f>
        <v>0</v>
      </c>
      <c r="BJ634" s="18" t="s">
        <v>8</v>
      </c>
      <c r="BK634" s="201">
        <f>ROUND(I634*H634,0)</f>
        <v>0</v>
      </c>
      <c r="BL634" s="18" t="s">
        <v>275</v>
      </c>
      <c r="BM634" s="200" t="s">
        <v>1110</v>
      </c>
    </row>
    <row r="635" s="13" customFormat="1">
      <c r="A635" s="13"/>
      <c r="B635" s="202"/>
      <c r="C635" s="13"/>
      <c r="D635" s="203" t="s">
        <v>187</v>
      </c>
      <c r="E635" s="204" t="s">
        <v>1</v>
      </c>
      <c r="F635" s="205" t="s">
        <v>1101</v>
      </c>
      <c r="G635" s="13"/>
      <c r="H635" s="206">
        <v>3</v>
      </c>
      <c r="I635" s="207"/>
      <c r="J635" s="13"/>
      <c r="K635" s="13"/>
      <c r="L635" s="202"/>
      <c r="M635" s="208"/>
      <c r="N635" s="209"/>
      <c r="O635" s="209"/>
      <c r="P635" s="209"/>
      <c r="Q635" s="209"/>
      <c r="R635" s="209"/>
      <c r="S635" s="209"/>
      <c r="T635" s="210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04" t="s">
        <v>187</v>
      </c>
      <c r="AU635" s="204" t="s">
        <v>87</v>
      </c>
      <c r="AV635" s="13" t="s">
        <v>87</v>
      </c>
      <c r="AW635" s="13" t="s">
        <v>35</v>
      </c>
      <c r="AX635" s="13" t="s">
        <v>79</v>
      </c>
      <c r="AY635" s="204" t="s">
        <v>179</v>
      </c>
    </row>
    <row r="636" s="14" customFormat="1">
      <c r="A636" s="14"/>
      <c r="B636" s="211"/>
      <c r="C636" s="14"/>
      <c r="D636" s="203" t="s">
        <v>187</v>
      </c>
      <c r="E636" s="212" t="s">
        <v>1</v>
      </c>
      <c r="F636" s="213" t="s">
        <v>190</v>
      </c>
      <c r="G636" s="14"/>
      <c r="H636" s="214">
        <v>3</v>
      </c>
      <c r="I636" s="215"/>
      <c r="J636" s="14"/>
      <c r="K636" s="14"/>
      <c r="L636" s="211"/>
      <c r="M636" s="216"/>
      <c r="N636" s="217"/>
      <c r="O636" s="217"/>
      <c r="P636" s="217"/>
      <c r="Q636" s="217"/>
      <c r="R636" s="217"/>
      <c r="S636" s="217"/>
      <c r="T636" s="218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12" t="s">
        <v>187</v>
      </c>
      <c r="AU636" s="212" t="s">
        <v>87</v>
      </c>
      <c r="AV636" s="14" t="s">
        <v>90</v>
      </c>
      <c r="AW636" s="14" t="s">
        <v>35</v>
      </c>
      <c r="AX636" s="14" t="s">
        <v>8</v>
      </c>
      <c r="AY636" s="212" t="s">
        <v>179</v>
      </c>
    </row>
    <row r="637" s="2" customFormat="1" ht="24" customHeight="1">
      <c r="A637" s="37"/>
      <c r="B637" s="188"/>
      <c r="C637" s="189" t="s">
        <v>1111</v>
      </c>
      <c r="D637" s="189" t="s">
        <v>181</v>
      </c>
      <c r="E637" s="190" t="s">
        <v>1112</v>
      </c>
      <c r="F637" s="191" t="s">
        <v>1113</v>
      </c>
      <c r="G637" s="192" t="s">
        <v>193</v>
      </c>
      <c r="H637" s="193">
        <v>0.058000000000000003</v>
      </c>
      <c r="I637" s="194"/>
      <c r="J637" s="195">
        <f>ROUND(I637*H637,0)</f>
        <v>0</v>
      </c>
      <c r="K637" s="191" t="s">
        <v>185</v>
      </c>
      <c r="L637" s="38"/>
      <c r="M637" s="196" t="s">
        <v>1</v>
      </c>
      <c r="N637" s="197" t="s">
        <v>44</v>
      </c>
      <c r="O637" s="76"/>
      <c r="P637" s="198">
        <f>O637*H637</f>
        <v>0</v>
      </c>
      <c r="Q637" s="198">
        <v>0</v>
      </c>
      <c r="R637" s="198">
        <f>Q637*H637</f>
        <v>0</v>
      </c>
      <c r="S637" s="198">
        <v>0</v>
      </c>
      <c r="T637" s="199">
        <f>S637*H637</f>
        <v>0</v>
      </c>
      <c r="U637" s="37"/>
      <c r="V637" s="37"/>
      <c r="W637" s="37"/>
      <c r="X637" s="37"/>
      <c r="Y637" s="37"/>
      <c r="Z637" s="37"/>
      <c r="AA637" s="37"/>
      <c r="AB637" s="37"/>
      <c r="AC637" s="37"/>
      <c r="AD637" s="37"/>
      <c r="AE637" s="37"/>
      <c r="AR637" s="200" t="s">
        <v>275</v>
      </c>
      <c r="AT637" s="200" t="s">
        <v>181</v>
      </c>
      <c r="AU637" s="200" t="s">
        <v>87</v>
      </c>
      <c r="AY637" s="18" t="s">
        <v>179</v>
      </c>
      <c r="BE637" s="201">
        <f>IF(N637="základní",J637,0)</f>
        <v>0</v>
      </c>
      <c r="BF637" s="201">
        <f>IF(N637="snížená",J637,0)</f>
        <v>0</v>
      </c>
      <c r="BG637" s="201">
        <f>IF(N637="zákl. přenesená",J637,0)</f>
        <v>0</v>
      </c>
      <c r="BH637" s="201">
        <f>IF(N637="sníž. přenesená",J637,0)</f>
        <v>0</v>
      </c>
      <c r="BI637" s="201">
        <f>IF(N637="nulová",J637,0)</f>
        <v>0</v>
      </c>
      <c r="BJ637" s="18" t="s">
        <v>8</v>
      </c>
      <c r="BK637" s="201">
        <f>ROUND(I637*H637,0)</f>
        <v>0</v>
      </c>
      <c r="BL637" s="18" t="s">
        <v>275</v>
      </c>
      <c r="BM637" s="200" t="s">
        <v>1114</v>
      </c>
    </row>
    <row r="638" s="12" customFormat="1" ht="22.8" customHeight="1">
      <c r="A638" s="12"/>
      <c r="B638" s="175"/>
      <c r="C638" s="12"/>
      <c r="D638" s="176" t="s">
        <v>78</v>
      </c>
      <c r="E638" s="186" t="s">
        <v>1115</v>
      </c>
      <c r="F638" s="186" t="s">
        <v>1116</v>
      </c>
      <c r="G638" s="12"/>
      <c r="H638" s="12"/>
      <c r="I638" s="178"/>
      <c r="J638" s="187">
        <f>BK638</f>
        <v>0</v>
      </c>
      <c r="K638" s="12"/>
      <c r="L638" s="175"/>
      <c r="M638" s="180"/>
      <c r="N638" s="181"/>
      <c r="O638" s="181"/>
      <c r="P638" s="182">
        <f>SUM(P639:P647)</f>
        <v>0</v>
      </c>
      <c r="Q638" s="181"/>
      <c r="R638" s="182">
        <f>SUM(R639:R647)</f>
        <v>0.0028459050000000001</v>
      </c>
      <c r="S638" s="181"/>
      <c r="T638" s="183">
        <f>SUM(T639:T647)</f>
        <v>0</v>
      </c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R638" s="176" t="s">
        <v>87</v>
      </c>
      <c r="AT638" s="184" t="s">
        <v>78</v>
      </c>
      <c r="AU638" s="184" t="s">
        <v>8</v>
      </c>
      <c r="AY638" s="176" t="s">
        <v>179</v>
      </c>
      <c r="BK638" s="185">
        <f>SUM(BK639:BK647)</f>
        <v>0</v>
      </c>
    </row>
    <row r="639" s="2" customFormat="1" ht="24" customHeight="1">
      <c r="A639" s="37"/>
      <c r="B639" s="188"/>
      <c r="C639" s="189" t="s">
        <v>1117</v>
      </c>
      <c r="D639" s="189" t="s">
        <v>181</v>
      </c>
      <c r="E639" s="190" t="s">
        <v>1118</v>
      </c>
      <c r="F639" s="191" t="s">
        <v>1119</v>
      </c>
      <c r="G639" s="192" t="s">
        <v>214</v>
      </c>
      <c r="H639" s="193">
        <v>7.2999999999999998</v>
      </c>
      <c r="I639" s="194"/>
      <c r="J639" s="195">
        <f>ROUND(I639*H639,0)</f>
        <v>0</v>
      </c>
      <c r="K639" s="191" t="s">
        <v>185</v>
      </c>
      <c r="L639" s="38"/>
      <c r="M639" s="196" t="s">
        <v>1</v>
      </c>
      <c r="N639" s="197" t="s">
        <v>44</v>
      </c>
      <c r="O639" s="76"/>
      <c r="P639" s="198">
        <f>O639*H639</f>
        <v>0</v>
      </c>
      <c r="Q639" s="198">
        <v>0.00014375</v>
      </c>
      <c r="R639" s="198">
        <f>Q639*H639</f>
        <v>0.001049375</v>
      </c>
      <c r="S639" s="198">
        <v>0</v>
      </c>
      <c r="T639" s="199">
        <f>S639*H639</f>
        <v>0</v>
      </c>
      <c r="U639" s="37"/>
      <c r="V639" s="37"/>
      <c r="W639" s="37"/>
      <c r="X639" s="37"/>
      <c r="Y639" s="37"/>
      <c r="Z639" s="37"/>
      <c r="AA639" s="37"/>
      <c r="AB639" s="37"/>
      <c r="AC639" s="37"/>
      <c r="AD639" s="37"/>
      <c r="AE639" s="37"/>
      <c r="AR639" s="200" t="s">
        <v>275</v>
      </c>
      <c r="AT639" s="200" t="s">
        <v>181</v>
      </c>
      <c r="AU639" s="200" t="s">
        <v>87</v>
      </c>
      <c r="AY639" s="18" t="s">
        <v>179</v>
      </c>
      <c r="BE639" s="201">
        <f>IF(N639="základní",J639,0)</f>
        <v>0</v>
      </c>
      <c r="BF639" s="201">
        <f>IF(N639="snížená",J639,0)</f>
        <v>0</v>
      </c>
      <c r="BG639" s="201">
        <f>IF(N639="zákl. přenesená",J639,0)</f>
        <v>0</v>
      </c>
      <c r="BH639" s="201">
        <f>IF(N639="sníž. přenesená",J639,0)</f>
        <v>0</v>
      </c>
      <c r="BI639" s="201">
        <f>IF(N639="nulová",J639,0)</f>
        <v>0</v>
      </c>
      <c r="BJ639" s="18" t="s">
        <v>8</v>
      </c>
      <c r="BK639" s="201">
        <f>ROUND(I639*H639,0)</f>
        <v>0</v>
      </c>
      <c r="BL639" s="18" t="s">
        <v>275</v>
      </c>
      <c r="BM639" s="200" t="s">
        <v>1120</v>
      </c>
    </row>
    <row r="640" s="13" customFormat="1">
      <c r="A640" s="13"/>
      <c r="B640" s="202"/>
      <c r="C640" s="13"/>
      <c r="D640" s="203" t="s">
        <v>187</v>
      </c>
      <c r="E640" s="204" t="s">
        <v>1</v>
      </c>
      <c r="F640" s="205" t="s">
        <v>1121</v>
      </c>
      <c r="G640" s="13"/>
      <c r="H640" s="206">
        <v>7.2999999999999998</v>
      </c>
      <c r="I640" s="207"/>
      <c r="J640" s="13"/>
      <c r="K640" s="13"/>
      <c r="L640" s="202"/>
      <c r="M640" s="208"/>
      <c r="N640" s="209"/>
      <c r="O640" s="209"/>
      <c r="P640" s="209"/>
      <c r="Q640" s="209"/>
      <c r="R640" s="209"/>
      <c r="S640" s="209"/>
      <c r="T640" s="210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04" t="s">
        <v>187</v>
      </c>
      <c r="AU640" s="204" t="s">
        <v>87</v>
      </c>
      <c r="AV640" s="13" t="s">
        <v>87</v>
      </c>
      <c r="AW640" s="13" t="s">
        <v>35</v>
      </c>
      <c r="AX640" s="13" t="s">
        <v>79</v>
      </c>
      <c r="AY640" s="204" t="s">
        <v>179</v>
      </c>
    </row>
    <row r="641" s="14" customFormat="1">
      <c r="A641" s="14"/>
      <c r="B641" s="211"/>
      <c r="C641" s="14"/>
      <c r="D641" s="203" t="s">
        <v>187</v>
      </c>
      <c r="E641" s="212" t="s">
        <v>1</v>
      </c>
      <c r="F641" s="213" t="s">
        <v>1122</v>
      </c>
      <c r="G641" s="14"/>
      <c r="H641" s="214">
        <v>7.2999999999999998</v>
      </c>
      <c r="I641" s="215"/>
      <c r="J641" s="14"/>
      <c r="K641" s="14"/>
      <c r="L641" s="211"/>
      <c r="M641" s="216"/>
      <c r="N641" s="217"/>
      <c r="O641" s="217"/>
      <c r="P641" s="217"/>
      <c r="Q641" s="217"/>
      <c r="R641" s="217"/>
      <c r="S641" s="217"/>
      <c r="T641" s="218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12" t="s">
        <v>187</v>
      </c>
      <c r="AU641" s="212" t="s">
        <v>87</v>
      </c>
      <c r="AV641" s="14" t="s">
        <v>90</v>
      </c>
      <c r="AW641" s="14" t="s">
        <v>35</v>
      </c>
      <c r="AX641" s="14" t="s">
        <v>8</v>
      </c>
      <c r="AY641" s="212" t="s">
        <v>179</v>
      </c>
    </row>
    <row r="642" s="2" customFormat="1" ht="24" customHeight="1">
      <c r="A642" s="37"/>
      <c r="B642" s="188"/>
      <c r="C642" s="189" t="s">
        <v>1123</v>
      </c>
      <c r="D642" s="189" t="s">
        <v>181</v>
      </c>
      <c r="E642" s="190" t="s">
        <v>1124</v>
      </c>
      <c r="F642" s="191" t="s">
        <v>1125</v>
      </c>
      <c r="G642" s="192" t="s">
        <v>214</v>
      </c>
      <c r="H642" s="193">
        <v>7.2999999999999998</v>
      </c>
      <c r="I642" s="194"/>
      <c r="J642" s="195">
        <f>ROUND(I642*H642,0)</f>
        <v>0</v>
      </c>
      <c r="K642" s="191" t="s">
        <v>185</v>
      </c>
      <c r="L642" s="38"/>
      <c r="M642" s="196" t="s">
        <v>1</v>
      </c>
      <c r="N642" s="197" t="s">
        <v>44</v>
      </c>
      <c r="O642" s="76"/>
      <c r="P642" s="198">
        <f>O642*H642</f>
        <v>0</v>
      </c>
      <c r="Q642" s="198">
        <v>0.00012305000000000001</v>
      </c>
      <c r="R642" s="198">
        <f>Q642*H642</f>
        <v>0.00089826500000000009</v>
      </c>
      <c r="S642" s="198">
        <v>0</v>
      </c>
      <c r="T642" s="199">
        <f>S642*H642</f>
        <v>0</v>
      </c>
      <c r="U642" s="37"/>
      <c r="V642" s="37"/>
      <c r="W642" s="37"/>
      <c r="X642" s="37"/>
      <c r="Y642" s="37"/>
      <c r="Z642" s="37"/>
      <c r="AA642" s="37"/>
      <c r="AB642" s="37"/>
      <c r="AC642" s="37"/>
      <c r="AD642" s="37"/>
      <c r="AE642" s="37"/>
      <c r="AR642" s="200" t="s">
        <v>275</v>
      </c>
      <c r="AT642" s="200" t="s">
        <v>181</v>
      </c>
      <c r="AU642" s="200" t="s">
        <v>87</v>
      </c>
      <c r="AY642" s="18" t="s">
        <v>179</v>
      </c>
      <c r="BE642" s="201">
        <f>IF(N642="základní",J642,0)</f>
        <v>0</v>
      </c>
      <c r="BF642" s="201">
        <f>IF(N642="snížená",J642,0)</f>
        <v>0</v>
      </c>
      <c r="BG642" s="201">
        <f>IF(N642="zákl. přenesená",J642,0)</f>
        <v>0</v>
      </c>
      <c r="BH642" s="201">
        <f>IF(N642="sníž. přenesená",J642,0)</f>
        <v>0</v>
      </c>
      <c r="BI642" s="201">
        <f>IF(N642="nulová",J642,0)</f>
        <v>0</v>
      </c>
      <c r="BJ642" s="18" t="s">
        <v>8</v>
      </c>
      <c r="BK642" s="201">
        <f>ROUND(I642*H642,0)</f>
        <v>0</v>
      </c>
      <c r="BL642" s="18" t="s">
        <v>275</v>
      </c>
      <c r="BM642" s="200" t="s">
        <v>1126</v>
      </c>
    </row>
    <row r="643" s="13" customFormat="1">
      <c r="A643" s="13"/>
      <c r="B643" s="202"/>
      <c r="C643" s="13"/>
      <c r="D643" s="203" t="s">
        <v>187</v>
      </c>
      <c r="E643" s="204" t="s">
        <v>1</v>
      </c>
      <c r="F643" s="205" t="s">
        <v>1121</v>
      </c>
      <c r="G643" s="13"/>
      <c r="H643" s="206">
        <v>7.2999999999999998</v>
      </c>
      <c r="I643" s="207"/>
      <c r="J643" s="13"/>
      <c r="K643" s="13"/>
      <c r="L643" s="202"/>
      <c r="M643" s="208"/>
      <c r="N643" s="209"/>
      <c r="O643" s="209"/>
      <c r="P643" s="209"/>
      <c r="Q643" s="209"/>
      <c r="R643" s="209"/>
      <c r="S643" s="209"/>
      <c r="T643" s="210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04" t="s">
        <v>187</v>
      </c>
      <c r="AU643" s="204" t="s">
        <v>87</v>
      </c>
      <c r="AV643" s="13" t="s">
        <v>87</v>
      </c>
      <c r="AW643" s="13" t="s">
        <v>35</v>
      </c>
      <c r="AX643" s="13" t="s">
        <v>79</v>
      </c>
      <c r="AY643" s="204" t="s">
        <v>179</v>
      </c>
    </row>
    <row r="644" s="14" customFormat="1">
      <c r="A644" s="14"/>
      <c r="B644" s="211"/>
      <c r="C644" s="14"/>
      <c r="D644" s="203" t="s">
        <v>187</v>
      </c>
      <c r="E644" s="212" t="s">
        <v>1</v>
      </c>
      <c r="F644" s="213" t="s">
        <v>1122</v>
      </c>
      <c r="G644" s="14"/>
      <c r="H644" s="214">
        <v>7.2999999999999998</v>
      </c>
      <c r="I644" s="215"/>
      <c r="J644" s="14"/>
      <c r="K644" s="14"/>
      <c r="L644" s="211"/>
      <c r="M644" s="216"/>
      <c r="N644" s="217"/>
      <c r="O644" s="217"/>
      <c r="P644" s="217"/>
      <c r="Q644" s="217"/>
      <c r="R644" s="217"/>
      <c r="S644" s="217"/>
      <c r="T644" s="218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12" t="s">
        <v>187</v>
      </c>
      <c r="AU644" s="212" t="s">
        <v>87</v>
      </c>
      <c r="AV644" s="14" t="s">
        <v>90</v>
      </c>
      <c r="AW644" s="14" t="s">
        <v>35</v>
      </c>
      <c r="AX644" s="14" t="s">
        <v>8</v>
      </c>
      <c r="AY644" s="212" t="s">
        <v>179</v>
      </c>
    </row>
    <row r="645" s="2" customFormat="1" ht="24" customHeight="1">
      <c r="A645" s="37"/>
      <c r="B645" s="188"/>
      <c r="C645" s="189" t="s">
        <v>1127</v>
      </c>
      <c r="D645" s="189" t="s">
        <v>181</v>
      </c>
      <c r="E645" s="190" t="s">
        <v>1128</v>
      </c>
      <c r="F645" s="191" t="s">
        <v>1129</v>
      </c>
      <c r="G645" s="192" t="s">
        <v>214</v>
      </c>
      <c r="H645" s="193">
        <v>7.2999999999999998</v>
      </c>
      <c r="I645" s="194"/>
      <c r="J645" s="195">
        <f>ROUND(I645*H645,0)</f>
        <v>0</v>
      </c>
      <c r="K645" s="191" t="s">
        <v>185</v>
      </c>
      <c r="L645" s="38"/>
      <c r="M645" s="196" t="s">
        <v>1</v>
      </c>
      <c r="N645" s="197" t="s">
        <v>44</v>
      </c>
      <c r="O645" s="76"/>
      <c r="P645" s="198">
        <f>O645*H645</f>
        <v>0</v>
      </c>
      <c r="Q645" s="198">
        <v>0.00012305000000000001</v>
      </c>
      <c r="R645" s="198">
        <f>Q645*H645</f>
        <v>0.00089826500000000009</v>
      </c>
      <c r="S645" s="198">
        <v>0</v>
      </c>
      <c r="T645" s="199">
        <f>S645*H645</f>
        <v>0</v>
      </c>
      <c r="U645" s="37"/>
      <c r="V645" s="37"/>
      <c r="W645" s="37"/>
      <c r="X645" s="37"/>
      <c r="Y645" s="37"/>
      <c r="Z645" s="37"/>
      <c r="AA645" s="37"/>
      <c r="AB645" s="37"/>
      <c r="AC645" s="37"/>
      <c r="AD645" s="37"/>
      <c r="AE645" s="37"/>
      <c r="AR645" s="200" t="s">
        <v>275</v>
      </c>
      <c r="AT645" s="200" t="s">
        <v>181</v>
      </c>
      <c r="AU645" s="200" t="s">
        <v>87</v>
      </c>
      <c r="AY645" s="18" t="s">
        <v>179</v>
      </c>
      <c r="BE645" s="201">
        <f>IF(N645="základní",J645,0)</f>
        <v>0</v>
      </c>
      <c r="BF645" s="201">
        <f>IF(N645="snížená",J645,0)</f>
        <v>0</v>
      </c>
      <c r="BG645" s="201">
        <f>IF(N645="zákl. přenesená",J645,0)</f>
        <v>0</v>
      </c>
      <c r="BH645" s="201">
        <f>IF(N645="sníž. přenesená",J645,0)</f>
        <v>0</v>
      </c>
      <c r="BI645" s="201">
        <f>IF(N645="nulová",J645,0)</f>
        <v>0</v>
      </c>
      <c r="BJ645" s="18" t="s">
        <v>8</v>
      </c>
      <c r="BK645" s="201">
        <f>ROUND(I645*H645,0)</f>
        <v>0</v>
      </c>
      <c r="BL645" s="18" t="s">
        <v>275</v>
      </c>
      <c r="BM645" s="200" t="s">
        <v>1130</v>
      </c>
    </row>
    <row r="646" s="13" customFormat="1">
      <c r="A646" s="13"/>
      <c r="B646" s="202"/>
      <c r="C646" s="13"/>
      <c r="D646" s="203" t="s">
        <v>187</v>
      </c>
      <c r="E646" s="204" t="s">
        <v>1</v>
      </c>
      <c r="F646" s="205" t="s">
        <v>1121</v>
      </c>
      <c r="G646" s="13"/>
      <c r="H646" s="206">
        <v>7.2999999999999998</v>
      </c>
      <c r="I646" s="207"/>
      <c r="J646" s="13"/>
      <c r="K646" s="13"/>
      <c r="L646" s="202"/>
      <c r="M646" s="208"/>
      <c r="N646" s="209"/>
      <c r="O646" s="209"/>
      <c r="P646" s="209"/>
      <c r="Q646" s="209"/>
      <c r="R646" s="209"/>
      <c r="S646" s="209"/>
      <c r="T646" s="210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04" t="s">
        <v>187</v>
      </c>
      <c r="AU646" s="204" t="s">
        <v>87</v>
      </c>
      <c r="AV646" s="13" t="s">
        <v>87</v>
      </c>
      <c r="AW646" s="13" t="s">
        <v>35</v>
      </c>
      <c r="AX646" s="13" t="s">
        <v>79</v>
      </c>
      <c r="AY646" s="204" t="s">
        <v>179</v>
      </c>
    </row>
    <row r="647" s="14" customFormat="1">
      <c r="A647" s="14"/>
      <c r="B647" s="211"/>
      <c r="C647" s="14"/>
      <c r="D647" s="203" t="s">
        <v>187</v>
      </c>
      <c r="E647" s="212" t="s">
        <v>1</v>
      </c>
      <c r="F647" s="213" t="s">
        <v>1122</v>
      </c>
      <c r="G647" s="14"/>
      <c r="H647" s="214">
        <v>7.2999999999999998</v>
      </c>
      <c r="I647" s="215"/>
      <c r="J647" s="14"/>
      <c r="K647" s="14"/>
      <c r="L647" s="211"/>
      <c r="M647" s="216"/>
      <c r="N647" s="217"/>
      <c r="O647" s="217"/>
      <c r="P647" s="217"/>
      <c r="Q647" s="217"/>
      <c r="R647" s="217"/>
      <c r="S647" s="217"/>
      <c r="T647" s="218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12" t="s">
        <v>187</v>
      </c>
      <c r="AU647" s="212" t="s">
        <v>87</v>
      </c>
      <c r="AV647" s="14" t="s">
        <v>90</v>
      </c>
      <c r="AW647" s="14" t="s">
        <v>35</v>
      </c>
      <c r="AX647" s="14" t="s">
        <v>8</v>
      </c>
      <c r="AY647" s="212" t="s">
        <v>179</v>
      </c>
    </row>
    <row r="648" s="12" customFormat="1" ht="22.8" customHeight="1">
      <c r="A648" s="12"/>
      <c r="B648" s="175"/>
      <c r="C648" s="12"/>
      <c r="D648" s="176" t="s">
        <v>78</v>
      </c>
      <c r="E648" s="186" t="s">
        <v>1131</v>
      </c>
      <c r="F648" s="186" t="s">
        <v>1132</v>
      </c>
      <c r="G648" s="12"/>
      <c r="H648" s="12"/>
      <c r="I648" s="178"/>
      <c r="J648" s="187">
        <f>BK648</f>
        <v>0</v>
      </c>
      <c r="K648" s="12"/>
      <c r="L648" s="175"/>
      <c r="M648" s="180"/>
      <c r="N648" s="181"/>
      <c r="O648" s="181"/>
      <c r="P648" s="182">
        <f>SUM(P649:P661)</f>
        <v>0</v>
      </c>
      <c r="Q648" s="181"/>
      <c r="R648" s="182">
        <f>SUM(R649:R661)</f>
        <v>0.37044288800000003</v>
      </c>
      <c r="S648" s="181"/>
      <c r="T648" s="183">
        <f>SUM(T649:T661)</f>
        <v>0</v>
      </c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R648" s="176" t="s">
        <v>87</v>
      </c>
      <c r="AT648" s="184" t="s">
        <v>78</v>
      </c>
      <c r="AU648" s="184" t="s">
        <v>8</v>
      </c>
      <c r="AY648" s="176" t="s">
        <v>179</v>
      </c>
      <c r="BK648" s="185">
        <f>SUM(BK649:BK661)</f>
        <v>0</v>
      </c>
    </row>
    <row r="649" s="2" customFormat="1" ht="24" customHeight="1">
      <c r="A649" s="37"/>
      <c r="B649" s="188"/>
      <c r="C649" s="189" t="s">
        <v>1133</v>
      </c>
      <c r="D649" s="189" t="s">
        <v>181</v>
      </c>
      <c r="E649" s="190" t="s">
        <v>1134</v>
      </c>
      <c r="F649" s="191" t="s">
        <v>1135</v>
      </c>
      <c r="G649" s="192" t="s">
        <v>214</v>
      </c>
      <c r="H649" s="193">
        <v>316.56</v>
      </c>
      <c r="I649" s="194"/>
      <c r="J649" s="195">
        <f>ROUND(I649*H649,0)</f>
        <v>0</v>
      </c>
      <c r="K649" s="191" t="s">
        <v>185</v>
      </c>
      <c r="L649" s="38"/>
      <c r="M649" s="196" t="s">
        <v>1</v>
      </c>
      <c r="N649" s="197" t="s">
        <v>44</v>
      </c>
      <c r="O649" s="76"/>
      <c r="P649" s="198">
        <f>O649*H649</f>
        <v>0</v>
      </c>
      <c r="Q649" s="198">
        <v>0.00020120000000000001</v>
      </c>
      <c r="R649" s="198">
        <f>Q649*H649</f>
        <v>0.06369187200000001</v>
      </c>
      <c r="S649" s="198">
        <v>0</v>
      </c>
      <c r="T649" s="199">
        <f>S649*H649</f>
        <v>0</v>
      </c>
      <c r="U649" s="37"/>
      <c r="V649" s="37"/>
      <c r="W649" s="37"/>
      <c r="X649" s="37"/>
      <c r="Y649" s="37"/>
      <c r="Z649" s="37"/>
      <c r="AA649" s="37"/>
      <c r="AB649" s="37"/>
      <c r="AC649" s="37"/>
      <c r="AD649" s="37"/>
      <c r="AE649" s="37"/>
      <c r="AR649" s="200" t="s">
        <v>275</v>
      </c>
      <c r="AT649" s="200" t="s">
        <v>181</v>
      </c>
      <c r="AU649" s="200" t="s">
        <v>87</v>
      </c>
      <c r="AY649" s="18" t="s">
        <v>179</v>
      </c>
      <c r="BE649" s="201">
        <f>IF(N649="základní",J649,0)</f>
        <v>0</v>
      </c>
      <c r="BF649" s="201">
        <f>IF(N649="snížená",J649,0)</f>
        <v>0</v>
      </c>
      <c r="BG649" s="201">
        <f>IF(N649="zákl. přenesená",J649,0)</f>
        <v>0</v>
      </c>
      <c r="BH649" s="201">
        <f>IF(N649="sníž. přenesená",J649,0)</f>
        <v>0</v>
      </c>
      <c r="BI649" s="201">
        <f>IF(N649="nulová",J649,0)</f>
        <v>0</v>
      </c>
      <c r="BJ649" s="18" t="s">
        <v>8</v>
      </c>
      <c r="BK649" s="201">
        <f>ROUND(I649*H649,0)</f>
        <v>0</v>
      </c>
      <c r="BL649" s="18" t="s">
        <v>275</v>
      </c>
      <c r="BM649" s="200" t="s">
        <v>1136</v>
      </c>
    </row>
    <row r="650" s="13" customFormat="1">
      <c r="A650" s="13"/>
      <c r="B650" s="202"/>
      <c r="C650" s="13"/>
      <c r="D650" s="203" t="s">
        <v>187</v>
      </c>
      <c r="E650" s="204" t="s">
        <v>1</v>
      </c>
      <c r="F650" s="205" t="s">
        <v>1137</v>
      </c>
      <c r="G650" s="13"/>
      <c r="H650" s="206">
        <v>316.56</v>
      </c>
      <c r="I650" s="207"/>
      <c r="J650" s="13"/>
      <c r="K650" s="13"/>
      <c r="L650" s="202"/>
      <c r="M650" s="208"/>
      <c r="N650" s="209"/>
      <c r="O650" s="209"/>
      <c r="P650" s="209"/>
      <c r="Q650" s="209"/>
      <c r="R650" s="209"/>
      <c r="S650" s="209"/>
      <c r="T650" s="210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04" t="s">
        <v>187</v>
      </c>
      <c r="AU650" s="204" t="s">
        <v>87</v>
      </c>
      <c r="AV650" s="13" t="s">
        <v>87</v>
      </c>
      <c r="AW650" s="13" t="s">
        <v>35</v>
      </c>
      <c r="AX650" s="13" t="s">
        <v>79</v>
      </c>
      <c r="AY650" s="204" t="s">
        <v>179</v>
      </c>
    </row>
    <row r="651" s="14" customFormat="1">
      <c r="A651" s="14"/>
      <c r="B651" s="211"/>
      <c r="C651" s="14"/>
      <c r="D651" s="203" t="s">
        <v>187</v>
      </c>
      <c r="E651" s="212" t="s">
        <v>1</v>
      </c>
      <c r="F651" s="213" t="s">
        <v>1138</v>
      </c>
      <c r="G651" s="14"/>
      <c r="H651" s="214">
        <v>316.56</v>
      </c>
      <c r="I651" s="215"/>
      <c r="J651" s="14"/>
      <c r="K651" s="14"/>
      <c r="L651" s="211"/>
      <c r="M651" s="216"/>
      <c r="N651" s="217"/>
      <c r="O651" s="217"/>
      <c r="P651" s="217"/>
      <c r="Q651" s="217"/>
      <c r="R651" s="217"/>
      <c r="S651" s="217"/>
      <c r="T651" s="218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12" t="s">
        <v>187</v>
      </c>
      <c r="AU651" s="212" t="s">
        <v>87</v>
      </c>
      <c r="AV651" s="14" t="s">
        <v>90</v>
      </c>
      <c r="AW651" s="14" t="s">
        <v>35</v>
      </c>
      <c r="AX651" s="14" t="s">
        <v>8</v>
      </c>
      <c r="AY651" s="212" t="s">
        <v>179</v>
      </c>
    </row>
    <row r="652" s="2" customFormat="1" ht="24" customHeight="1">
      <c r="A652" s="37"/>
      <c r="B652" s="188"/>
      <c r="C652" s="189" t="s">
        <v>1139</v>
      </c>
      <c r="D652" s="189" t="s">
        <v>181</v>
      </c>
      <c r="E652" s="190" t="s">
        <v>1140</v>
      </c>
      <c r="F652" s="191" t="s">
        <v>1141</v>
      </c>
      <c r="G652" s="192" t="s">
        <v>214</v>
      </c>
      <c r="H652" s="193">
        <v>1072.556</v>
      </c>
      <c r="I652" s="194"/>
      <c r="J652" s="195">
        <f>ROUND(I652*H652,0)</f>
        <v>0</v>
      </c>
      <c r="K652" s="191" t="s">
        <v>185</v>
      </c>
      <c r="L652" s="38"/>
      <c r="M652" s="196" t="s">
        <v>1</v>
      </c>
      <c r="N652" s="197" t="s">
        <v>44</v>
      </c>
      <c r="O652" s="76"/>
      <c r="P652" s="198">
        <f>O652*H652</f>
        <v>0</v>
      </c>
      <c r="Q652" s="198">
        <v>0.00028600000000000001</v>
      </c>
      <c r="R652" s="198">
        <f>Q652*H652</f>
        <v>0.30675101600000004</v>
      </c>
      <c r="S652" s="198">
        <v>0</v>
      </c>
      <c r="T652" s="199">
        <f>S652*H652</f>
        <v>0</v>
      </c>
      <c r="U652" s="37"/>
      <c r="V652" s="37"/>
      <c r="W652" s="37"/>
      <c r="X652" s="37"/>
      <c r="Y652" s="37"/>
      <c r="Z652" s="37"/>
      <c r="AA652" s="37"/>
      <c r="AB652" s="37"/>
      <c r="AC652" s="37"/>
      <c r="AD652" s="37"/>
      <c r="AE652" s="37"/>
      <c r="AR652" s="200" t="s">
        <v>275</v>
      </c>
      <c r="AT652" s="200" t="s">
        <v>181</v>
      </c>
      <c r="AU652" s="200" t="s">
        <v>87</v>
      </c>
      <c r="AY652" s="18" t="s">
        <v>179</v>
      </c>
      <c r="BE652" s="201">
        <f>IF(N652="základní",J652,0)</f>
        <v>0</v>
      </c>
      <c r="BF652" s="201">
        <f>IF(N652="snížená",J652,0)</f>
        <v>0</v>
      </c>
      <c r="BG652" s="201">
        <f>IF(N652="zákl. přenesená",J652,0)</f>
        <v>0</v>
      </c>
      <c r="BH652" s="201">
        <f>IF(N652="sníž. přenesená",J652,0)</f>
        <v>0</v>
      </c>
      <c r="BI652" s="201">
        <f>IF(N652="nulová",J652,0)</f>
        <v>0</v>
      </c>
      <c r="BJ652" s="18" t="s">
        <v>8</v>
      </c>
      <c r="BK652" s="201">
        <f>ROUND(I652*H652,0)</f>
        <v>0</v>
      </c>
      <c r="BL652" s="18" t="s">
        <v>275</v>
      </c>
      <c r="BM652" s="200" t="s">
        <v>1142</v>
      </c>
    </row>
    <row r="653" s="13" customFormat="1">
      <c r="A653" s="13"/>
      <c r="B653" s="202"/>
      <c r="C653" s="13"/>
      <c r="D653" s="203" t="s">
        <v>187</v>
      </c>
      <c r="E653" s="204" t="s">
        <v>1</v>
      </c>
      <c r="F653" s="205" t="s">
        <v>1143</v>
      </c>
      <c r="G653" s="13"/>
      <c r="H653" s="206">
        <v>197.846</v>
      </c>
      <c r="I653" s="207"/>
      <c r="J653" s="13"/>
      <c r="K653" s="13"/>
      <c r="L653" s="202"/>
      <c r="M653" s="208"/>
      <c r="N653" s="209"/>
      <c r="O653" s="209"/>
      <c r="P653" s="209"/>
      <c r="Q653" s="209"/>
      <c r="R653" s="209"/>
      <c r="S653" s="209"/>
      <c r="T653" s="210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04" t="s">
        <v>187</v>
      </c>
      <c r="AU653" s="204" t="s">
        <v>87</v>
      </c>
      <c r="AV653" s="13" t="s">
        <v>87</v>
      </c>
      <c r="AW653" s="13" t="s">
        <v>35</v>
      </c>
      <c r="AX653" s="13" t="s">
        <v>79</v>
      </c>
      <c r="AY653" s="204" t="s">
        <v>179</v>
      </c>
    </row>
    <row r="654" s="13" customFormat="1">
      <c r="A654" s="13"/>
      <c r="B654" s="202"/>
      <c r="C654" s="13"/>
      <c r="D654" s="203" t="s">
        <v>187</v>
      </c>
      <c r="E654" s="204" t="s">
        <v>1</v>
      </c>
      <c r="F654" s="205" t="s">
        <v>681</v>
      </c>
      <c r="G654" s="13"/>
      <c r="H654" s="206">
        <v>77.326999999999998</v>
      </c>
      <c r="I654" s="207"/>
      <c r="J654" s="13"/>
      <c r="K654" s="13"/>
      <c r="L654" s="202"/>
      <c r="M654" s="208"/>
      <c r="N654" s="209"/>
      <c r="O654" s="209"/>
      <c r="P654" s="209"/>
      <c r="Q654" s="209"/>
      <c r="R654" s="209"/>
      <c r="S654" s="209"/>
      <c r="T654" s="210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04" t="s">
        <v>187</v>
      </c>
      <c r="AU654" s="204" t="s">
        <v>87</v>
      </c>
      <c r="AV654" s="13" t="s">
        <v>87</v>
      </c>
      <c r="AW654" s="13" t="s">
        <v>35</v>
      </c>
      <c r="AX654" s="13" t="s">
        <v>79</v>
      </c>
      <c r="AY654" s="204" t="s">
        <v>179</v>
      </c>
    </row>
    <row r="655" s="13" customFormat="1">
      <c r="A655" s="13"/>
      <c r="B655" s="202"/>
      <c r="C655" s="13"/>
      <c r="D655" s="203" t="s">
        <v>187</v>
      </c>
      <c r="E655" s="204" t="s">
        <v>1</v>
      </c>
      <c r="F655" s="205" t="s">
        <v>1144</v>
      </c>
      <c r="G655" s="13"/>
      <c r="H655" s="206">
        <v>311.84300000000002</v>
      </c>
      <c r="I655" s="207"/>
      <c r="J655" s="13"/>
      <c r="K655" s="13"/>
      <c r="L655" s="202"/>
      <c r="M655" s="208"/>
      <c r="N655" s="209"/>
      <c r="O655" s="209"/>
      <c r="P655" s="209"/>
      <c r="Q655" s="209"/>
      <c r="R655" s="209"/>
      <c r="S655" s="209"/>
      <c r="T655" s="210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04" t="s">
        <v>187</v>
      </c>
      <c r="AU655" s="204" t="s">
        <v>87</v>
      </c>
      <c r="AV655" s="13" t="s">
        <v>87</v>
      </c>
      <c r="AW655" s="13" t="s">
        <v>35</v>
      </c>
      <c r="AX655" s="13" t="s">
        <v>79</v>
      </c>
      <c r="AY655" s="204" t="s">
        <v>179</v>
      </c>
    </row>
    <row r="656" s="13" customFormat="1">
      <c r="A656" s="13"/>
      <c r="B656" s="202"/>
      <c r="C656" s="13"/>
      <c r="D656" s="203" t="s">
        <v>187</v>
      </c>
      <c r="E656" s="204" t="s">
        <v>1</v>
      </c>
      <c r="F656" s="205" t="s">
        <v>730</v>
      </c>
      <c r="G656" s="13"/>
      <c r="H656" s="206">
        <v>40.979999999999997</v>
      </c>
      <c r="I656" s="207"/>
      <c r="J656" s="13"/>
      <c r="K656" s="13"/>
      <c r="L656" s="202"/>
      <c r="M656" s="208"/>
      <c r="N656" s="209"/>
      <c r="O656" s="209"/>
      <c r="P656" s="209"/>
      <c r="Q656" s="209"/>
      <c r="R656" s="209"/>
      <c r="S656" s="209"/>
      <c r="T656" s="210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04" t="s">
        <v>187</v>
      </c>
      <c r="AU656" s="204" t="s">
        <v>87</v>
      </c>
      <c r="AV656" s="13" t="s">
        <v>87</v>
      </c>
      <c r="AW656" s="13" t="s">
        <v>35</v>
      </c>
      <c r="AX656" s="13" t="s">
        <v>79</v>
      </c>
      <c r="AY656" s="204" t="s">
        <v>179</v>
      </c>
    </row>
    <row r="657" s="13" customFormat="1">
      <c r="A657" s="13"/>
      <c r="B657" s="202"/>
      <c r="C657" s="13"/>
      <c r="D657" s="203" t="s">
        <v>187</v>
      </c>
      <c r="E657" s="204" t="s">
        <v>1</v>
      </c>
      <c r="F657" s="205" t="s">
        <v>731</v>
      </c>
      <c r="G657" s="13"/>
      <c r="H657" s="206">
        <v>128</v>
      </c>
      <c r="I657" s="207"/>
      <c r="J657" s="13"/>
      <c r="K657" s="13"/>
      <c r="L657" s="202"/>
      <c r="M657" s="208"/>
      <c r="N657" s="209"/>
      <c r="O657" s="209"/>
      <c r="P657" s="209"/>
      <c r="Q657" s="209"/>
      <c r="R657" s="209"/>
      <c r="S657" s="209"/>
      <c r="T657" s="210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04" t="s">
        <v>187</v>
      </c>
      <c r="AU657" s="204" t="s">
        <v>87</v>
      </c>
      <c r="AV657" s="13" t="s">
        <v>87</v>
      </c>
      <c r="AW657" s="13" t="s">
        <v>35</v>
      </c>
      <c r="AX657" s="13" t="s">
        <v>79</v>
      </c>
      <c r="AY657" s="204" t="s">
        <v>179</v>
      </c>
    </row>
    <row r="658" s="14" customFormat="1">
      <c r="A658" s="14"/>
      <c r="B658" s="211"/>
      <c r="C658" s="14"/>
      <c r="D658" s="203" t="s">
        <v>187</v>
      </c>
      <c r="E658" s="212" t="s">
        <v>1</v>
      </c>
      <c r="F658" s="213" t="s">
        <v>1145</v>
      </c>
      <c r="G658" s="14"/>
      <c r="H658" s="214">
        <v>755.99599999999998</v>
      </c>
      <c r="I658" s="215"/>
      <c r="J658" s="14"/>
      <c r="K658" s="14"/>
      <c r="L658" s="211"/>
      <c r="M658" s="216"/>
      <c r="N658" s="217"/>
      <c r="O658" s="217"/>
      <c r="P658" s="217"/>
      <c r="Q658" s="217"/>
      <c r="R658" s="217"/>
      <c r="S658" s="217"/>
      <c r="T658" s="218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12" t="s">
        <v>187</v>
      </c>
      <c r="AU658" s="212" t="s">
        <v>87</v>
      </c>
      <c r="AV658" s="14" t="s">
        <v>90</v>
      </c>
      <c r="AW658" s="14" t="s">
        <v>35</v>
      </c>
      <c r="AX658" s="14" t="s">
        <v>79</v>
      </c>
      <c r="AY658" s="212" t="s">
        <v>179</v>
      </c>
    </row>
    <row r="659" s="13" customFormat="1">
      <c r="A659" s="13"/>
      <c r="B659" s="202"/>
      <c r="C659" s="13"/>
      <c r="D659" s="203" t="s">
        <v>187</v>
      </c>
      <c r="E659" s="204" t="s">
        <v>1</v>
      </c>
      <c r="F659" s="205" t="s">
        <v>1137</v>
      </c>
      <c r="G659" s="13"/>
      <c r="H659" s="206">
        <v>316.56</v>
      </c>
      <c r="I659" s="207"/>
      <c r="J659" s="13"/>
      <c r="K659" s="13"/>
      <c r="L659" s="202"/>
      <c r="M659" s="208"/>
      <c r="N659" s="209"/>
      <c r="O659" s="209"/>
      <c r="P659" s="209"/>
      <c r="Q659" s="209"/>
      <c r="R659" s="209"/>
      <c r="S659" s="209"/>
      <c r="T659" s="210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04" t="s">
        <v>187</v>
      </c>
      <c r="AU659" s="204" t="s">
        <v>87</v>
      </c>
      <c r="AV659" s="13" t="s">
        <v>87</v>
      </c>
      <c r="AW659" s="13" t="s">
        <v>35</v>
      </c>
      <c r="AX659" s="13" t="s">
        <v>79</v>
      </c>
      <c r="AY659" s="204" t="s">
        <v>179</v>
      </c>
    </row>
    <row r="660" s="14" customFormat="1">
      <c r="A660" s="14"/>
      <c r="B660" s="211"/>
      <c r="C660" s="14"/>
      <c r="D660" s="203" t="s">
        <v>187</v>
      </c>
      <c r="E660" s="212" t="s">
        <v>1</v>
      </c>
      <c r="F660" s="213" t="s">
        <v>1138</v>
      </c>
      <c r="G660" s="14"/>
      <c r="H660" s="214">
        <v>316.56</v>
      </c>
      <c r="I660" s="215"/>
      <c r="J660" s="14"/>
      <c r="K660" s="14"/>
      <c r="L660" s="211"/>
      <c r="M660" s="216"/>
      <c r="N660" s="217"/>
      <c r="O660" s="217"/>
      <c r="P660" s="217"/>
      <c r="Q660" s="217"/>
      <c r="R660" s="217"/>
      <c r="S660" s="217"/>
      <c r="T660" s="218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12" t="s">
        <v>187</v>
      </c>
      <c r="AU660" s="212" t="s">
        <v>87</v>
      </c>
      <c r="AV660" s="14" t="s">
        <v>90</v>
      </c>
      <c r="AW660" s="14" t="s">
        <v>35</v>
      </c>
      <c r="AX660" s="14" t="s">
        <v>79</v>
      </c>
      <c r="AY660" s="212" t="s">
        <v>179</v>
      </c>
    </row>
    <row r="661" s="15" customFormat="1">
      <c r="A661" s="15"/>
      <c r="B661" s="219"/>
      <c r="C661" s="15"/>
      <c r="D661" s="203" t="s">
        <v>187</v>
      </c>
      <c r="E661" s="220" t="s">
        <v>1</v>
      </c>
      <c r="F661" s="221" t="s">
        <v>210</v>
      </c>
      <c r="G661" s="15"/>
      <c r="H661" s="222">
        <v>1072.556</v>
      </c>
      <c r="I661" s="223"/>
      <c r="J661" s="15"/>
      <c r="K661" s="15"/>
      <c r="L661" s="219"/>
      <c r="M661" s="224"/>
      <c r="N661" s="225"/>
      <c r="O661" s="225"/>
      <c r="P661" s="225"/>
      <c r="Q661" s="225"/>
      <c r="R661" s="225"/>
      <c r="S661" s="225"/>
      <c r="T661" s="226"/>
      <c r="U661" s="15"/>
      <c r="V661" s="15"/>
      <c r="W661" s="15"/>
      <c r="X661" s="15"/>
      <c r="Y661" s="15"/>
      <c r="Z661" s="15"/>
      <c r="AA661" s="15"/>
      <c r="AB661" s="15"/>
      <c r="AC661" s="15"/>
      <c r="AD661" s="15"/>
      <c r="AE661" s="15"/>
      <c r="AT661" s="220" t="s">
        <v>187</v>
      </c>
      <c r="AU661" s="220" t="s">
        <v>87</v>
      </c>
      <c r="AV661" s="15" t="s">
        <v>93</v>
      </c>
      <c r="AW661" s="15" t="s">
        <v>35</v>
      </c>
      <c r="AX661" s="15" t="s">
        <v>8</v>
      </c>
      <c r="AY661" s="220" t="s">
        <v>179</v>
      </c>
    </row>
    <row r="662" s="12" customFormat="1" ht="22.8" customHeight="1">
      <c r="A662" s="12"/>
      <c r="B662" s="175"/>
      <c r="C662" s="12"/>
      <c r="D662" s="176" t="s">
        <v>78</v>
      </c>
      <c r="E662" s="186" t="s">
        <v>1146</v>
      </c>
      <c r="F662" s="186" t="s">
        <v>1147</v>
      </c>
      <c r="G662" s="12"/>
      <c r="H662" s="12"/>
      <c r="I662" s="178"/>
      <c r="J662" s="187">
        <f>BK662</f>
        <v>0</v>
      </c>
      <c r="K662" s="12"/>
      <c r="L662" s="175"/>
      <c r="M662" s="180"/>
      <c r="N662" s="181"/>
      <c r="O662" s="181"/>
      <c r="P662" s="182">
        <f>SUM(P663:P665)</f>
        <v>0</v>
      </c>
      <c r="Q662" s="181"/>
      <c r="R662" s="182">
        <f>SUM(R663:R665)</f>
        <v>0.022679999999999999</v>
      </c>
      <c r="S662" s="181"/>
      <c r="T662" s="183">
        <f>SUM(T663:T665)</f>
        <v>0</v>
      </c>
      <c r="U662" s="12"/>
      <c r="V662" s="12"/>
      <c r="W662" s="12"/>
      <c r="X662" s="12"/>
      <c r="Y662" s="12"/>
      <c r="Z662" s="12"/>
      <c r="AA662" s="12"/>
      <c r="AB662" s="12"/>
      <c r="AC662" s="12"/>
      <c r="AD662" s="12"/>
      <c r="AE662" s="12"/>
      <c r="AR662" s="176" t="s">
        <v>87</v>
      </c>
      <c r="AT662" s="184" t="s">
        <v>78</v>
      </c>
      <c r="AU662" s="184" t="s">
        <v>8</v>
      </c>
      <c r="AY662" s="176" t="s">
        <v>179</v>
      </c>
      <c r="BK662" s="185">
        <f>SUM(BK663:BK665)</f>
        <v>0</v>
      </c>
    </row>
    <row r="663" s="2" customFormat="1" ht="24" customHeight="1">
      <c r="A663" s="37"/>
      <c r="B663" s="188"/>
      <c r="C663" s="189" t="s">
        <v>1148</v>
      </c>
      <c r="D663" s="189" t="s">
        <v>181</v>
      </c>
      <c r="E663" s="190" t="s">
        <v>1149</v>
      </c>
      <c r="F663" s="191" t="s">
        <v>1150</v>
      </c>
      <c r="G663" s="192" t="s">
        <v>236</v>
      </c>
      <c r="H663" s="193">
        <v>14</v>
      </c>
      <c r="I663" s="194"/>
      <c r="J663" s="195">
        <f>ROUND(I663*H663,0)</f>
        <v>0</v>
      </c>
      <c r="K663" s="191" t="s">
        <v>185</v>
      </c>
      <c r="L663" s="38"/>
      <c r="M663" s="196" t="s">
        <v>1</v>
      </c>
      <c r="N663" s="197" t="s">
        <v>44</v>
      </c>
      <c r="O663" s="76"/>
      <c r="P663" s="198">
        <f>O663*H663</f>
        <v>0</v>
      </c>
      <c r="Q663" s="198">
        <v>0</v>
      </c>
      <c r="R663" s="198">
        <f>Q663*H663</f>
        <v>0</v>
      </c>
      <c r="S663" s="198">
        <v>0</v>
      </c>
      <c r="T663" s="199">
        <f>S663*H663</f>
        <v>0</v>
      </c>
      <c r="U663" s="37"/>
      <c r="V663" s="37"/>
      <c r="W663" s="37"/>
      <c r="X663" s="37"/>
      <c r="Y663" s="37"/>
      <c r="Z663" s="37"/>
      <c r="AA663" s="37"/>
      <c r="AB663" s="37"/>
      <c r="AC663" s="37"/>
      <c r="AD663" s="37"/>
      <c r="AE663" s="37"/>
      <c r="AR663" s="200" t="s">
        <v>275</v>
      </c>
      <c r="AT663" s="200" t="s">
        <v>181</v>
      </c>
      <c r="AU663" s="200" t="s">
        <v>87</v>
      </c>
      <c r="AY663" s="18" t="s">
        <v>179</v>
      </c>
      <c r="BE663" s="201">
        <f>IF(N663="základní",J663,0)</f>
        <v>0</v>
      </c>
      <c r="BF663" s="201">
        <f>IF(N663="snížená",J663,0)</f>
        <v>0</v>
      </c>
      <c r="BG663" s="201">
        <f>IF(N663="zákl. přenesená",J663,0)</f>
        <v>0</v>
      </c>
      <c r="BH663" s="201">
        <f>IF(N663="sníž. přenesená",J663,0)</f>
        <v>0</v>
      </c>
      <c r="BI663" s="201">
        <f>IF(N663="nulová",J663,0)</f>
        <v>0</v>
      </c>
      <c r="BJ663" s="18" t="s">
        <v>8</v>
      </c>
      <c r="BK663" s="201">
        <f>ROUND(I663*H663,0)</f>
        <v>0</v>
      </c>
      <c r="BL663" s="18" t="s">
        <v>275</v>
      </c>
      <c r="BM663" s="200" t="s">
        <v>1151</v>
      </c>
    </row>
    <row r="664" s="2" customFormat="1" ht="24" customHeight="1">
      <c r="A664" s="37"/>
      <c r="B664" s="188"/>
      <c r="C664" s="227" t="s">
        <v>1152</v>
      </c>
      <c r="D664" s="227" t="s">
        <v>246</v>
      </c>
      <c r="E664" s="228" t="s">
        <v>1153</v>
      </c>
      <c r="F664" s="229" t="s">
        <v>1154</v>
      </c>
      <c r="G664" s="230" t="s">
        <v>236</v>
      </c>
      <c r="H664" s="231">
        <v>14</v>
      </c>
      <c r="I664" s="232"/>
      <c r="J664" s="233">
        <f>ROUND(I664*H664,0)</f>
        <v>0</v>
      </c>
      <c r="K664" s="229" t="s">
        <v>185</v>
      </c>
      <c r="L664" s="234"/>
      <c r="M664" s="235" t="s">
        <v>1</v>
      </c>
      <c r="N664" s="236" t="s">
        <v>44</v>
      </c>
      <c r="O664" s="76"/>
      <c r="P664" s="198">
        <f>O664*H664</f>
        <v>0</v>
      </c>
      <c r="Q664" s="198">
        <v>0.0016199999999999999</v>
      </c>
      <c r="R664" s="198">
        <f>Q664*H664</f>
        <v>0.022679999999999999</v>
      </c>
      <c r="S664" s="198">
        <v>0</v>
      </c>
      <c r="T664" s="199">
        <f>S664*H664</f>
        <v>0</v>
      </c>
      <c r="U664" s="37"/>
      <c r="V664" s="37"/>
      <c r="W664" s="37"/>
      <c r="X664" s="37"/>
      <c r="Y664" s="37"/>
      <c r="Z664" s="37"/>
      <c r="AA664" s="37"/>
      <c r="AB664" s="37"/>
      <c r="AC664" s="37"/>
      <c r="AD664" s="37"/>
      <c r="AE664" s="37"/>
      <c r="AR664" s="200" t="s">
        <v>354</v>
      </c>
      <c r="AT664" s="200" t="s">
        <v>246</v>
      </c>
      <c r="AU664" s="200" t="s">
        <v>87</v>
      </c>
      <c r="AY664" s="18" t="s">
        <v>179</v>
      </c>
      <c r="BE664" s="201">
        <f>IF(N664="základní",J664,0)</f>
        <v>0</v>
      </c>
      <c r="BF664" s="201">
        <f>IF(N664="snížená",J664,0)</f>
        <v>0</v>
      </c>
      <c r="BG664" s="201">
        <f>IF(N664="zákl. přenesená",J664,0)</f>
        <v>0</v>
      </c>
      <c r="BH664" s="201">
        <f>IF(N664="sníž. přenesená",J664,0)</f>
        <v>0</v>
      </c>
      <c r="BI664" s="201">
        <f>IF(N664="nulová",J664,0)</f>
        <v>0</v>
      </c>
      <c r="BJ664" s="18" t="s">
        <v>8</v>
      </c>
      <c r="BK664" s="201">
        <f>ROUND(I664*H664,0)</f>
        <v>0</v>
      </c>
      <c r="BL664" s="18" t="s">
        <v>275</v>
      </c>
      <c r="BM664" s="200" t="s">
        <v>1155</v>
      </c>
    </row>
    <row r="665" s="2" customFormat="1" ht="24" customHeight="1">
      <c r="A665" s="37"/>
      <c r="B665" s="188"/>
      <c r="C665" s="189" t="s">
        <v>1156</v>
      </c>
      <c r="D665" s="189" t="s">
        <v>181</v>
      </c>
      <c r="E665" s="190" t="s">
        <v>1157</v>
      </c>
      <c r="F665" s="191" t="s">
        <v>1158</v>
      </c>
      <c r="G665" s="192" t="s">
        <v>193</v>
      </c>
      <c r="H665" s="193">
        <v>0.023</v>
      </c>
      <c r="I665" s="194"/>
      <c r="J665" s="195">
        <f>ROUND(I665*H665,0)</f>
        <v>0</v>
      </c>
      <c r="K665" s="191" t="s">
        <v>185</v>
      </c>
      <c r="L665" s="38"/>
      <c r="M665" s="237" t="s">
        <v>1</v>
      </c>
      <c r="N665" s="238" t="s">
        <v>44</v>
      </c>
      <c r="O665" s="239"/>
      <c r="P665" s="240">
        <f>O665*H665</f>
        <v>0</v>
      </c>
      <c r="Q665" s="240">
        <v>0</v>
      </c>
      <c r="R665" s="240">
        <f>Q665*H665</f>
        <v>0</v>
      </c>
      <c r="S665" s="240">
        <v>0</v>
      </c>
      <c r="T665" s="241">
        <f>S665*H665</f>
        <v>0</v>
      </c>
      <c r="U665" s="37"/>
      <c r="V665" s="37"/>
      <c r="W665" s="37"/>
      <c r="X665" s="37"/>
      <c r="Y665" s="37"/>
      <c r="Z665" s="37"/>
      <c r="AA665" s="37"/>
      <c r="AB665" s="37"/>
      <c r="AC665" s="37"/>
      <c r="AD665" s="37"/>
      <c r="AE665" s="37"/>
      <c r="AR665" s="200" t="s">
        <v>275</v>
      </c>
      <c r="AT665" s="200" t="s">
        <v>181</v>
      </c>
      <c r="AU665" s="200" t="s">
        <v>87</v>
      </c>
      <c r="AY665" s="18" t="s">
        <v>179</v>
      </c>
      <c r="BE665" s="201">
        <f>IF(N665="základní",J665,0)</f>
        <v>0</v>
      </c>
      <c r="BF665" s="201">
        <f>IF(N665="snížená",J665,0)</f>
        <v>0</v>
      </c>
      <c r="BG665" s="201">
        <f>IF(N665="zákl. přenesená",J665,0)</f>
        <v>0</v>
      </c>
      <c r="BH665" s="201">
        <f>IF(N665="sníž. přenesená",J665,0)</f>
        <v>0</v>
      </c>
      <c r="BI665" s="201">
        <f>IF(N665="nulová",J665,0)</f>
        <v>0</v>
      </c>
      <c r="BJ665" s="18" t="s">
        <v>8</v>
      </c>
      <c r="BK665" s="201">
        <f>ROUND(I665*H665,0)</f>
        <v>0</v>
      </c>
      <c r="BL665" s="18" t="s">
        <v>275</v>
      </c>
      <c r="BM665" s="200" t="s">
        <v>1159</v>
      </c>
    </row>
    <row r="666" s="2" customFormat="1" ht="6.96" customHeight="1">
      <c r="A666" s="37"/>
      <c r="B666" s="59"/>
      <c r="C666" s="60"/>
      <c r="D666" s="60"/>
      <c r="E666" s="60"/>
      <c r="F666" s="60"/>
      <c r="G666" s="60"/>
      <c r="H666" s="60"/>
      <c r="I666" s="148"/>
      <c r="J666" s="60"/>
      <c r="K666" s="60"/>
      <c r="L666" s="38"/>
      <c r="M666" s="37"/>
      <c r="O666" s="37"/>
      <c r="P666" s="37"/>
      <c r="Q666" s="37"/>
      <c r="R666" s="37"/>
      <c r="S666" s="37"/>
      <c r="T666" s="37"/>
      <c r="U666" s="37"/>
      <c r="V666" s="37"/>
      <c r="W666" s="37"/>
      <c r="X666" s="37"/>
      <c r="Y666" s="37"/>
      <c r="Z666" s="37"/>
      <c r="AA666" s="37"/>
      <c r="AB666" s="37"/>
      <c r="AC666" s="37"/>
      <c r="AD666" s="37"/>
      <c r="AE666" s="37"/>
    </row>
  </sheetData>
  <autoFilter ref="C142:K665"/>
  <mergeCells count="9">
    <mergeCell ref="E7:H7"/>
    <mergeCell ref="E9:H9"/>
    <mergeCell ref="E18:H18"/>
    <mergeCell ref="E27:H27"/>
    <mergeCell ref="E85:H85"/>
    <mergeCell ref="E87:H87"/>
    <mergeCell ref="E133:H133"/>
    <mergeCell ref="E135:H13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19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19"/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121"/>
      <c r="J3" s="20"/>
      <c r="K3" s="20"/>
      <c r="L3" s="21"/>
      <c r="AT3" s="18" t="s">
        <v>87</v>
      </c>
    </row>
    <row r="4" s="1" customFormat="1" ht="24.96" customHeight="1">
      <c r="B4" s="21"/>
      <c r="D4" s="22" t="s">
        <v>102</v>
      </c>
      <c r="I4" s="119"/>
      <c r="L4" s="21"/>
      <c r="M4" s="122" t="s">
        <v>11</v>
      </c>
      <c r="AT4" s="18" t="s">
        <v>3</v>
      </c>
    </row>
    <row r="5" s="1" customFormat="1" ht="6.96" customHeight="1">
      <c r="B5" s="21"/>
      <c r="I5" s="119"/>
      <c r="L5" s="21"/>
    </row>
    <row r="6" s="1" customFormat="1" ht="12" customHeight="1">
      <c r="B6" s="21"/>
      <c r="D6" s="31" t="s">
        <v>17</v>
      </c>
      <c r="I6" s="119"/>
      <c r="L6" s="21"/>
    </row>
    <row r="7" s="1" customFormat="1" ht="16.5" customHeight="1">
      <c r="B7" s="21"/>
      <c r="E7" s="123" t="str">
        <f>'Rekapitulace stavby'!K6</f>
        <v>Vestavba učeben do půdního prostoru ZŠ Podharť</v>
      </c>
      <c r="F7" s="31"/>
      <c r="G7" s="31"/>
      <c r="H7" s="31"/>
      <c r="I7" s="119"/>
      <c r="L7" s="21"/>
    </row>
    <row r="8" s="2" customFormat="1" ht="12" customHeight="1">
      <c r="A8" s="37"/>
      <c r="B8" s="38"/>
      <c r="C8" s="37"/>
      <c r="D8" s="31" t="s">
        <v>115</v>
      </c>
      <c r="E8" s="37"/>
      <c r="F8" s="37"/>
      <c r="G8" s="37"/>
      <c r="H8" s="37"/>
      <c r="I8" s="124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27" customHeight="1">
      <c r="A9" s="37"/>
      <c r="B9" s="38"/>
      <c r="C9" s="37"/>
      <c r="D9" s="37"/>
      <c r="E9" s="66" t="s">
        <v>1160</v>
      </c>
      <c r="F9" s="37"/>
      <c r="G9" s="37"/>
      <c r="H9" s="37"/>
      <c r="I9" s="124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124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1</v>
      </c>
      <c r="G11" s="37"/>
      <c r="H11" s="37"/>
      <c r="I11" s="125" t="s">
        <v>20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21</v>
      </c>
      <c r="E12" s="37"/>
      <c r="F12" s="26" t="s">
        <v>1161</v>
      </c>
      <c r="G12" s="37"/>
      <c r="H12" s="37"/>
      <c r="I12" s="125" t="s">
        <v>23</v>
      </c>
      <c r="J12" s="68" t="str">
        <f>'Rekapitulace stavby'!AN8</f>
        <v>23. 1. 2020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124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27</v>
      </c>
      <c r="E14" s="37"/>
      <c r="F14" s="37"/>
      <c r="G14" s="37"/>
      <c r="H14" s="37"/>
      <c r="I14" s="125" t="s">
        <v>28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1162</v>
      </c>
      <c r="F15" s="37"/>
      <c r="G15" s="37"/>
      <c r="H15" s="37"/>
      <c r="I15" s="125" t="s">
        <v>30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124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31</v>
      </c>
      <c r="E17" s="37"/>
      <c r="F17" s="37"/>
      <c r="G17" s="37"/>
      <c r="H17" s="37"/>
      <c r="I17" s="125" t="s">
        <v>28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125" t="s">
        <v>30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124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33</v>
      </c>
      <c r="E20" s="37"/>
      <c r="F20" s="37"/>
      <c r="G20" s="37"/>
      <c r="H20" s="37"/>
      <c r="I20" s="125" t="s">
        <v>28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1163</v>
      </c>
      <c r="F21" s="37"/>
      <c r="G21" s="37"/>
      <c r="H21" s="37"/>
      <c r="I21" s="125" t="s">
        <v>30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124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36</v>
      </c>
      <c r="E23" s="37"/>
      <c r="F23" s="37"/>
      <c r="G23" s="37"/>
      <c r="H23" s="37"/>
      <c r="I23" s="125" t="s">
        <v>28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1163</v>
      </c>
      <c r="F24" s="37"/>
      <c r="G24" s="37"/>
      <c r="H24" s="37"/>
      <c r="I24" s="125" t="s">
        <v>30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124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38</v>
      </c>
      <c r="E26" s="37"/>
      <c r="F26" s="37"/>
      <c r="G26" s="37"/>
      <c r="H26" s="37"/>
      <c r="I26" s="124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6"/>
      <c r="B27" s="127"/>
      <c r="C27" s="126"/>
      <c r="D27" s="126"/>
      <c r="E27" s="35" t="s">
        <v>1</v>
      </c>
      <c r="F27" s="35"/>
      <c r="G27" s="35"/>
      <c r="H27" s="35"/>
      <c r="I27" s="128"/>
      <c r="J27" s="126"/>
      <c r="K27" s="126"/>
      <c r="L27" s="129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124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130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31" t="s">
        <v>39</v>
      </c>
      <c r="E30" s="37"/>
      <c r="F30" s="37"/>
      <c r="G30" s="37"/>
      <c r="H30" s="37"/>
      <c r="I30" s="124"/>
      <c r="J30" s="95">
        <f>ROUND(J121, 0)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130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41</v>
      </c>
      <c r="G32" s="37"/>
      <c r="H32" s="37"/>
      <c r="I32" s="132" t="s">
        <v>40</v>
      </c>
      <c r="J32" s="42" t="s">
        <v>42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33" t="s">
        <v>43</v>
      </c>
      <c r="E33" s="31" t="s">
        <v>44</v>
      </c>
      <c r="F33" s="134">
        <f>ROUND((SUM(BE121:BE141)),  0)</f>
        <v>0</v>
      </c>
      <c r="G33" s="37"/>
      <c r="H33" s="37"/>
      <c r="I33" s="135">
        <v>0.20999999999999999</v>
      </c>
      <c r="J33" s="134">
        <f>ROUND(((SUM(BE121:BE141))*I33),  0)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45</v>
      </c>
      <c r="F34" s="134">
        <f>ROUND((SUM(BF121:BF141)),  0)</f>
        <v>0</v>
      </c>
      <c r="G34" s="37"/>
      <c r="H34" s="37"/>
      <c r="I34" s="135">
        <v>0.14999999999999999</v>
      </c>
      <c r="J34" s="134">
        <f>ROUND(((SUM(BF121:BF141))*I34),  0)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46</v>
      </c>
      <c r="F35" s="134">
        <f>ROUND((SUM(BG121:BG141)),  0)</f>
        <v>0</v>
      </c>
      <c r="G35" s="37"/>
      <c r="H35" s="37"/>
      <c r="I35" s="135">
        <v>0.20999999999999999</v>
      </c>
      <c r="J35" s="134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47</v>
      </c>
      <c r="F36" s="134">
        <f>ROUND((SUM(BH121:BH141)),  0)</f>
        <v>0</v>
      </c>
      <c r="G36" s="37"/>
      <c r="H36" s="37"/>
      <c r="I36" s="135">
        <v>0.14999999999999999</v>
      </c>
      <c r="J36" s="134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48</v>
      </c>
      <c r="F37" s="134">
        <f>ROUND((SUM(BI121:BI141)),  0)</f>
        <v>0</v>
      </c>
      <c r="G37" s="37"/>
      <c r="H37" s="37"/>
      <c r="I37" s="135">
        <v>0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124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36"/>
      <c r="D39" s="137" t="s">
        <v>49</v>
      </c>
      <c r="E39" s="80"/>
      <c r="F39" s="80"/>
      <c r="G39" s="138" t="s">
        <v>50</v>
      </c>
      <c r="H39" s="139" t="s">
        <v>51</v>
      </c>
      <c r="I39" s="140"/>
      <c r="J39" s="141">
        <f>SUM(J30:J37)</f>
        <v>0</v>
      </c>
      <c r="K39" s="142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124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I41" s="119"/>
      <c r="L41" s="21"/>
    </row>
    <row r="42" s="1" customFormat="1" ht="14.4" customHeight="1">
      <c r="B42" s="21"/>
      <c r="I42" s="119"/>
      <c r="L42" s="21"/>
    </row>
    <row r="43" s="1" customFormat="1" ht="14.4" customHeight="1">
      <c r="B43" s="21"/>
      <c r="I43" s="119"/>
      <c r="L43" s="21"/>
    </row>
    <row r="44" s="1" customFormat="1" ht="14.4" customHeight="1">
      <c r="B44" s="21"/>
      <c r="I44" s="119"/>
      <c r="L44" s="21"/>
    </row>
    <row r="45" s="1" customFormat="1" ht="14.4" customHeight="1">
      <c r="B45" s="21"/>
      <c r="I45" s="119"/>
      <c r="L45" s="21"/>
    </row>
    <row r="46" s="1" customFormat="1" ht="14.4" customHeight="1">
      <c r="B46" s="21"/>
      <c r="I46" s="119"/>
      <c r="L46" s="21"/>
    </row>
    <row r="47" s="1" customFormat="1" ht="14.4" customHeight="1">
      <c r="B47" s="21"/>
      <c r="I47" s="119"/>
      <c r="L47" s="21"/>
    </row>
    <row r="48" s="1" customFormat="1" ht="14.4" customHeight="1">
      <c r="B48" s="21"/>
      <c r="I48" s="119"/>
      <c r="L48" s="21"/>
    </row>
    <row r="49" s="1" customFormat="1" ht="14.4" customHeight="1">
      <c r="B49" s="21"/>
      <c r="I49" s="119"/>
      <c r="L49" s="21"/>
    </row>
    <row r="50" s="2" customFormat="1" ht="14.4" customHeight="1">
      <c r="B50" s="54"/>
      <c r="D50" s="55" t="s">
        <v>52</v>
      </c>
      <c r="E50" s="56"/>
      <c r="F50" s="56"/>
      <c r="G50" s="55" t="s">
        <v>53</v>
      </c>
      <c r="H50" s="56"/>
      <c r="I50" s="143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54</v>
      </c>
      <c r="E61" s="40"/>
      <c r="F61" s="144" t="s">
        <v>55</v>
      </c>
      <c r="G61" s="57" t="s">
        <v>54</v>
      </c>
      <c r="H61" s="40"/>
      <c r="I61" s="145"/>
      <c r="J61" s="146" t="s">
        <v>55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56</v>
      </c>
      <c r="E65" s="58"/>
      <c r="F65" s="58"/>
      <c r="G65" s="55" t="s">
        <v>57</v>
      </c>
      <c r="H65" s="58"/>
      <c r="I65" s="147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54</v>
      </c>
      <c r="E76" s="40"/>
      <c r="F76" s="144" t="s">
        <v>55</v>
      </c>
      <c r="G76" s="57" t="s">
        <v>54</v>
      </c>
      <c r="H76" s="40"/>
      <c r="I76" s="145"/>
      <c r="J76" s="146" t="s">
        <v>55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148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149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132</v>
      </c>
      <c r="D82" s="37"/>
      <c r="E82" s="37"/>
      <c r="F82" s="37"/>
      <c r="G82" s="37"/>
      <c r="H82" s="37"/>
      <c r="I82" s="124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124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124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3" t="str">
        <f>E7</f>
        <v>Vestavba učeben do půdního prostoru ZŠ Podharť</v>
      </c>
      <c r="F85" s="31"/>
      <c r="G85" s="31"/>
      <c r="H85" s="31"/>
      <c r="I85" s="124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115</v>
      </c>
      <c r="D86" s="37"/>
      <c r="E86" s="37"/>
      <c r="F86" s="37"/>
      <c r="G86" s="37"/>
      <c r="H86" s="37"/>
      <c r="I86" s="124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27" customHeight="1">
      <c r="A87" s="37"/>
      <c r="B87" s="38"/>
      <c r="C87" s="37"/>
      <c r="D87" s="37"/>
      <c r="E87" s="66" t="str">
        <f>E9</f>
        <v>2 - Vestavba učeben do půdního prostoru ZŠ Podharť - ústřední vytápění</v>
      </c>
      <c r="F87" s="37"/>
      <c r="G87" s="37"/>
      <c r="H87" s="37"/>
      <c r="I87" s="124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124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7"/>
      <c r="E89" s="37"/>
      <c r="F89" s="26" t="str">
        <f>F12</f>
        <v>ZŠ Podharť, Dvůr Králové nad Labem</v>
      </c>
      <c r="G89" s="37"/>
      <c r="H89" s="37"/>
      <c r="I89" s="125" t="s">
        <v>23</v>
      </c>
      <c r="J89" s="68" t="str">
        <f>IF(J12="","",J12)</f>
        <v>23. 1. 2020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124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27</v>
      </c>
      <c r="D91" s="37"/>
      <c r="E91" s="37"/>
      <c r="F91" s="26" t="str">
        <f>E15</f>
        <v xml:space="preserve">Město Dvůr Králové n.L., Nám. TGM 38 </v>
      </c>
      <c r="G91" s="37"/>
      <c r="H91" s="37"/>
      <c r="I91" s="125" t="s">
        <v>33</v>
      </c>
      <c r="J91" s="35" t="str">
        <f>E21</f>
        <v xml:space="preserve">Martin Fejk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31</v>
      </c>
      <c r="D92" s="37"/>
      <c r="E92" s="37"/>
      <c r="F92" s="26" t="str">
        <f>IF(E18="","",E18)</f>
        <v>Vyplň údaj</v>
      </c>
      <c r="G92" s="37"/>
      <c r="H92" s="37"/>
      <c r="I92" s="125" t="s">
        <v>36</v>
      </c>
      <c r="J92" s="35" t="str">
        <f>E24</f>
        <v xml:space="preserve">Martin Fejk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124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50" t="s">
        <v>133</v>
      </c>
      <c r="D94" s="136"/>
      <c r="E94" s="136"/>
      <c r="F94" s="136"/>
      <c r="G94" s="136"/>
      <c r="H94" s="136"/>
      <c r="I94" s="151"/>
      <c r="J94" s="152" t="s">
        <v>134</v>
      </c>
      <c r="K94" s="136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124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53" t="s">
        <v>135</v>
      </c>
      <c r="D96" s="37"/>
      <c r="E96" s="37"/>
      <c r="F96" s="37"/>
      <c r="G96" s="37"/>
      <c r="H96" s="37"/>
      <c r="I96" s="124"/>
      <c r="J96" s="95">
        <f>J121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136</v>
      </c>
    </row>
    <row r="97" s="9" customFormat="1" ht="24.96" customHeight="1">
      <c r="A97" s="9"/>
      <c r="B97" s="154"/>
      <c r="C97" s="9"/>
      <c r="D97" s="155" t="s">
        <v>144</v>
      </c>
      <c r="E97" s="156"/>
      <c r="F97" s="156"/>
      <c r="G97" s="156"/>
      <c r="H97" s="156"/>
      <c r="I97" s="157"/>
      <c r="J97" s="158">
        <f>J122</f>
        <v>0</v>
      </c>
      <c r="K97" s="9"/>
      <c r="L97" s="15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9"/>
      <c r="C98" s="10"/>
      <c r="D98" s="160" t="s">
        <v>1164</v>
      </c>
      <c r="E98" s="161"/>
      <c r="F98" s="161"/>
      <c r="G98" s="161"/>
      <c r="H98" s="161"/>
      <c r="I98" s="162"/>
      <c r="J98" s="163">
        <f>J123</f>
        <v>0</v>
      </c>
      <c r="K98" s="10"/>
      <c r="L98" s="15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9"/>
      <c r="C99" s="10"/>
      <c r="D99" s="160" t="s">
        <v>1165</v>
      </c>
      <c r="E99" s="161"/>
      <c r="F99" s="161"/>
      <c r="G99" s="161"/>
      <c r="H99" s="161"/>
      <c r="I99" s="162"/>
      <c r="J99" s="163">
        <f>J124</f>
        <v>0</v>
      </c>
      <c r="K99" s="10"/>
      <c r="L99" s="15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9"/>
      <c r="C100" s="10"/>
      <c r="D100" s="160" t="s">
        <v>1166</v>
      </c>
      <c r="E100" s="161"/>
      <c r="F100" s="161"/>
      <c r="G100" s="161"/>
      <c r="H100" s="161"/>
      <c r="I100" s="162"/>
      <c r="J100" s="163">
        <f>J132</f>
        <v>0</v>
      </c>
      <c r="K100" s="10"/>
      <c r="L100" s="15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9"/>
      <c r="C101" s="10"/>
      <c r="D101" s="160" t="s">
        <v>1167</v>
      </c>
      <c r="E101" s="161"/>
      <c r="F101" s="161"/>
      <c r="G101" s="161"/>
      <c r="H101" s="161"/>
      <c r="I101" s="162"/>
      <c r="J101" s="163">
        <f>J137</f>
        <v>0</v>
      </c>
      <c r="K101" s="10"/>
      <c r="L101" s="15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7"/>
      <c r="D102" s="37"/>
      <c r="E102" s="37"/>
      <c r="F102" s="37"/>
      <c r="G102" s="37"/>
      <c r="H102" s="37"/>
      <c r="I102" s="124"/>
      <c r="J102" s="37"/>
      <c r="K102" s="37"/>
      <c r="L102" s="54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59"/>
      <c r="C103" s="60"/>
      <c r="D103" s="60"/>
      <c r="E103" s="60"/>
      <c r="F103" s="60"/>
      <c r="G103" s="60"/>
      <c r="H103" s="60"/>
      <c r="I103" s="148"/>
      <c r="J103" s="60"/>
      <c r="K103" s="60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1"/>
      <c r="C107" s="62"/>
      <c r="D107" s="62"/>
      <c r="E107" s="62"/>
      <c r="F107" s="62"/>
      <c r="G107" s="62"/>
      <c r="H107" s="62"/>
      <c r="I107" s="149"/>
      <c r="J107" s="62"/>
      <c r="K107" s="62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164</v>
      </c>
      <c r="D108" s="37"/>
      <c r="E108" s="37"/>
      <c r="F108" s="37"/>
      <c r="G108" s="37"/>
      <c r="H108" s="37"/>
      <c r="I108" s="124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7"/>
      <c r="D109" s="37"/>
      <c r="E109" s="37"/>
      <c r="F109" s="37"/>
      <c r="G109" s="37"/>
      <c r="H109" s="37"/>
      <c r="I109" s="124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17</v>
      </c>
      <c r="D110" s="37"/>
      <c r="E110" s="37"/>
      <c r="F110" s="37"/>
      <c r="G110" s="37"/>
      <c r="H110" s="37"/>
      <c r="I110" s="124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7"/>
      <c r="D111" s="37"/>
      <c r="E111" s="123" t="str">
        <f>E7</f>
        <v>Vestavba učeben do půdního prostoru ZŠ Podharť</v>
      </c>
      <c r="F111" s="31"/>
      <c r="G111" s="31"/>
      <c r="H111" s="31"/>
      <c r="I111" s="124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115</v>
      </c>
      <c r="D112" s="37"/>
      <c r="E112" s="37"/>
      <c r="F112" s="37"/>
      <c r="G112" s="37"/>
      <c r="H112" s="37"/>
      <c r="I112" s="124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7" customHeight="1">
      <c r="A113" s="37"/>
      <c r="B113" s="38"/>
      <c r="C113" s="37"/>
      <c r="D113" s="37"/>
      <c r="E113" s="66" t="str">
        <f>E9</f>
        <v>2 - Vestavba učeben do půdního prostoru ZŠ Podharť - ústřední vytápění</v>
      </c>
      <c r="F113" s="37"/>
      <c r="G113" s="37"/>
      <c r="H113" s="37"/>
      <c r="I113" s="124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124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21</v>
      </c>
      <c r="D115" s="37"/>
      <c r="E115" s="37"/>
      <c r="F115" s="26" t="str">
        <f>F12</f>
        <v>ZŠ Podharť, Dvůr Králové nad Labem</v>
      </c>
      <c r="G115" s="37"/>
      <c r="H115" s="37"/>
      <c r="I115" s="125" t="s">
        <v>23</v>
      </c>
      <c r="J115" s="68" t="str">
        <f>IF(J12="","",J12)</f>
        <v>23. 1. 2020</v>
      </c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7"/>
      <c r="D116" s="37"/>
      <c r="E116" s="37"/>
      <c r="F116" s="37"/>
      <c r="G116" s="37"/>
      <c r="H116" s="37"/>
      <c r="I116" s="124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27</v>
      </c>
      <c r="D117" s="37"/>
      <c r="E117" s="37"/>
      <c r="F117" s="26" t="str">
        <f>E15</f>
        <v xml:space="preserve">Město Dvůr Králové n.L., Nám. TGM 38 </v>
      </c>
      <c r="G117" s="37"/>
      <c r="H117" s="37"/>
      <c r="I117" s="125" t="s">
        <v>33</v>
      </c>
      <c r="J117" s="35" t="str">
        <f>E21</f>
        <v xml:space="preserve">Martin Fejk </v>
      </c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31</v>
      </c>
      <c r="D118" s="37"/>
      <c r="E118" s="37"/>
      <c r="F118" s="26" t="str">
        <f>IF(E18="","",E18)</f>
        <v>Vyplň údaj</v>
      </c>
      <c r="G118" s="37"/>
      <c r="H118" s="37"/>
      <c r="I118" s="125" t="s">
        <v>36</v>
      </c>
      <c r="J118" s="35" t="str">
        <f>E24</f>
        <v xml:space="preserve">Martin Fejk 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7"/>
      <c r="D119" s="37"/>
      <c r="E119" s="37"/>
      <c r="F119" s="37"/>
      <c r="G119" s="37"/>
      <c r="H119" s="37"/>
      <c r="I119" s="124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64"/>
      <c r="B120" s="165"/>
      <c r="C120" s="166" t="s">
        <v>165</v>
      </c>
      <c r="D120" s="167" t="s">
        <v>64</v>
      </c>
      <c r="E120" s="167" t="s">
        <v>60</v>
      </c>
      <c r="F120" s="167" t="s">
        <v>61</v>
      </c>
      <c r="G120" s="167" t="s">
        <v>166</v>
      </c>
      <c r="H120" s="167" t="s">
        <v>167</v>
      </c>
      <c r="I120" s="168" t="s">
        <v>168</v>
      </c>
      <c r="J120" s="167" t="s">
        <v>134</v>
      </c>
      <c r="K120" s="169" t="s">
        <v>169</v>
      </c>
      <c r="L120" s="170"/>
      <c r="M120" s="85" t="s">
        <v>1</v>
      </c>
      <c r="N120" s="86" t="s">
        <v>43</v>
      </c>
      <c r="O120" s="86" t="s">
        <v>170</v>
      </c>
      <c r="P120" s="86" t="s">
        <v>171</v>
      </c>
      <c r="Q120" s="86" t="s">
        <v>172</v>
      </c>
      <c r="R120" s="86" t="s">
        <v>173</v>
      </c>
      <c r="S120" s="86" t="s">
        <v>174</v>
      </c>
      <c r="T120" s="87" t="s">
        <v>175</v>
      </c>
      <c r="U120" s="164"/>
      <c r="V120" s="164"/>
      <c r="W120" s="164"/>
      <c r="X120" s="164"/>
      <c r="Y120" s="164"/>
      <c r="Z120" s="164"/>
      <c r="AA120" s="164"/>
      <c r="AB120" s="164"/>
      <c r="AC120" s="164"/>
      <c r="AD120" s="164"/>
      <c r="AE120" s="164"/>
    </row>
    <row r="121" s="2" customFormat="1" ht="22.8" customHeight="1">
      <c r="A121" s="37"/>
      <c r="B121" s="38"/>
      <c r="C121" s="92" t="s">
        <v>176</v>
      </c>
      <c r="D121" s="37"/>
      <c r="E121" s="37"/>
      <c r="F121" s="37"/>
      <c r="G121" s="37"/>
      <c r="H121" s="37"/>
      <c r="I121" s="124"/>
      <c r="J121" s="171">
        <f>BK121</f>
        <v>0</v>
      </c>
      <c r="K121" s="37"/>
      <c r="L121" s="38"/>
      <c r="M121" s="88"/>
      <c r="N121" s="72"/>
      <c r="O121" s="89"/>
      <c r="P121" s="172">
        <f>P122</f>
        <v>0</v>
      </c>
      <c r="Q121" s="89"/>
      <c r="R121" s="172">
        <f>R122</f>
        <v>0.22787498420000002</v>
      </c>
      <c r="S121" s="89"/>
      <c r="T121" s="173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8" t="s">
        <v>78</v>
      </c>
      <c r="AU121" s="18" t="s">
        <v>136</v>
      </c>
      <c r="BK121" s="174">
        <f>BK122</f>
        <v>0</v>
      </c>
    </row>
    <row r="122" s="12" customFormat="1" ht="25.92" customHeight="1">
      <c r="A122" s="12"/>
      <c r="B122" s="175"/>
      <c r="C122" s="12"/>
      <c r="D122" s="176" t="s">
        <v>78</v>
      </c>
      <c r="E122" s="177" t="s">
        <v>392</v>
      </c>
      <c r="F122" s="177" t="s">
        <v>393</v>
      </c>
      <c r="G122" s="12"/>
      <c r="H122" s="12"/>
      <c r="I122" s="178"/>
      <c r="J122" s="179">
        <f>BK122</f>
        <v>0</v>
      </c>
      <c r="K122" s="12"/>
      <c r="L122" s="175"/>
      <c r="M122" s="180"/>
      <c r="N122" s="181"/>
      <c r="O122" s="181"/>
      <c r="P122" s="182">
        <f>P123+P124+P132+P137</f>
        <v>0</v>
      </c>
      <c r="Q122" s="181"/>
      <c r="R122" s="182">
        <f>R123+R124+R132+R137</f>
        <v>0.22787498420000002</v>
      </c>
      <c r="S122" s="181"/>
      <c r="T122" s="183">
        <f>T123+T124+T132+T137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76" t="s">
        <v>87</v>
      </c>
      <c r="AT122" s="184" t="s">
        <v>78</v>
      </c>
      <c r="AU122" s="184" t="s">
        <v>79</v>
      </c>
      <c r="AY122" s="176" t="s">
        <v>179</v>
      </c>
      <c r="BK122" s="185">
        <f>BK123+BK124+BK132+BK137</f>
        <v>0</v>
      </c>
    </row>
    <row r="123" s="12" customFormat="1" ht="22.8" customHeight="1">
      <c r="A123" s="12"/>
      <c r="B123" s="175"/>
      <c r="C123" s="12"/>
      <c r="D123" s="176" t="s">
        <v>78</v>
      </c>
      <c r="E123" s="186" t="s">
        <v>1168</v>
      </c>
      <c r="F123" s="186" t="s">
        <v>1169</v>
      </c>
      <c r="G123" s="12"/>
      <c r="H123" s="12"/>
      <c r="I123" s="178"/>
      <c r="J123" s="187">
        <f>BK123</f>
        <v>0</v>
      </c>
      <c r="K123" s="12"/>
      <c r="L123" s="175"/>
      <c r="M123" s="180"/>
      <c r="N123" s="181"/>
      <c r="O123" s="181"/>
      <c r="P123" s="182">
        <v>0</v>
      </c>
      <c r="Q123" s="181"/>
      <c r="R123" s="182">
        <v>0</v>
      </c>
      <c r="S123" s="181"/>
      <c r="T123" s="183"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76" t="s">
        <v>87</v>
      </c>
      <c r="AT123" s="184" t="s">
        <v>78</v>
      </c>
      <c r="AU123" s="184" t="s">
        <v>8</v>
      </c>
      <c r="AY123" s="176" t="s">
        <v>179</v>
      </c>
      <c r="BK123" s="185">
        <v>0</v>
      </c>
    </row>
    <row r="124" s="12" customFormat="1" ht="22.8" customHeight="1">
      <c r="A124" s="12"/>
      <c r="B124" s="175"/>
      <c r="C124" s="12"/>
      <c r="D124" s="176" t="s">
        <v>78</v>
      </c>
      <c r="E124" s="186" t="s">
        <v>1170</v>
      </c>
      <c r="F124" s="186" t="s">
        <v>1171</v>
      </c>
      <c r="G124" s="12"/>
      <c r="H124" s="12"/>
      <c r="I124" s="178"/>
      <c r="J124" s="187">
        <f>BK124</f>
        <v>0</v>
      </c>
      <c r="K124" s="12"/>
      <c r="L124" s="175"/>
      <c r="M124" s="180"/>
      <c r="N124" s="181"/>
      <c r="O124" s="181"/>
      <c r="P124" s="182">
        <f>SUM(P125:P131)</f>
        <v>0</v>
      </c>
      <c r="Q124" s="181"/>
      <c r="R124" s="182">
        <f>SUM(R125:R131)</f>
        <v>0.038534924999999998</v>
      </c>
      <c r="S124" s="181"/>
      <c r="T124" s="183">
        <f>SUM(T125:T131)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76" t="s">
        <v>87</v>
      </c>
      <c r="AT124" s="184" t="s">
        <v>78</v>
      </c>
      <c r="AU124" s="184" t="s">
        <v>8</v>
      </c>
      <c r="AY124" s="176" t="s">
        <v>179</v>
      </c>
      <c r="BK124" s="185">
        <f>SUM(BK125:BK131)</f>
        <v>0</v>
      </c>
    </row>
    <row r="125" s="2" customFormat="1" ht="16.5" customHeight="1">
      <c r="A125" s="37"/>
      <c r="B125" s="188"/>
      <c r="C125" s="189" t="s">
        <v>8</v>
      </c>
      <c r="D125" s="189" t="s">
        <v>181</v>
      </c>
      <c r="E125" s="190" t="s">
        <v>1172</v>
      </c>
      <c r="F125" s="191" t="s">
        <v>1173</v>
      </c>
      <c r="G125" s="192" t="s">
        <v>236</v>
      </c>
      <c r="H125" s="193">
        <v>12</v>
      </c>
      <c r="I125" s="194"/>
      <c r="J125" s="195">
        <f>ROUND(I125*H125,0)</f>
        <v>0</v>
      </c>
      <c r="K125" s="191" t="s">
        <v>185</v>
      </c>
      <c r="L125" s="38"/>
      <c r="M125" s="196" t="s">
        <v>1</v>
      </c>
      <c r="N125" s="197" t="s">
        <v>44</v>
      </c>
      <c r="O125" s="76"/>
      <c r="P125" s="198">
        <f>O125*H125</f>
        <v>0</v>
      </c>
      <c r="Q125" s="198">
        <v>0.00053819999999999996</v>
      </c>
      <c r="R125" s="198">
        <f>Q125*H125</f>
        <v>0.0064583999999999996</v>
      </c>
      <c r="S125" s="198">
        <v>0</v>
      </c>
      <c r="T125" s="19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00" t="s">
        <v>275</v>
      </c>
      <c r="AT125" s="200" t="s">
        <v>181</v>
      </c>
      <c r="AU125" s="200" t="s">
        <v>87</v>
      </c>
      <c r="AY125" s="18" t="s">
        <v>179</v>
      </c>
      <c r="BE125" s="201">
        <f>IF(N125="základní",J125,0)</f>
        <v>0</v>
      </c>
      <c r="BF125" s="201">
        <f>IF(N125="snížená",J125,0)</f>
        <v>0</v>
      </c>
      <c r="BG125" s="201">
        <f>IF(N125="zákl. přenesená",J125,0)</f>
        <v>0</v>
      </c>
      <c r="BH125" s="201">
        <f>IF(N125="sníž. přenesená",J125,0)</f>
        <v>0</v>
      </c>
      <c r="BI125" s="201">
        <f>IF(N125="nulová",J125,0)</f>
        <v>0</v>
      </c>
      <c r="BJ125" s="18" t="s">
        <v>8</v>
      </c>
      <c r="BK125" s="201">
        <f>ROUND(I125*H125,0)</f>
        <v>0</v>
      </c>
      <c r="BL125" s="18" t="s">
        <v>275</v>
      </c>
      <c r="BM125" s="200" t="s">
        <v>1174</v>
      </c>
    </row>
    <row r="126" s="2" customFormat="1" ht="24" customHeight="1">
      <c r="A126" s="37"/>
      <c r="B126" s="188"/>
      <c r="C126" s="189" t="s">
        <v>87</v>
      </c>
      <c r="D126" s="189" t="s">
        <v>181</v>
      </c>
      <c r="E126" s="190" t="s">
        <v>1175</v>
      </c>
      <c r="F126" s="191" t="s">
        <v>1176</v>
      </c>
      <c r="G126" s="192" t="s">
        <v>347</v>
      </c>
      <c r="H126" s="193">
        <v>15</v>
      </c>
      <c r="I126" s="194"/>
      <c r="J126" s="195">
        <f>ROUND(I126*H126,0)</f>
        <v>0</v>
      </c>
      <c r="K126" s="191" t="s">
        <v>185</v>
      </c>
      <c r="L126" s="38"/>
      <c r="M126" s="196" t="s">
        <v>1</v>
      </c>
      <c r="N126" s="197" t="s">
        <v>44</v>
      </c>
      <c r="O126" s="76"/>
      <c r="P126" s="198">
        <f>O126*H126</f>
        <v>0</v>
      </c>
      <c r="Q126" s="198">
        <v>0.00056523499999999998</v>
      </c>
      <c r="R126" s="198">
        <f>Q126*H126</f>
        <v>0.0084785249999999989</v>
      </c>
      <c r="S126" s="198">
        <v>0</v>
      </c>
      <c r="T126" s="19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00" t="s">
        <v>275</v>
      </c>
      <c r="AT126" s="200" t="s">
        <v>181</v>
      </c>
      <c r="AU126" s="200" t="s">
        <v>87</v>
      </c>
      <c r="AY126" s="18" t="s">
        <v>179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18" t="s">
        <v>8</v>
      </c>
      <c r="BK126" s="201">
        <f>ROUND(I126*H126,0)</f>
        <v>0</v>
      </c>
      <c r="BL126" s="18" t="s">
        <v>275</v>
      </c>
      <c r="BM126" s="200" t="s">
        <v>1177</v>
      </c>
    </row>
    <row r="127" s="2" customFormat="1" ht="24" customHeight="1">
      <c r="A127" s="37"/>
      <c r="B127" s="188"/>
      <c r="C127" s="189" t="s">
        <v>90</v>
      </c>
      <c r="D127" s="189" t="s">
        <v>181</v>
      </c>
      <c r="E127" s="190" t="s">
        <v>1178</v>
      </c>
      <c r="F127" s="191" t="s">
        <v>1179</v>
      </c>
      <c r="G127" s="192" t="s">
        <v>347</v>
      </c>
      <c r="H127" s="193">
        <v>50</v>
      </c>
      <c r="I127" s="194"/>
      <c r="J127" s="195">
        <f>ROUND(I127*H127,0)</f>
        <v>0</v>
      </c>
      <c r="K127" s="191" t="s">
        <v>185</v>
      </c>
      <c r="L127" s="38"/>
      <c r="M127" s="196" t="s">
        <v>1</v>
      </c>
      <c r="N127" s="197" t="s">
        <v>44</v>
      </c>
      <c r="O127" s="76"/>
      <c r="P127" s="198">
        <f>O127*H127</f>
        <v>0</v>
      </c>
      <c r="Q127" s="198">
        <v>0.00047196</v>
      </c>
      <c r="R127" s="198">
        <f>Q127*H127</f>
        <v>0.023598000000000001</v>
      </c>
      <c r="S127" s="198">
        <v>0</v>
      </c>
      <c r="T127" s="19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00" t="s">
        <v>275</v>
      </c>
      <c r="AT127" s="200" t="s">
        <v>181</v>
      </c>
      <c r="AU127" s="200" t="s">
        <v>87</v>
      </c>
      <c r="AY127" s="18" t="s">
        <v>179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18" t="s">
        <v>8</v>
      </c>
      <c r="BK127" s="201">
        <f>ROUND(I127*H127,0)</f>
        <v>0</v>
      </c>
      <c r="BL127" s="18" t="s">
        <v>275</v>
      </c>
      <c r="BM127" s="200" t="s">
        <v>1180</v>
      </c>
    </row>
    <row r="128" s="2" customFormat="1" ht="16.5" customHeight="1">
      <c r="A128" s="37"/>
      <c r="B128" s="188"/>
      <c r="C128" s="189" t="s">
        <v>93</v>
      </c>
      <c r="D128" s="189" t="s">
        <v>181</v>
      </c>
      <c r="E128" s="190" t="s">
        <v>1181</v>
      </c>
      <c r="F128" s="191" t="s">
        <v>1182</v>
      </c>
      <c r="G128" s="192" t="s">
        <v>347</v>
      </c>
      <c r="H128" s="193">
        <v>65</v>
      </c>
      <c r="I128" s="194"/>
      <c r="J128" s="195">
        <f>ROUND(I128*H128,0)</f>
        <v>0</v>
      </c>
      <c r="K128" s="191" t="s">
        <v>185</v>
      </c>
      <c r="L128" s="38"/>
      <c r="M128" s="196" t="s">
        <v>1</v>
      </c>
      <c r="N128" s="197" t="s">
        <v>44</v>
      </c>
      <c r="O128" s="76"/>
      <c r="P128" s="198">
        <f>O128*H128</f>
        <v>0</v>
      </c>
      <c r="Q128" s="198">
        <v>0</v>
      </c>
      <c r="R128" s="198">
        <f>Q128*H128</f>
        <v>0</v>
      </c>
      <c r="S128" s="198">
        <v>0</v>
      </c>
      <c r="T128" s="19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00" t="s">
        <v>275</v>
      </c>
      <c r="AT128" s="200" t="s">
        <v>181</v>
      </c>
      <c r="AU128" s="200" t="s">
        <v>87</v>
      </c>
      <c r="AY128" s="18" t="s">
        <v>179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18" t="s">
        <v>8</v>
      </c>
      <c r="BK128" s="201">
        <f>ROUND(I128*H128,0)</f>
        <v>0</v>
      </c>
      <c r="BL128" s="18" t="s">
        <v>275</v>
      </c>
      <c r="BM128" s="200" t="s">
        <v>1183</v>
      </c>
    </row>
    <row r="129" s="2" customFormat="1" ht="16.5" customHeight="1">
      <c r="A129" s="37"/>
      <c r="B129" s="188"/>
      <c r="C129" s="189" t="s">
        <v>211</v>
      </c>
      <c r="D129" s="189" t="s">
        <v>181</v>
      </c>
      <c r="E129" s="190" t="s">
        <v>1184</v>
      </c>
      <c r="F129" s="191" t="s">
        <v>1185</v>
      </c>
      <c r="G129" s="192" t="s">
        <v>1186</v>
      </c>
      <c r="H129" s="193">
        <v>16</v>
      </c>
      <c r="I129" s="194"/>
      <c r="J129" s="195">
        <f>ROUND(I129*H129,0)</f>
        <v>0</v>
      </c>
      <c r="K129" s="191" t="s">
        <v>1</v>
      </c>
      <c r="L129" s="38"/>
      <c r="M129" s="196" t="s">
        <v>1</v>
      </c>
      <c r="N129" s="197" t="s">
        <v>44</v>
      </c>
      <c r="O129" s="76"/>
      <c r="P129" s="198">
        <f>O129*H129</f>
        <v>0</v>
      </c>
      <c r="Q129" s="198">
        <v>0</v>
      </c>
      <c r="R129" s="198">
        <f>Q129*H129</f>
        <v>0</v>
      </c>
      <c r="S129" s="198">
        <v>0</v>
      </c>
      <c r="T129" s="19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00" t="s">
        <v>275</v>
      </c>
      <c r="AT129" s="200" t="s">
        <v>181</v>
      </c>
      <c r="AU129" s="200" t="s">
        <v>87</v>
      </c>
      <c r="AY129" s="18" t="s">
        <v>179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18" t="s">
        <v>8</v>
      </c>
      <c r="BK129" s="201">
        <f>ROUND(I129*H129,0)</f>
        <v>0</v>
      </c>
      <c r="BL129" s="18" t="s">
        <v>275</v>
      </c>
      <c r="BM129" s="200" t="s">
        <v>1187</v>
      </c>
    </row>
    <row r="130" s="2" customFormat="1" ht="16.5" customHeight="1">
      <c r="A130" s="37"/>
      <c r="B130" s="188"/>
      <c r="C130" s="189" t="s">
        <v>218</v>
      </c>
      <c r="D130" s="189" t="s">
        <v>181</v>
      </c>
      <c r="E130" s="190" t="s">
        <v>1188</v>
      </c>
      <c r="F130" s="191" t="s">
        <v>1189</v>
      </c>
      <c r="G130" s="192" t="s">
        <v>1186</v>
      </c>
      <c r="H130" s="193">
        <v>16</v>
      </c>
      <c r="I130" s="194"/>
      <c r="J130" s="195">
        <f>ROUND(I130*H130,0)</f>
        <v>0</v>
      </c>
      <c r="K130" s="191" t="s">
        <v>1</v>
      </c>
      <c r="L130" s="38"/>
      <c r="M130" s="196" t="s">
        <v>1</v>
      </c>
      <c r="N130" s="197" t="s">
        <v>44</v>
      </c>
      <c r="O130" s="76"/>
      <c r="P130" s="198">
        <f>O130*H130</f>
        <v>0</v>
      </c>
      <c r="Q130" s="198">
        <v>0</v>
      </c>
      <c r="R130" s="198">
        <f>Q130*H130</f>
        <v>0</v>
      </c>
      <c r="S130" s="198">
        <v>0</v>
      </c>
      <c r="T130" s="19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00" t="s">
        <v>275</v>
      </c>
      <c r="AT130" s="200" t="s">
        <v>181</v>
      </c>
      <c r="AU130" s="200" t="s">
        <v>87</v>
      </c>
      <c r="AY130" s="18" t="s">
        <v>179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18" t="s">
        <v>8</v>
      </c>
      <c r="BK130" s="201">
        <f>ROUND(I130*H130,0)</f>
        <v>0</v>
      </c>
      <c r="BL130" s="18" t="s">
        <v>275</v>
      </c>
      <c r="BM130" s="200" t="s">
        <v>1190</v>
      </c>
    </row>
    <row r="131" s="2" customFormat="1" ht="24" customHeight="1">
      <c r="A131" s="37"/>
      <c r="B131" s="188"/>
      <c r="C131" s="189" t="s">
        <v>223</v>
      </c>
      <c r="D131" s="189" t="s">
        <v>181</v>
      </c>
      <c r="E131" s="190" t="s">
        <v>1191</v>
      </c>
      <c r="F131" s="191" t="s">
        <v>1192</v>
      </c>
      <c r="G131" s="192" t="s">
        <v>193</v>
      </c>
      <c r="H131" s="193">
        <v>0.037999999999999999</v>
      </c>
      <c r="I131" s="194"/>
      <c r="J131" s="195">
        <f>ROUND(I131*H131,0)</f>
        <v>0</v>
      </c>
      <c r="K131" s="191" t="s">
        <v>185</v>
      </c>
      <c r="L131" s="38"/>
      <c r="M131" s="196" t="s">
        <v>1</v>
      </c>
      <c r="N131" s="197" t="s">
        <v>44</v>
      </c>
      <c r="O131" s="76"/>
      <c r="P131" s="198">
        <f>O131*H131</f>
        <v>0</v>
      </c>
      <c r="Q131" s="198">
        <v>0</v>
      </c>
      <c r="R131" s="198">
        <f>Q131*H131</f>
        <v>0</v>
      </c>
      <c r="S131" s="198">
        <v>0</v>
      </c>
      <c r="T131" s="19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00" t="s">
        <v>275</v>
      </c>
      <c r="AT131" s="200" t="s">
        <v>181</v>
      </c>
      <c r="AU131" s="200" t="s">
        <v>87</v>
      </c>
      <c r="AY131" s="18" t="s">
        <v>179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18" t="s">
        <v>8</v>
      </c>
      <c r="BK131" s="201">
        <f>ROUND(I131*H131,0)</f>
        <v>0</v>
      </c>
      <c r="BL131" s="18" t="s">
        <v>275</v>
      </c>
      <c r="BM131" s="200" t="s">
        <v>1193</v>
      </c>
    </row>
    <row r="132" s="12" customFormat="1" ht="22.8" customHeight="1">
      <c r="A132" s="12"/>
      <c r="B132" s="175"/>
      <c r="C132" s="12"/>
      <c r="D132" s="176" t="s">
        <v>78</v>
      </c>
      <c r="E132" s="186" t="s">
        <v>1194</v>
      </c>
      <c r="F132" s="186" t="s">
        <v>1195</v>
      </c>
      <c r="G132" s="12"/>
      <c r="H132" s="12"/>
      <c r="I132" s="178"/>
      <c r="J132" s="187">
        <f>BK132</f>
        <v>0</v>
      </c>
      <c r="K132" s="12"/>
      <c r="L132" s="175"/>
      <c r="M132" s="180"/>
      <c r="N132" s="181"/>
      <c r="O132" s="181"/>
      <c r="P132" s="182">
        <f>SUM(P133:P136)</f>
        <v>0</v>
      </c>
      <c r="Q132" s="181"/>
      <c r="R132" s="182">
        <f>SUM(R133:R136)</f>
        <v>0.0152600592</v>
      </c>
      <c r="S132" s="181"/>
      <c r="T132" s="183">
        <f>SUM(T133:T136)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76" t="s">
        <v>87</v>
      </c>
      <c r="AT132" s="184" t="s">
        <v>78</v>
      </c>
      <c r="AU132" s="184" t="s">
        <v>8</v>
      </c>
      <c r="AY132" s="176" t="s">
        <v>179</v>
      </c>
      <c r="BK132" s="185">
        <f>SUM(BK133:BK136)</f>
        <v>0</v>
      </c>
    </row>
    <row r="133" s="2" customFormat="1" ht="24" customHeight="1">
      <c r="A133" s="37"/>
      <c r="B133" s="188"/>
      <c r="C133" s="189" t="s">
        <v>228</v>
      </c>
      <c r="D133" s="189" t="s">
        <v>181</v>
      </c>
      <c r="E133" s="190" t="s">
        <v>1196</v>
      </c>
      <c r="F133" s="191" t="s">
        <v>1197</v>
      </c>
      <c r="G133" s="192" t="s">
        <v>236</v>
      </c>
      <c r="H133" s="193">
        <v>8</v>
      </c>
      <c r="I133" s="194"/>
      <c r="J133" s="195">
        <f>ROUND(I133*H133,0)</f>
        <v>0</v>
      </c>
      <c r="K133" s="191" t="s">
        <v>185</v>
      </c>
      <c r="L133" s="38"/>
      <c r="M133" s="196" t="s">
        <v>1</v>
      </c>
      <c r="N133" s="197" t="s">
        <v>44</v>
      </c>
      <c r="O133" s="76"/>
      <c r="P133" s="198">
        <f>O133*H133</f>
        <v>0</v>
      </c>
      <c r="Q133" s="198">
        <v>0.00013999999999999999</v>
      </c>
      <c r="R133" s="198">
        <f>Q133*H133</f>
        <v>0.0011199999999999999</v>
      </c>
      <c r="S133" s="198">
        <v>0</v>
      </c>
      <c r="T133" s="19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00" t="s">
        <v>275</v>
      </c>
      <c r="AT133" s="200" t="s">
        <v>181</v>
      </c>
      <c r="AU133" s="200" t="s">
        <v>87</v>
      </c>
      <c r="AY133" s="18" t="s">
        <v>179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18" t="s">
        <v>8</v>
      </c>
      <c r="BK133" s="201">
        <f>ROUND(I133*H133,0)</f>
        <v>0</v>
      </c>
      <c r="BL133" s="18" t="s">
        <v>275</v>
      </c>
      <c r="BM133" s="200" t="s">
        <v>1198</v>
      </c>
    </row>
    <row r="134" s="2" customFormat="1" ht="24" customHeight="1">
      <c r="A134" s="37"/>
      <c r="B134" s="188"/>
      <c r="C134" s="189" t="s">
        <v>233</v>
      </c>
      <c r="D134" s="189" t="s">
        <v>181</v>
      </c>
      <c r="E134" s="190" t="s">
        <v>1199</v>
      </c>
      <c r="F134" s="191" t="s">
        <v>1200</v>
      </c>
      <c r="G134" s="192" t="s">
        <v>236</v>
      </c>
      <c r="H134" s="193">
        <v>8</v>
      </c>
      <c r="I134" s="194"/>
      <c r="J134" s="195">
        <f>ROUND(I134*H134,0)</f>
        <v>0</v>
      </c>
      <c r="K134" s="191" t="s">
        <v>185</v>
      </c>
      <c r="L134" s="38"/>
      <c r="M134" s="196" t="s">
        <v>1</v>
      </c>
      <c r="N134" s="197" t="s">
        <v>44</v>
      </c>
      <c r="O134" s="76"/>
      <c r="P134" s="198">
        <f>O134*H134</f>
        <v>0</v>
      </c>
      <c r="Q134" s="198">
        <v>0.00070250740000000003</v>
      </c>
      <c r="R134" s="198">
        <f>Q134*H134</f>
        <v>0.0056200592000000002</v>
      </c>
      <c r="S134" s="198">
        <v>0</v>
      </c>
      <c r="T134" s="19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00" t="s">
        <v>275</v>
      </c>
      <c r="AT134" s="200" t="s">
        <v>181</v>
      </c>
      <c r="AU134" s="200" t="s">
        <v>87</v>
      </c>
      <c r="AY134" s="18" t="s">
        <v>179</v>
      </c>
      <c r="BE134" s="201">
        <f>IF(N134="základní",J134,0)</f>
        <v>0</v>
      </c>
      <c r="BF134" s="201">
        <f>IF(N134="snížená",J134,0)</f>
        <v>0</v>
      </c>
      <c r="BG134" s="201">
        <f>IF(N134="zákl. přenesená",J134,0)</f>
        <v>0</v>
      </c>
      <c r="BH134" s="201">
        <f>IF(N134="sníž. přenesená",J134,0)</f>
        <v>0</v>
      </c>
      <c r="BI134" s="201">
        <f>IF(N134="nulová",J134,0)</f>
        <v>0</v>
      </c>
      <c r="BJ134" s="18" t="s">
        <v>8</v>
      </c>
      <c r="BK134" s="201">
        <f>ROUND(I134*H134,0)</f>
        <v>0</v>
      </c>
      <c r="BL134" s="18" t="s">
        <v>275</v>
      </c>
      <c r="BM134" s="200" t="s">
        <v>1201</v>
      </c>
    </row>
    <row r="135" s="2" customFormat="1" ht="16.5" customHeight="1">
      <c r="A135" s="37"/>
      <c r="B135" s="188"/>
      <c r="C135" s="189" t="s">
        <v>25</v>
      </c>
      <c r="D135" s="189" t="s">
        <v>181</v>
      </c>
      <c r="E135" s="190" t="s">
        <v>1202</v>
      </c>
      <c r="F135" s="191" t="s">
        <v>1203</v>
      </c>
      <c r="G135" s="192" t="s">
        <v>236</v>
      </c>
      <c r="H135" s="193">
        <v>12</v>
      </c>
      <c r="I135" s="194"/>
      <c r="J135" s="195">
        <f>ROUND(I135*H135,0)</f>
        <v>0</v>
      </c>
      <c r="K135" s="191" t="s">
        <v>1</v>
      </c>
      <c r="L135" s="38"/>
      <c r="M135" s="196" t="s">
        <v>1</v>
      </c>
      <c r="N135" s="197" t="s">
        <v>44</v>
      </c>
      <c r="O135" s="76"/>
      <c r="P135" s="198">
        <f>O135*H135</f>
        <v>0</v>
      </c>
      <c r="Q135" s="198">
        <v>0.00071000000000000002</v>
      </c>
      <c r="R135" s="198">
        <f>Q135*H135</f>
        <v>0.0085199999999999998</v>
      </c>
      <c r="S135" s="198">
        <v>0</v>
      </c>
      <c r="T135" s="19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00" t="s">
        <v>275</v>
      </c>
      <c r="AT135" s="200" t="s">
        <v>181</v>
      </c>
      <c r="AU135" s="200" t="s">
        <v>87</v>
      </c>
      <c r="AY135" s="18" t="s">
        <v>179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18" t="s">
        <v>8</v>
      </c>
      <c r="BK135" s="201">
        <f>ROUND(I135*H135,0)</f>
        <v>0</v>
      </c>
      <c r="BL135" s="18" t="s">
        <v>275</v>
      </c>
      <c r="BM135" s="200" t="s">
        <v>1204</v>
      </c>
    </row>
    <row r="136" s="2" customFormat="1" ht="24" customHeight="1">
      <c r="A136" s="37"/>
      <c r="B136" s="188"/>
      <c r="C136" s="189" t="s">
        <v>245</v>
      </c>
      <c r="D136" s="189" t="s">
        <v>181</v>
      </c>
      <c r="E136" s="190" t="s">
        <v>1205</v>
      </c>
      <c r="F136" s="191" t="s">
        <v>1206</v>
      </c>
      <c r="G136" s="192" t="s">
        <v>193</v>
      </c>
      <c r="H136" s="193">
        <v>0.014999999999999999</v>
      </c>
      <c r="I136" s="194"/>
      <c r="J136" s="195">
        <f>ROUND(I136*H136,0)</f>
        <v>0</v>
      </c>
      <c r="K136" s="191" t="s">
        <v>185</v>
      </c>
      <c r="L136" s="38"/>
      <c r="M136" s="196" t="s">
        <v>1</v>
      </c>
      <c r="N136" s="197" t="s">
        <v>44</v>
      </c>
      <c r="O136" s="76"/>
      <c r="P136" s="198">
        <f>O136*H136</f>
        <v>0</v>
      </c>
      <c r="Q136" s="198">
        <v>0</v>
      </c>
      <c r="R136" s="198">
        <f>Q136*H136</f>
        <v>0</v>
      </c>
      <c r="S136" s="198">
        <v>0</v>
      </c>
      <c r="T136" s="19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00" t="s">
        <v>275</v>
      </c>
      <c r="AT136" s="200" t="s">
        <v>181</v>
      </c>
      <c r="AU136" s="200" t="s">
        <v>87</v>
      </c>
      <c r="AY136" s="18" t="s">
        <v>179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18" t="s">
        <v>8</v>
      </c>
      <c r="BK136" s="201">
        <f>ROUND(I136*H136,0)</f>
        <v>0</v>
      </c>
      <c r="BL136" s="18" t="s">
        <v>275</v>
      </c>
      <c r="BM136" s="200" t="s">
        <v>1207</v>
      </c>
    </row>
    <row r="137" s="12" customFormat="1" ht="22.8" customHeight="1">
      <c r="A137" s="12"/>
      <c r="B137" s="175"/>
      <c r="C137" s="12"/>
      <c r="D137" s="176" t="s">
        <v>78</v>
      </c>
      <c r="E137" s="186" t="s">
        <v>1208</v>
      </c>
      <c r="F137" s="186" t="s">
        <v>1209</v>
      </c>
      <c r="G137" s="12"/>
      <c r="H137" s="12"/>
      <c r="I137" s="178"/>
      <c r="J137" s="187">
        <f>BK137</f>
        <v>0</v>
      </c>
      <c r="K137" s="12"/>
      <c r="L137" s="175"/>
      <c r="M137" s="180"/>
      <c r="N137" s="181"/>
      <c r="O137" s="181"/>
      <c r="P137" s="182">
        <f>SUM(P138:P141)</f>
        <v>0</v>
      </c>
      <c r="Q137" s="181"/>
      <c r="R137" s="182">
        <f>SUM(R138:R141)</f>
        <v>0.17408000000000001</v>
      </c>
      <c r="S137" s="181"/>
      <c r="T137" s="183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76" t="s">
        <v>87</v>
      </c>
      <c r="AT137" s="184" t="s">
        <v>78</v>
      </c>
      <c r="AU137" s="184" t="s">
        <v>8</v>
      </c>
      <c r="AY137" s="176" t="s">
        <v>179</v>
      </c>
      <c r="BK137" s="185">
        <f>SUM(BK138:BK141)</f>
        <v>0</v>
      </c>
    </row>
    <row r="138" s="2" customFormat="1" ht="24" customHeight="1">
      <c r="A138" s="37"/>
      <c r="B138" s="188"/>
      <c r="C138" s="189" t="s">
        <v>251</v>
      </c>
      <c r="D138" s="189" t="s">
        <v>181</v>
      </c>
      <c r="E138" s="190" t="s">
        <v>1210</v>
      </c>
      <c r="F138" s="191" t="s">
        <v>1211</v>
      </c>
      <c r="G138" s="192" t="s">
        <v>236</v>
      </c>
      <c r="H138" s="193">
        <v>8</v>
      </c>
      <c r="I138" s="194"/>
      <c r="J138" s="195">
        <f>ROUND(I138*H138,0)</f>
        <v>0</v>
      </c>
      <c r="K138" s="191" t="s">
        <v>185</v>
      </c>
      <c r="L138" s="38"/>
      <c r="M138" s="196" t="s">
        <v>1</v>
      </c>
      <c r="N138" s="197" t="s">
        <v>44</v>
      </c>
      <c r="O138" s="76"/>
      <c r="P138" s="198">
        <f>O138*H138</f>
        <v>0</v>
      </c>
      <c r="Q138" s="198">
        <v>0</v>
      </c>
      <c r="R138" s="198">
        <f>Q138*H138</f>
        <v>0</v>
      </c>
      <c r="S138" s="198">
        <v>0</v>
      </c>
      <c r="T138" s="19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00" t="s">
        <v>275</v>
      </c>
      <c r="AT138" s="200" t="s">
        <v>181</v>
      </c>
      <c r="AU138" s="200" t="s">
        <v>87</v>
      </c>
      <c r="AY138" s="18" t="s">
        <v>179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18" t="s">
        <v>8</v>
      </c>
      <c r="BK138" s="201">
        <f>ROUND(I138*H138,0)</f>
        <v>0</v>
      </c>
      <c r="BL138" s="18" t="s">
        <v>275</v>
      </c>
      <c r="BM138" s="200" t="s">
        <v>1212</v>
      </c>
    </row>
    <row r="139" s="2" customFormat="1" ht="24" customHeight="1">
      <c r="A139" s="37"/>
      <c r="B139" s="188"/>
      <c r="C139" s="189" t="s">
        <v>257</v>
      </c>
      <c r="D139" s="189" t="s">
        <v>181</v>
      </c>
      <c r="E139" s="190" t="s">
        <v>1213</v>
      </c>
      <c r="F139" s="191" t="s">
        <v>1214</v>
      </c>
      <c r="G139" s="192" t="s">
        <v>236</v>
      </c>
      <c r="H139" s="193">
        <v>8</v>
      </c>
      <c r="I139" s="194"/>
      <c r="J139" s="195">
        <f>ROUND(I139*H139,0)</f>
        <v>0</v>
      </c>
      <c r="K139" s="191" t="s">
        <v>185</v>
      </c>
      <c r="L139" s="38"/>
      <c r="M139" s="196" t="s">
        <v>1</v>
      </c>
      <c r="N139" s="197" t="s">
        <v>44</v>
      </c>
      <c r="O139" s="76"/>
      <c r="P139" s="198">
        <f>O139*H139</f>
        <v>0</v>
      </c>
      <c r="Q139" s="198">
        <v>0.021760000000000002</v>
      </c>
      <c r="R139" s="198">
        <f>Q139*H139</f>
        <v>0.17408000000000001</v>
      </c>
      <c r="S139" s="198">
        <v>0</v>
      </c>
      <c r="T139" s="19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00" t="s">
        <v>275</v>
      </c>
      <c r="AT139" s="200" t="s">
        <v>181</v>
      </c>
      <c r="AU139" s="200" t="s">
        <v>87</v>
      </c>
      <c r="AY139" s="18" t="s">
        <v>179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18" t="s">
        <v>8</v>
      </c>
      <c r="BK139" s="201">
        <f>ROUND(I139*H139,0)</f>
        <v>0</v>
      </c>
      <c r="BL139" s="18" t="s">
        <v>275</v>
      </c>
      <c r="BM139" s="200" t="s">
        <v>1215</v>
      </c>
    </row>
    <row r="140" s="2" customFormat="1" ht="16.5" customHeight="1">
      <c r="A140" s="37"/>
      <c r="B140" s="188"/>
      <c r="C140" s="189" t="s">
        <v>263</v>
      </c>
      <c r="D140" s="189" t="s">
        <v>181</v>
      </c>
      <c r="E140" s="190" t="s">
        <v>1216</v>
      </c>
      <c r="F140" s="191" t="s">
        <v>1217</v>
      </c>
      <c r="G140" s="192" t="s">
        <v>236</v>
      </c>
      <c r="H140" s="193">
        <v>8</v>
      </c>
      <c r="I140" s="194"/>
      <c r="J140" s="195">
        <f>ROUND(I140*H140,0)</f>
        <v>0</v>
      </c>
      <c r="K140" s="191" t="s">
        <v>185</v>
      </c>
      <c r="L140" s="38"/>
      <c r="M140" s="196" t="s">
        <v>1</v>
      </c>
      <c r="N140" s="197" t="s">
        <v>44</v>
      </c>
      <c r="O140" s="76"/>
      <c r="P140" s="198">
        <f>O140*H140</f>
        <v>0</v>
      </c>
      <c r="Q140" s="198">
        <v>0</v>
      </c>
      <c r="R140" s="198">
        <f>Q140*H140</f>
        <v>0</v>
      </c>
      <c r="S140" s="198">
        <v>0</v>
      </c>
      <c r="T140" s="19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00" t="s">
        <v>275</v>
      </c>
      <c r="AT140" s="200" t="s">
        <v>181</v>
      </c>
      <c r="AU140" s="200" t="s">
        <v>87</v>
      </c>
      <c r="AY140" s="18" t="s">
        <v>179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18" t="s">
        <v>8</v>
      </c>
      <c r="BK140" s="201">
        <f>ROUND(I140*H140,0)</f>
        <v>0</v>
      </c>
      <c r="BL140" s="18" t="s">
        <v>275</v>
      </c>
      <c r="BM140" s="200" t="s">
        <v>1218</v>
      </c>
    </row>
    <row r="141" s="2" customFormat="1" ht="24" customHeight="1">
      <c r="A141" s="37"/>
      <c r="B141" s="188"/>
      <c r="C141" s="189" t="s">
        <v>9</v>
      </c>
      <c r="D141" s="189" t="s">
        <v>181</v>
      </c>
      <c r="E141" s="190" t="s">
        <v>1219</v>
      </c>
      <c r="F141" s="191" t="s">
        <v>1220</v>
      </c>
      <c r="G141" s="192" t="s">
        <v>193</v>
      </c>
      <c r="H141" s="193">
        <v>0.17399999999999999</v>
      </c>
      <c r="I141" s="194"/>
      <c r="J141" s="195">
        <f>ROUND(I141*H141,0)</f>
        <v>0</v>
      </c>
      <c r="K141" s="191" t="s">
        <v>185</v>
      </c>
      <c r="L141" s="38"/>
      <c r="M141" s="237" t="s">
        <v>1</v>
      </c>
      <c r="N141" s="238" t="s">
        <v>44</v>
      </c>
      <c r="O141" s="239"/>
      <c r="P141" s="240">
        <f>O141*H141</f>
        <v>0</v>
      </c>
      <c r="Q141" s="240">
        <v>0</v>
      </c>
      <c r="R141" s="240">
        <f>Q141*H141</f>
        <v>0</v>
      </c>
      <c r="S141" s="240">
        <v>0</v>
      </c>
      <c r="T141" s="24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00" t="s">
        <v>275</v>
      </c>
      <c r="AT141" s="200" t="s">
        <v>181</v>
      </c>
      <c r="AU141" s="200" t="s">
        <v>87</v>
      </c>
      <c r="AY141" s="18" t="s">
        <v>179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18" t="s">
        <v>8</v>
      </c>
      <c r="BK141" s="201">
        <f>ROUND(I141*H141,0)</f>
        <v>0</v>
      </c>
      <c r="BL141" s="18" t="s">
        <v>275</v>
      </c>
      <c r="BM141" s="200" t="s">
        <v>1221</v>
      </c>
    </row>
    <row r="142" s="2" customFormat="1" ht="6.96" customHeight="1">
      <c r="A142" s="37"/>
      <c r="B142" s="59"/>
      <c r="C142" s="60"/>
      <c r="D142" s="60"/>
      <c r="E142" s="60"/>
      <c r="F142" s="60"/>
      <c r="G142" s="60"/>
      <c r="H142" s="60"/>
      <c r="I142" s="148"/>
      <c r="J142" s="60"/>
      <c r="K142" s="60"/>
      <c r="L142" s="38"/>
      <c r="M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</row>
  </sheetData>
  <autoFilter ref="C120:K141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19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19"/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121"/>
      <c r="J3" s="20"/>
      <c r="K3" s="20"/>
      <c r="L3" s="21"/>
      <c r="AT3" s="18" t="s">
        <v>87</v>
      </c>
    </row>
    <row r="4" s="1" customFormat="1" ht="24.96" customHeight="1">
      <c r="B4" s="21"/>
      <c r="D4" s="22" t="s">
        <v>102</v>
      </c>
      <c r="I4" s="119"/>
      <c r="L4" s="21"/>
      <c r="M4" s="122" t="s">
        <v>11</v>
      </c>
      <c r="AT4" s="18" t="s">
        <v>3</v>
      </c>
    </row>
    <row r="5" s="1" customFormat="1" ht="6.96" customHeight="1">
      <c r="B5" s="21"/>
      <c r="I5" s="119"/>
      <c r="L5" s="21"/>
    </row>
    <row r="6" s="1" customFormat="1" ht="12" customHeight="1">
      <c r="B6" s="21"/>
      <c r="D6" s="31" t="s">
        <v>17</v>
      </c>
      <c r="I6" s="119"/>
      <c r="L6" s="21"/>
    </row>
    <row r="7" s="1" customFormat="1" ht="16.5" customHeight="1">
      <c r="B7" s="21"/>
      <c r="E7" s="123" t="str">
        <f>'Rekapitulace stavby'!K6</f>
        <v>Vestavba učeben do půdního prostoru ZŠ Podharť</v>
      </c>
      <c r="F7" s="31"/>
      <c r="G7" s="31"/>
      <c r="H7" s="31"/>
      <c r="I7" s="119"/>
      <c r="L7" s="21"/>
    </row>
    <row r="8" s="2" customFormat="1" ht="12" customHeight="1">
      <c r="A8" s="37"/>
      <c r="B8" s="38"/>
      <c r="C8" s="37"/>
      <c r="D8" s="31" t="s">
        <v>115</v>
      </c>
      <c r="E8" s="37"/>
      <c r="F8" s="37"/>
      <c r="G8" s="37"/>
      <c r="H8" s="37"/>
      <c r="I8" s="124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1222</v>
      </c>
      <c r="F9" s="37"/>
      <c r="G9" s="37"/>
      <c r="H9" s="37"/>
      <c r="I9" s="124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124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1</v>
      </c>
      <c r="G11" s="37"/>
      <c r="H11" s="37"/>
      <c r="I11" s="125" t="s">
        <v>20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21</v>
      </c>
      <c r="E12" s="37"/>
      <c r="F12" s="26" t="s">
        <v>1223</v>
      </c>
      <c r="G12" s="37"/>
      <c r="H12" s="37"/>
      <c r="I12" s="125" t="s">
        <v>23</v>
      </c>
      <c r="J12" s="68" t="str">
        <f>'Rekapitulace stavby'!AN8</f>
        <v>23. 1. 2020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124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27</v>
      </c>
      <c r="E14" s="37"/>
      <c r="F14" s="37"/>
      <c r="G14" s="37"/>
      <c r="H14" s="37"/>
      <c r="I14" s="125" t="s">
        <v>28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1224</v>
      </c>
      <c r="F15" s="37"/>
      <c r="G15" s="37"/>
      <c r="H15" s="37"/>
      <c r="I15" s="125" t="s">
        <v>30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124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31</v>
      </c>
      <c r="E17" s="37"/>
      <c r="F17" s="37"/>
      <c r="G17" s="37"/>
      <c r="H17" s="37"/>
      <c r="I17" s="125" t="s">
        <v>28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125" t="s">
        <v>30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124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33</v>
      </c>
      <c r="E20" s="37"/>
      <c r="F20" s="37"/>
      <c r="G20" s="37"/>
      <c r="H20" s="37"/>
      <c r="I20" s="125" t="s">
        <v>28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1225</v>
      </c>
      <c r="F21" s="37"/>
      <c r="G21" s="37"/>
      <c r="H21" s="37"/>
      <c r="I21" s="125" t="s">
        <v>30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124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36</v>
      </c>
      <c r="E23" s="37"/>
      <c r="F23" s="37"/>
      <c r="G23" s="37"/>
      <c r="H23" s="37"/>
      <c r="I23" s="125" t="s">
        <v>28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1225</v>
      </c>
      <c r="F24" s="37"/>
      <c r="G24" s="37"/>
      <c r="H24" s="37"/>
      <c r="I24" s="125" t="s">
        <v>30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124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38</v>
      </c>
      <c r="E26" s="37"/>
      <c r="F26" s="37"/>
      <c r="G26" s="37"/>
      <c r="H26" s="37"/>
      <c r="I26" s="124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6"/>
      <c r="B27" s="127"/>
      <c r="C27" s="126"/>
      <c r="D27" s="126"/>
      <c r="E27" s="35" t="s">
        <v>1</v>
      </c>
      <c r="F27" s="35"/>
      <c r="G27" s="35"/>
      <c r="H27" s="35"/>
      <c r="I27" s="128"/>
      <c r="J27" s="126"/>
      <c r="K27" s="126"/>
      <c r="L27" s="129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124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130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31" t="s">
        <v>39</v>
      </c>
      <c r="E30" s="37"/>
      <c r="F30" s="37"/>
      <c r="G30" s="37"/>
      <c r="H30" s="37"/>
      <c r="I30" s="124"/>
      <c r="J30" s="95">
        <f>ROUND(J122, 0)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130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41</v>
      </c>
      <c r="G32" s="37"/>
      <c r="H32" s="37"/>
      <c r="I32" s="132" t="s">
        <v>40</v>
      </c>
      <c r="J32" s="42" t="s">
        <v>42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33" t="s">
        <v>43</v>
      </c>
      <c r="E33" s="31" t="s">
        <v>44</v>
      </c>
      <c r="F33" s="134">
        <f>ROUND((SUM(BE122:BE209)),  0)</f>
        <v>0</v>
      </c>
      <c r="G33" s="37"/>
      <c r="H33" s="37"/>
      <c r="I33" s="135">
        <v>0.20999999999999999</v>
      </c>
      <c r="J33" s="134">
        <f>ROUND(((SUM(BE122:BE209))*I33),  0)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45</v>
      </c>
      <c r="F34" s="134">
        <f>ROUND((SUM(BF122:BF209)),  0)</f>
        <v>0</v>
      </c>
      <c r="G34" s="37"/>
      <c r="H34" s="37"/>
      <c r="I34" s="135">
        <v>0.14999999999999999</v>
      </c>
      <c r="J34" s="134">
        <f>ROUND(((SUM(BF122:BF209))*I34),  0)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46</v>
      </c>
      <c r="F35" s="134">
        <f>ROUND((SUM(BG122:BG209)),  0)</f>
        <v>0</v>
      </c>
      <c r="G35" s="37"/>
      <c r="H35" s="37"/>
      <c r="I35" s="135">
        <v>0.20999999999999999</v>
      </c>
      <c r="J35" s="134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47</v>
      </c>
      <c r="F36" s="134">
        <f>ROUND((SUM(BH122:BH209)),  0)</f>
        <v>0</v>
      </c>
      <c r="G36" s="37"/>
      <c r="H36" s="37"/>
      <c r="I36" s="135">
        <v>0.14999999999999999</v>
      </c>
      <c r="J36" s="134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48</v>
      </c>
      <c r="F37" s="134">
        <f>ROUND((SUM(BI122:BI209)),  0)</f>
        <v>0</v>
      </c>
      <c r="G37" s="37"/>
      <c r="H37" s="37"/>
      <c r="I37" s="135">
        <v>0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124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36"/>
      <c r="D39" s="137" t="s">
        <v>49</v>
      </c>
      <c r="E39" s="80"/>
      <c r="F39" s="80"/>
      <c r="G39" s="138" t="s">
        <v>50</v>
      </c>
      <c r="H39" s="139" t="s">
        <v>51</v>
      </c>
      <c r="I39" s="140"/>
      <c r="J39" s="141">
        <f>SUM(J30:J37)</f>
        <v>0</v>
      </c>
      <c r="K39" s="142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124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I41" s="119"/>
      <c r="L41" s="21"/>
    </row>
    <row r="42" s="1" customFormat="1" ht="14.4" customHeight="1">
      <c r="B42" s="21"/>
      <c r="I42" s="119"/>
      <c r="L42" s="21"/>
    </row>
    <row r="43" s="1" customFormat="1" ht="14.4" customHeight="1">
      <c r="B43" s="21"/>
      <c r="I43" s="119"/>
      <c r="L43" s="21"/>
    </row>
    <row r="44" s="1" customFormat="1" ht="14.4" customHeight="1">
      <c r="B44" s="21"/>
      <c r="I44" s="119"/>
      <c r="L44" s="21"/>
    </row>
    <row r="45" s="1" customFormat="1" ht="14.4" customHeight="1">
      <c r="B45" s="21"/>
      <c r="I45" s="119"/>
      <c r="L45" s="21"/>
    </row>
    <row r="46" s="1" customFormat="1" ht="14.4" customHeight="1">
      <c r="B46" s="21"/>
      <c r="I46" s="119"/>
      <c r="L46" s="21"/>
    </row>
    <row r="47" s="1" customFormat="1" ht="14.4" customHeight="1">
      <c r="B47" s="21"/>
      <c r="I47" s="119"/>
      <c r="L47" s="21"/>
    </row>
    <row r="48" s="1" customFormat="1" ht="14.4" customHeight="1">
      <c r="B48" s="21"/>
      <c r="I48" s="119"/>
      <c r="L48" s="21"/>
    </row>
    <row r="49" s="1" customFormat="1" ht="14.4" customHeight="1">
      <c r="B49" s="21"/>
      <c r="I49" s="119"/>
      <c r="L49" s="21"/>
    </row>
    <row r="50" s="2" customFormat="1" ht="14.4" customHeight="1">
      <c r="B50" s="54"/>
      <c r="D50" s="55" t="s">
        <v>52</v>
      </c>
      <c r="E50" s="56"/>
      <c r="F50" s="56"/>
      <c r="G50" s="55" t="s">
        <v>53</v>
      </c>
      <c r="H50" s="56"/>
      <c r="I50" s="143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54</v>
      </c>
      <c r="E61" s="40"/>
      <c r="F61" s="144" t="s">
        <v>55</v>
      </c>
      <c r="G61" s="57" t="s">
        <v>54</v>
      </c>
      <c r="H61" s="40"/>
      <c r="I61" s="145"/>
      <c r="J61" s="146" t="s">
        <v>55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56</v>
      </c>
      <c r="E65" s="58"/>
      <c r="F65" s="58"/>
      <c r="G65" s="55" t="s">
        <v>57</v>
      </c>
      <c r="H65" s="58"/>
      <c r="I65" s="147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54</v>
      </c>
      <c r="E76" s="40"/>
      <c r="F76" s="144" t="s">
        <v>55</v>
      </c>
      <c r="G76" s="57" t="s">
        <v>54</v>
      </c>
      <c r="H76" s="40"/>
      <c r="I76" s="145"/>
      <c r="J76" s="146" t="s">
        <v>55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148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149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132</v>
      </c>
      <c r="D82" s="37"/>
      <c r="E82" s="37"/>
      <c r="F82" s="37"/>
      <c r="G82" s="37"/>
      <c r="H82" s="37"/>
      <c r="I82" s="124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124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124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3" t="str">
        <f>E7</f>
        <v>Vestavba učeben do půdního prostoru ZŠ Podharť</v>
      </c>
      <c r="F85" s="31"/>
      <c r="G85" s="31"/>
      <c r="H85" s="31"/>
      <c r="I85" s="124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115</v>
      </c>
      <c r="D86" s="37"/>
      <c r="E86" s="37"/>
      <c r="F86" s="37"/>
      <c r="G86" s="37"/>
      <c r="H86" s="37"/>
      <c r="I86" s="124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3 - Vestavba učeben do půdního prostoru ZŠ Podharť - silnoproud</v>
      </c>
      <c r="F87" s="37"/>
      <c r="G87" s="37"/>
      <c r="H87" s="37"/>
      <c r="I87" s="124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124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7"/>
      <c r="E89" s="37"/>
      <c r="F89" s="26" t="str">
        <f>F12</f>
        <v xml:space="preserve"> </v>
      </c>
      <c r="G89" s="37"/>
      <c r="H89" s="37"/>
      <c r="I89" s="125" t="s">
        <v>23</v>
      </c>
      <c r="J89" s="68" t="str">
        <f>IF(J12="","",J12)</f>
        <v>23. 1. 2020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124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27</v>
      </c>
      <c r="D91" s="37"/>
      <c r="E91" s="37"/>
      <c r="F91" s="26" t="str">
        <f>E15</f>
        <v>Město Dvůr Králové n.L., Nám TGM 38</v>
      </c>
      <c r="G91" s="37"/>
      <c r="H91" s="37"/>
      <c r="I91" s="125" t="s">
        <v>33</v>
      </c>
      <c r="J91" s="35" t="str">
        <f>E21</f>
        <v>Mikeš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31</v>
      </c>
      <c r="D92" s="37"/>
      <c r="E92" s="37"/>
      <c r="F92" s="26" t="str">
        <f>IF(E18="","",E18)</f>
        <v>Vyplň údaj</v>
      </c>
      <c r="G92" s="37"/>
      <c r="H92" s="37"/>
      <c r="I92" s="125" t="s">
        <v>36</v>
      </c>
      <c r="J92" s="35" t="str">
        <f>E24</f>
        <v>Mikeš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124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50" t="s">
        <v>133</v>
      </c>
      <c r="D94" s="136"/>
      <c r="E94" s="136"/>
      <c r="F94" s="136"/>
      <c r="G94" s="136"/>
      <c r="H94" s="136"/>
      <c r="I94" s="151"/>
      <c r="J94" s="152" t="s">
        <v>134</v>
      </c>
      <c r="K94" s="136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124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53" t="s">
        <v>135</v>
      </c>
      <c r="D96" s="37"/>
      <c r="E96" s="37"/>
      <c r="F96" s="37"/>
      <c r="G96" s="37"/>
      <c r="H96" s="37"/>
      <c r="I96" s="124"/>
      <c r="J96" s="95">
        <f>J122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136</v>
      </c>
    </row>
    <row r="97" s="9" customFormat="1" ht="24.96" customHeight="1">
      <c r="A97" s="9"/>
      <c r="B97" s="154"/>
      <c r="C97" s="9"/>
      <c r="D97" s="155" t="s">
        <v>1226</v>
      </c>
      <c r="E97" s="156"/>
      <c r="F97" s="156"/>
      <c r="G97" s="156"/>
      <c r="H97" s="156"/>
      <c r="I97" s="157"/>
      <c r="J97" s="158">
        <f>J123</f>
        <v>0</v>
      </c>
      <c r="K97" s="9"/>
      <c r="L97" s="15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9"/>
      <c r="C98" s="10"/>
      <c r="D98" s="160" t="s">
        <v>1227</v>
      </c>
      <c r="E98" s="161"/>
      <c r="F98" s="161"/>
      <c r="G98" s="161"/>
      <c r="H98" s="161"/>
      <c r="I98" s="162"/>
      <c r="J98" s="163">
        <f>J124</f>
        <v>0</v>
      </c>
      <c r="K98" s="10"/>
      <c r="L98" s="15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9"/>
      <c r="C99" s="10"/>
      <c r="D99" s="160" t="s">
        <v>1228</v>
      </c>
      <c r="E99" s="161"/>
      <c r="F99" s="161"/>
      <c r="G99" s="161"/>
      <c r="H99" s="161"/>
      <c r="I99" s="162"/>
      <c r="J99" s="163">
        <f>J126</f>
        <v>0</v>
      </c>
      <c r="K99" s="10"/>
      <c r="L99" s="15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9"/>
      <c r="C100" s="10"/>
      <c r="D100" s="160" t="s">
        <v>1229</v>
      </c>
      <c r="E100" s="161"/>
      <c r="F100" s="161"/>
      <c r="G100" s="161"/>
      <c r="H100" s="161"/>
      <c r="I100" s="162"/>
      <c r="J100" s="163">
        <f>J162</f>
        <v>0</v>
      </c>
      <c r="K100" s="10"/>
      <c r="L100" s="15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9"/>
      <c r="C101" s="10"/>
      <c r="D101" s="160" t="s">
        <v>1230</v>
      </c>
      <c r="E101" s="161"/>
      <c r="F101" s="161"/>
      <c r="G101" s="161"/>
      <c r="H101" s="161"/>
      <c r="I101" s="162"/>
      <c r="J101" s="163">
        <f>J196</f>
        <v>0</v>
      </c>
      <c r="K101" s="10"/>
      <c r="L101" s="15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9"/>
      <c r="C102" s="10"/>
      <c r="D102" s="160" t="s">
        <v>1231</v>
      </c>
      <c r="E102" s="161"/>
      <c r="F102" s="161"/>
      <c r="G102" s="161"/>
      <c r="H102" s="161"/>
      <c r="I102" s="162"/>
      <c r="J102" s="163">
        <f>J205</f>
        <v>0</v>
      </c>
      <c r="K102" s="10"/>
      <c r="L102" s="15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7"/>
      <c r="D103" s="37"/>
      <c r="E103" s="37"/>
      <c r="F103" s="37"/>
      <c r="G103" s="37"/>
      <c r="H103" s="37"/>
      <c r="I103" s="124"/>
      <c r="J103" s="37"/>
      <c r="K103" s="37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59"/>
      <c r="C104" s="60"/>
      <c r="D104" s="60"/>
      <c r="E104" s="60"/>
      <c r="F104" s="60"/>
      <c r="G104" s="60"/>
      <c r="H104" s="60"/>
      <c r="I104" s="148"/>
      <c r="J104" s="60"/>
      <c r="K104" s="60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1"/>
      <c r="C108" s="62"/>
      <c r="D108" s="62"/>
      <c r="E108" s="62"/>
      <c r="F108" s="62"/>
      <c r="G108" s="62"/>
      <c r="H108" s="62"/>
      <c r="I108" s="149"/>
      <c r="J108" s="62"/>
      <c r="K108" s="62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164</v>
      </c>
      <c r="D109" s="37"/>
      <c r="E109" s="37"/>
      <c r="F109" s="37"/>
      <c r="G109" s="37"/>
      <c r="H109" s="37"/>
      <c r="I109" s="124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7"/>
      <c r="D110" s="37"/>
      <c r="E110" s="37"/>
      <c r="F110" s="37"/>
      <c r="G110" s="37"/>
      <c r="H110" s="37"/>
      <c r="I110" s="124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17</v>
      </c>
      <c r="D111" s="37"/>
      <c r="E111" s="37"/>
      <c r="F111" s="37"/>
      <c r="G111" s="37"/>
      <c r="H111" s="37"/>
      <c r="I111" s="124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7"/>
      <c r="D112" s="37"/>
      <c r="E112" s="123" t="str">
        <f>E7</f>
        <v>Vestavba učeben do půdního prostoru ZŠ Podharť</v>
      </c>
      <c r="F112" s="31"/>
      <c r="G112" s="31"/>
      <c r="H112" s="31"/>
      <c r="I112" s="124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115</v>
      </c>
      <c r="D113" s="37"/>
      <c r="E113" s="37"/>
      <c r="F113" s="37"/>
      <c r="G113" s="37"/>
      <c r="H113" s="37"/>
      <c r="I113" s="124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7"/>
      <c r="D114" s="37"/>
      <c r="E114" s="66" t="str">
        <f>E9</f>
        <v>3 - Vestavba učeben do půdního prostoru ZŠ Podharť - silnoproud</v>
      </c>
      <c r="F114" s="37"/>
      <c r="G114" s="37"/>
      <c r="H114" s="37"/>
      <c r="I114" s="124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7"/>
      <c r="D115" s="37"/>
      <c r="E115" s="37"/>
      <c r="F115" s="37"/>
      <c r="G115" s="37"/>
      <c r="H115" s="37"/>
      <c r="I115" s="124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21</v>
      </c>
      <c r="D116" s="37"/>
      <c r="E116" s="37"/>
      <c r="F116" s="26" t="str">
        <f>F12</f>
        <v xml:space="preserve"> </v>
      </c>
      <c r="G116" s="37"/>
      <c r="H116" s="37"/>
      <c r="I116" s="125" t="s">
        <v>23</v>
      </c>
      <c r="J116" s="68" t="str">
        <f>IF(J12="","",J12)</f>
        <v>23. 1. 2020</v>
      </c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7"/>
      <c r="D117" s="37"/>
      <c r="E117" s="37"/>
      <c r="F117" s="37"/>
      <c r="G117" s="37"/>
      <c r="H117" s="37"/>
      <c r="I117" s="124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27</v>
      </c>
      <c r="D118" s="37"/>
      <c r="E118" s="37"/>
      <c r="F118" s="26" t="str">
        <f>E15</f>
        <v>Město Dvůr Králové n.L., Nám TGM 38</v>
      </c>
      <c r="G118" s="37"/>
      <c r="H118" s="37"/>
      <c r="I118" s="125" t="s">
        <v>33</v>
      </c>
      <c r="J118" s="35" t="str">
        <f>E21</f>
        <v>Mikeš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31</v>
      </c>
      <c r="D119" s="37"/>
      <c r="E119" s="37"/>
      <c r="F119" s="26" t="str">
        <f>IF(E18="","",E18)</f>
        <v>Vyplň údaj</v>
      </c>
      <c r="G119" s="37"/>
      <c r="H119" s="37"/>
      <c r="I119" s="125" t="s">
        <v>36</v>
      </c>
      <c r="J119" s="35" t="str">
        <f>E24</f>
        <v>Mikeš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7"/>
      <c r="D120" s="37"/>
      <c r="E120" s="37"/>
      <c r="F120" s="37"/>
      <c r="G120" s="37"/>
      <c r="H120" s="37"/>
      <c r="I120" s="124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64"/>
      <c r="B121" s="165"/>
      <c r="C121" s="166" t="s">
        <v>165</v>
      </c>
      <c r="D121" s="167" t="s">
        <v>64</v>
      </c>
      <c r="E121" s="167" t="s">
        <v>60</v>
      </c>
      <c r="F121" s="167" t="s">
        <v>61</v>
      </c>
      <c r="G121" s="167" t="s">
        <v>166</v>
      </c>
      <c r="H121" s="167" t="s">
        <v>167</v>
      </c>
      <c r="I121" s="168" t="s">
        <v>168</v>
      </c>
      <c r="J121" s="167" t="s">
        <v>134</v>
      </c>
      <c r="K121" s="169" t="s">
        <v>169</v>
      </c>
      <c r="L121" s="170"/>
      <c r="M121" s="85" t="s">
        <v>1</v>
      </c>
      <c r="N121" s="86" t="s">
        <v>43</v>
      </c>
      <c r="O121" s="86" t="s">
        <v>170</v>
      </c>
      <c r="P121" s="86" t="s">
        <v>171</v>
      </c>
      <c r="Q121" s="86" t="s">
        <v>172</v>
      </c>
      <c r="R121" s="86" t="s">
        <v>173</v>
      </c>
      <c r="S121" s="86" t="s">
        <v>174</v>
      </c>
      <c r="T121" s="87" t="s">
        <v>175</v>
      </c>
      <c r="U121" s="164"/>
      <c r="V121" s="164"/>
      <c r="W121" s="164"/>
      <c r="X121" s="164"/>
      <c r="Y121" s="164"/>
      <c r="Z121" s="164"/>
      <c r="AA121" s="164"/>
      <c r="AB121" s="164"/>
      <c r="AC121" s="164"/>
      <c r="AD121" s="164"/>
      <c r="AE121" s="164"/>
    </row>
    <row r="122" s="2" customFormat="1" ht="22.8" customHeight="1">
      <c r="A122" s="37"/>
      <c r="B122" s="38"/>
      <c r="C122" s="92" t="s">
        <v>176</v>
      </c>
      <c r="D122" s="37"/>
      <c r="E122" s="37"/>
      <c r="F122" s="37"/>
      <c r="G122" s="37"/>
      <c r="H122" s="37"/>
      <c r="I122" s="124"/>
      <c r="J122" s="171">
        <f>BK122</f>
        <v>0</v>
      </c>
      <c r="K122" s="37"/>
      <c r="L122" s="38"/>
      <c r="M122" s="88"/>
      <c r="N122" s="72"/>
      <c r="O122" s="89"/>
      <c r="P122" s="172">
        <f>P123</f>
        <v>0</v>
      </c>
      <c r="Q122" s="89"/>
      <c r="R122" s="172">
        <f>R123</f>
        <v>0</v>
      </c>
      <c r="S122" s="89"/>
      <c r="T122" s="173">
        <f>T123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8" t="s">
        <v>78</v>
      </c>
      <c r="AU122" s="18" t="s">
        <v>136</v>
      </c>
      <c r="BK122" s="174">
        <f>BK123</f>
        <v>0</v>
      </c>
    </row>
    <row r="123" s="12" customFormat="1" ht="25.92" customHeight="1">
      <c r="A123" s="12"/>
      <c r="B123" s="175"/>
      <c r="C123" s="12"/>
      <c r="D123" s="176" t="s">
        <v>78</v>
      </c>
      <c r="E123" s="177" t="s">
        <v>246</v>
      </c>
      <c r="F123" s="177" t="s">
        <v>1232</v>
      </c>
      <c r="G123" s="12"/>
      <c r="H123" s="12"/>
      <c r="I123" s="178"/>
      <c r="J123" s="179">
        <f>BK123</f>
        <v>0</v>
      </c>
      <c r="K123" s="12"/>
      <c r="L123" s="175"/>
      <c r="M123" s="180"/>
      <c r="N123" s="181"/>
      <c r="O123" s="181"/>
      <c r="P123" s="182">
        <f>P124+P126+P162+P196+P205</f>
        <v>0</v>
      </c>
      <c r="Q123" s="181"/>
      <c r="R123" s="182">
        <f>R124+R126+R162+R196+R205</f>
        <v>0</v>
      </c>
      <c r="S123" s="181"/>
      <c r="T123" s="183">
        <f>T124+T126+T162+T196+T205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76" t="s">
        <v>90</v>
      </c>
      <c r="AT123" s="184" t="s">
        <v>78</v>
      </c>
      <c r="AU123" s="184" t="s">
        <v>79</v>
      </c>
      <c r="AY123" s="176" t="s">
        <v>179</v>
      </c>
      <c r="BK123" s="185">
        <f>BK124+BK126+BK162+BK196+BK205</f>
        <v>0</v>
      </c>
    </row>
    <row r="124" s="12" customFormat="1" ht="22.8" customHeight="1">
      <c r="A124" s="12"/>
      <c r="B124" s="175"/>
      <c r="C124" s="12"/>
      <c r="D124" s="176" t="s">
        <v>78</v>
      </c>
      <c r="E124" s="186" t="s">
        <v>1233</v>
      </c>
      <c r="F124" s="186" t="s">
        <v>1234</v>
      </c>
      <c r="G124" s="12"/>
      <c r="H124" s="12"/>
      <c r="I124" s="178"/>
      <c r="J124" s="187">
        <f>BK124</f>
        <v>0</v>
      </c>
      <c r="K124" s="12"/>
      <c r="L124" s="175"/>
      <c r="M124" s="180"/>
      <c r="N124" s="181"/>
      <c r="O124" s="181"/>
      <c r="P124" s="182">
        <f>P125</f>
        <v>0</v>
      </c>
      <c r="Q124" s="181"/>
      <c r="R124" s="182">
        <f>R125</f>
        <v>0</v>
      </c>
      <c r="S124" s="181"/>
      <c r="T124" s="183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76" t="s">
        <v>90</v>
      </c>
      <c r="AT124" s="184" t="s">
        <v>78</v>
      </c>
      <c r="AU124" s="184" t="s">
        <v>8</v>
      </c>
      <c r="AY124" s="176" t="s">
        <v>179</v>
      </c>
      <c r="BK124" s="185">
        <f>BK125</f>
        <v>0</v>
      </c>
    </row>
    <row r="125" s="2" customFormat="1" ht="16.5" customHeight="1">
      <c r="A125" s="37"/>
      <c r="B125" s="188"/>
      <c r="C125" s="227" t="s">
        <v>8</v>
      </c>
      <c r="D125" s="227" t="s">
        <v>246</v>
      </c>
      <c r="E125" s="228" t="s">
        <v>79</v>
      </c>
      <c r="F125" s="229" t="s">
        <v>1235</v>
      </c>
      <c r="G125" s="230" t="s">
        <v>1236</v>
      </c>
      <c r="H125" s="231">
        <v>1</v>
      </c>
      <c r="I125" s="232"/>
      <c r="J125" s="233">
        <f>ROUND(I125*H125,0)</f>
        <v>0</v>
      </c>
      <c r="K125" s="229" t="s">
        <v>1</v>
      </c>
      <c r="L125" s="234"/>
      <c r="M125" s="235" t="s">
        <v>1</v>
      </c>
      <c r="N125" s="236" t="s">
        <v>44</v>
      </c>
      <c r="O125" s="76"/>
      <c r="P125" s="198">
        <f>O125*H125</f>
        <v>0</v>
      </c>
      <c r="Q125" s="198">
        <v>0</v>
      </c>
      <c r="R125" s="198">
        <f>Q125*H125</f>
        <v>0</v>
      </c>
      <c r="S125" s="198">
        <v>0</v>
      </c>
      <c r="T125" s="19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00" t="s">
        <v>1237</v>
      </c>
      <c r="AT125" s="200" t="s">
        <v>246</v>
      </c>
      <c r="AU125" s="200" t="s">
        <v>87</v>
      </c>
      <c r="AY125" s="18" t="s">
        <v>179</v>
      </c>
      <c r="BE125" s="201">
        <f>IF(N125="základní",J125,0)</f>
        <v>0</v>
      </c>
      <c r="BF125" s="201">
        <f>IF(N125="snížená",J125,0)</f>
        <v>0</v>
      </c>
      <c r="BG125" s="201">
        <f>IF(N125="zákl. přenesená",J125,0)</f>
        <v>0</v>
      </c>
      <c r="BH125" s="201">
        <f>IF(N125="sníž. přenesená",J125,0)</f>
        <v>0</v>
      </c>
      <c r="BI125" s="201">
        <f>IF(N125="nulová",J125,0)</f>
        <v>0</v>
      </c>
      <c r="BJ125" s="18" t="s">
        <v>8</v>
      </c>
      <c r="BK125" s="201">
        <f>ROUND(I125*H125,0)</f>
        <v>0</v>
      </c>
      <c r="BL125" s="18" t="s">
        <v>510</v>
      </c>
      <c r="BM125" s="200" t="s">
        <v>8</v>
      </c>
    </row>
    <row r="126" s="12" customFormat="1" ht="22.8" customHeight="1">
      <c r="A126" s="12"/>
      <c r="B126" s="175"/>
      <c r="C126" s="12"/>
      <c r="D126" s="176" t="s">
        <v>78</v>
      </c>
      <c r="E126" s="186" t="s">
        <v>1238</v>
      </c>
      <c r="F126" s="186" t="s">
        <v>1239</v>
      </c>
      <c r="G126" s="12"/>
      <c r="H126" s="12"/>
      <c r="I126" s="178"/>
      <c r="J126" s="187">
        <f>BK126</f>
        <v>0</v>
      </c>
      <c r="K126" s="12"/>
      <c r="L126" s="175"/>
      <c r="M126" s="180"/>
      <c r="N126" s="181"/>
      <c r="O126" s="181"/>
      <c r="P126" s="182">
        <f>SUM(P127:P161)</f>
        <v>0</v>
      </c>
      <c r="Q126" s="181"/>
      <c r="R126" s="182">
        <f>SUM(R127:R161)</f>
        <v>0</v>
      </c>
      <c r="S126" s="181"/>
      <c r="T126" s="183">
        <f>SUM(T127:T161)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76" t="s">
        <v>90</v>
      </c>
      <c r="AT126" s="184" t="s">
        <v>78</v>
      </c>
      <c r="AU126" s="184" t="s">
        <v>8</v>
      </c>
      <c r="AY126" s="176" t="s">
        <v>179</v>
      </c>
      <c r="BK126" s="185">
        <f>SUM(BK127:BK161)</f>
        <v>0</v>
      </c>
    </row>
    <row r="127" s="2" customFormat="1" ht="16.5" customHeight="1">
      <c r="A127" s="37"/>
      <c r="B127" s="188"/>
      <c r="C127" s="227" t="s">
        <v>87</v>
      </c>
      <c r="D127" s="227" t="s">
        <v>246</v>
      </c>
      <c r="E127" s="228" t="s">
        <v>1240</v>
      </c>
      <c r="F127" s="229" t="s">
        <v>1241</v>
      </c>
      <c r="G127" s="230" t="s">
        <v>347</v>
      </c>
      <c r="H127" s="231">
        <v>68</v>
      </c>
      <c r="I127" s="232"/>
      <c r="J127" s="233">
        <f>ROUND(I127*H127,0)</f>
        <v>0</v>
      </c>
      <c r="K127" s="229" t="s">
        <v>1</v>
      </c>
      <c r="L127" s="234"/>
      <c r="M127" s="235" t="s">
        <v>1</v>
      </c>
      <c r="N127" s="236" t="s">
        <v>44</v>
      </c>
      <c r="O127" s="76"/>
      <c r="P127" s="198">
        <f>O127*H127</f>
        <v>0</v>
      </c>
      <c r="Q127" s="198">
        <v>0</v>
      </c>
      <c r="R127" s="198">
        <f>Q127*H127</f>
        <v>0</v>
      </c>
      <c r="S127" s="198">
        <v>0</v>
      </c>
      <c r="T127" s="19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00" t="s">
        <v>1237</v>
      </c>
      <c r="AT127" s="200" t="s">
        <v>246</v>
      </c>
      <c r="AU127" s="200" t="s">
        <v>87</v>
      </c>
      <c r="AY127" s="18" t="s">
        <v>179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18" t="s">
        <v>8</v>
      </c>
      <c r="BK127" s="201">
        <f>ROUND(I127*H127,0)</f>
        <v>0</v>
      </c>
      <c r="BL127" s="18" t="s">
        <v>510</v>
      </c>
      <c r="BM127" s="200" t="s">
        <v>87</v>
      </c>
    </row>
    <row r="128" s="2" customFormat="1" ht="16.5" customHeight="1">
      <c r="A128" s="37"/>
      <c r="B128" s="188"/>
      <c r="C128" s="227" t="s">
        <v>90</v>
      </c>
      <c r="D128" s="227" t="s">
        <v>246</v>
      </c>
      <c r="E128" s="228" t="s">
        <v>1242</v>
      </c>
      <c r="F128" s="229" t="s">
        <v>1243</v>
      </c>
      <c r="G128" s="230" t="s">
        <v>347</v>
      </c>
      <c r="H128" s="231">
        <v>35</v>
      </c>
      <c r="I128" s="232"/>
      <c r="J128" s="233">
        <f>ROUND(I128*H128,0)</f>
        <v>0</v>
      </c>
      <c r="K128" s="229" t="s">
        <v>1</v>
      </c>
      <c r="L128" s="234"/>
      <c r="M128" s="235" t="s">
        <v>1</v>
      </c>
      <c r="N128" s="236" t="s">
        <v>44</v>
      </c>
      <c r="O128" s="76"/>
      <c r="P128" s="198">
        <f>O128*H128</f>
        <v>0</v>
      </c>
      <c r="Q128" s="198">
        <v>0</v>
      </c>
      <c r="R128" s="198">
        <f>Q128*H128</f>
        <v>0</v>
      </c>
      <c r="S128" s="198">
        <v>0</v>
      </c>
      <c r="T128" s="19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00" t="s">
        <v>1237</v>
      </c>
      <c r="AT128" s="200" t="s">
        <v>246</v>
      </c>
      <c r="AU128" s="200" t="s">
        <v>87</v>
      </c>
      <c r="AY128" s="18" t="s">
        <v>179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18" t="s">
        <v>8</v>
      </c>
      <c r="BK128" s="201">
        <f>ROUND(I128*H128,0)</f>
        <v>0</v>
      </c>
      <c r="BL128" s="18" t="s">
        <v>510</v>
      </c>
      <c r="BM128" s="200" t="s">
        <v>90</v>
      </c>
    </row>
    <row r="129" s="2" customFormat="1" ht="16.5" customHeight="1">
      <c r="A129" s="37"/>
      <c r="B129" s="188"/>
      <c r="C129" s="227" t="s">
        <v>93</v>
      </c>
      <c r="D129" s="227" t="s">
        <v>246</v>
      </c>
      <c r="E129" s="228" t="s">
        <v>1244</v>
      </c>
      <c r="F129" s="229" t="s">
        <v>1245</v>
      </c>
      <c r="G129" s="230" t="s">
        <v>347</v>
      </c>
      <c r="H129" s="231">
        <v>24</v>
      </c>
      <c r="I129" s="232"/>
      <c r="J129" s="233">
        <f>ROUND(I129*H129,0)</f>
        <v>0</v>
      </c>
      <c r="K129" s="229" t="s">
        <v>1</v>
      </c>
      <c r="L129" s="234"/>
      <c r="M129" s="235" t="s">
        <v>1</v>
      </c>
      <c r="N129" s="236" t="s">
        <v>44</v>
      </c>
      <c r="O129" s="76"/>
      <c r="P129" s="198">
        <f>O129*H129</f>
        <v>0</v>
      </c>
      <c r="Q129" s="198">
        <v>0</v>
      </c>
      <c r="R129" s="198">
        <f>Q129*H129</f>
        <v>0</v>
      </c>
      <c r="S129" s="198">
        <v>0</v>
      </c>
      <c r="T129" s="19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00" t="s">
        <v>1237</v>
      </c>
      <c r="AT129" s="200" t="s">
        <v>246</v>
      </c>
      <c r="AU129" s="200" t="s">
        <v>87</v>
      </c>
      <c r="AY129" s="18" t="s">
        <v>179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18" t="s">
        <v>8</v>
      </c>
      <c r="BK129" s="201">
        <f>ROUND(I129*H129,0)</f>
        <v>0</v>
      </c>
      <c r="BL129" s="18" t="s">
        <v>510</v>
      </c>
      <c r="BM129" s="200" t="s">
        <v>93</v>
      </c>
    </row>
    <row r="130" s="2" customFormat="1" ht="16.5" customHeight="1">
      <c r="A130" s="37"/>
      <c r="B130" s="188"/>
      <c r="C130" s="227" t="s">
        <v>211</v>
      </c>
      <c r="D130" s="227" t="s">
        <v>246</v>
      </c>
      <c r="E130" s="228" t="s">
        <v>1246</v>
      </c>
      <c r="F130" s="229" t="s">
        <v>1247</v>
      </c>
      <c r="G130" s="230" t="s">
        <v>1236</v>
      </c>
      <c r="H130" s="231">
        <v>24</v>
      </c>
      <c r="I130" s="232"/>
      <c r="J130" s="233">
        <f>ROUND(I130*H130,0)</f>
        <v>0</v>
      </c>
      <c r="K130" s="229" t="s">
        <v>1</v>
      </c>
      <c r="L130" s="234"/>
      <c r="M130" s="235" t="s">
        <v>1</v>
      </c>
      <c r="N130" s="236" t="s">
        <v>44</v>
      </c>
      <c r="O130" s="76"/>
      <c r="P130" s="198">
        <f>O130*H130</f>
        <v>0</v>
      </c>
      <c r="Q130" s="198">
        <v>0</v>
      </c>
      <c r="R130" s="198">
        <f>Q130*H130</f>
        <v>0</v>
      </c>
      <c r="S130" s="198">
        <v>0</v>
      </c>
      <c r="T130" s="19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00" t="s">
        <v>1237</v>
      </c>
      <c r="AT130" s="200" t="s">
        <v>246</v>
      </c>
      <c r="AU130" s="200" t="s">
        <v>87</v>
      </c>
      <c r="AY130" s="18" t="s">
        <v>179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18" t="s">
        <v>8</v>
      </c>
      <c r="BK130" s="201">
        <f>ROUND(I130*H130,0)</f>
        <v>0</v>
      </c>
      <c r="BL130" s="18" t="s">
        <v>510</v>
      </c>
      <c r="BM130" s="200" t="s">
        <v>211</v>
      </c>
    </row>
    <row r="131" s="2" customFormat="1" ht="16.5" customHeight="1">
      <c r="A131" s="37"/>
      <c r="B131" s="188"/>
      <c r="C131" s="227" t="s">
        <v>218</v>
      </c>
      <c r="D131" s="227" t="s">
        <v>246</v>
      </c>
      <c r="E131" s="228" t="s">
        <v>1248</v>
      </c>
      <c r="F131" s="229" t="s">
        <v>1249</v>
      </c>
      <c r="G131" s="230" t="s">
        <v>1236</v>
      </c>
      <c r="H131" s="231">
        <v>38</v>
      </c>
      <c r="I131" s="232"/>
      <c r="J131" s="233">
        <f>ROUND(I131*H131,0)</f>
        <v>0</v>
      </c>
      <c r="K131" s="229" t="s">
        <v>1</v>
      </c>
      <c r="L131" s="234"/>
      <c r="M131" s="235" t="s">
        <v>1</v>
      </c>
      <c r="N131" s="236" t="s">
        <v>44</v>
      </c>
      <c r="O131" s="76"/>
      <c r="P131" s="198">
        <f>O131*H131</f>
        <v>0</v>
      </c>
      <c r="Q131" s="198">
        <v>0</v>
      </c>
      <c r="R131" s="198">
        <f>Q131*H131</f>
        <v>0</v>
      </c>
      <c r="S131" s="198">
        <v>0</v>
      </c>
      <c r="T131" s="19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00" t="s">
        <v>1237</v>
      </c>
      <c r="AT131" s="200" t="s">
        <v>246</v>
      </c>
      <c r="AU131" s="200" t="s">
        <v>87</v>
      </c>
      <c r="AY131" s="18" t="s">
        <v>179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18" t="s">
        <v>8</v>
      </c>
      <c r="BK131" s="201">
        <f>ROUND(I131*H131,0)</f>
        <v>0</v>
      </c>
      <c r="BL131" s="18" t="s">
        <v>510</v>
      </c>
      <c r="BM131" s="200" t="s">
        <v>218</v>
      </c>
    </row>
    <row r="132" s="2" customFormat="1" ht="16.5" customHeight="1">
      <c r="A132" s="37"/>
      <c r="B132" s="188"/>
      <c r="C132" s="227" t="s">
        <v>223</v>
      </c>
      <c r="D132" s="227" t="s">
        <v>246</v>
      </c>
      <c r="E132" s="228" t="s">
        <v>1250</v>
      </c>
      <c r="F132" s="229" t="s">
        <v>1251</v>
      </c>
      <c r="G132" s="230" t="s">
        <v>1236</v>
      </c>
      <c r="H132" s="231">
        <v>19</v>
      </c>
      <c r="I132" s="232"/>
      <c r="J132" s="233">
        <f>ROUND(I132*H132,0)</f>
        <v>0</v>
      </c>
      <c r="K132" s="229" t="s">
        <v>1</v>
      </c>
      <c r="L132" s="234"/>
      <c r="M132" s="235" t="s">
        <v>1</v>
      </c>
      <c r="N132" s="236" t="s">
        <v>44</v>
      </c>
      <c r="O132" s="76"/>
      <c r="P132" s="198">
        <f>O132*H132</f>
        <v>0</v>
      </c>
      <c r="Q132" s="198">
        <v>0</v>
      </c>
      <c r="R132" s="198">
        <f>Q132*H132</f>
        <v>0</v>
      </c>
      <c r="S132" s="198">
        <v>0</v>
      </c>
      <c r="T132" s="19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00" t="s">
        <v>1237</v>
      </c>
      <c r="AT132" s="200" t="s">
        <v>246</v>
      </c>
      <c r="AU132" s="200" t="s">
        <v>87</v>
      </c>
      <c r="AY132" s="18" t="s">
        <v>179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18" t="s">
        <v>8</v>
      </c>
      <c r="BK132" s="201">
        <f>ROUND(I132*H132,0)</f>
        <v>0</v>
      </c>
      <c r="BL132" s="18" t="s">
        <v>510</v>
      </c>
      <c r="BM132" s="200" t="s">
        <v>223</v>
      </c>
    </row>
    <row r="133" s="2" customFormat="1" ht="16.5" customHeight="1">
      <c r="A133" s="37"/>
      <c r="B133" s="188"/>
      <c r="C133" s="227" t="s">
        <v>228</v>
      </c>
      <c r="D133" s="227" t="s">
        <v>246</v>
      </c>
      <c r="E133" s="228" t="s">
        <v>1252</v>
      </c>
      <c r="F133" s="229" t="s">
        <v>1253</v>
      </c>
      <c r="G133" s="230" t="s">
        <v>1236</v>
      </c>
      <c r="H133" s="231">
        <v>5</v>
      </c>
      <c r="I133" s="232"/>
      <c r="J133" s="233">
        <f>ROUND(I133*H133,0)</f>
        <v>0</v>
      </c>
      <c r="K133" s="229" t="s">
        <v>1</v>
      </c>
      <c r="L133" s="234"/>
      <c r="M133" s="235" t="s">
        <v>1</v>
      </c>
      <c r="N133" s="236" t="s">
        <v>44</v>
      </c>
      <c r="O133" s="76"/>
      <c r="P133" s="198">
        <f>O133*H133</f>
        <v>0</v>
      </c>
      <c r="Q133" s="198">
        <v>0</v>
      </c>
      <c r="R133" s="198">
        <f>Q133*H133</f>
        <v>0</v>
      </c>
      <c r="S133" s="198">
        <v>0</v>
      </c>
      <c r="T133" s="19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00" t="s">
        <v>1237</v>
      </c>
      <c r="AT133" s="200" t="s">
        <v>246</v>
      </c>
      <c r="AU133" s="200" t="s">
        <v>87</v>
      </c>
      <c r="AY133" s="18" t="s">
        <v>179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18" t="s">
        <v>8</v>
      </c>
      <c r="BK133" s="201">
        <f>ROUND(I133*H133,0)</f>
        <v>0</v>
      </c>
      <c r="BL133" s="18" t="s">
        <v>510</v>
      </c>
      <c r="BM133" s="200" t="s">
        <v>228</v>
      </c>
    </row>
    <row r="134" s="2" customFormat="1" ht="16.5" customHeight="1">
      <c r="A134" s="37"/>
      <c r="B134" s="188"/>
      <c r="C134" s="227" t="s">
        <v>233</v>
      </c>
      <c r="D134" s="227" t="s">
        <v>246</v>
      </c>
      <c r="E134" s="228" t="s">
        <v>1254</v>
      </c>
      <c r="F134" s="229" t="s">
        <v>1255</v>
      </c>
      <c r="G134" s="230" t="s">
        <v>347</v>
      </c>
      <c r="H134" s="231">
        <v>63</v>
      </c>
      <c r="I134" s="232"/>
      <c r="J134" s="233">
        <f>ROUND(I134*H134,0)</f>
        <v>0</v>
      </c>
      <c r="K134" s="229" t="s">
        <v>1</v>
      </c>
      <c r="L134" s="234"/>
      <c r="M134" s="235" t="s">
        <v>1</v>
      </c>
      <c r="N134" s="236" t="s">
        <v>44</v>
      </c>
      <c r="O134" s="76"/>
      <c r="P134" s="198">
        <f>O134*H134</f>
        <v>0</v>
      </c>
      <c r="Q134" s="198">
        <v>0</v>
      </c>
      <c r="R134" s="198">
        <f>Q134*H134</f>
        <v>0</v>
      </c>
      <c r="S134" s="198">
        <v>0</v>
      </c>
      <c r="T134" s="19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00" t="s">
        <v>1237</v>
      </c>
      <c r="AT134" s="200" t="s">
        <v>246</v>
      </c>
      <c r="AU134" s="200" t="s">
        <v>87</v>
      </c>
      <c r="AY134" s="18" t="s">
        <v>179</v>
      </c>
      <c r="BE134" s="201">
        <f>IF(N134="základní",J134,0)</f>
        <v>0</v>
      </c>
      <c r="BF134" s="201">
        <f>IF(N134="snížená",J134,0)</f>
        <v>0</v>
      </c>
      <c r="BG134" s="201">
        <f>IF(N134="zákl. přenesená",J134,0)</f>
        <v>0</v>
      </c>
      <c r="BH134" s="201">
        <f>IF(N134="sníž. přenesená",J134,0)</f>
        <v>0</v>
      </c>
      <c r="BI134" s="201">
        <f>IF(N134="nulová",J134,0)</f>
        <v>0</v>
      </c>
      <c r="BJ134" s="18" t="s">
        <v>8</v>
      </c>
      <c r="BK134" s="201">
        <f>ROUND(I134*H134,0)</f>
        <v>0</v>
      </c>
      <c r="BL134" s="18" t="s">
        <v>510</v>
      </c>
      <c r="BM134" s="200" t="s">
        <v>233</v>
      </c>
    </row>
    <row r="135" s="2" customFormat="1" ht="16.5" customHeight="1">
      <c r="A135" s="37"/>
      <c r="B135" s="188"/>
      <c r="C135" s="227" t="s">
        <v>25</v>
      </c>
      <c r="D135" s="227" t="s">
        <v>246</v>
      </c>
      <c r="E135" s="228" t="s">
        <v>1256</v>
      </c>
      <c r="F135" s="229" t="s">
        <v>1257</v>
      </c>
      <c r="G135" s="230" t="s">
        <v>347</v>
      </c>
      <c r="H135" s="231">
        <v>362</v>
      </c>
      <c r="I135" s="232"/>
      <c r="J135" s="233">
        <f>ROUND(I135*H135,0)</f>
        <v>0</v>
      </c>
      <c r="K135" s="229" t="s">
        <v>1</v>
      </c>
      <c r="L135" s="234"/>
      <c r="M135" s="235" t="s">
        <v>1</v>
      </c>
      <c r="N135" s="236" t="s">
        <v>44</v>
      </c>
      <c r="O135" s="76"/>
      <c r="P135" s="198">
        <f>O135*H135</f>
        <v>0</v>
      </c>
      <c r="Q135" s="198">
        <v>0</v>
      </c>
      <c r="R135" s="198">
        <f>Q135*H135</f>
        <v>0</v>
      </c>
      <c r="S135" s="198">
        <v>0</v>
      </c>
      <c r="T135" s="19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00" t="s">
        <v>1237</v>
      </c>
      <c r="AT135" s="200" t="s">
        <v>246</v>
      </c>
      <c r="AU135" s="200" t="s">
        <v>87</v>
      </c>
      <c r="AY135" s="18" t="s">
        <v>179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18" t="s">
        <v>8</v>
      </c>
      <c r="BK135" s="201">
        <f>ROUND(I135*H135,0)</f>
        <v>0</v>
      </c>
      <c r="BL135" s="18" t="s">
        <v>510</v>
      </c>
      <c r="BM135" s="200" t="s">
        <v>25</v>
      </c>
    </row>
    <row r="136" s="2" customFormat="1" ht="16.5" customHeight="1">
      <c r="A136" s="37"/>
      <c r="B136" s="188"/>
      <c r="C136" s="227" t="s">
        <v>245</v>
      </c>
      <c r="D136" s="227" t="s">
        <v>246</v>
      </c>
      <c r="E136" s="228" t="s">
        <v>1258</v>
      </c>
      <c r="F136" s="229" t="s">
        <v>1259</v>
      </c>
      <c r="G136" s="230" t="s">
        <v>347</v>
      </c>
      <c r="H136" s="231">
        <v>35</v>
      </c>
      <c r="I136" s="232"/>
      <c r="J136" s="233">
        <f>ROUND(I136*H136,0)</f>
        <v>0</v>
      </c>
      <c r="K136" s="229" t="s">
        <v>1</v>
      </c>
      <c r="L136" s="234"/>
      <c r="M136" s="235" t="s">
        <v>1</v>
      </c>
      <c r="N136" s="236" t="s">
        <v>44</v>
      </c>
      <c r="O136" s="76"/>
      <c r="P136" s="198">
        <f>O136*H136</f>
        <v>0</v>
      </c>
      <c r="Q136" s="198">
        <v>0</v>
      </c>
      <c r="R136" s="198">
        <f>Q136*H136</f>
        <v>0</v>
      </c>
      <c r="S136" s="198">
        <v>0</v>
      </c>
      <c r="T136" s="19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00" t="s">
        <v>1237</v>
      </c>
      <c r="AT136" s="200" t="s">
        <v>246</v>
      </c>
      <c r="AU136" s="200" t="s">
        <v>87</v>
      </c>
      <c r="AY136" s="18" t="s">
        <v>179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18" t="s">
        <v>8</v>
      </c>
      <c r="BK136" s="201">
        <f>ROUND(I136*H136,0)</f>
        <v>0</v>
      </c>
      <c r="BL136" s="18" t="s">
        <v>510</v>
      </c>
      <c r="BM136" s="200" t="s">
        <v>245</v>
      </c>
    </row>
    <row r="137" s="2" customFormat="1" ht="16.5" customHeight="1">
      <c r="A137" s="37"/>
      <c r="B137" s="188"/>
      <c r="C137" s="227" t="s">
        <v>251</v>
      </c>
      <c r="D137" s="227" t="s">
        <v>246</v>
      </c>
      <c r="E137" s="228" t="s">
        <v>1260</v>
      </c>
      <c r="F137" s="229" t="s">
        <v>1261</v>
      </c>
      <c r="G137" s="230" t="s">
        <v>347</v>
      </c>
      <c r="H137" s="231">
        <v>266</v>
      </c>
      <c r="I137" s="232"/>
      <c r="J137" s="233">
        <f>ROUND(I137*H137,0)</f>
        <v>0</v>
      </c>
      <c r="K137" s="229" t="s">
        <v>1</v>
      </c>
      <c r="L137" s="234"/>
      <c r="M137" s="235" t="s">
        <v>1</v>
      </c>
      <c r="N137" s="236" t="s">
        <v>44</v>
      </c>
      <c r="O137" s="76"/>
      <c r="P137" s="198">
        <f>O137*H137</f>
        <v>0</v>
      </c>
      <c r="Q137" s="198">
        <v>0</v>
      </c>
      <c r="R137" s="198">
        <f>Q137*H137</f>
        <v>0</v>
      </c>
      <c r="S137" s="198">
        <v>0</v>
      </c>
      <c r="T137" s="19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00" t="s">
        <v>1237</v>
      </c>
      <c r="AT137" s="200" t="s">
        <v>246</v>
      </c>
      <c r="AU137" s="200" t="s">
        <v>87</v>
      </c>
      <c r="AY137" s="18" t="s">
        <v>179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18" t="s">
        <v>8</v>
      </c>
      <c r="BK137" s="201">
        <f>ROUND(I137*H137,0)</f>
        <v>0</v>
      </c>
      <c r="BL137" s="18" t="s">
        <v>510</v>
      </c>
      <c r="BM137" s="200" t="s">
        <v>251</v>
      </c>
    </row>
    <row r="138" s="2" customFormat="1" ht="16.5" customHeight="1">
      <c r="A138" s="37"/>
      <c r="B138" s="188"/>
      <c r="C138" s="227" t="s">
        <v>257</v>
      </c>
      <c r="D138" s="227" t="s">
        <v>246</v>
      </c>
      <c r="E138" s="228" t="s">
        <v>1262</v>
      </c>
      <c r="F138" s="229" t="s">
        <v>1263</v>
      </c>
      <c r="G138" s="230" t="s">
        <v>347</v>
      </c>
      <c r="H138" s="231">
        <v>14</v>
      </c>
      <c r="I138" s="232"/>
      <c r="J138" s="233">
        <f>ROUND(I138*H138,0)</f>
        <v>0</v>
      </c>
      <c r="K138" s="229" t="s">
        <v>1</v>
      </c>
      <c r="L138" s="234"/>
      <c r="M138" s="235" t="s">
        <v>1</v>
      </c>
      <c r="N138" s="236" t="s">
        <v>44</v>
      </c>
      <c r="O138" s="76"/>
      <c r="P138" s="198">
        <f>O138*H138</f>
        <v>0</v>
      </c>
      <c r="Q138" s="198">
        <v>0</v>
      </c>
      <c r="R138" s="198">
        <f>Q138*H138</f>
        <v>0</v>
      </c>
      <c r="S138" s="198">
        <v>0</v>
      </c>
      <c r="T138" s="19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00" t="s">
        <v>1237</v>
      </c>
      <c r="AT138" s="200" t="s">
        <v>246</v>
      </c>
      <c r="AU138" s="200" t="s">
        <v>87</v>
      </c>
      <c r="AY138" s="18" t="s">
        <v>179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18" t="s">
        <v>8</v>
      </c>
      <c r="BK138" s="201">
        <f>ROUND(I138*H138,0)</f>
        <v>0</v>
      </c>
      <c r="BL138" s="18" t="s">
        <v>510</v>
      </c>
      <c r="BM138" s="200" t="s">
        <v>257</v>
      </c>
    </row>
    <row r="139" s="2" customFormat="1" ht="16.5" customHeight="1">
      <c r="A139" s="37"/>
      <c r="B139" s="188"/>
      <c r="C139" s="227" t="s">
        <v>263</v>
      </c>
      <c r="D139" s="227" t="s">
        <v>246</v>
      </c>
      <c r="E139" s="228" t="s">
        <v>1264</v>
      </c>
      <c r="F139" s="229" t="s">
        <v>1265</v>
      </c>
      <c r="G139" s="230" t="s">
        <v>347</v>
      </c>
      <c r="H139" s="231">
        <v>18</v>
      </c>
      <c r="I139" s="232"/>
      <c r="J139" s="233">
        <f>ROUND(I139*H139,0)</f>
        <v>0</v>
      </c>
      <c r="K139" s="229" t="s">
        <v>1</v>
      </c>
      <c r="L139" s="234"/>
      <c r="M139" s="235" t="s">
        <v>1</v>
      </c>
      <c r="N139" s="236" t="s">
        <v>44</v>
      </c>
      <c r="O139" s="76"/>
      <c r="P139" s="198">
        <f>O139*H139</f>
        <v>0</v>
      </c>
      <c r="Q139" s="198">
        <v>0</v>
      </c>
      <c r="R139" s="198">
        <f>Q139*H139</f>
        <v>0</v>
      </c>
      <c r="S139" s="198">
        <v>0</v>
      </c>
      <c r="T139" s="19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00" t="s">
        <v>1237</v>
      </c>
      <c r="AT139" s="200" t="s">
        <v>246</v>
      </c>
      <c r="AU139" s="200" t="s">
        <v>87</v>
      </c>
      <c r="AY139" s="18" t="s">
        <v>179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18" t="s">
        <v>8</v>
      </c>
      <c r="BK139" s="201">
        <f>ROUND(I139*H139,0)</f>
        <v>0</v>
      </c>
      <c r="BL139" s="18" t="s">
        <v>510</v>
      </c>
      <c r="BM139" s="200" t="s">
        <v>263</v>
      </c>
    </row>
    <row r="140" s="2" customFormat="1" ht="16.5" customHeight="1">
      <c r="A140" s="37"/>
      <c r="B140" s="188"/>
      <c r="C140" s="227" t="s">
        <v>9</v>
      </c>
      <c r="D140" s="227" t="s">
        <v>246</v>
      </c>
      <c r="E140" s="228" t="s">
        <v>1266</v>
      </c>
      <c r="F140" s="229" t="s">
        <v>1267</v>
      </c>
      <c r="G140" s="230" t="s">
        <v>347</v>
      </c>
      <c r="H140" s="231">
        <v>145</v>
      </c>
      <c r="I140" s="232"/>
      <c r="J140" s="233">
        <f>ROUND(I140*H140,0)</f>
        <v>0</v>
      </c>
      <c r="K140" s="229" t="s">
        <v>1</v>
      </c>
      <c r="L140" s="234"/>
      <c r="M140" s="235" t="s">
        <v>1</v>
      </c>
      <c r="N140" s="236" t="s">
        <v>44</v>
      </c>
      <c r="O140" s="76"/>
      <c r="P140" s="198">
        <f>O140*H140</f>
        <v>0</v>
      </c>
      <c r="Q140" s="198">
        <v>0</v>
      </c>
      <c r="R140" s="198">
        <f>Q140*H140</f>
        <v>0</v>
      </c>
      <c r="S140" s="198">
        <v>0</v>
      </c>
      <c r="T140" s="19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00" t="s">
        <v>1237</v>
      </c>
      <c r="AT140" s="200" t="s">
        <v>246</v>
      </c>
      <c r="AU140" s="200" t="s">
        <v>87</v>
      </c>
      <c r="AY140" s="18" t="s">
        <v>179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18" t="s">
        <v>8</v>
      </c>
      <c r="BK140" s="201">
        <f>ROUND(I140*H140,0)</f>
        <v>0</v>
      </c>
      <c r="BL140" s="18" t="s">
        <v>510</v>
      </c>
      <c r="BM140" s="200" t="s">
        <v>9</v>
      </c>
    </row>
    <row r="141" s="2" customFormat="1" ht="16.5" customHeight="1">
      <c r="A141" s="37"/>
      <c r="B141" s="188"/>
      <c r="C141" s="227" t="s">
        <v>275</v>
      </c>
      <c r="D141" s="227" t="s">
        <v>246</v>
      </c>
      <c r="E141" s="228" t="s">
        <v>1268</v>
      </c>
      <c r="F141" s="229" t="s">
        <v>1269</v>
      </c>
      <c r="G141" s="230" t="s">
        <v>347</v>
      </c>
      <c r="H141" s="231">
        <v>48</v>
      </c>
      <c r="I141" s="232"/>
      <c r="J141" s="233">
        <f>ROUND(I141*H141,0)</f>
        <v>0</v>
      </c>
      <c r="K141" s="229" t="s">
        <v>1</v>
      </c>
      <c r="L141" s="234"/>
      <c r="M141" s="235" t="s">
        <v>1</v>
      </c>
      <c r="N141" s="236" t="s">
        <v>44</v>
      </c>
      <c r="O141" s="76"/>
      <c r="P141" s="198">
        <f>O141*H141</f>
        <v>0</v>
      </c>
      <c r="Q141" s="198">
        <v>0</v>
      </c>
      <c r="R141" s="198">
        <f>Q141*H141</f>
        <v>0</v>
      </c>
      <c r="S141" s="198">
        <v>0</v>
      </c>
      <c r="T141" s="19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00" t="s">
        <v>1237</v>
      </c>
      <c r="AT141" s="200" t="s">
        <v>246</v>
      </c>
      <c r="AU141" s="200" t="s">
        <v>87</v>
      </c>
      <c r="AY141" s="18" t="s">
        <v>179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18" t="s">
        <v>8</v>
      </c>
      <c r="BK141" s="201">
        <f>ROUND(I141*H141,0)</f>
        <v>0</v>
      </c>
      <c r="BL141" s="18" t="s">
        <v>510</v>
      </c>
      <c r="BM141" s="200" t="s">
        <v>275</v>
      </c>
    </row>
    <row r="142" s="2" customFormat="1" ht="16.5" customHeight="1">
      <c r="A142" s="37"/>
      <c r="B142" s="188"/>
      <c r="C142" s="227" t="s">
        <v>281</v>
      </c>
      <c r="D142" s="227" t="s">
        <v>246</v>
      </c>
      <c r="E142" s="228" t="s">
        <v>1270</v>
      </c>
      <c r="F142" s="229" t="s">
        <v>1271</v>
      </c>
      <c r="G142" s="230" t="s">
        <v>1236</v>
      </c>
      <c r="H142" s="231">
        <v>6</v>
      </c>
      <c r="I142" s="232"/>
      <c r="J142" s="233">
        <f>ROUND(I142*H142,0)</f>
        <v>0</v>
      </c>
      <c r="K142" s="229" t="s">
        <v>1</v>
      </c>
      <c r="L142" s="234"/>
      <c r="M142" s="235" t="s">
        <v>1</v>
      </c>
      <c r="N142" s="236" t="s">
        <v>44</v>
      </c>
      <c r="O142" s="76"/>
      <c r="P142" s="198">
        <f>O142*H142</f>
        <v>0</v>
      </c>
      <c r="Q142" s="198">
        <v>0</v>
      </c>
      <c r="R142" s="198">
        <f>Q142*H142</f>
        <v>0</v>
      </c>
      <c r="S142" s="198">
        <v>0</v>
      </c>
      <c r="T142" s="19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00" t="s">
        <v>1237</v>
      </c>
      <c r="AT142" s="200" t="s">
        <v>246</v>
      </c>
      <c r="AU142" s="200" t="s">
        <v>87</v>
      </c>
      <c r="AY142" s="18" t="s">
        <v>179</v>
      </c>
      <c r="BE142" s="201">
        <f>IF(N142="základní",J142,0)</f>
        <v>0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18" t="s">
        <v>8</v>
      </c>
      <c r="BK142" s="201">
        <f>ROUND(I142*H142,0)</f>
        <v>0</v>
      </c>
      <c r="BL142" s="18" t="s">
        <v>510</v>
      </c>
      <c r="BM142" s="200" t="s">
        <v>281</v>
      </c>
    </row>
    <row r="143" s="2" customFormat="1" ht="16.5" customHeight="1">
      <c r="A143" s="37"/>
      <c r="B143" s="188"/>
      <c r="C143" s="227" t="s">
        <v>285</v>
      </c>
      <c r="D143" s="227" t="s">
        <v>246</v>
      </c>
      <c r="E143" s="228" t="s">
        <v>1272</v>
      </c>
      <c r="F143" s="229" t="s">
        <v>1273</v>
      </c>
      <c r="G143" s="230" t="s">
        <v>1236</v>
      </c>
      <c r="H143" s="231">
        <v>2</v>
      </c>
      <c r="I143" s="232"/>
      <c r="J143" s="233">
        <f>ROUND(I143*H143,0)</f>
        <v>0</v>
      </c>
      <c r="K143" s="229" t="s">
        <v>1</v>
      </c>
      <c r="L143" s="234"/>
      <c r="M143" s="235" t="s">
        <v>1</v>
      </c>
      <c r="N143" s="236" t="s">
        <v>44</v>
      </c>
      <c r="O143" s="76"/>
      <c r="P143" s="198">
        <f>O143*H143</f>
        <v>0</v>
      </c>
      <c r="Q143" s="198">
        <v>0</v>
      </c>
      <c r="R143" s="198">
        <f>Q143*H143</f>
        <v>0</v>
      </c>
      <c r="S143" s="198">
        <v>0</v>
      </c>
      <c r="T143" s="19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00" t="s">
        <v>1237</v>
      </c>
      <c r="AT143" s="200" t="s">
        <v>246</v>
      </c>
      <c r="AU143" s="200" t="s">
        <v>87</v>
      </c>
      <c r="AY143" s="18" t="s">
        <v>179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18" t="s">
        <v>8</v>
      </c>
      <c r="BK143" s="201">
        <f>ROUND(I143*H143,0)</f>
        <v>0</v>
      </c>
      <c r="BL143" s="18" t="s">
        <v>510</v>
      </c>
      <c r="BM143" s="200" t="s">
        <v>285</v>
      </c>
    </row>
    <row r="144" s="2" customFormat="1" ht="16.5" customHeight="1">
      <c r="A144" s="37"/>
      <c r="B144" s="188"/>
      <c r="C144" s="227" t="s">
        <v>290</v>
      </c>
      <c r="D144" s="227" t="s">
        <v>246</v>
      </c>
      <c r="E144" s="228" t="s">
        <v>1274</v>
      </c>
      <c r="F144" s="229" t="s">
        <v>1275</v>
      </c>
      <c r="G144" s="230" t="s">
        <v>1236</v>
      </c>
      <c r="H144" s="231">
        <v>1</v>
      </c>
      <c r="I144" s="232"/>
      <c r="J144" s="233">
        <f>ROUND(I144*H144,0)</f>
        <v>0</v>
      </c>
      <c r="K144" s="229" t="s">
        <v>1</v>
      </c>
      <c r="L144" s="234"/>
      <c r="M144" s="235" t="s">
        <v>1</v>
      </c>
      <c r="N144" s="236" t="s">
        <v>44</v>
      </c>
      <c r="O144" s="76"/>
      <c r="P144" s="198">
        <f>O144*H144</f>
        <v>0</v>
      </c>
      <c r="Q144" s="198">
        <v>0</v>
      </c>
      <c r="R144" s="198">
        <f>Q144*H144</f>
        <v>0</v>
      </c>
      <c r="S144" s="198">
        <v>0</v>
      </c>
      <c r="T144" s="19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00" t="s">
        <v>1237</v>
      </c>
      <c r="AT144" s="200" t="s">
        <v>246</v>
      </c>
      <c r="AU144" s="200" t="s">
        <v>87</v>
      </c>
      <c r="AY144" s="18" t="s">
        <v>179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8" t="s">
        <v>8</v>
      </c>
      <c r="BK144" s="201">
        <f>ROUND(I144*H144,0)</f>
        <v>0</v>
      </c>
      <c r="BL144" s="18" t="s">
        <v>510</v>
      </c>
      <c r="BM144" s="200" t="s">
        <v>290</v>
      </c>
    </row>
    <row r="145" s="2" customFormat="1" ht="16.5" customHeight="1">
      <c r="A145" s="37"/>
      <c r="B145" s="188"/>
      <c r="C145" s="227" t="s">
        <v>296</v>
      </c>
      <c r="D145" s="227" t="s">
        <v>246</v>
      </c>
      <c r="E145" s="228" t="s">
        <v>1276</v>
      </c>
      <c r="F145" s="229" t="s">
        <v>1277</v>
      </c>
      <c r="G145" s="230" t="s">
        <v>1236</v>
      </c>
      <c r="H145" s="231">
        <v>6</v>
      </c>
      <c r="I145" s="232"/>
      <c r="J145" s="233">
        <f>ROUND(I145*H145,0)</f>
        <v>0</v>
      </c>
      <c r="K145" s="229" t="s">
        <v>1</v>
      </c>
      <c r="L145" s="234"/>
      <c r="M145" s="235" t="s">
        <v>1</v>
      </c>
      <c r="N145" s="236" t="s">
        <v>44</v>
      </c>
      <c r="O145" s="76"/>
      <c r="P145" s="198">
        <f>O145*H145</f>
        <v>0</v>
      </c>
      <c r="Q145" s="198">
        <v>0</v>
      </c>
      <c r="R145" s="198">
        <f>Q145*H145</f>
        <v>0</v>
      </c>
      <c r="S145" s="198">
        <v>0</v>
      </c>
      <c r="T145" s="19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00" t="s">
        <v>1237</v>
      </c>
      <c r="AT145" s="200" t="s">
        <v>246</v>
      </c>
      <c r="AU145" s="200" t="s">
        <v>87</v>
      </c>
      <c r="AY145" s="18" t="s">
        <v>179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18" t="s">
        <v>8</v>
      </c>
      <c r="BK145" s="201">
        <f>ROUND(I145*H145,0)</f>
        <v>0</v>
      </c>
      <c r="BL145" s="18" t="s">
        <v>510</v>
      </c>
      <c r="BM145" s="200" t="s">
        <v>296</v>
      </c>
    </row>
    <row r="146" s="2" customFormat="1" ht="16.5" customHeight="1">
      <c r="A146" s="37"/>
      <c r="B146" s="188"/>
      <c r="C146" s="227" t="s">
        <v>7</v>
      </c>
      <c r="D146" s="227" t="s">
        <v>246</v>
      </c>
      <c r="E146" s="228" t="s">
        <v>1278</v>
      </c>
      <c r="F146" s="229" t="s">
        <v>1279</v>
      </c>
      <c r="G146" s="230" t="s">
        <v>1236</v>
      </c>
      <c r="H146" s="231">
        <v>14</v>
      </c>
      <c r="I146" s="232"/>
      <c r="J146" s="233">
        <f>ROUND(I146*H146,0)</f>
        <v>0</v>
      </c>
      <c r="K146" s="229" t="s">
        <v>1</v>
      </c>
      <c r="L146" s="234"/>
      <c r="M146" s="235" t="s">
        <v>1</v>
      </c>
      <c r="N146" s="236" t="s">
        <v>44</v>
      </c>
      <c r="O146" s="76"/>
      <c r="P146" s="198">
        <f>O146*H146</f>
        <v>0</v>
      </c>
      <c r="Q146" s="198">
        <v>0</v>
      </c>
      <c r="R146" s="198">
        <f>Q146*H146</f>
        <v>0</v>
      </c>
      <c r="S146" s="198">
        <v>0</v>
      </c>
      <c r="T146" s="19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00" t="s">
        <v>1237</v>
      </c>
      <c r="AT146" s="200" t="s">
        <v>246</v>
      </c>
      <c r="AU146" s="200" t="s">
        <v>87</v>
      </c>
      <c r="AY146" s="18" t="s">
        <v>179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18" t="s">
        <v>8</v>
      </c>
      <c r="BK146" s="201">
        <f>ROUND(I146*H146,0)</f>
        <v>0</v>
      </c>
      <c r="BL146" s="18" t="s">
        <v>510</v>
      </c>
      <c r="BM146" s="200" t="s">
        <v>7</v>
      </c>
    </row>
    <row r="147" s="2" customFormat="1" ht="16.5" customHeight="1">
      <c r="A147" s="37"/>
      <c r="B147" s="188"/>
      <c r="C147" s="227" t="s">
        <v>305</v>
      </c>
      <c r="D147" s="227" t="s">
        <v>246</v>
      </c>
      <c r="E147" s="228" t="s">
        <v>1280</v>
      </c>
      <c r="F147" s="229" t="s">
        <v>1281</v>
      </c>
      <c r="G147" s="230" t="s">
        <v>1236</v>
      </c>
      <c r="H147" s="231">
        <v>2</v>
      </c>
      <c r="I147" s="232"/>
      <c r="J147" s="233">
        <f>ROUND(I147*H147,0)</f>
        <v>0</v>
      </c>
      <c r="K147" s="229" t="s">
        <v>1</v>
      </c>
      <c r="L147" s="234"/>
      <c r="M147" s="235" t="s">
        <v>1</v>
      </c>
      <c r="N147" s="236" t="s">
        <v>44</v>
      </c>
      <c r="O147" s="76"/>
      <c r="P147" s="198">
        <f>O147*H147</f>
        <v>0</v>
      </c>
      <c r="Q147" s="198">
        <v>0</v>
      </c>
      <c r="R147" s="198">
        <f>Q147*H147</f>
        <v>0</v>
      </c>
      <c r="S147" s="198">
        <v>0</v>
      </c>
      <c r="T147" s="19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00" t="s">
        <v>1237</v>
      </c>
      <c r="AT147" s="200" t="s">
        <v>246</v>
      </c>
      <c r="AU147" s="200" t="s">
        <v>87</v>
      </c>
      <c r="AY147" s="18" t="s">
        <v>179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18" t="s">
        <v>8</v>
      </c>
      <c r="BK147" s="201">
        <f>ROUND(I147*H147,0)</f>
        <v>0</v>
      </c>
      <c r="BL147" s="18" t="s">
        <v>510</v>
      </c>
      <c r="BM147" s="200" t="s">
        <v>305</v>
      </c>
    </row>
    <row r="148" s="2" customFormat="1" ht="16.5" customHeight="1">
      <c r="A148" s="37"/>
      <c r="B148" s="188"/>
      <c r="C148" s="227" t="s">
        <v>309</v>
      </c>
      <c r="D148" s="227" t="s">
        <v>246</v>
      </c>
      <c r="E148" s="228" t="s">
        <v>1282</v>
      </c>
      <c r="F148" s="229" t="s">
        <v>1283</v>
      </c>
      <c r="G148" s="230" t="s">
        <v>1236</v>
      </c>
      <c r="H148" s="231">
        <v>2</v>
      </c>
      <c r="I148" s="232"/>
      <c r="J148" s="233">
        <f>ROUND(I148*H148,0)</f>
        <v>0</v>
      </c>
      <c r="K148" s="229" t="s">
        <v>1</v>
      </c>
      <c r="L148" s="234"/>
      <c r="M148" s="235" t="s">
        <v>1</v>
      </c>
      <c r="N148" s="236" t="s">
        <v>44</v>
      </c>
      <c r="O148" s="76"/>
      <c r="P148" s="198">
        <f>O148*H148</f>
        <v>0</v>
      </c>
      <c r="Q148" s="198">
        <v>0</v>
      </c>
      <c r="R148" s="198">
        <f>Q148*H148</f>
        <v>0</v>
      </c>
      <c r="S148" s="198">
        <v>0</v>
      </c>
      <c r="T148" s="19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00" t="s">
        <v>1237</v>
      </c>
      <c r="AT148" s="200" t="s">
        <v>246</v>
      </c>
      <c r="AU148" s="200" t="s">
        <v>87</v>
      </c>
      <c r="AY148" s="18" t="s">
        <v>179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18" t="s">
        <v>8</v>
      </c>
      <c r="BK148" s="201">
        <f>ROUND(I148*H148,0)</f>
        <v>0</v>
      </c>
      <c r="BL148" s="18" t="s">
        <v>510</v>
      </c>
      <c r="BM148" s="200" t="s">
        <v>309</v>
      </c>
    </row>
    <row r="149" s="2" customFormat="1" ht="16.5" customHeight="1">
      <c r="A149" s="37"/>
      <c r="B149" s="188"/>
      <c r="C149" s="227" t="s">
        <v>315</v>
      </c>
      <c r="D149" s="227" t="s">
        <v>246</v>
      </c>
      <c r="E149" s="228" t="s">
        <v>1284</v>
      </c>
      <c r="F149" s="229" t="s">
        <v>1285</v>
      </c>
      <c r="G149" s="230" t="s">
        <v>1236</v>
      </c>
      <c r="H149" s="231">
        <v>2</v>
      </c>
      <c r="I149" s="232"/>
      <c r="J149" s="233">
        <f>ROUND(I149*H149,0)</f>
        <v>0</v>
      </c>
      <c r="K149" s="229" t="s">
        <v>1</v>
      </c>
      <c r="L149" s="234"/>
      <c r="M149" s="235" t="s">
        <v>1</v>
      </c>
      <c r="N149" s="236" t="s">
        <v>44</v>
      </c>
      <c r="O149" s="76"/>
      <c r="P149" s="198">
        <f>O149*H149</f>
        <v>0</v>
      </c>
      <c r="Q149" s="198">
        <v>0</v>
      </c>
      <c r="R149" s="198">
        <f>Q149*H149</f>
        <v>0</v>
      </c>
      <c r="S149" s="198">
        <v>0</v>
      </c>
      <c r="T149" s="19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00" t="s">
        <v>1237</v>
      </c>
      <c r="AT149" s="200" t="s">
        <v>246</v>
      </c>
      <c r="AU149" s="200" t="s">
        <v>87</v>
      </c>
      <c r="AY149" s="18" t="s">
        <v>179</v>
      </c>
      <c r="BE149" s="201">
        <f>IF(N149="základní",J149,0)</f>
        <v>0</v>
      </c>
      <c r="BF149" s="201">
        <f>IF(N149="snížená",J149,0)</f>
        <v>0</v>
      </c>
      <c r="BG149" s="201">
        <f>IF(N149="zákl. přenesená",J149,0)</f>
        <v>0</v>
      </c>
      <c r="BH149" s="201">
        <f>IF(N149="sníž. přenesená",J149,0)</f>
        <v>0</v>
      </c>
      <c r="BI149" s="201">
        <f>IF(N149="nulová",J149,0)</f>
        <v>0</v>
      </c>
      <c r="BJ149" s="18" t="s">
        <v>8</v>
      </c>
      <c r="BK149" s="201">
        <f>ROUND(I149*H149,0)</f>
        <v>0</v>
      </c>
      <c r="BL149" s="18" t="s">
        <v>510</v>
      </c>
      <c r="BM149" s="200" t="s">
        <v>315</v>
      </c>
    </row>
    <row r="150" s="2" customFormat="1" ht="16.5" customHeight="1">
      <c r="A150" s="37"/>
      <c r="B150" s="188"/>
      <c r="C150" s="227" t="s">
        <v>320</v>
      </c>
      <c r="D150" s="227" t="s">
        <v>246</v>
      </c>
      <c r="E150" s="228" t="s">
        <v>1286</v>
      </c>
      <c r="F150" s="229" t="s">
        <v>1287</v>
      </c>
      <c r="G150" s="230" t="s">
        <v>1236</v>
      </c>
      <c r="H150" s="231">
        <v>2</v>
      </c>
      <c r="I150" s="232"/>
      <c r="J150" s="233">
        <f>ROUND(I150*H150,0)</f>
        <v>0</v>
      </c>
      <c r="K150" s="229" t="s">
        <v>1</v>
      </c>
      <c r="L150" s="234"/>
      <c r="M150" s="235" t="s">
        <v>1</v>
      </c>
      <c r="N150" s="236" t="s">
        <v>44</v>
      </c>
      <c r="O150" s="76"/>
      <c r="P150" s="198">
        <f>O150*H150</f>
        <v>0</v>
      </c>
      <c r="Q150" s="198">
        <v>0</v>
      </c>
      <c r="R150" s="198">
        <f>Q150*H150</f>
        <v>0</v>
      </c>
      <c r="S150" s="198">
        <v>0</v>
      </c>
      <c r="T150" s="19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00" t="s">
        <v>1237</v>
      </c>
      <c r="AT150" s="200" t="s">
        <v>246</v>
      </c>
      <c r="AU150" s="200" t="s">
        <v>87</v>
      </c>
      <c r="AY150" s="18" t="s">
        <v>179</v>
      </c>
      <c r="BE150" s="201">
        <f>IF(N150="základní",J150,0)</f>
        <v>0</v>
      </c>
      <c r="BF150" s="201">
        <f>IF(N150="snížená",J150,0)</f>
        <v>0</v>
      </c>
      <c r="BG150" s="201">
        <f>IF(N150="zákl. přenesená",J150,0)</f>
        <v>0</v>
      </c>
      <c r="BH150" s="201">
        <f>IF(N150="sníž. přenesená",J150,0)</f>
        <v>0</v>
      </c>
      <c r="BI150" s="201">
        <f>IF(N150="nulová",J150,0)</f>
        <v>0</v>
      </c>
      <c r="BJ150" s="18" t="s">
        <v>8</v>
      </c>
      <c r="BK150" s="201">
        <f>ROUND(I150*H150,0)</f>
        <v>0</v>
      </c>
      <c r="BL150" s="18" t="s">
        <v>510</v>
      </c>
      <c r="BM150" s="200" t="s">
        <v>320</v>
      </c>
    </row>
    <row r="151" s="2" customFormat="1" ht="16.5" customHeight="1">
      <c r="A151" s="37"/>
      <c r="B151" s="188"/>
      <c r="C151" s="227" t="s">
        <v>325</v>
      </c>
      <c r="D151" s="227" t="s">
        <v>246</v>
      </c>
      <c r="E151" s="228" t="s">
        <v>1288</v>
      </c>
      <c r="F151" s="229" t="s">
        <v>1289</v>
      </c>
      <c r="G151" s="230" t="s">
        <v>1236</v>
      </c>
      <c r="H151" s="231">
        <v>2</v>
      </c>
      <c r="I151" s="232"/>
      <c r="J151" s="233">
        <f>ROUND(I151*H151,0)</f>
        <v>0</v>
      </c>
      <c r="K151" s="229" t="s">
        <v>1</v>
      </c>
      <c r="L151" s="234"/>
      <c r="M151" s="235" t="s">
        <v>1</v>
      </c>
      <c r="N151" s="236" t="s">
        <v>44</v>
      </c>
      <c r="O151" s="76"/>
      <c r="P151" s="198">
        <f>O151*H151</f>
        <v>0</v>
      </c>
      <c r="Q151" s="198">
        <v>0</v>
      </c>
      <c r="R151" s="198">
        <f>Q151*H151</f>
        <v>0</v>
      </c>
      <c r="S151" s="198">
        <v>0</v>
      </c>
      <c r="T151" s="19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00" t="s">
        <v>1237</v>
      </c>
      <c r="AT151" s="200" t="s">
        <v>246</v>
      </c>
      <c r="AU151" s="200" t="s">
        <v>87</v>
      </c>
      <c r="AY151" s="18" t="s">
        <v>179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18" t="s">
        <v>8</v>
      </c>
      <c r="BK151" s="201">
        <f>ROUND(I151*H151,0)</f>
        <v>0</v>
      </c>
      <c r="BL151" s="18" t="s">
        <v>510</v>
      </c>
      <c r="BM151" s="200" t="s">
        <v>325</v>
      </c>
    </row>
    <row r="152" s="2" customFormat="1" ht="16.5" customHeight="1">
      <c r="A152" s="37"/>
      <c r="B152" s="188"/>
      <c r="C152" s="227" t="s">
        <v>330</v>
      </c>
      <c r="D152" s="227" t="s">
        <v>246</v>
      </c>
      <c r="E152" s="228" t="s">
        <v>1290</v>
      </c>
      <c r="F152" s="229" t="s">
        <v>1291</v>
      </c>
      <c r="G152" s="230" t="s">
        <v>1236</v>
      </c>
      <c r="H152" s="231">
        <v>1</v>
      </c>
      <c r="I152" s="232"/>
      <c r="J152" s="233">
        <f>ROUND(I152*H152,0)</f>
        <v>0</v>
      </c>
      <c r="K152" s="229" t="s">
        <v>1</v>
      </c>
      <c r="L152" s="234"/>
      <c r="M152" s="235" t="s">
        <v>1</v>
      </c>
      <c r="N152" s="236" t="s">
        <v>44</v>
      </c>
      <c r="O152" s="76"/>
      <c r="P152" s="198">
        <f>O152*H152</f>
        <v>0</v>
      </c>
      <c r="Q152" s="198">
        <v>0</v>
      </c>
      <c r="R152" s="198">
        <f>Q152*H152</f>
        <v>0</v>
      </c>
      <c r="S152" s="198">
        <v>0</v>
      </c>
      <c r="T152" s="19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00" t="s">
        <v>1237</v>
      </c>
      <c r="AT152" s="200" t="s">
        <v>246</v>
      </c>
      <c r="AU152" s="200" t="s">
        <v>87</v>
      </c>
      <c r="AY152" s="18" t="s">
        <v>179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18" t="s">
        <v>8</v>
      </c>
      <c r="BK152" s="201">
        <f>ROUND(I152*H152,0)</f>
        <v>0</v>
      </c>
      <c r="BL152" s="18" t="s">
        <v>510</v>
      </c>
      <c r="BM152" s="200" t="s">
        <v>330</v>
      </c>
    </row>
    <row r="153" s="2" customFormat="1" ht="16.5" customHeight="1">
      <c r="A153" s="37"/>
      <c r="B153" s="188"/>
      <c r="C153" s="227" t="s">
        <v>335</v>
      </c>
      <c r="D153" s="227" t="s">
        <v>246</v>
      </c>
      <c r="E153" s="228" t="s">
        <v>1292</v>
      </c>
      <c r="F153" s="229" t="s">
        <v>1293</v>
      </c>
      <c r="G153" s="230" t="s">
        <v>1236</v>
      </c>
      <c r="H153" s="231">
        <v>26</v>
      </c>
      <c r="I153" s="232"/>
      <c r="J153" s="233">
        <f>ROUND(I153*H153,0)</f>
        <v>0</v>
      </c>
      <c r="K153" s="229" t="s">
        <v>1</v>
      </c>
      <c r="L153" s="234"/>
      <c r="M153" s="235" t="s">
        <v>1</v>
      </c>
      <c r="N153" s="236" t="s">
        <v>44</v>
      </c>
      <c r="O153" s="76"/>
      <c r="P153" s="198">
        <f>O153*H153</f>
        <v>0</v>
      </c>
      <c r="Q153" s="198">
        <v>0</v>
      </c>
      <c r="R153" s="198">
        <f>Q153*H153</f>
        <v>0</v>
      </c>
      <c r="S153" s="198">
        <v>0</v>
      </c>
      <c r="T153" s="19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00" t="s">
        <v>1237</v>
      </c>
      <c r="AT153" s="200" t="s">
        <v>246</v>
      </c>
      <c r="AU153" s="200" t="s">
        <v>87</v>
      </c>
      <c r="AY153" s="18" t="s">
        <v>179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18" t="s">
        <v>8</v>
      </c>
      <c r="BK153" s="201">
        <f>ROUND(I153*H153,0)</f>
        <v>0</v>
      </c>
      <c r="BL153" s="18" t="s">
        <v>510</v>
      </c>
      <c r="BM153" s="200" t="s">
        <v>335</v>
      </c>
    </row>
    <row r="154" s="2" customFormat="1" ht="16.5" customHeight="1">
      <c r="A154" s="37"/>
      <c r="B154" s="188"/>
      <c r="C154" s="227" t="s">
        <v>340</v>
      </c>
      <c r="D154" s="227" t="s">
        <v>246</v>
      </c>
      <c r="E154" s="228" t="s">
        <v>1294</v>
      </c>
      <c r="F154" s="229" t="s">
        <v>1295</v>
      </c>
      <c r="G154" s="230" t="s">
        <v>1236</v>
      </c>
      <c r="H154" s="231">
        <v>52</v>
      </c>
      <c r="I154" s="232"/>
      <c r="J154" s="233">
        <f>ROUND(I154*H154,0)</f>
        <v>0</v>
      </c>
      <c r="K154" s="229" t="s">
        <v>1</v>
      </c>
      <c r="L154" s="234"/>
      <c r="M154" s="235" t="s">
        <v>1</v>
      </c>
      <c r="N154" s="236" t="s">
        <v>44</v>
      </c>
      <c r="O154" s="76"/>
      <c r="P154" s="198">
        <f>O154*H154</f>
        <v>0</v>
      </c>
      <c r="Q154" s="198">
        <v>0</v>
      </c>
      <c r="R154" s="198">
        <f>Q154*H154</f>
        <v>0</v>
      </c>
      <c r="S154" s="198">
        <v>0</v>
      </c>
      <c r="T154" s="19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00" t="s">
        <v>1237</v>
      </c>
      <c r="AT154" s="200" t="s">
        <v>246</v>
      </c>
      <c r="AU154" s="200" t="s">
        <v>87</v>
      </c>
      <c r="AY154" s="18" t="s">
        <v>179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18" t="s">
        <v>8</v>
      </c>
      <c r="BK154" s="201">
        <f>ROUND(I154*H154,0)</f>
        <v>0</v>
      </c>
      <c r="BL154" s="18" t="s">
        <v>510</v>
      </c>
      <c r="BM154" s="200" t="s">
        <v>340</v>
      </c>
    </row>
    <row r="155" s="2" customFormat="1" ht="16.5" customHeight="1">
      <c r="A155" s="37"/>
      <c r="B155" s="188"/>
      <c r="C155" s="227" t="s">
        <v>344</v>
      </c>
      <c r="D155" s="227" t="s">
        <v>246</v>
      </c>
      <c r="E155" s="228" t="s">
        <v>1296</v>
      </c>
      <c r="F155" s="229" t="s">
        <v>1297</v>
      </c>
      <c r="G155" s="230" t="s">
        <v>1236</v>
      </c>
      <c r="H155" s="231">
        <v>4</v>
      </c>
      <c r="I155" s="232"/>
      <c r="J155" s="233">
        <f>ROUND(I155*H155,0)</f>
        <v>0</v>
      </c>
      <c r="K155" s="229" t="s">
        <v>1</v>
      </c>
      <c r="L155" s="234"/>
      <c r="M155" s="235" t="s">
        <v>1</v>
      </c>
      <c r="N155" s="236" t="s">
        <v>44</v>
      </c>
      <c r="O155" s="76"/>
      <c r="P155" s="198">
        <f>O155*H155</f>
        <v>0</v>
      </c>
      <c r="Q155" s="198">
        <v>0</v>
      </c>
      <c r="R155" s="198">
        <f>Q155*H155</f>
        <v>0</v>
      </c>
      <c r="S155" s="198">
        <v>0</v>
      </c>
      <c r="T155" s="19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00" t="s">
        <v>1237</v>
      </c>
      <c r="AT155" s="200" t="s">
        <v>246</v>
      </c>
      <c r="AU155" s="200" t="s">
        <v>87</v>
      </c>
      <c r="AY155" s="18" t="s">
        <v>179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18" t="s">
        <v>8</v>
      </c>
      <c r="BK155" s="201">
        <f>ROUND(I155*H155,0)</f>
        <v>0</v>
      </c>
      <c r="BL155" s="18" t="s">
        <v>510</v>
      </c>
      <c r="BM155" s="200" t="s">
        <v>344</v>
      </c>
    </row>
    <row r="156" s="2" customFormat="1" ht="16.5" customHeight="1">
      <c r="A156" s="37"/>
      <c r="B156" s="188"/>
      <c r="C156" s="227" t="s">
        <v>350</v>
      </c>
      <c r="D156" s="227" t="s">
        <v>246</v>
      </c>
      <c r="E156" s="228" t="s">
        <v>1294</v>
      </c>
      <c r="F156" s="229" t="s">
        <v>1295</v>
      </c>
      <c r="G156" s="230" t="s">
        <v>1236</v>
      </c>
      <c r="H156" s="231">
        <v>4</v>
      </c>
      <c r="I156" s="232"/>
      <c r="J156" s="233">
        <f>ROUND(I156*H156,0)</f>
        <v>0</v>
      </c>
      <c r="K156" s="229" t="s">
        <v>1</v>
      </c>
      <c r="L156" s="234"/>
      <c r="M156" s="235" t="s">
        <v>1</v>
      </c>
      <c r="N156" s="236" t="s">
        <v>44</v>
      </c>
      <c r="O156" s="76"/>
      <c r="P156" s="198">
        <f>O156*H156</f>
        <v>0</v>
      </c>
      <c r="Q156" s="198">
        <v>0</v>
      </c>
      <c r="R156" s="198">
        <f>Q156*H156</f>
        <v>0</v>
      </c>
      <c r="S156" s="198">
        <v>0</v>
      </c>
      <c r="T156" s="19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00" t="s">
        <v>1237</v>
      </c>
      <c r="AT156" s="200" t="s">
        <v>246</v>
      </c>
      <c r="AU156" s="200" t="s">
        <v>87</v>
      </c>
      <c r="AY156" s="18" t="s">
        <v>179</v>
      </c>
      <c r="BE156" s="201">
        <f>IF(N156="základní",J156,0)</f>
        <v>0</v>
      </c>
      <c r="BF156" s="201">
        <f>IF(N156="snížená",J156,0)</f>
        <v>0</v>
      </c>
      <c r="BG156" s="201">
        <f>IF(N156="zákl. přenesená",J156,0)</f>
        <v>0</v>
      </c>
      <c r="BH156" s="201">
        <f>IF(N156="sníž. přenesená",J156,0)</f>
        <v>0</v>
      </c>
      <c r="BI156" s="201">
        <f>IF(N156="nulová",J156,0)</f>
        <v>0</v>
      </c>
      <c r="BJ156" s="18" t="s">
        <v>8</v>
      </c>
      <c r="BK156" s="201">
        <f>ROUND(I156*H156,0)</f>
        <v>0</v>
      </c>
      <c r="BL156" s="18" t="s">
        <v>510</v>
      </c>
      <c r="BM156" s="200" t="s">
        <v>350</v>
      </c>
    </row>
    <row r="157" s="2" customFormat="1" ht="16.5" customHeight="1">
      <c r="A157" s="37"/>
      <c r="B157" s="188"/>
      <c r="C157" s="227" t="s">
        <v>354</v>
      </c>
      <c r="D157" s="227" t="s">
        <v>246</v>
      </c>
      <c r="E157" s="228" t="s">
        <v>1298</v>
      </c>
      <c r="F157" s="229" t="s">
        <v>1299</v>
      </c>
      <c r="G157" s="230" t="s">
        <v>1236</v>
      </c>
      <c r="H157" s="231">
        <v>9</v>
      </c>
      <c r="I157" s="232"/>
      <c r="J157" s="233">
        <f>ROUND(I157*H157,0)</f>
        <v>0</v>
      </c>
      <c r="K157" s="229" t="s">
        <v>1</v>
      </c>
      <c r="L157" s="234"/>
      <c r="M157" s="235" t="s">
        <v>1</v>
      </c>
      <c r="N157" s="236" t="s">
        <v>44</v>
      </c>
      <c r="O157" s="76"/>
      <c r="P157" s="198">
        <f>O157*H157</f>
        <v>0</v>
      </c>
      <c r="Q157" s="198">
        <v>0</v>
      </c>
      <c r="R157" s="198">
        <f>Q157*H157</f>
        <v>0</v>
      </c>
      <c r="S157" s="198">
        <v>0</v>
      </c>
      <c r="T157" s="19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00" t="s">
        <v>1237</v>
      </c>
      <c r="AT157" s="200" t="s">
        <v>246</v>
      </c>
      <c r="AU157" s="200" t="s">
        <v>87</v>
      </c>
      <c r="AY157" s="18" t="s">
        <v>179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18" t="s">
        <v>8</v>
      </c>
      <c r="BK157" s="201">
        <f>ROUND(I157*H157,0)</f>
        <v>0</v>
      </c>
      <c r="BL157" s="18" t="s">
        <v>510</v>
      </c>
      <c r="BM157" s="200" t="s">
        <v>354</v>
      </c>
    </row>
    <row r="158" s="2" customFormat="1" ht="16.5" customHeight="1">
      <c r="A158" s="37"/>
      <c r="B158" s="188"/>
      <c r="C158" s="227" t="s">
        <v>361</v>
      </c>
      <c r="D158" s="227" t="s">
        <v>246</v>
      </c>
      <c r="E158" s="228" t="s">
        <v>1300</v>
      </c>
      <c r="F158" s="229" t="s">
        <v>1301</v>
      </c>
      <c r="G158" s="230" t="s">
        <v>1236</v>
      </c>
      <c r="H158" s="231">
        <v>9</v>
      </c>
      <c r="I158" s="232"/>
      <c r="J158" s="233">
        <f>ROUND(I158*H158,0)</f>
        <v>0</v>
      </c>
      <c r="K158" s="229" t="s">
        <v>1</v>
      </c>
      <c r="L158" s="234"/>
      <c r="M158" s="235" t="s">
        <v>1</v>
      </c>
      <c r="N158" s="236" t="s">
        <v>44</v>
      </c>
      <c r="O158" s="76"/>
      <c r="P158" s="198">
        <f>O158*H158</f>
        <v>0</v>
      </c>
      <c r="Q158" s="198">
        <v>0</v>
      </c>
      <c r="R158" s="198">
        <f>Q158*H158</f>
        <v>0</v>
      </c>
      <c r="S158" s="198">
        <v>0</v>
      </c>
      <c r="T158" s="19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00" t="s">
        <v>1237</v>
      </c>
      <c r="AT158" s="200" t="s">
        <v>246</v>
      </c>
      <c r="AU158" s="200" t="s">
        <v>87</v>
      </c>
      <c r="AY158" s="18" t="s">
        <v>179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18" t="s">
        <v>8</v>
      </c>
      <c r="BK158" s="201">
        <f>ROUND(I158*H158,0)</f>
        <v>0</v>
      </c>
      <c r="BL158" s="18" t="s">
        <v>510</v>
      </c>
      <c r="BM158" s="200" t="s">
        <v>361</v>
      </c>
    </row>
    <row r="159" s="2" customFormat="1" ht="16.5" customHeight="1">
      <c r="A159" s="37"/>
      <c r="B159" s="188"/>
      <c r="C159" s="227" t="s">
        <v>365</v>
      </c>
      <c r="D159" s="227" t="s">
        <v>246</v>
      </c>
      <c r="E159" s="228" t="s">
        <v>1302</v>
      </c>
      <c r="F159" s="229" t="s">
        <v>1303</v>
      </c>
      <c r="G159" s="230" t="s">
        <v>1236</v>
      </c>
      <c r="H159" s="231">
        <v>4</v>
      </c>
      <c r="I159" s="232"/>
      <c r="J159" s="233">
        <f>ROUND(I159*H159,0)</f>
        <v>0</v>
      </c>
      <c r="K159" s="229" t="s">
        <v>1</v>
      </c>
      <c r="L159" s="234"/>
      <c r="M159" s="235" t="s">
        <v>1</v>
      </c>
      <c r="N159" s="236" t="s">
        <v>44</v>
      </c>
      <c r="O159" s="76"/>
      <c r="P159" s="198">
        <f>O159*H159</f>
        <v>0</v>
      </c>
      <c r="Q159" s="198">
        <v>0</v>
      </c>
      <c r="R159" s="198">
        <f>Q159*H159</f>
        <v>0</v>
      </c>
      <c r="S159" s="198">
        <v>0</v>
      </c>
      <c r="T159" s="19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00" t="s">
        <v>1237</v>
      </c>
      <c r="AT159" s="200" t="s">
        <v>246</v>
      </c>
      <c r="AU159" s="200" t="s">
        <v>87</v>
      </c>
      <c r="AY159" s="18" t="s">
        <v>179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18" t="s">
        <v>8</v>
      </c>
      <c r="BK159" s="201">
        <f>ROUND(I159*H159,0)</f>
        <v>0</v>
      </c>
      <c r="BL159" s="18" t="s">
        <v>510</v>
      </c>
      <c r="BM159" s="200" t="s">
        <v>365</v>
      </c>
    </row>
    <row r="160" s="2" customFormat="1" ht="16.5" customHeight="1">
      <c r="A160" s="37"/>
      <c r="B160" s="188"/>
      <c r="C160" s="227" t="s">
        <v>369</v>
      </c>
      <c r="D160" s="227" t="s">
        <v>246</v>
      </c>
      <c r="E160" s="228" t="s">
        <v>1304</v>
      </c>
      <c r="F160" s="229" t="s">
        <v>1305</v>
      </c>
      <c r="G160" s="230" t="s">
        <v>214</v>
      </c>
      <c r="H160" s="231">
        <v>0.59999999999999998</v>
      </c>
      <c r="I160" s="232"/>
      <c r="J160" s="233">
        <f>ROUND(I160*H160,0)</f>
        <v>0</v>
      </c>
      <c r="K160" s="229" t="s">
        <v>1</v>
      </c>
      <c r="L160" s="234"/>
      <c r="M160" s="235" t="s">
        <v>1</v>
      </c>
      <c r="N160" s="236" t="s">
        <v>44</v>
      </c>
      <c r="O160" s="76"/>
      <c r="P160" s="198">
        <f>O160*H160</f>
        <v>0</v>
      </c>
      <c r="Q160" s="198">
        <v>0</v>
      </c>
      <c r="R160" s="198">
        <f>Q160*H160</f>
        <v>0</v>
      </c>
      <c r="S160" s="198">
        <v>0</v>
      </c>
      <c r="T160" s="19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00" t="s">
        <v>1237</v>
      </c>
      <c r="AT160" s="200" t="s">
        <v>246</v>
      </c>
      <c r="AU160" s="200" t="s">
        <v>87</v>
      </c>
      <c r="AY160" s="18" t="s">
        <v>179</v>
      </c>
      <c r="BE160" s="201">
        <f>IF(N160="základní",J160,0)</f>
        <v>0</v>
      </c>
      <c r="BF160" s="201">
        <f>IF(N160="snížená",J160,0)</f>
        <v>0</v>
      </c>
      <c r="BG160" s="201">
        <f>IF(N160="zákl. přenesená",J160,0)</f>
        <v>0</v>
      </c>
      <c r="BH160" s="201">
        <f>IF(N160="sníž. přenesená",J160,0)</f>
        <v>0</v>
      </c>
      <c r="BI160" s="201">
        <f>IF(N160="nulová",J160,0)</f>
        <v>0</v>
      </c>
      <c r="BJ160" s="18" t="s">
        <v>8</v>
      </c>
      <c r="BK160" s="201">
        <f>ROUND(I160*H160,0)</f>
        <v>0</v>
      </c>
      <c r="BL160" s="18" t="s">
        <v>510</v>
      </c>
      <c r="BM160" s="200" t="s">
        <v>369</v>
      </c>
    </row>
    <row r="161" s="2" customFormat="1" ht="16.5" customHeight="1">
      <c r="A161" s="37"/>
      <c r="B161" s="188"/>
      <c r="C161" s="227" t="s">
        <v>374</v>
      </c>
      <c r="D161" s="227" t="s">
        <v>246</v>
      </c>
      <c r="E161" s="228" t="s">
        <v>1306</v>
      </c>
      <c r="F161" s="229" t="s">
        <v>1307</v>
      </c>
      <c r="G161" s="230" t="s">
        <v>1236</v>
      </c>
      <c r="H161" s="231">
        <v>52</v>
      </c>
      <c r="I161" s="232"/>
      <c r="J161" s="233">
        <f>ROUND(I161*H161,0)</f>
        <v>0</v>
      </c>
      <c r="K161" s="229" t="s">
        <v>1</v>
      </c>
      <c r="L161" s="234"/>
      <c r="M161" s="235" t="s">
        <v>1</v>
      </c>
      <c r="N161" s="236" t="s">
        <v>44</v>
      </c>
      <c r="O161" s="76"/>
      <c r="P161" s="198">
        <f>O161*H161</f>
        <v>0</v>
      </c>
      <c r="Q161" s="198">
        <v>0</v>
      </c>
      <c r="R161" s="198">
        <f>Q161*H161</f>
        <v>0</v>
      </c>
      <c r="S161" s="198">
        <v>0</v>
      </c>
      <c r="T161" s="19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00" t="s">
        <v>1237</v>
      </c>
      <c r="AT161" s="200" t="s">
        <v>246</v>
      </c>
      <c r="AU161" s="200" t="s">
        <v>87</v>
      </c>
      <c r="AY161" s="18" t="s">
        <v>179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18" t="s">
        <v>8</v>
      </c>
      <c r="BK161" s="201">
        <f>ROUND(I161*H161,0)</f>
        <v>0</v>
      </c>
      <c r="BL161" s="18" t="s">
        <v>510</v>
      </c>
      <c r="BM161" s="200" t="s">
        <v>374</v>
      </c>
    </row>
    <row r="162" s="12" customFormat="1" ht="22.8" customHeight="1">
      <c r="A162" s="12"/>
      <c r="B162" s="175"/>
      <c r="C162" s="12"/>
      <c r="D162" s="176" t="s">
        <v>78</v>
      </c>
      <c r="E162" s="186" t="s">
        <v>1308</v>
      </c>
      <c r="F162" s="186" t="s">
        <v>1309</v>
      </c>
      <c r="G162" s="12"/>
      <c r="H162" s="12"/>
      <c r="I162" s="178"/>
      <c r="J162" s="187">
        <f>BK162</f>
        <v>0</v>
      </c>
      <c r="K162" s="12"/>
      <c r="L162" s="175"/>
      <c r="M162" s="180"/>
      <c r="N162" s="181"/>
      <c r="O162" s="181"/>
      <c r="P162" s="182">
        <f>SUM(P163:P195)</f>
        <v>0</v>
      </c>
      <c r="Q162" s="181"/>
      <c r="R162" s="182">
        <f>SUM(R163:R195)</f>
        <v>0</v>
      </c>
      <c r="S162" s="181"/>
      <c r="T162" s="183">
        <f>SUM(T163:T195)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76" t="s">
        <v>90</v>
      </c>
      <c r="AT162" s="184" t="s">
        <v>78</v>
      </c>
      <c r="AU162" s="184" t="s">
        <v>8</v>
      </c>
      <c r="AY162" s="176" t="s">
        <v>179</v>
      </c>
      <c r="BK162" s="185">
        <f>SUM(BK163:BK195)</f>
        <v>0</v>
      </c>
    </row>
    <row r="163" s="2" customFormat="1" ht="16.5" customHeight="1">
      <c r="A163" s="37"/>
      <c r="B163" s="188"/>
      <c r="C163" s="189" t="s">
        <v>378</v>
      </c>
      <c r="D163" s="189" t="s">
        <v>181</v>
      </c>
      <c r="E163" s="190" t="s">
        <v>1310</v>
      </c>
      <c r="F163" s="191" t="s">
        <v>1311</v>
      </c>
      <c r="G163" s="192" t="s">
        <v>1236</v>
      </c>
      <c r="H163" s="193">
        <v>1</v>
      </c>
      <c r="I163" s="194"/>
      <c r="J163" s="195">
        <f>ROUND(I163*H163,0)</f>
        <v>0</v>
      </c>
      <c r="K163" s="191" t="s">
        <v>1</v>
      </c>
      <c r="L163" s="38"/>
      <c r="M163" s="196" t="s">
        <v>1</v>
      </c>
      <c r="N163" s="197" t="s">
        <v>44</v>
      </c>
      <c r="O163" s="76"/>
      <c r="P163" s="198">
        <f>O163*H163</f>
        <v>0</v>
      </c>
      <c r="Q163" s="198">
        <v>0</v>
      </c>
      <c r="R163" s="198">
        <f>Q163*H163</f>
        <v>0</v>
      </c>
      <c r="S163" s="198">
        <v>0</v>
      </c>
      <c r="T163" s="19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00" t="s">
        <v>510</v>
      </c>
      <c r="AT163" s="200" t="s">
        <v>181</v>
      </c>
      <c r="AU163" s="200" t="s">
        <v>87</v>
      </c>
      <c r="AY163" s="18" t="s">
        <v>179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18" t="s">
        <v>8</v>
      </c>
      <c r="BK163" s="201">
        <f>ROUND(I163*H163,0)</f>
        <v>0</v>
      </c>
      <c r="BL163" s="18" t="s">
        <v>510</v>
      </c>
      <c r="BM163" s="200" t="s">
        <v>378</v>
      </c>
    </row>
    <row r="164" s="2" customFormat="1" ht="16.5" customHeight="1">
      <c r="A164" s="37"/>
      <c r="B164" s="188"/>
      <c r="C164" s="189" t="s">
        <v>382</v>
      </c>
      <c r="D164" s="189" t="s">
        <v>181</v>
      </c>
      <c r="E164" s="190" t="s">
        <v>1312</v>
      </c>
      <c r="F164" s="191" t="s">
        <v>1313</v>
      </c>
      <c r="G164" s="192" t="s">
        <v>347</v>
      </c>
      <c r="H164" s="193">
        <v>68</v>
      </c>
      <c r="I164" s="194"/>
      <c r="J164" s="195">
        <f>ROUND(I164*H164,0)</f>
        <v>0</v>
      </c>
      <c r="K164" s="191" t="s">
        <v>1</v>
      </c>
      <c r="L164" s="38"/>
      <c r="M164" s="196" t="s">
        <v>1</v>
      </c>
      <c r="N164" s="197" t="s">
        <v>44</v>
      </c>
      <c r="O164" s="76"/>
      <c r="P164" s="198">
        <f>O164*H164</f>
        <v>0</v>
      </c>
      <c r="Q164" s="198">
        <v>0</v>
      </c>
      <c r="R164" s="198">
        <f>Q164*H164</f>
        <v>0</v>
      </c>
      <c r="S164" s="198">
        <v>0</v>
      </c>
      <c r="T164" s="19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00" t="s">
        <v>510</v>
      </c>
      <c r="AT164" s="200" t="s">
        <v>181</v>
      </c>
      <c r="AU164" s="200" t="s">
        <v>87</v>
      </c>
      <c r="AY164" s="18" t="s">
        <v>179</v>
      </c>
      <c r="BE164" s="201">
        <f>IF(N164="základní",J164,0)</f>
        <v>0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18" t="s">
        <v>8</v>
      </c>
      <c r="BK164" s="201">
        <f>ROUND(I164*H164,0)</f>
        <v>0</v>
      </c>
      <c r="BL164" s="18" t="s">
        <v>510</v>
      </c>
      <c r="BM164" s="200" t="s">
        <v>382</v>
      </c>
    </row>
    <row r="165" s="2" customFormat="1" ht="16.5" customHeight="1">
      <c r="A165" s="37"/>
      <c r="B165" s="188"/>
      <c r="C165" s="189" t="s">
        <v>388</v>
      </c>
      <c r="D165" s="189" t="s">
        <v>181</v>
      </c>
      <c r="E165" s="190" t="s">
        <v>1314</v>
      </c>
      <c r="F165" s="191" t="s">
        <v>1315</v>
      </c>
      <c r="G165" s="192" t="s">
        <v>347</v>
      </c>
      <c r="H165" s="193">
        <v>35</v>
      </c>
      <c r="I165" s="194"/>
      <c r="J165" s="195">
        <f>ROUND(I165*H165,0)</f>
        <v>0</v>
      </c>
      <c r="K165" s="191" t="s">
        <v>1</v>
      </c>
      <c r="L165" s="38"/>
      <c r="M165" s="196" t="s">
        <v>1</v>
      </c>
      <c r="N165" s="197" t="s">
        <v>44</v>
      </c>
      <c r="O165" s="76"/>
      <c r="P165" s="198">
        <f>O165*H165</f>
        <v>0</v>
      </c>
      <c r="Q165" s="198">
        <v>0</v>
      </c>
      <c r="R165" s="198">
        <f>Q165*H165</f>
        <v>0</v>
      </c>
      <c r="S165" s="198">
        <v>0</v>
      </c>
      <c r="T165" s="19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00" t="s">
        <v>510</v>
      </c>
      <c r="AT165" s="200" t="s">
        <v>181</v>
      </c>
      <c r="AU165" s="200" t="s">
        <v>87</v>
      </c>
      <c r="AY165" s="18" t="s">
        <v>179</v>
      </c>
      <c r="BE165" s="201">
        <f>IF(N165="základní",J165,0)</f>
        <v>0</v>
      </c>
      <c r="BF165" s="201">
        <f>IF(N165="snížená",J165,0)</f>
        <v>0</v>
      </c>
      <c r="BG165" s="201">
        <f>IF(N165="zákl. přenesená",J165,0)</f>
        <v>0</v>
      </c>
      <c r="BH165" s="201">
        <f>IF(N165="sníž. přenesená",J165,0)</f>
        <v>0</v>
      </c>
      <c r="BI165" s="201">
        <f>IF(N165="nulová",J165,0)</f>
        <v>0</v>
      </c>
      <c r="BJ165" s="18" t="s">
        <v>8</v>
      </c>
      <c r="BK165" s="201">
        <f>ROUND(I165*H165,0)</f>
        <v>0</v>
      </c>
      <c r="BL165" s="18" t="s">
        <v>510</v>
      </c>
      <c r="BM165" s="200" t="s">
        <v>388</v>
      </c>
    </row>
    <row r="166" s="2" customFormat="1" ht="16.5" customHeight="1">
      <c r="A166" s="37"/>
      <c r="B166" s="188"/>
      <c r="C166" s="189" t="s">
        <v>396</v>
      </c>
      <c r="D166" s="189" t="s">
        <v>181</v>
      </c>
      <c r="E166" s="190" t="s">
        <v>1316</v>
      </c>
      <c r="F166" s="191" t="s">
        <v>1317</v>
      </c>
      <c r="G166" s="192" t="s">
        <v>347</v>
      </c>
      <c r="H166" s="193">
        <v>24</v>
      </c>
      <c r="I166" s="194"/>
      <c r="J166" s="195">
        <f>ROUND(I166*H166,0)</f>
        <v>0</v>
      </c>
      <c r="K166" s="191" t="s">
        <v>1</v>
      </c>
      <c r="L166" s="38"/>
      <c r="M166" s="196" t="s">
        <v>1</v>
      </c>
      <c r="N166" s="197" t="s">
        <v>44</v>
      </c>
      <c r="O166" s="76"/>
      <c r="P166" s="198">
        <f>O166*H166</f>
        <v>0</v>
      </c>
      <c r="Q166" s="198">
        <v>0</v>
      </c>
      <c r="R166" s="198">
        <f>Q166*H166</f>
        <v>0</v>
      </c>
      <c r="S166" s="198">
        <v>0</v>
      </c>
      <c r="T166" s="19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00" t="s">
        <v>510</v>
      </c>
      <c r="AT166" s="200" t="s">
        <v>181</v>
      </c>
      <c r="AU166" s="200" t="s">
        <v>87</v>
      </c>
      <c r="AY166" s="18" t="s">
        <v>179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18" t="s">
        <v>8</v>
      </c>
      <c r="BK166" s="201">
        <f>ROUND(I166*H166,0)</f>
        <v>0</v>
      </c>
      <c r="BL166" s="18" t="s">
        <v>510</v>
      </c>
      <c r="BM166" s="200" t="s">
        <v>396</v>
      </c>
    </row>
    <row r="167" s="2" customFormat="1" ht="16.5" customHeight="1">
      <c r="A167" s="37"/>
      <c r="B167" s="188"/>
      <c r="C167" s="189" t="s">
        <v>401</v>
      </c>
      <c r="D167" s="189" t="s">
        <v>181</v>
      </c>
      <c r="E167" s="190" t="s">
        <v>1318</v>
      </c>
      <c r="F167" s="191" t="s">
        <v>1319</v>
      </c>
      <c r="G167" s="192" t="s">
        <v>1236</v>
      </c>
      <c r="H167" s="193">
        <v>38</v>
      </c>
      <c r="I167" s="194"/>
      <c r="J167" s="195">
        <f>ROUND(I167*H167,0)</f>
        <v>0</v>
      </c>
      <c r="K167" s="191" t="s">
        <v>1</v>
      </c>
      <c r="L167" s="38"/>
      <c r="M167" s="196" t="s">
        <v>1</v>
      </c>
      <c r="N167" s="197" t="s">
        <v>44</v>
      </c>
      <c r="O167" s="76"/>
      <c r="P167" s="198">
        <f>O167*H167</f>
        <v>0</v>
      </c>
      <c r="Q167" s="198">
        <v>0</v>
      </c>
      <c r="R167" s="198">
        <f>Q167*H167</f>
        <v>0</v>
      </c>
      <c r="S167" s="198">
        <v>0</v>
      </c>
      <c r="T167" s="19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00" t="s">
        <v>510</v>
      </c>
      <c r="AT167" s="200" t="s">
        <v>181</v>
      </c>
      <c r="AU167" s="200" t="s">
        <v>87</v>
      </c>
      <c r="AY167" s="18" t="s">
        <v>179</v>
      </c>
      <c r="BE167" s="201">
        <f>IF(N167="základní",J167,0)</f>
        <v>0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18" t="s">
        <v>8</v>
      </c>
      <c r="BK167" s="201">
        <f>ROUND(I167*H167,0)</f>
        <v>0</v>
      </c>
      <c r="BL167" s="18" t="s">
        <v>510</v>
      </c>
      <c r="BM167" s="200" t="s">
        <v>401</v>
      </c>
    </row>
    <row r="168" s="2" customFormat="1" ht="16.5" customHeight="1">
      <c r="A168" s="37"/>
      <c r="B168" s="188"/>
      <c r="C168" s="189" t="s">
        <v>406</v>
      </c>
      <c r="D168" s="189" t="s">
        <v>181</v>
      </c>
      <c r="E168" s="190" t="s">
        <v>1320</v>
      </c>
      <c r="F168" s="191" t="s">
        <v>1321</v>
      </c>
      <c r="G168" s="192" t="s">
        <v>1236</v>
      </c>
      <c r="H168" s="193">
        <v>19</v>
      </c>
      <c r="I168" s="194"/>
      <c r="J168" s="195">
        <f>ROUND(I168*H168,0)</f>
        <v>0</v>
      </c>
      <c r="K168" s="191" t="s">
        <v>1</v>
      </c>
      <c r="L168" s="38"/>
      <c r="M168" s="196" t="s">
        <v>1</v>
      </c>
      <c r="N168" s="197" t="s">
        <v>44</v>
      </c>
      <c r="O168" s="76"/>
      <c r="P168" s="198">
        <f>O168*H168</f>
        <v>0</v>
      </c>
      <c r="Q168" s="198">
        <v>0</v>
      </c>
      <c r="R168" s="198">
        <f>Q168*H168</f>
        <v>0</v>
      </c>
      <c r="S168" s="198">
        <v>0</v>
      </c>
      <c r="T168" s="19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00" t="s">
        <v>510</v>
      </c>
      <c r="AT168" s="200" t="s">
        <v>181</v>
      </c>
      <c r="AU168" s="200" t="s">
        <v>87</v>
      </c>
      <c r="AY168" s="18" t="s">
        <v>179</v>
      </c>
      <c r="BE168" s="201">
        <f>IF(N168="základní",J168,0)</f>
        <v>0</v>
      </c>
      <c r="BF168" s="201">
        <f>IF(N168="snížená",J168,0)</f>
        <v>0</v>
      </c>
      <c r="BG168" s="201">
        <f>IF(N168="zákl. přenesená",J168,0)</f>
        <v>0</v>
      </c>
      <c r="BH168" s="201">
        <f>IF(N168="sníž. přenesená",J168,0)</f>
        <v>0</v>
      </c>
      <c r="BI168" s="201">
        <f>IF(N168="nulová",J168,0)</f>
        <v>0</v>
      </c>
      <c r="BJ168" s="18" t="s">
        <v>8</v>
      </c>
      <c r="BK168" s="201">
        <f>ROUND(I168*H168,0)</f>
        <v>0</v>
      </c>
      <c r="BL168" s="18" t="s">
        <v>510</v>
      </c>
      <c r="BM168" s="200" t="s">
        <v>406</v>
      </c>
    </row>
    <row r="169" s="2" customFormat="1" ht="16.5" customHeight="1">
      <c r="A169" s="37"/>
      <c r="B169" s="188"/>
      <c r="C169" s="189" t="s">
        <v>410</v>
      </c>
      <c r="D169" s="189" t="s">
        <v>181</v>
      </c>
      <c r="E169" s="190" t="s">
        <v>1322</v>
      </c>
      <c r="F169" s="191" t="s">
        <v>1323</v>
      </c>
      <c r="G169" s="192" t="s">
        <v>1236</v>
      </c>
      <c r="H169" s="193">
        <v>5</v>
      </c>
      <c r="I169" s="194"/>
      <c r="J169" s="195">
        <f>ROUND(I169*H169,0)</f>
        <v>0</v>
      </c>
      <c r="K169" s="191" t="s">
        <v>1</v>
      </c>
      <c r="L169" s="38"/>
      <c r="M169" s="196" t="s">
        <v>1</v>
      </c>
      <c r="N169" s="197" t="s">
        <v>44</v>
      </c>
      <c r="O169" s="76"/>
      <c r="P169" s="198">
        <f>O169*H169</f>
        <v>0</v>
      </c>
      <c r="Q169" s="198">
        <v>0</v>
      </c>
      <c r="R169" s="198">
        <f>Q169*H169</f>
        <v>0</v>
      </c>
      <c r="S169" s="198">
        <v>0</v>
      </c>
      <c r="T169" s="19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00" t="s">
        <v>510</v>
      </c>
      <c r="AT169" s="200" t="s">
        <v>181</v>
      </c>
      <c r="AU169" s="200" t="s">
        <v>87</v>
      </c>
      <c r="AY169" s="18" t="s">
        <v>179</v>
      </c>
      <c r="BE169" s="201">
        <f>IF(N169="základní",J169,0)</f>
        <v>0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18" t="s">
        <v>8</v>
      </c>
      <c r="BK169" s="201">
        <f>ROUND(I169*H169,0)</f>
        <v>0</v>
      </c>
      <c r="BL169" s="18" t="s">
        <v>510</v>
      </c>
      <c r="BM169" s="200" t="s">
        <v>410</v>
      </c>
    </row>
    <row r="170" s="2" customFormat="1" ht="16.5" customHeight="1">
      <c r="A170" s="37"/>
      <c r="B170" s="188"/>
      <c r="C170" s="189" t="s">
        <v>415</v>
      </c>
      <c r="D170" s="189" t="s">
        <v>181</v>
      </c>
      <c r="E170" s="190" t="s">
        <v>1324</v>
      </c>
      <c r="F170" s="191" t="s">
        <v>1325</v>
      </c>
      <c r="G170" s="192" t="s">
        <v>347</v>
      </c>
      <c r="H170" s="193">
        <v>63</v>
      </c>
      <c r="I170" s="194"/>
      <c r="J170" s="195">
        <f>ROUND(I170*H170,0)</f>
        <v>0</v>
      </c>
      <c r="K170" s="191" t="s">
        <v>1</v>
      </c>
      <c r="L170" s="38"/>
      <c r="M170" s="196" t="s">
        <v>1</v>
      </c>
      <c r="N170" s="197" t="s">
        <v>44</v>
      </c>
      <c r="O170" s="76"/>
      <c r="P170" s="198">
        <f>O170*H170</f>
        <v>0</v>
      </c>
      <c r="Q170" s="198">
        <v>0</v>
      </c>
      <c r="R170" s="198">
        <f>Q170*H170</f>
        <v>0</v>
      </c>
      <c r="S170" s="198">
        <v>0</v>
      </c>
      <c r="T170" s="19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00" t="s">
        <v>510</v>
      </c>
      <c r="AT170" s="200" t="s">
        <v>181</v>
      </c>
      <c r="AU170" s="200" t="s">
        <v>87</v>
      </c>
      <c r="AY170" s="18" t="s">
        <v>179</v>
      </c>
      <c r="BE170" s="201">
        <f>IF(N170="základní",J170,0)</f>
        <v>0</v>
      </c>
      <c r="BF170" s="201">
        <f>IF(N170="snížená",J170,0)</f>
        <v>0</v>
      </c>
      <c r="BG170" s="201">
        <f>IF(N170="zákl. přenesená",J170,0)</f>
        <v>0</v>
      </c>
      <c r="BH170" s="201">
        <f>IF(N170="sníž. přenesená",J170,0)</f>
        <v>0</v>
      </c>
      <c r="BI170" s="201">
        <f>IF(N170="nulová",J170,0)</f>
        <v>0</v>
      </c>
      <c r="BJ170" s="18" t="s">
        <v>8</v>
      </c>
      <c r="BK170" s="201">
        <f>ROUND(I170*H170,0)</f>
        <v>0</v>
      </c>
      <c r="BL170" s="18" t="s">
        <v>510</v>
      </c>
      <c r="BM170" s="200" t="s">
        <v>415</v>
      </c>
    </row>
    <row r="171" s="2" customFormat="1" ht="16.5" customHeight="1">
      <c r="A171" s="37"/>
      <c r="B171" s="188"/>
      <c r="C171" s="189" t="s">
        <v>421</v>
      </c>
      <c r="D171" s="189" t="s">
        <v>181</v>
      </c>
      <c r="E171" s="190" t="s">
        <v>1324</v>
      </c>
      <c r="F171" s="191" t="s">
        <v>1325</v>
      </c>
      <c r="G171" s="192" t="s">
        <v>347</v>
      </c>
      <c r="H171" s="193">
        <v>362</v>
      </c>
      <c r="I171" s="194"/>
      <c r="J171" s="195">
        <f>ROUND(I171*H171,0)</f>
        <v>0</v>
      </c>
      <c r="K171" s="191" t="s">
        <v>1</v>
      </c>
      <c r="L171" s="38"/>
      <c r="M171" s="196" t="s">
        <v>1</v>
      </c>
      <c r="N171" s="197" t="s">
        <v>44</v>
      </c>
      <c r="O171" s="76"/>
      <c r="P171" s="198">
        <f>O171*H171</f>
        <v>0</v>
      </c>
      <c r="Q171" s="198">
        <v>0</v>
      </c>
      <c r="R171" s="198">
        <f>Q171*H171</f>
        <v>0</v>
      </c>
      <c r="S171" s="198">
        <v>0</v>
      </c>
      <c r="T171" s="19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00" t="s">
        <v>510</v>
      </c>
      <c r="AT171" s="200" t="s">
        <v>181</v>
      </c>
      <c r="AU171" s="200" t="s">
        <v>87</v>
      </c>
      <c r="AY171" s="18" t="s">
        <v>179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18" t="s">
        <v>8</v>
      </c>
      <c r="BK171" s="201">
        <f>ROUND(I171*H171,0)</f>
        <v>0</v>
      </c>
      <c r="BL171" s="18" t="s">
        <v>510</v>
      </c>
      <c r="BM171" s="200" t="s">
        <v>421</v>
      </c>
    </row>
    <row r="172" s="2" customFormat="1" ht="16.5" customHeight="1">
      <c r="A172" s="37"/>
      <c r="B172" s="188"/>
      <c r="C172" s="189" t="s">
        <v>425</v>
      </c>
      <c r="D172" s="189" t="s">
        <v>181</v>
      </c>
      <c r="E172" s="190" t="s">
        <v>1324</v>
      </c>
      <c r="F172" s="191" t="s">
        <v>1325</v>
      </c>
      <c r="G172" s="192" t="s">
        <v>347</v>
      </c>
      <c r="H172" s="193">
        <v>35</v>
      </c>
      <c r="I172" s="194"/>
      <c r="J172" s="195">
        <f>ROUND(I172*H172,0)</f>
        <v>0</v>
      </c>
      <c r="K172" s="191" t="s">
        <v>1</v>
      </c>
      <c r="L172" s="38"/>
      <c r="M172" s="196" t="s">
        <v>1</v>
      </c>
      <c r="N172" s="197" t="s">
        <v>44</v>
      </c>
      <c r="O172" s="76"/>
      <c r="P172" s="198">
        <f>O172*H172</f>
        <v>0</v>
      </c>
      <c r="Q172" s="198">
        <v>0</v>
      </c>
      <c r="R172" s="198">
        <f>Q172*H172</f>
        <v>0</v>
      </c>
      <c r="S172" s="198">
        <v>0</v>
      </c>
      <c r="T172" s="19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00" t="s">
        <v>510</v>
      </c>
      <c r="AT172" s="200" t="s">
        <v>181</v>
      </c>
      <c r="AU172" s="200" t="s">
        <v>87</v>
      </c>
      <c r="AY172" s="18" t="s">
        <v>179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18" t="s">
        <v>8</v>
      </c>
      <c r="BK172" s="201">
        <f>ROUND(I172*H172,0)</f>
        <v>0</v>
      </c>
      <c r="BL172" s="18" t="s">
        <v>510</v>
      </c>
      <c r="BM172" s="200" t="s">
        <v>425</v>
      </c>
    </row>
    <row r="173" s="2" customFormat="1" ht="16.5" customHeight="1">
      <c r="A173" s="37"/>
      <c r="B173" s="188"/>
      <c r="C173" s="189" t="s">
        <v>430</v>
      </c>
      <c r="D173" s="189" t="s">
        <v>181</v>
      </c>
      <c r="E173" s="190" t="s">
        <v>1324</v>
      </c>
      <c r="F173" s="191" t="s">
        <v>1325</v>
      </c>
      <c r="G173" s="192" t="s">
        <v>347</v>
      </c>
      <c r="H173" s="193">
        <v>266</v>
      </c>
      <c r="I173" s="194"/>
      <c r="J173" s="195">
        <f>ROUND(I173*H173,0)</f>
        <v>0</v>
      </c>
      <c r="K173" s="191" t="s">
        <v>1</v>
      </c>
      <c r="L173" s="38"/>
      <c r="M173" s="196" t="s">
        <v>1</v>
      </c>
      <c r="N173" s="197" t="s">
        <v>44</v>
      </c>
      <c r="O173" s="76"/>
      <c r="P173" s="198">
        <f>O173*H173</f>
        <v>0</v>
      </c>
      <c r="Q173" s="198">
        <v>0</v>
      </c>
      <c r="R173" s="198">
        <f>Q173*H173</f>
        <v>0</v>
      </c>
      <c r="S173" s="198">
        <v>0</v>
      </c>
      <c r="T173" s="19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00" t="s">
        <v>510</v>
      </c>
      <c r="AT173" s="200" t="s">
        <v>181</v>
      </c>
      <c r="AU173" s="200" t="s">
        <v>87</v>
      </c>
      <c r="AY173" s="18" t="s">
        <v>179</v>
      </c>
      <c r="BE173" s="201">
        <f>IF(N173="základní",J173,0)</f>
        <v>0</v>
      </c>
      <c r="BF173" s="201">
        <f>IF(N173="snížená",J173,0)</f>
        <v>0</v>
      </c>
      <c r="BG173" s="201">
        <f>IF(N173="zákl. přenesená",J173,0)</f>
        <v>0</v>
      </c>
      <c r="BH173" s="201">
        <f>IF(N173="sníž. přenesená",J173,0)</f>
        <v>0</v>
      </c>
      <c r="BI173" s="201">
        <f>IF(N173="nulová",J173,0)</f>
        <v>0</v>
      </c>
      <c r="BJ173" s="18" t="s">
        <v>8</v>
      </c>
      <c r="BK173" s="201">
        <f>ROUND(I173*H173,0)</f>
        <v>0</v>
      </c>
      <c r="BL173" s="18" t="s">
        <v>510</v>
      </c>
      <c r="BM173" s="200" t="s">
        <v>430</v>
      </c>
    </row>
    <row r="174" s="2" customFormat="1" ht="16.5" customHeight="1">
      <c r="A174" s="37"/>
      <c r="B174" s="188"/>
      <c r="C174" s="189" t="s">
        <v>435</v>
      </c>
      <c r="D174" s="189" t="s">
        <v>181</v>
      </c>
      <c r="E174" s="190" t="s">
        <v>1326</v>
      </c>
      <c r="F174" s="191" t="s">
        <v>1327</v>
      </c>
      <c r="G174" s="192" t="s">
        <v>347</v>
      </c>
      <c r="H174" s="193">
        <v>14</v>
      </c>
      <c r="I174" s="194"/>
      <c r="J174" s="195">
        <f>ROUND(I174*H174,0)</f>
        <v>0</v>
      </c>
      <c r="K174" s="191" t="s">
        <v>1</v>
      </c>
      <c r="L174" s="38"/>
      <c r="M174" s="196" t="s">
        <v>1</v>
      </c>
      <c r="N174" s="197" t="s">
        <v>44</v>
      </c>
      <c r="O174" s="76"/>
      <c r="P174" s="198">
        <f>O174*H174</f>
        <v>0</v>
      </c>
      <c r="Q174" s="198">
        <v>0</v>
      </c>
      <c r="R174" s="198">
        <f>Q174*H174</f>
        <v>0</v>
      </c>
      <c r="S174" s="198">
        <v>0</v>
      </c>
      <c r="T174" s="19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00" t="s">
        <v>510</v>
      </c>
      <c r="AT174" s="200" t="s">
        <v>181</v>
      </c>
      <c r="AU174" s="200" t="s">
        <v>87</v>
      </c>
      <c r="AY174" s="18" t="s">
        <v>179</v>
      </c>
      <c r="BE174" s="201">
        <f>IF(N174="základní",J174,0)</f>
        <v>0</v>
      </c>
      <c r="BF174" s="201">
        <f>IF(N174="snížená",J174,0)</f>
        <v>0</v>
      </c>
      <c r="BG174" s="201">
        <f>IF(N174="zákl. přenesená",J174,0)</f>
        <v>0</v>
      </c>
      <c r="BH174" s="201">
        <f>IF(N174="sníž. přenesená",J174,0)</f>
        <v>0</v>
      </c>
      <c r="BI174" s="201">
        <f>IF(N174="nulová",J174,0)</f>
        <v>0</v>
      </c>
      <c r="BJ174" s="18" t="s">
        <v>8</v>
      </c>
      <c r="BK174" s="201">
        <f>ROUND(I174*H174,0)</f>
        <v>0</v>
      </c>
      <c r="BL174" s="18" t="s">
        <v>510</v>
      </c>
      <c r="BM174" s="200" t="s">
        <v>435</v>
      </c>
    </row>
    <row r="175" s="2" customFormat="1" ht="16.5" customHeight="1">
      <c r="A175" s="37"/>
      <c r="B175" s="188"/>
      <c r="C175" s="189" t="s">
        <v>440</v>
      </c>
      <c r="D175" s="189" t="s">
        <v>181</v>
      </c>
      <c r="E175" s="190" t="s">
        <v>1328</v>
      </c>
      <c r="F175" s="191" t="s">
        <v>1329</v>
      </c>
      <c r="G175" s="192" t="s">
        <v>347</v>
      </c>
      <c r="H175" s="193">
        <v>18</v>
      </c>
      <c r="I175" s="194"/>
      <c r="J175" s="195">
        <f>ROUND(I175*H175,0)</f>
        <v>0</v>
      </c>
      <c r="K175" s="191" t="s">
        <v>1</v>
      </c>
      <c r="L175" s="38"/>
      <c r="M175" s="196" t="s">
        <v>1</v>
      </c>
      <c r="N175" s="197" t="s">
        <v>44</v>
      </c>
      <c r="O175" s="76"/>
      <c r="P175" s="198">
        <f>O175*H175</f>
        <v>0</v>
      </c>
      <c r="Q175" s="198">
        <v>0</v>
      </c>
      <c r="R175" s="198">
        <f>Q175*H175</f>
        <v>0</v>
      </c>
      <c r="S175" s="198">
        <v>0</v>
      </c>
      <c r="T175" s="19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00" t="s">
        <v>510</v>
      </c>
      <c r="AT175" s="200" t="s">
        <v>181</v>
      </c>
      <c r="AU175" s="200" t="s">
        <v>87</v>
      </c>
      <c r="AY175" s="18" t="s">
        <v>179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18" t="s">
        <v>8</v>
      </c>
      <c r="BK175" s="201">
        <f>ROUND(I175*H175,0)</f>
        <v>0</v>
      </c>
      <c r="BL175" s="18" t="s">
        <v>510</v>
      </c>
      <c r="BM175" s="200" t="s">
        <v>440</v>
      </c>
    </row>
    <row r="176" s="2" customFormat="1" ht="16.5" customHeight="1">
      <c r="A176" s="37"/>
      <c r="B176" s="188"/>
      <c r="C176" s="189" t="s">
        <v>446</v>
      </c>
      <c r="D176" s="189" t="s">
        <v>181</v>
      </c>
      <c r="E176" s="190" t="s">
        <v>1330</v>
      </c>
      <c r="F176" s="191" t="s">
        <v>1331</v>
      </c>
      <c r="G176" s="192" t="s">
        <v>347</v>
      </c>
      <c r="H176" s="193">
        <v>145</v>
      </c>
      <c r="I176" s="194"/>
      <c r="J176" s="195">
        <f>ROUND(I176*H176,0)</f>
        <v>0</v>
      </c>
      <c r="K176" s="191" t="s">
        <v>1</v>
      </c>
      <c r="L176" s="38"/>
      <c r="M176" s="196" t="s">
        <v>1</v>
      </c>
      <c r="N176" s="197" t="s">
        <v>44</v>
      </c>
      <c r="O176" s="76"/>
      <c r="P176" s="198">
        <f>O176*H176</f>
        <v>0</v>
      </c>
      <c r="Q176" s="198">
        <v>0</v>
      </c>
      <c r="R176" s="198">
        <f>Q176*H176</f>
        <v>0</v>
      </c>
      <c r="S176" s="198">
        <v>0</v>
      </c>
      <c r="T176" s="19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00" t="s">
        <v>510</v>
      </c>
      <c r="AT176" s="200" t="s">
        <v>181</v>
      </c>
      <c r="AU176" s="200" t="s">
        <v>87</v>
      </c>
      <c r="AY176" s="18" t="s">
        <v>179</v>
      </c>
      <c r="BE176" s="201">
        <f>IF(N176="základní",J176,0)</f>
        <v>0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18" t="s">
        <v>8</v>
      </c>
      <c r="BK176" s="201">
        <f>ROUND(I176*H176,0)</f>
        <v>0</v>
      </c>
      <c r="BL176" s="18" t="s">
        <v>510</v>
      </c>
      <c r="BM176" s="200" t="s">
        <v>446</v>
      </c>
    </row>
    <row r="177" s="2" customFormat="1" ht="16.5" customHeight="1">
      <c r="A177" s="37"/>
      <c r="B177" s="188"/>
      <c r="C177" s="189" t="s">
        <v>450</v>
      </c>
      <c r="D177" s="189" t="s">
        <v>181</v>
      </c>
      <c r="E177" s="190" t="s">
        <v>1332</v>
      </c>
      <c r="F177" s="191" t="s">
        <v>1333</v>
      </c>
      <c r="G177" s="192" t="s">
        <v>347</v>
      </c>
      <c r="H177" s="193">
        <v>48</v>
      </c>
      <c r="I177" s="194"/>
      <c r="J177" s="195">
        <f>ROUND(I177*H177,0)</f>
        <v>0</v>
      </c>
      <c r="K177" s="191" t="s">
        <v>1</v>
      </c>
      <c r="L177" s="38"/>
      <c r="M177" s="196" t="s">
        <v>1</v>
      </c>
      <c r="N177" s="197" t="s">
        <v>44</v>
      </c>
      <c r="O177" s="76"/>
      <c r="P177" s="198">
        <f>O177*H177</f>
        <v>0</v>
      </c>
      <c r="Q177" s="198">
        <v>0</v>
      </c>
      <c r="R177" s="198">
        <f>Q177*H177</f>
        <v>0</v>
      </c>
      <c r="S177" s="198">
        <v>0</v>
      </c>
      <c r="T177" s="19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00" t="s">
        <v>510</v>
      </c>
      <c r="AT177" s="200" t="s">
        <v>181</v>
      </c>
      <c r="AU177" s="200" t="s">
        <v>87</v>
      </c>
      <c r="AY177" s="18" t="s">
        <v>179</v>
      </c>
      <c r="BE177" s="201">
        <f>IF(N177="základní",J177,0)</f>
        <v>0</v>
      </c>
      <c r="BF177" s="201">
        <f>IF(N177="snížená",J177,0)</f>
        <v>0</v>
      </c>
      <c r="BG177" s="201">
        <f>IF(N177="zákl. přenesená",J177,0)</f>
        <v>0</v>
      </c>
      <c r="BH177" s="201">
        <f>IF(N177="sníž. přenesená",J177,0)</f>
        <v>0</v>
      </c>
      <c r="BI177" s="201">
        <f>IF(N177="nulová",J177,0)</f>
        <v>0</v>
      </c>
      <c r="BJ177" s="18" t="s">
        <v>8</v>
      </c>
      <c r="BK177" s="201">
        <f>ROUND(I177*H177,0)</f>
        <v>0</v>
      </c>
      <c r="BL177" s="18" t="s">
        <v>510</v>
      </c>
      <c r="BM177" s="200" t="s">
        <v>450</v>
      </c>
    </row>
    <row r="178" s="2" customFormat="1" ht="16.5" customHeight="1">
      <c r="A178" s="37"/>
      <c r="B178" s="188"/>
      <c r="C178" s="189" t="s">
        <v>454</v>
      </c>
      <c r="D178" s="189" t="s">
        <v>181</v>
      </c>
      <c r="E178" s="190" t="s">
        <v>1334</v>
      </c>
      <c r="F178" s="191" t="s">
        <v>1335</v>
      </c>
      <c r="G178" s="192" t="s">
        <v>1236</v>
      </c>
      <c r="H178" s="193">
        <v>6</v>
      </c>
      <c r="I178" s="194"/>
      <c r="J178" s="195">
        <f>ROUND(I178*H178,0)</f>
        <v>0</v>
      </c>
      <c r="K178" s="191" t="s">
        <v>1</v>
      </c>
      <c r="L178" s="38"/>
      <c r="M178" s="196" t="s">
        <v>1</v>
      </c>
      <c r="N178" s="197" t="s">
        <v>44</v>
      </c>
      <c r="O178" s="76"/>
      <c r="P178" s="198">
        <f>O178*H178</f>
        <v>0</v>
      </c>
      <c r="Q178" s="198">
        <v>0</v>
      </c>
      <c r="R178" s="198">
        <f>Q178*H178</f>
        <v>0</v>
      </c>
      <c r="S178" s="198">
        <v>0</v>
      </c>
      <c r="T178" s="19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00" t="s">
        <v>510</v>
      </c>
      <c r="AT178" s="200" t="s">
        <v>181</v>
      </c>
      <c r="AU178" s="200" t="s">
        <v>87</v>
      </c>
      <c r="AY178" s="18" t="s">
        <v>179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18" t="s">
        <v>8</v>
      </c>
      <c r="BK178" s="201">
        <f>ROUND(I178*H178,0)</f>
        <v>0</v>
      </c>
      <c r="BL178" s="18" t="s">
        <v>510</v>
      </c>
      <c r="BM178" s="200" t="s">
        <v>454</v>
      </c>
    </row>
    <row r="179" s="2" customFormat="1" ht="16.5" customHeight="1">
      <c r="A179" s="37"/>
      <c r="B179" s="188"/>
      <c r="C179" s="189" t="s">
        <v>458</v>
      </c>
      <c r="D179" s="189" t="s">
        <v>181</v>
      </c>
      <c r="E179" s="190" t="s">
        <v>1336</v>
      </c>
      <c r="F179" s="191" t="s">
        <v>1337</v>
      </c>
      <c r="G179" s="192" t="s">
        <v>1236</v>
      </c>
      <c r="H179" s="193">
        <v>2</v>
      </c>
      <c r="I179" s="194"/>
      <c r="J179" s="195">
        <f>ROUND(I179*H179,0)</f>
        <v>0</v>
      </c>
      <c r="K179" s="191" t="s">
        <v>1</v>
      </c>
      <c r="L179" s="38"/>
      <c r="M179" s="196" t="s">
        <v>1</v>
      </c>
      <c r="N179" s="197" t="s">
        <v>44</v>
      </c>
      <c r="O179" s="76"/>
      <c r="P179" s="198">
        <f>O179*H179</f>
        <v>0</v>
      </c>
      <c r="Q179" s="198">
        <v>0</v>
      </c>
      <c r="R179" s="198">
        <f>Q179*H179</f>
        <v>0</v>
      </c>
      <c r="S179" s="198">
        <v>0</v>
      </c>
      <c r="T179" s="19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00" t="s">
        <v>510</v>
      </c>
      <c r="AT179" s="200" t="s">
        <v>181</v>
      </c>
      <c r="AU179" s="200" t="s">
        <v>87</v>
      </c>
      <c r="AY179" s="18" t="s">
        <v>179</v>
      </c>
      <c r="BE179" s="201">
        <f>IF(N179="základní",J179,0)</f>
        <v>0</v>
      </c>
      <c r="BF179" s="201">
        <f>IF(N179="snížená",J179,0)</f>
        <v>0</v>
      </c>
      <c r="BG179" s="201">
        <f>IF(N179="zákl. přenesená",J179,0)</f>
        <v>0</v>
      </c>
      <c r="BH179" s="201">
        <f>IF(N179="sníž. přenesená",J179,0)</f>
        <v>0</v>
      </c>
      <c r="BI179" s="201">
        <f>IF(N179="nulová",J179,0)</f>
        <v>0</v>
      </c>
      <c r="BJ179" s="18" t="s">
        <v>8</v>
      </c>
      <c r="BK179" s="201">
        <f>ROUND(I179*H179,0)</f>
        <v>0</v>
      </c>
      <c r="BL179" s="18" t="s">
        <v>510</v>
      </c>
      <c r="BM179" s="200" t="s">
        <v>458</v>
      </c>
    </row>
    <row r="180" s="2" customFormat="1" ht="16.5" customHeight="1">
      <c r="A180" s="37"/>
      <c r="B180" s="188"/>
      <c r="C180" s="189" t="s">
        <v>464</v>
      </c>
      <c r="D180" s="189" t="s">
        <v>181</v>
      </c>
      <c r="E180" s="190" t="s">
        <v>1338</v>
      </c>
      <c r="F180" s="191" t="s">
        <v>1339</v>
      </c>
      <c r="G180" s="192" t="s">
        <v>1236</v>
      </c>
      <c r="H180" s="193">
        <v>1</v>
      </c>
      <c r="I180" s="194"/>
      <c r="J180" s="195">
        <f>ROUND(I180*H180,0)</f>
        <v>0</v>
      </c>
      <c r="K180" s="191" t="s">
        <v>1</v>
      </c>
      <c r="L180" s="38"/>
      <c r="M180" s="196" t="s">
        <v>1</v>
      </c>
      <c r="N180" s="197" t="s">
        <v>44</v>
      </c>
      <c r="O180" s="76"/>
      <c r="P180" s="198">
        <f>O180*H180</f>
        <v>0</v>
      </c>
      <c r="Q180" s="198">
        <v>0</v>
      </c>
      <c r="R180" s="198">
        <f>Q180*H180</f>
        <v>0</v>
      </c>
      <c r="S180" s="198">
        <v>0</v>
      </c>
      <c r="T180" s="19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00" t="s">
        <v>510</v>
      </c>
      <c r="AT180" s="200" t="s">
        <v>181</v>
      </c>
      <c r="AU180" s="200" t="s">
        <v>87</v>
      </c>
      <c r="AY180" s="18" t="s">
        <v>179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18" t="s">
        <v>8</v>
      </c>
      <c r="BK180" s="201">
        <f>ROUND(I180*H180,0)</f>
        <v>0</v>
      </c>
      <c r="BL180" s="18" t="s">
        <v>510</v>
      </c>
      <c r="BM180" s="200" t="s">
        <v>464</v>
      </c>
    </row>
    <row r="181" s="2" customFormat="1" ht="16.5" customHeight="1">
      <c r="A181" s="37"/>
      <c r="B181" s="188"/>
      <c r="C181" s="189" t="s">
        <v>468</v>
      </c>
      <c r="D181" s="189" t="s">
        <v>181</v>
      </c>
      <c r="E181" s="190" t="s">
        <v>1340</v>
      </c>
      <c r="F181" s="191" t="s">
        <v>1341</v>
      </c>
      <c r="G181" s="192" t="s">
        <v>1236</v>
      </c>
      <c r="H181" s="193">
        <v>6</v>
      </c>
      <c r="I181" s="194"/>
      <c r="J181" s="195">
        <f>ROUND(I181*H181,0)</f>
        <v>0</v>
      </c>
      <c r="K181" s="191" t="s">
        <v>1</v>
      </c>
      <c r="L181" s="38"/>
      <c r="M181" s="196" t="s">
        <v>1</v>
      </c>
      <c r="N181" s="197" t="s">
        <v>44</v>
      </c>
      <c r="O181" s="76"/>
      <c r="P181" s="198">
        <f>O181*H181</f>
        <v>0</v>
      </c>
      <c r="Q181" s="198">
        <v>0</v>
      </c>
      <c r="R181" s="198">
        <f>Q181*H181</f>
        <v>0</v>
      </c>
      <c r="S181" s="198">
        <v>0</v>
      </c>
      <c r="T181" s="19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00" t="s">
        <v>510</v>
      </c>
      <c r="AT181" s="200" t="s">
        <v>181</v>
      </c>
      <c r="AU181" s="200" t="s">
        <v>87</v>
      </c>
      <c r="AY181" s="18" t="s">
        <v>179</v>
      </c>
      <c r="BE181" s="201">
        <f>IF(N181="základní",J181,0)</f>
        <v>0</v>
      </c>
      <c r="BF181" s="201">
        <f>IF(N181="snížená",J181,0)</f>
        <v>0</v>
      </c>
      <c r="BG181" s="201">
        <f>IF(N181="zákl. přenesená",J181,0)</f>
        <v>0</v>
      </c>
      <c r="BH181" s="201">
        <f>IF(N181="sníž. přenesená",J181,0)</f>
        <v>0</v>
      </c>
      <c r="BI181" s="201">
        <f>IF(N181="nulová",J181,0)</f>
        <v>0</v>
      </c>
      <c r="BJ181" s="18" t="s">
        <v>8</v>
      </c>
      <c r="BK181" s="201">
        <f>ROUND(I181*H181,0)</f>
        <v>0</v>
      </c>
      <c r="BL181" s="18" t="s">
        <v>510</v>
      </c>
      <c r="BM181" s="200" t="s">
        <v>468</v>
      </c>
    </row>
    <row r="182" s="2" customFormat="1" ht="16.5" customHeight="1">
      <c r="A182" s="37"/>
      <c r="B182" s="188"/>
      <c r="C182" s="189" t="s">
        <v>473</v>
      </c>
      <c r="D182" s="189" t="s">
        <v>181</v>
      </c>
      <c r="E182" s="190" t="s">
        <v>1342</v>
      </c>
      <c r="F182" s="191" t="s">
        <v>1343</v>
      </c>
      <c r="G182" s="192" t="s">
        <v>1236</v>
      </c>
      <c r="H182" s="193">
        <v>14</v>
      </c>
      <c r="I182" s="194"/>
      <c r="J182" s="195">
        <f>ROUND(I182*H182,0)</f>
        <v>0</v>
      </c>
      <c r="K182" s="191" t="s">
        <v>1</v>
      </c>
      <c r="L182" s="38"/>
      <c r="M182" s="196" t="s">
        <v>1</v>
      </c>
      <c r="N182" s="197" t="s">
        <v>44</v>
      </c>
      <c r="O182" s="76"/>
      <c r="P182" s="198">
        <f>O182*H182</f>
        <v>0</v>
      </c>
      <c r="Q182" s="198">
        <v>0</v>
      </c>
      <c r="R182" s="198">
        <f>Q182*H182</f>
        <v>0</v>
      </c>
      <c r="S182" s="198">
        <v>0</v>
      </c>
      <c r="T182" s="19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00" t="s">
        <v>510</v>
      </c>
      <c r="AT182" s="200" t="s">
        <v>181</v>
      </c>
      <c r="AU182" s="200" t="s">
        <v>87</v>
      </c>
      <c r="AY182" s="18" t="s">
        <v>179</v>
      </c>
      <c r="BE182" s="201">
        <f>IF(N182="základní",J182,0)</f>
        <v>0</v>
      </c>
      <c r="BF182" s="201">
        <f>IF(N182="snížená",J182,0)</f>
        <v>0</v>
      </c>
      <c r="BG182" s="201">
        <f>IF(N182="zákl. přenesená",J182,0)</f>
        <v>0</v>
      </c>
      <c r="BH182" s="201">
        <f>IF(N182="sníž. přenesená",J182,0)</f>
        <v>0</v>
      </c>
      <c r="BI182" s="201">
        <f>IF(N182="nulová",J182,0)</f>
        <v>0</v>
      </c>
      <c r="BJ182" s="18" t="s">
        <v>8</v>
      </c>
      <c r="BK182" s="201">
        <f>ROUND(I182*H182,0)</f>
        <v>0</v>
      </c>
      <c r="BL182" s="18" t="s">
        <v>510</v>
      </c>
      <c r="BM182" s="200" t="s">
        <v>473</v>
      </c>
    </row>
    <row r="183" s="2" customFormat="1" ht="16.5" customHeight="1">
      <c r="A183" s="37"/>
      <c r="B183" s="188"/>
      <c r="C183" s="189" t="s">
        <v>477</v>
      </c>
      <c r="D183" s="189" t="s">
        <v>181</v>
      </c>
      <c r="E183" s="190" t="s">
        <v>1342</v>
      </c>
      <c r="F183" s="191" t="s">
        <v>1343</v>
      </c>
      <c r="G183" s="192" t="s">
        <v>1236</v>
      </c>
      <c r="H183" s="193">
        <v>2</v>
      </c>
      <c r="I183" s="194"/>
      <c r="J183" s="195">
        <f>ROUND(I183*H183,0)</f>
        <v>0</v>
      </c>
      <c r="K183" s="191" t="s">
        <v>1</v>
      </c>
      <c r="L183" s="38"/>
      <c r="M183" s="196" t="s">
        <v>1</v>
      </c>
      <c r="N183" s="197" t="s">
        <v>44</v>
      </c>
      <c r="O183" s="76"/>
      <c r="P183" s="198">
        <f>O183*H183</f>
        <v>0</v>
      </c>
      <c r="Q183" s="198">
        <v>0</v>
      </c>
      <c r="R183" s="198">
        <f>Q183*H183</f>
        <v>0</v>
      </c>
      <c r="S183" s="198">
        <v>0</v>
      </c>
      <c r="T183" s="19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00" t="s">
        <v>510</v>
      </c>
      <c r="AT183" s="200" t="s">
        <v>181</v>
      </c>
      <c r="AU183" s="200" t="s">
        <v>87</v>
      </c>
      <c r="AY183" s="18" t="s">
        <v>179</v>
      </c>
      <c r="BE183" s="201">
        <f>IF(N183="základní",J183,0)</f>
        <v>0</v>
      </c>
      <c r="BF183" s="201">
        <f>IF(N183="snížená",J183,0)</f>
        <v>0</v>
      </c>
      <c r="BG183" s="201">
        <f>IF(N183="zákl. přenesená",J183,0)</f>
        <v>0</v>
      </c>
      <c r="BH183" s="201">
        <f>IF(N183="sníž. přenesená",J183,0)</f>
        <v>0</v>
      </c>
      <c r="BI183" s="201">
        <f>IF(N183="nulová",J183,0)</f>
        <v>0</v>
      </c>
      <c r="BJ183" s="18" t="s">
        <v>8</v>
      </c>
      <c r="BK183" s="201">
        <f>ROUND(I183*H183,0)</f>
        <v>0</v>
      </c>
      <c r="BL183" s="18" t="s">
        <v>510</v>
      </c>
      <c r="BM183" s="200" t="s">
        <v>477</v>
      </c>
    </row>
    <row r="184" s="2" customFormat="1" ht="16.5" customHeight="1">
      <c r="A184" s="37"/>
      <c r="B184" s="188"/>
      <c r="C184" s="189" t="s">
        <v>481</v>
      </c>
      <c r="D184" s="189" t="s">
        <v>181</v>
      </c>
      <c r="E184" s="190" t="s">
        <v>1344</v>
      </c>
      <c r="F184" s="191" t="s">
        <v>1283</v>
      </c>
      <c r="G184" s="192" t="s">
        <v>1236</v>
      </c>
      <c r="H184" s="193">
        <v>2</v>
      </c>
      <c r="I184" s="194"/>
      <c r="J184" s="195">
        <f>ROUND(I184*H184,0)</f>
        <v>0</v>
      </c>
      <c r="K184" s="191" t="s">
        <v>1</v>
      </c>
      <c r="L184" s="38"/>
      <c r="M184" s="196" t="s">
        <v>1</v>
      </c>
      <c r="N184" s="197" t="s">
        <v>44</v>
      </c>
      <c r="O184" s="76"/>
      <c r="P184" s="198">
        <f>O184*H184</f>
        <v>0</v>
      </c>
      <c r="Q184" s="198">
        <v>0</v>
      </c>
      <c r="R184" s="198">
        <f>Q184*H184</f>
        <v>0</v>
      </c>
      <c r="S184" s="198">
        <v>0</v>
      </c>
      <c r="T184" s="19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00" t="s">
        <v>510</v>
      </c>
      <c r="AT184" s="200" t="s">
        <v>181</v>
      </c>
      <c r="AU184" s="200" t="s">
        <v>87</v>
      </c>
      <c r="AY184" s="18" t="s">
        <v>179</v>
      </c>
      <c r="BE184" s="201">
        <f>IF(N184="základní",J184,0)</f>
        <v>0</v>
      </c>
      <c r="BF184" s="201">
        <f>IF(N184="snížená",J184,0)</f>
        <v>0</v>
      </c>
      <c r="BG184" s="201">
        <f>IF(N184="zákl. přenesená",J184,0)</f>
        <v>0</v>
      </c>
      <c r="BH184" s="201">
        <f>IF(N184="sníž. přenesená",J184,0)</f>
        <v>0</v>
      </c>
      <c r="BI184" s="201">
        <f>IF(N184="nulová",J184,0)</f>
        <v>0</v>
      </c>
      <c r="BJ184" s="18" t="s">
        <v>8</v>
      </c>
      <c r="BK184" s="201">
        <f>ROUND(I184*H184,0)</f>
        <v>0</v>
      </c>
      <c r="BL184" s="18" t="s">
        <v>510</v>
      </c>
      <c r="BM184" s="200" t="s">
        <v>481</v>
      </c>
    </row>
    <row r="185" s="2" customFormat="1" ht="16.5" customHeight="1">
      <c r="A185" s="37"/>
      <c r="B185" s="188"/>
      <c r="C185" s="189" t="s">
        <v>487</v>
      </c>
      <c r="D185" s="189" t="s">
        <v>181</v>
      </c>
      <c r="E185" s="190" t="s">
        <v>1345</v>
      </c>
      <c r="F185" s="191" t="s">
        <v>1346</v>
      </c>
      <c r="G185" s="192" t="s">
        <v>1236</v>
      </c>
      <c r="H185" s="193">
        <v>2</v>
      </c>
      <c r="I185" s="194"/>
      <c r="J185" s="195">
        <f>ROUND(I185*H185,0)</f>
        <v>0</v>
      </c>
      <c r="K185" s="191" t="s">
        <v>1</v>
      </c>
      <c r="L185" s="38"/>
      <c r="M185" s="196" t="s">
        <v>1</v>
      </c>
      <c r="N185" s="197" t="s">
        <v>44</v>
      </c>
      <c r="O185" s="76"/>
      <c r="P185" s="198">
        <f>O185*H185</f>
        <v>0</v>
      </c>
      <c r="Q185" s="198">
        <v>0</v>
      </c>
      <c r="R185" s="198">
        <f>Q185*H185</f>
        <v>0</v>
      </c>
      <c r="S185" s="198">
        <v>0</v>
      </c>
      <c r="T185" s="19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00" t="s">
        <v>510</v>
      </c>
      <c r="AT185" s="200" t="s">
        <v>181</v>
      </c>
      <c r="AU185" s="200" t="s">
        <v>87</v>
      </c>
      <c r="AY185" s="18" t="s">
        <v>179</v>
      </c>
      <c r="BE185" s="201">
        <f>IF(N185="základní",J185,0)</f>
        <v>0</v>
      </c>
      <c r="BF185" s="201">
        <f>IF(N185="snížená",J185,0)</f>
        <v>0</v>
      </c>
      <c r="BG185" s="201">
        <f>IF(N185="zákl. přenesená",J185,0)</f>
        <v>0</v>
      </c>
      <c r="BH185" s="201">
        <f>IF(N185="sníž. přenesená",J185,0)</f>
        <v>0</v>
      </c>
      <c r="BI185" s="201">
        <f>IF(N185="nulová",J185,0)</f>
        <v>0</v>
      </c>
      <c r="BJ185" s="18" t="s">
        <v>8</v>
      </c>
      <c r="BK185" s="201">
        <f>ROUND(I185*H185,0)</f>
        <v>0</v>
      </c>
      <c r="BL185" s="18" t="s">
        <v>510</v>
      </c>
      <c r="BM185" s="200" t="s">
        <v>487</v>
      </c>
    </row>
    <row r="186" s="2" customFormat="1" ht="16.5" customHeight="1">
      <c r="A186" s="37"/>
      <c r="B186" s="188"/>
      <c r="C186" s="189" t="s">
        <v>492</v>
      </c>
      <c r="D186" s="189" t="s">
        <v>181</v>
      </c>
      <c r="E186" s="190" t="s">
        <v>1347</v>
      </c>
      <c r="F186" s="191" t="s">
        <v>1348</v>
      </c>
      <c r="G186" s="192" t="s">
        <v>1236</v>
      </c>
      <c r="H186" s="193">
        <v>2</v>
      </c>
      <c r="I186" s="194"/>
      <c r="J186" s="195">
        <f>ROUND(I186*H186,0)</f>
        <v>0</v>
      </c>
      <c r="K186" s="191" t="s">
        <v>1</v>
      </c>
      <c r="L186" s="38"/>
      <c r="M186" s="196" t="s">
        <v>1</v>
      </c>
      <c r="N186" s="197" t="s">
        <v>44</v>
      </c>
      <c r="O186" s="76"/>
      <c r="P186" s="198">
        <f>O186*H186</f>
        <v>0</v>
      </c>
      <c r="Q186" s="198">
        <v>0</v>
      </c>
      <c r="R186" s="198">
        <f>Q186*H186</f>
        <v>0</v>
      </c>
      <c r="S186" s="198">
        <v>0</v>
      </c>
      <c r="T186" s="19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00" t="s">
        <v>510</v>
      </c>
      <c r="AT186" s="200" t="s">
        <v>181</v>
      </c>
      <c r="AU186" s="200" t="s">
        <v>87</v>
      </c>
      <c r="AY186" s="18" t="s">
        <v>179</v>
      </c>
      <c r="BE186" s="201">
        <f>IF(N186="základní",J186,0)</f>
        <v>0</v>
      </c>
      <c r="BF186" s="201">
        <f>IF(N186="snížená",J186,0)</f>
        <v>0</v>
      </c>
      <c r="BG186" s="201">
        <f>IF(N186="zákl. přenesená",J186,0)</f>
        <v>0</v>
      </c>
      <c r="BH186" s="201">
        <f>IF(N186="sníž. přenesená",J186,0)</f>
        <v>0</v>
      </c>
      <c r="BI186" s="201">
        <f>IF(N186="nulová",J186,0)</f>
        <v>0</v>
      </c>
      <c r="BJ186" s="18" t="s">
        <v>8</v>
      </c>
      <c r="BK186" s="201">
        <f>ROUND(I186*H186,0)</f>
        <v>0</v>
      </c>
      <c r="BL186" s="18" t="s">
        <v>510</v>
      </c>
      <c r="BM186" s="200" t="s">
        <v>492</v>
      </c>
    </row>
    <row r="187" s="2" customFormat="1" ht="16.5" customHeight="1">
      <c r="A187" s="37"/>
      <c r="B187" s="188"/>
      <c r="C187" s="189" t="s">
        <v>496</v>
      </c>
      <c r="D187" s="189" t="s">
        <v>181</v>
      </c>
      <c r="E187" s="190" t="s">
        <v>1349</v>
      </c>
      <c r="F187" s="191" t="s">
        <v>1350</v>
      </c>
      <c r="G187" s="192" t="s">
        <v>1236</v>
      </c>
      <c r="H187" s="193">
        <v>2</v>
      </c>
      <c r="I187" s="194"/>
      <c r="J187" s="195">
        <f>ROUND(I187*H187,0)</f>
        <v>0</v>
      </c>
      <c r="K187" s="191" t="s">
        <v>1</v>
      </c>
      <c r="L187" s="38"/>
      <c r="M187" s="196" t="s">
        <v>1</v>
      </c>
      <c r="N187" s="197" t="s">
        <v>44</v>
      </c>
      <c r="O187" s="76"/>
      <c r="P187" s="198">
        <f>O187*H187</f>
        <v>0</v>
      </c>
      <c r="Q187" s="198">
        <v>0</v>
      </c>
      <c r="R187" s="198">
        <f>Q187*H187</f>
        <v>0</v>
      </c>
      <c r="S187" s="198">
        <v>0</v>
      </c>
      <c r="T187" s="19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00" t="s">
        <v>510</v>
      </c>
      <c r="AT187" s="200" t="s">
        <v>181</v>
      </c>
      <c r="AU187" s="200" t="s">
        <v>87</v>
      </c>
      <c r="AY187" s="18" t="s">
        <v>179</v>
      </c>
      <c r="BE187" s="201">
        <f>IF(N187="základní",J187,0)</f>
        <v>0</v>
      </c>
      <c r="BF187" s="201">
        <f>IF(N187="snížená",J187,0)</f>
        <v>0</v>
      </c>
      <c r="BG187" s="201">
        <f>IF(N187="zákl. přenesená",J187,0)</f>
        <v>0</v>
      </c>
      <c r="BH187" s="201">
        <f>IF(N187="sníž. přenesená",J187,0)</f>
        <v>0</v>
      </c>
      <c r="BI187" s="201">
        <f>IF(N187="nulová",J187,0)</f>
        <v>0</v>
      </c>
      <c r="BJ187" s="18" t="s">
        <v>8</v>
      </c>
      <c r="BK187" s="201">
        <f>ROUND(I187*H187,0)</f>
        <v>0</v>
      </c>
      <c r="BL187" s="18" t="s">
        <v>510</v>
      </c>
      <c r="BM187" s="200" t="s">
        <v>496</v>
      </c>
    </row>
    <row r="188" s="2" customFormat="1" ht="16.5" customHeight="1">
      <c r="A188" s="37"/>
      <c r="B188" s="188"/>
      <c r="C188" s="189" t="s">
        <v>500</v>
      </c>
      <c r="D188" s="189" t="s">
        <v>181</v>
      </c>
      <c r="E188" s="190" t="s">
        <v>1351</v>
      </c>
      <c r="F188" s="191" t="s">
        <v>1352</v>
      </c>
      <c r="G188" s="192" t="s">
        <v>1236</v>
      </c>
      <c r="H188" s="193">
        <v>1</v>
      </c>
      <c r="I188" s="194"/>
      <c r="J188" s="195">
        <f>ROUND(I188*H188,0)</f>
        <v>0</v>
      </c>
      <c r="K188" s="191" t="s">
        <v>1</v>
      </c>
      <c r="L188" s="38"/>
      <c r="M188" s="196" t="s">
        <v>1</v>
      </c>
      <c r="N188" s="197" t="s">
        <v>44</v>
      </c>
      <c r="O188" s="76"/>
      <c r="P188" s="198">
        <f>O188*H188</f>
        <v>0</v>
      </c>
      <c r="Q188" s="198">
        <v>0</v>
      </c>
      <c r="R188" s="198">
        <f>Q188*H188</f>
        <v>0</v>
      </c>
      <c r="S188" s="198">
        <v>0</v>
      </c>
      <c r="T188" s="19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00" t="s">
        <v>510</v>
      </c>
      <c r="AT188" s="200" t="s">
        <v>181</v>
      </c>
      <c r="AU188" s="200" t="s">
        <v>87</v>
      </c>
      <c r="AY188" s="18" t="s">
        <v>179</v>
      </c>
      <c r="BE188" s="201">
        <f>IF(N188="základní",J188,0)</f>
        <v>0</v>
      </c>
      <c r="BF188" s="201">
        <f>IF(N188="snížená",J188,0)</f>
        <v>0</v>
      </c>
      <c r="BG188" s="201">
        <f>IF(N188="zákl. přenesená",J188,0)</f>
        <v>0</v>
      </c>
      <c r="BH188" s="201">
        <f>IF(N188="sníž. přenesená",J188,0)</f>
        <v>0</v>
      </c>
      <c r="BI188" s="201">
        <f>IF(N188="nulová",J188,0)</f>
        <v>0</v>
      </c>
      <c r="BJ188" s="18" t="s">
        <v>8</v>
      </c>
      <c r="BK188" s="201">
        <f>ROUND(I188*H188,0)</f>
        <v>0</v>
      </c>
      <c r="BL188" s="18" t="s">
        <v>510</v>
      </c>
      <c r="BM188" s="200" t="s">
        <v>500</v>
      </c>
    </row>
    <row r="189" s="2" customFormat="1" ht="16.5" customHeight="1">
      <c r="A189" s="37"/>
      <c r="B189" s="188"/>
      <c r="C189" s="189" t="s">
        <v>504</v>
      </c>
      <c r="D189" s="189" t="s">
        <v>181</v>
      </c>
      <c r="E189" s="190" t="s">
        <v>1353</v>
      </c>
      <c r="F189" s="191" t="s">
        <v>1354</v>
      </c>
      <c r="G189" s="192" t="s">
        <v>1236</v>
      </c>
      <c r="H189" s="193">
        <v>26</v>
      </c>
      <c r="I189" s="194"/>
      <c r="J189" s="195">
        <f>ROUND(I189*H189,0)</f>
        <v>0</v>
      </c>
      <c r="K189" s="191" t="s">
        <v>1</v>
      </c>
      <c r="L189" s="38"/>
      <c r="M189" s="196" t="s">
        <v>1</v>
      </c>
      <c r="N189" s="197" t="s">
        <v>44</v>
      </c>
      <c r="O189" s="76"/>
      <c r="P189" s="198">
        <f>O189*H189</f>
        <v>0</v>
      </c>
      <c r="Q189" s="198">
        <v>0</v>
      </c>
      <c r="R189" s="198">
        <f>Q189*H189</f>
        <v>0</v>
      </c>
      <c r="S189" s="198">
        <v>0</v>
      </c>
      <c r="T189" s="19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00" t="s">
        <v>510</v>
      </c>
      <c r="AT189" s="200" t="s">
        <v>181</v>
      </c>
      <c r="AU189" s="200" t="s">
        <v>87</v>
      </c>
      <c r="AY189" s="18" t="s">
        <v>179</v>
      </c>
      <c r="BE189" s="201">
        <f>IF(N189="základní",J189,0)</f>
        <v>0</v>
      </c>
      <c r="BF189" s="201">
        <f>IF(N189="snížená",J189,0)</f>
        <v>0</v>
      </c>
      <c r="BG189" s="201">
        <f>IF(N189="zákl. přenesená",J189,0)</f>
        <v>0</v>
      </c>
      <c r="BH189" s="201">
        <f>IF(N189="sníž. přenesená",J189,0)</f>
        <v>0</v>
      </c>
      <c r="BI189" s="201">
        <f>IF(N189="nulová",J189,0)</f>
        <v>0</v>
      </c>
      <c r="BJ189" s="18" t="s">
        <v>8</v>
      </c>
      <c r="BK189" s="201">
        <f>ROUND(I189*H189,0)</f>
        <v>0</v>
      </c>
      <c r="BL189" s="18" t="s">
        <v>510</v>
      </c>
      <c r="BM189" s="200" t="s">
        <v>504</v>
      </c>
    </row>
    <row r="190" s="2" customFormat="1" ht="16.5" customHeight="1">
      <c r="A190" s="37"/>
      <c r="B190" s="188"/>
      <c r="C190" s="189" t="s">
        <v>510</v>
      </c>
      <c r="D190" s="189" t="s">
        <v>181</v>
      </c>
      <c r="E190" s="190" t="s">
        <v>1355</v>
      </c>
      <c r="F190" s="191" t="s">
        <v>1356</v>
      </c>
      <c r="G190" s="192" t="s">
        <v>1236</v>
      </c>
      <c r="H190" s="193">
        <v>4</v>
      </c>
      <c r="I190" s="194"/>
      <c r="J190" s="195">
        <f>ROUND(I190*H190,0)</f>
        <v>0</v>
      </c>
      <c r="K190" s="191" t="s">
        <v>1</v>
      </c>
      <c r="L190" s="38"/>
      <c r="M190" s="196" t="s">
        <v>1</v>
      </c>
      <c r="N190" s="197" t="s">
        <v>44</v>
      </c>
      <c r="O190" s="76"/>
      <c r="P190" s="198">
        <f>O190*H190</f>
        <v>0</v>
      </c>
      <c r="Q190" s="198">
        <v>0</v>
      </c>
      <c r="R190" s="198">
        <f>Q190*H190</f>
        <v>0</v>
      </c>
      <c r="S190" s="198">
        <v>0</v>
      </c>
      <c r="T190" s="19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00" t="s">
        <v>510</v>
      </c>
      <c r="AT190" s="200" t="s">
        <v>181</v>
      </c>
      <c r="AU190" s="200" t="s">
        <v>87</v>
      </c>
      <c r="AY190" s="18" t="s">
        <v>179</v>
      </c>
      <c r="BE190" s="201">
        <f>IF(N190="základní",J190,0)</f>
        <v>0</v>
      </c>
      <c r="BF190" s="201">
        <f>IF(N190="snížená",J190,0)</f>
        <v>0</v>
      </c>
      <c r="BG190" s="201">
        <f>IF(N190="zákl. přenesená",J190,0)</f>
        <v>0</v>
      </c>
      <c r="BH190" s="201">
        <f>IF(N190="sníž. přenesená",J190,0)</f>
        <v>0</v>
      </c>
      <c r="BI190" s="201">
        <f>IF(N190="nulová",J190,0)</f>
        <v>0</v>
      </c>
      <c r="BJ190" s="18" t="s">
        <v>8</v>
      </c>
      <c r="BK190" s="201">
        <f>ROUND(I190*H190,0)</f>
        <v>0</v>
      </c>
      <c r="BL190" s="18" t="s">
        <v>510</v>
      </c>
      <c r="BM190" s="200" t="s">
        <v>510</v>
      </c>
    </row>
    <row r="191" s="2" customFormat="1" ht="16.5" customHeight="1">
      <c r="A191" s="37"/>
      <c r="B191" s="188"/>
      <c r="C191" s="189" t="s">
        <v>514</v>
      </c>
      <c r="D191" s="189" t="s">
        <v>181</v>
      </c>
      <c r="E191" s="190" t="s">
        <v>1357</v>
      </c>
      <c r="F191" s="191" t="s">
        <v>1358</v>
      </c>
      <c r="G191" s="192" t="s">
        <v>1236</v>
      </c>
      <c r="H191" s="193">
        <v>9</v>
      </c>
      <c r="I191" s="194"/>
      <c r="J191" s="195">
        <f>ROUND(I191*H191,0)</f>
        <v>0</v>
      </c>
      <c r="K191" s="191" t="s">
        <v>1</v>
      </c>
      <c r="L191" s="38"/>
      <c r="M191" s="196" t="s">
        <v>1</v>
      </c>
      <c r="N191" s="197" t="s">
        <v>44</v>
      </c>
      <c r="O191" s="76"/>
      <c r="P191" s="198">
        <f>O191*H191</f>
        <v>0</v>
      </c>
      <c r="Q191" s="198">
        <v>0</v>
      </c>
      <c r="R191" s="198">
        <f>Q191*H191</f>
        <v>0</v>
      </c>
      <c r="S191" s="198">
        <v>0</v>
      </c>
      <c r="T191" s="19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00" t="s">
        <v>510</v>
      </c>
      <c r="AT191" s="200" t="s">
        <v>181</v>
      </c>
      <c r="AU191" s="200" t="s">
        <v>87</v>
      </c>
      <c r="AY191" s="18" t="s">
        <v>179</v>
      </c>
      <c r="BE191" s="201">
        <f>IF(N191="základní",J191,0)</f>
        <v>0</v>
      </c>
      <c r="BF191" s="201">
        <f>IF(N191="snížená",J191,0)</f>
        <v>0</v>
      </c>
      <c r="BG191" s="201">
        <f>IF(N191="zákl. přenesená",J191,0)</f>
        <v>0</v>
      </c>
      <c r="BH191" s="201">
        <f>IF(N191="sníž. přenesená",J191,0)</f>
        <v>0</v>
      </c>
      <c r="BI191" s="201">
        <f>IF(N191="nulová",J191,0)</f>
        <v>0</v>
      </c>
      <c r="BJ191" s="18" t="s">
        <v>8</v>
      </c>
      <c r="BK191" s="201">
        <f>ROUND(I191*H191,0)</f>
        <v>0</v>
      </c>
      <c r="BL191" s="18" t="s">
        <v>510</v>
      </c>
      <c r="BM191" s="200" t="s">
        <v>514</v>
      </c>
    </row>
    <row r="192" s="2" customFormat="1" ht="16.5" customHeight="1">
      <c r="A192" s="37"/>
      <c r="B192" s="188"/>
      <c r="C192" s="189" t="s">
        <v>520</v>
      </c>
      <c r="D192" s="189" t="s">
        <v>181</v>
      </c>
      <c r="E192" s="190" t="s">
        <v>1359</v>
      </c>
      <c r="F192" s="191" t="s">
        <v>1360</v>
      </c>
      <c r="G192" s="192" t="s">
        <v>1236</v>
      </c>
      <c r="H192" s="193">
        <v>4</v>
      </c>
      <c r="I192" s="194"/>
      <c r="J192" s="195">
        <f>ROUND(I192*H192,0)</f>
        <v>0</v>
      </c>
      <c r="K192" s="191" t="s">
        <v>1</v>
      </c>
      <c r="L192" s="38"/>
      <c r="M192" s="196" t="s">
        <v>1</v>
      </c>
      <c r="N192" s="197" t="s">
        <v>44</v>
      </c>
      <c r="O192" s="76"/>
      <c r="P192" s="198">
        <f>O192*H192</f>
        <v>0</v>
      </c>
      <c r="Q192" s="198">
        <v>0</v>
      </c>
      <c r="R192" s="198">
        <f>Q192*H192</f>
        <v>0</v>
      </c>
      <c r="S192" s="198">
        <v>0</v>
      </c>
      <c r="T192" s="19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00" t="s">
        <v>510</v>
      </c>
      <c r="AT192" s="200" t="s">
        <v>181</v>
      </c>
      <c r="AU192" s="200" t="s">
        <v>87</v>
      </c>
      <c r="AY192" s="18" t="s">
        <v>179</v>
      </c>
      <c r="BE192" s="201">
        <f>IF(N192="základní",J192,0)</f>
        <v>0</v>
      </c>
      <c r="BF192" s="201">
        <f>IF(N192="snížená",J192,0)</f>
        <v>0</v>
      </c>
      <c r="BG192" s="201">
        <f>IF(N192="zákl. přenesená",J192,0)</f>
        <v>0</v>
      </c>
      <c r="BH192" s="201">
        <f>IF(N192="sníž. přenesená",J192,0)</f>
        <v>0</v>
      </c>
      <c r="BI192" s="201">
        <f>IF(N192="nulová",J192,0)</f>
        <v>0</v>
      </c>
      <c r="BJ192" s="18" t="s">
        <v>8</v>
      </c>
      <c r="BK192" s="201">
        <f>ROUND(I192*H192,0)</f>
        <v>0</v>
      </c>
      <c r="BL192" s="18" t="s">
        <v>510</v>
      </c>
      <c r="BM192" s="200" t="s">
        <v>520</v>
      </c>
    </row>
    <row r="193" s="2" customFormat="1" ht="16.5" customHeight="1">
      <c r="A193" s="37"/>
      <c r="B193" s="188"/>
      <c r="C193" s="189" t="s">
        <v>527</v>
      </c>
      <c r="D193" s="189" t="s">
        <v>181</v>
      </c>
      <c r="E193" s="190" t="s">
        <v>1361</v>
      </c>
      <c r="F193" s="191" t="s">
        <v>1362</v>
      </c>
      <c r="G193" s="192" t="s">
        <v>1236</v>
      </c>
      <c r="H193" s="193">
        <v>35</v>
      </c>
      <c r="I193" s="194"/>
      <c r="J193" s="195">
        <f>ROUND(I193*H193,0)</f>
        <v>0</v>
      </c>
      <c r="K193" s="191" t="s">
        <v>1</v>
      </c>
      <c r="L193" s="38"/>
      <c r="M193" s="196" t="s">
        <v>1</v>
      </c>
      <c r="N193" s="197" t="s">
        <v>44</v>
      </c>
      <c r="O193" s="76"/>
      <c r="P193" s="198">
        <f>O193*H193</f>
        <v>0</v>
      </c>
      <c r="Q193" s="198">
        <v>0</v>
      </c>
      <c r="R193" s="198">
        <f>Q193*H193</f>
        <v>0</v>
      </c>
      <c r="S193" s="198">
        <v>0</v>
      </c>
      <c r="T193" s="19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00" t="s">
        <v>510</v>
      </c>
      <c r="AT193" s="200" t="s">
        <v>181</v>
      </c>
      <c r="AU193" s="200" t="s">
        <v>87</v>
      </c>
      <c r="AY193" s="18" t="s">
        <v>179</v>
      </c>
      <c r="BE193" s="201">
        <f>IF(N193="základní",J193,0)</f>
        <v>0</v>
      </c>
      <c r="BF193" s="201">
        <f>IF(N193="snížená",J193,0)</f>
        <v>0</v>
      </c>
      <c r="BG193" s="201">
        <f>IF(N193="zákl. přenesená",J193,0)</f>
        <v>0</v>
      </c>
      <c r="BH193" s="201">
        <f>IF(N193="sníž. přenesená",J193,0)</f>
        <v>0</v>
      </c>
      <c r="BI193" s="201">
        <f>IF(N193="nulová",J193,0)</f>
        <v>0</v>
      </c>
      <c r="BJ193" s="18" t="s">
        <v>8</v>
      </c>
      <c r="BK193" s="201">
        <f>ROUND(I193*H193,0)</f>
        <v>0</v>
      </c>
      <c r="BL193" s="18" t="s">
        <v>510</v>
      </c>
      <c r="BM193" s="200" t="s">
        <v>527</v>
      </c>
    </row>
    <row r="194" s="2" customFormat="1" ht="16.5" customHeight="1">
      <c r="A194" s="37"/>
      <c r="B194" s="188"/>
      <c r="C194" s="189" t="s">
        <v>538</v>
      </c>
      <c r="D194" s="189" t="s">
        <v>181</v>
      </c>
      <c r="E194" s="190" t="s">
        <v>1363</v>
      </c>
      <c r="F194" s="191" t="s">
        <v>1364</v>
      </c>
      <c r="G194" s="192" t="s">
        <v>1236</v>
      </c>
      <c r="H194" s="193">
        <v>10</v>
      </c>
      <c r="I194" s="194"/>
      <c r="J194" s="195">
        <f>ROUND(I194*H194,0)</f>
        <v>0</v>
      </c>
      <c r="K194" s="191" t="s">
        <v>1</v>
      </c>
      <c r="L194" s="38"/>
      <c r="M194" s="196" t="s">
        <v>1</v>
      </c>
      <c r="N194" s="197" t="s">
        <v>44</v>
      </c>
      <c r="O194" s="76"/>
      <c r="P194" s="198">
        <f>O194*H194</f>
        <v>0</v>
      </c>
      <c r="Q194" s="198">
        <v>0</v>
      </c>
      <c r="R194" s="198">
        <f>Q194*H194</f>
        <v>0</v>
      </c>
      <c r="S194" s="198">
        <v>0</v>
      </c>
      <c r="T194" s="199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00" t="s">
        <v>510</v>
      </c>
      <c r="AT194" s="200" t="s">
        <v>181</v>
      </c>
      <c r="AU194" s="200" t="s">
        <v>87</v>
      </c>
      <c r="AY194" s="18" t="s">
        <v>179</v>
      </c>
      <c r="BE194" s="201">
        <f>IF(N194="základní",J194,0)</f>
        <v>0</v>
      </c>
      <c r="BF194" s="201">
        <f>IF(N194="snížená",J194,0)</f>
        <v>0</v>
      </c>
      <c r="BG194" s="201">
        <f>IF(N194="zákl. přenesená",J194,0)</f>
        <v>0</v>
      </c>
      <c r="BH194" s="201">
        <f>IF(N194="sníž. přenesená",J194,0)</f>
        <v>0</v>
      </c>
      <c r="BI194" s="201">
        <f>IF(N194="nulová",J194,0)</f>
        <v>0</v>
      </c>
      <c r="BJ194" s="18" t="s">
        <v>8</v>
      </c>
      <c r="BK194" s="201">
        <f>ROUND(I194*H194,0)</f>
        <v>0</v>
      </c>
      <c r="BL194" s="18" t="s">
        <v>510</v>
      </c>
      <c r="BM194" s="200" t="s">
        <v>538</v>
      </c>
    </row>
    <row r="195" s="2" customFormat="1" ht="16.5" customHeight="1">
      <c r="A195" s="37"/>
      <c r="B195" s="188"/>
      <c r="C195" s="189" t="s">
        <v>543</v>
      </c>
      <c r="D195" s="189" t="s">
        <v>181</v>
      </c>
      <c r="E195" s="190" t="s">
        <v>1365</v>
      </c>
      <c r="F195" s="191" t="s">
        <v>1366</v>
      </c>
      <c r="G195" s="192" t="s">
        <v>214</v>
      </c>
      <c r="H195" s="193">
        <v>0.59999999999999998</v>
      </c>
      <c r="I195" s="194"/>
      <c r="J195" s="195">
        <f>ROUND(I195*H195,0)</f>
        <v>0</v>
      </c>
      <c r="K195" s="191" t="s">
        <v>1</v>
      </c>
      <c r="L195" s="38"/>
      <c r="M195" s="196" t="s">
        <v>1</v>
      </c>
      <c r="N195" s="197" t="s">
        <v>44</v>
      </c>
      <c r="O195" s="76"/>
      <c r="P195" s="198">
        <f>O195*H195</f>
        <v>0</v>
      </c>
      <c r="Q195" s="198">
        <v>0</v>
      </c>
      <c r="R195" s="198">
        <f>Q195*H195</f>
        <v>0</v>
      </c>
      <c r="S195" s="198">
        <v>0</v>
      </c>
      <c r="T195" s="19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00" t="s">
        <v>510</v>
      </c>
      <c r="AT195" s="200" t="s">
        <v>181</v>
      </c>
      <c r="AU195" s="200" t="s">
        <v>87</v>
      </c>
      <c r="AY195" s="18" t="s">
        <v>179</v>
      </c>
      <c r="BE195" s="201">
        <f>IF(N195="základní",J195,0)</f>
        <v>0</v>
      </c>
      <c r="BF195" s="201">
        <f>IF(N195="snížená",J195,0)</f>
        <v>0</v>
      </c>
      <c r="BG195" s="201">
        <f>IF(N195="zákl. přenesená",J195,0)</f>
        <v>0</v>
      </c>
      <c r="BH195" s="201">
        <f>IF(N195="sníž. přenesená",J195,0)</f>
        <v>0</v>
      </c>
      <c r="BI195" s="201">
        <f>IF(N195="nulová",J195,0)</f>
        <v>0</v>
      </c>
      <c r="BJ195" s="18" t="s">
        <v>8</v>
      </c>
      <c r="BK195" s="201">
        <f>ROUND(I195*H195,0)</f>
        <v>0</v>
      </c>
      <c r="BL195" s="18" t="s">
        <v>510</v>
      </c>
      <c r="BM195" s="200" t="s">
        <v>543</v>
      </c>
    </row>
    <row r="196" s="12" customFormat="1" ht="22.8" customHeight="1">
      <c r="A196" s="12"/>
      <c r="B196" s="175"/>
      <c r="C196" s="12"/>
      <c r="D196" s="176" t="s">
        <v>78</v>
      </c>
      <c r="E196" s="186" t="s">
        <v>1367</v>
      </c>
      <c r="F196" s="186" t="s">
        <v>1368</v>
      </c>
      <c r="G196" s="12"/>
      <c r="H196" s="12"/>
      <c r="I196" s="178"/>
      <c r="J196" s="187">
        <f>BK196</f>
        <v>0</v>
      </c>
      <c r="K196" s="12"/>
      <c r="L196" s="175"/>
      <c r="M196" s="180"/>
      <c r="N196" s="181"/>
      <c r="O196" s="181"/>
      <c r="P196" s="182">
        <f>SUM(P197:P204)</f>
        <v>0</v>
      </c>
      <c r="Q196" s="181"/>
      <c r="R196" s="182">
        <f>SUM(R197:R204)</f>
        <v>0</v>
      </c>
      <c r="S196" s="181"/>
      <c r="T196" s="183">
        <f>SUM(T197:T204)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76" t="s">
        <v>90</v>
      </c>
      <c r="AT196" s="184" t="s">
        <v>78</v>
      </c>
      <c r="AU196" s="184" t="s">
        <v>8</v>
      </c>
      <c r="AY196" s="176" t="s">
        <v>179</v>
      </c>
      <c r="BK196" s="185">
        <f>SUM(BK197:BK204)</f>
        <v>0</v>
      </c>
    </row>
    <row r="197" s="2" customFormat="1" ht="16.5" customHeight="1">
      <c r="A197" s="37"/>
      <c r="B197" s="188"/>
      <c r="C197" s="189" t="s">
        <v>548</v>
      </c>
      <c r="D197" s="189" t="s">
        <v>181</v>
      </c>
      <c r="E197" s="190" t="s">
        <v>1369</v>
      </c>
      <c r="F197" s="191" t="s">
        <v>1370</v>
      </c>
      <c r="G197" s="192" t="s">
        <v>1236</v>
      </c>
      <c r="H197" s="193">
        <v>43</v>
      </c>
      <c r="I197" s="194"/>
      <c r="J197" s="195">
        <f>ROUND(I197*H197,0)</f>
        <v>0</v>
      </c>
      <c r="K197" s="191" t="s">
        <v>1</v>
      </c>
      <c r="L197" s="38"/>
      <c r="M197" s="196" t="s">
        <v>1</v>
      </c>
      <c r="N197" s="197" t="s">
        <v>44</v>
      </c>
      <c r="O197" s="76"/>
      <c r="P197" s="198">
        <f>O197*H197</f>
        <v>0</v>
      </c>
      <c r="Q197" s="198">
        <v>0</v>
      </c>
      <c r="R197" s="198">
        <f>Q197*H197</f>
        <v>0</v>
      </c>
      <c r="S197" s="198">
        <v>0</v>
      </c>
      <c r="T197" s="19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00" t="s">
        <v>510</v>
      </c>
      <c r="AT197" s="200" t="s">
        <v>181</v>
      </c>
      <c r="AU197" s="200" t="s">
        <v>87</v>
      </c>
      <c r="AY197" s="18" t="s">
        <v>179</v>
      </c>
      <c r="BE197" s="201">
        <f>IF(N197="základní",J197,0)</f>
        <v>0</v>
      </c>
      <c r="BF197" s="201">
        <f>IF(N197="snížená",J197,0)</f>
        <v>0</v>
      </c>
      <c r="BG197" s="201">
        <f>IF(N197="zákl. přenesená",J197,0)</f>
        <v>0</v>
      </c>
      <c r="BH197" s="201">
        <f>IF(N197="sníž. přenesená",J197,0)</f>
        <v>0</v>
      </c>
      <c r="BI197" s="201">
        <f>IF(N197="nulová",J197,0)</f>
        <v>0</v>
      </c>
      <c r="BJ197" s="18" t="s">
        <v>8</v>
      </c>
      <c r="BK197" s="201">
        <f>ROUND(I197*H197,0)</f>
        <v>0</v>
      </c>
      <c r="BL197" s="18" t="s">
        <v>510</v>
      </c>
      <c r="BM197" s="200" t="s">
        <v>548</v>
      </c>
    </row>
    <row r="198" s="2" customFormat="1" ht="16.5" customHeight="1">
      <c r="A198" s="37"/>
      <c r="B198" s="188"/>
      <c r="C198" s="189" t="s">
        <v>553</v>
      </c>
      <c r="D198" s="189" t="s">
        <v>181</v>
      </c>
      <c r="E198" s="190" t="s">
        <v>1371</v>
      </c>
      <c r="F198" s="191" t="s">
        <v>1372</v>
      </c>
      <c r="G198" s="192" t="s">
        <v>1236</v>
      </c>
      <c r="H198" s="193">
        <v>65</v>
      </c>
      <c r="I198" s="194"/>
      <c r="J198" s="195">
        <f>ROUND(I198*H198,0)</f>
        <v>0</v>
      </c>
      <c r="K198" s="191" t="s">
        <v>1</v>
      </c>
      <c r="L198" s="38"/>
      <c r="M198" s="196" t="s">
        <v>1</v>
      </c>
      <c r="N198" s="197" t="s">
        <v>44</v>
      </c>
      <c r="O198" s="76"/>
      <c r="P198" s="198">
        <f>O198*H198</f>
        <v>0</v>
      </c>
      <c r="Q198" s="198">
        <v>0</v>
      </c>
      <c r="R198" s="198">
        <f>Q198*H198</f>
        <v>0</v>
      </c>
      <c r="S198" s="198">
        <v>0</v>
      </c>
      <c r="T198" s="19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00" t="s">
        <v>510</v>
      </c>
      <c r="AT198" s="200" t="s">
        <v>181</v>
      </c>
      <c r="AU198" s="200" t="s">
        <v>87</v>
      </c>
      <c r="AY198" s="18" t="s">
        <v>179</v>
      </c>
      <c r="BE198" s="201">
        <f>IF(N198="základní",J198,0)</f>
        <v>0</v>
      </c>
      <c r="BF198" s="201">
        <f>IF(N198="snížená",J198,0)</f>
        <v>0</v>
      </c>
      <c r="BG198" s="201">
        <f>IF(N198="zákl. přenesená",J198,0)</f>
        <v>0</v>
      </c>
      <c r="BH198" s="201">
        <f>IF(N198="sníž. přenesená",J198,0)</f>
        <v>0</v>
      </c>
      <c r="BI198" s="201">
        <f>IF(N198="nulová",J198,0)</f>
        <v>0</v>
      </c>
      <c r="BJ198" s="18" t="s">
        <v>8</v>
      </c>
      <c r="BK198" s="201">
        <f>ROUND(I198*H198,0)</f>
        <v>0</v>
      </c>
      <c r="BL198" s="18" t="s">
        <v>510</v>
      </c>
      <c r="BM198" s="200" t="s">
        <v>553</v>
      </c>
    </row>
    <row r="199" s="2" customFormat="1" ht="16.5" customHeight="1">
      <c r="A199" s="37"/>
      <c r="B199" s="188"/>
      <c r="C199" s="189" t="s">
        <v>558</v>
      </c>
      <c r="D199" s="189" t="s">
        <v>181</v>
      </c>
      <c r="E199" s="190" t="s">
        <v>1373</v>
      </c>
      <c r="F199" s="191" t="s">
        <v>1374</v>
      </c>
      <c r="G199" s="192" t="s">
        <v>347</v>
      </c>
      <c r="H199" s="193">
        <v>12</v>
      </c>
      <c r="I199" s="194"/>
      <c r="J199" s="195">
        <f>ROUND(I199*H199,0)</f>
        <v>0</v>
      </c>
      <c r="K199" s="191" t="s">
        <v>1</v>
      </c>
      <c r="L199" s="38"/>
      <c r="M199" s="196" t="s">
        <v>1</v>
      </c>
      <c r="N199" s="197" t="s">
        <v>44</v>
      </c>
      <c r="O199" s="76"/>
      <c r="P199" s="198">
        <f>O199*H199</f>
        <v>0</v>
      </c>
      <c r="Q199" s="198">
        <v>0</v>
      </c>
      <c r="R199" s="198">
        <f>Q199*H199</f>
        <v>0</v>
      </c>
      <c r="S199" s="198">
        <v>0</v>
      </c>
      <c r="T199" s="19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00" t="s">
        <v>510</v>
      </c>
      <c r="AT199" s="200" t="s">
        <v>181</v>
      </c>
      <c r="AU199" s="200" t="s">
        <v>87</v>
      </c>
      <c r="AY199" s="18" t="s">
        <v>179</v>
      </c>
      <c r="BE199" s="201">
        <f>IF(N199="základní",J199,0)</f>
        <v>0</v>
      </c>
      <c r="BF199" s="201">
        <f>IF(N199="snížená",J199,0)</f>
        <v>0</v>
      </c>
      <c r="BG199" s="201">
        <f>IF(N199="zákl. přenesená",J199,0)</f>
        <v>0</v>
      </c>
      <c r="BH199" s="201">
        <f>IF(N199="sníž. přenesená",J199,0)</f>
        <v>0</v>
      </c>
      <c r="BI199" s="201">
        <f>IF(N199="nulová",J199,0)</f>
        <v>0</v>
      </c>
      <c r="BJ199" s="18" t="s">
        <v>8</v>
      </c>
      <c r="BK199" s="201">
        <f>ROUND(I199*H199,0)</f>
        <v>0</v>
      </c>
      <c r="BL199" s="18" t="s">
        <v>510</v>
      </c>
      <c r="BM199" s="200" t="s">
        <v>558</v>
      </c>
    </row>
    <row r="200" s="2" customFormat="1" ht="16.5" customHeight="1">
      <c r="A200" s="37"/>
      <c r="B200" s="188"/>
      <c r="C200" s="189" t="s">
        <v>563</v>
      </c>
      <c r="D200" s="189" t="s">
        <v>181</v>
      </c>
      <c r="E200" s="190" t="s">
        <v>1375</v>
      </c>
      <c r="F200" s="191" t="s">
        <v>1376</v>
      </c>
      <c r="G200" s="192" t="s">
        <v>184</v>
      </c>
      <c r="H200" s="193">
        <v>0.29999999999999999</v>
      </c>
      <c r="I200" s="194"/>
      <c r="J200" s="195">
        <f>ROUND(I200*H200,0)</f>
        <v>0</v>
      </c>
      <c r="K200" s="191" t="s">
        <v>1</v>
      </c>
      <c r="L200" s="38"/>
      <c r="M200" s="196" t="s">
        <v>1</v>
      </c>
      <c r="N200" s="197" t="s">
        <v>44</v>
      </c>
      <c r="O200" s="76"/>
      <c r="P200" s="198">
        <f>O200*H200</f>
        <v>0</v>
      </c>
      <c r="Q200" s="198">
        <v>0</v>
      </c>
      <c r="R200" s="198">
        <f>Q200*H200</f>
        <v>0</v>
      </c>
      <c r="S200" s="198">
        <v>0</v>
      </c>
      <c r="T200" s="19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00" t="s">
        <v>510</v>
      </c>
      <c r="AT200" s="200" t="s">
        <v>181</v>
      </c>
      <c r="AU200" s="200" t="s">
        <v>87</v>
      </c>
      <c r="AY200" s="18" t="s">
        <v>179</v>
      </c>
      <c r="BE200" s="201">
        <f>IF(N200="základní",J200,0)</f>
        <v>0</v>
      </c>
      <c r="BF200" s="201">
        <f>IF(N200="snížená",J200,0)</f>
        <v>0</v>
      </c>
      <c r="BG200" s="201">
        <f>IF(N200="zákl. přenesená",J200,0)</f>
        <v>0</v>
      </c>
      <c r="BH200" s="201">
        <f>IF(N200="sníž. přenesená",J200,0)</f>
        <v>0</v>
      </c>
      <c r="BI200" s="201">
        <f>IF(N200="nulová",J200,0)</f>
        <v>0</v>
      </c>
      <c r="BJ200" s="18" t="s">
        <v>8</v>
      </c>
      <c r="BK200" s="201">
        <f>ROUND(I200*H200,0)</f>
        <v>0</v>
      </c>
      <c r="BL200" s="18" t="s">
        <v>510</v>
      </c>
      <c r="BM200" s="200" t="s">
        <v>563</v>
      </c>
    </row>
    <row r="201" s="2" customFormat="1" ht="16.5" customHeight="1">
      <c r="A201" s="37"/>
      <c r="B201" s="188"/>
      <c r="C201" s="189" t="s">
        <v>568</v>
      </c>
      <c r="D201" s="189" t="s">
        <v>181</v>
      </c>
      <c r="E201" s="190" t="s">
        <v>1377</v>
      </c>
      <c r="F201" s="191" t="s">
        <v>1378</v>
      </c>
      <c r="G201" s="192" t="s">
        <v>1186</v>
      </c>
      <c r="H201" s="193">
        <v>15</v>
      </c>
      <c r="I201" s="194"/>
      <c r="J201" s="195">
        <f>ROUND(I201*H201,0)</f>
        <v>0</v>
      </c>
      <c r="K201" s="191" t="s">
        <v>1</v>
      </c>
      <c r="L201" s="38"/>
      <c r="M201" s="196" t="s">
        <v>1</v>
      </c>
      <c r="N201" s="197" t="s">
        <v>44</v>
      </c>
      <c r="O201" s="76"/>
      <c r="P201" s="198">
        <f>O201*H201</f>
        <v>0</v>
      </c>
      <c r="Q201" s="198">
        <v>0</v>
      </c>
      <c r="R201" s="198">
        <f>Q201*H201</f>
        <v>0</v>
      </c>
      <c r="S201" s="198">
        <v>0</v>
      </c>
      <c r="T201" s="199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00" t="s">
        <v>510</v>
      </c>
      <c r="AT201" s="200" t="s">
        <v>181</v>
      </c>
      <c r="AU201" s="200" t="s">
        <v>87</v>
      </c>
      <c r="AY201" s="18" t="s">
        <v>179</v>
      </c>
      <c r="BE201" s="201">
        <f>IF(N201="základní",J201,0)</f>
        <v>0</v>
      </c>
      <c r="BF201" s="201">
        <f>IF(N201="snížená",J201,0)</f>
        <v>0</v>
      </c>
      <c r="BG201" s="201">
        <f>IF(N201="zákl. přenesená",J201,0)</f>
        <v>0</v>
      </c>
      <c r="BH201" s="201">
        <f>IF(N201="sníž. přenesená",J201,0)</f>
        <v>0</v>
      </c>
      <c r="BI201" s="201">
        <f>IF(N201="nulová",J201,0)</f>
        <v>0</v>
      </c>
      <c r="BJ201" s="18" t="s">
        <v>8</v>
      </c>
      <c r="BK201" s="201">
        <f>ROUND(I201*H201,0)</f>
        <v>0</v>
      </c>
      <c r="BL201" s="18" t="s">
        <v>510</v>
      </c>
      <c r="BM201" s="200" t="s">
        <v>568</v>
      </c>
    </row>
    <row r="202" s="2" customFormat="1" ht="16.5" customHeight="1">
      <c r="A202" s="37"/>
      <c r="B202" s="188"/>
      <c r="C202" s="189" t="s">
        <v>575</v>
      </c>
      <c r="D202" s="189" t="s">
        <v>181</v>
      </c>
      <c r="E202" s="190" t="s">
        <v>1379</v>
      </c>
      <c r="F202" s="191" t="s">
        <v>1380</v>
      </c>
      <c r="G202" s="192" t="s">
        <v>1186</v>
      </c>
      <c r="H202" s="193">
        <v>8</v>
      </c>
      <c r="I202" s="194"/>
      <c r="J202" s="195">
        <f>ROUND(I202*H202,0)</f>
        <v>0</v>
      </c>
      <c r="K202" s="191" t="s">
        <v>1</v>
      </c>
      <c r="L202" s="38"/>
      <c r="M202" s="196" t="s">
        <v>1</v>
      </c>
      <c r="N202" s="197" t="s">
        <v>44</v>
      </c>
      <c r="O202" s="76"/>
      <c r="P202" s="198">
        <f>O202*H202</f>
        <v>0</v>
      </c>
      <c r="Q202" s="198">
        <v>0</v>
      </c>
      <c r="R202" s="198">
        <f>Q202*H202</f>
        <v>0</v>
      </c>
      <c r="S202" s="198">
        <v>0</v>
      </c>
      <c r="T202" s="19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00" t="s">
        <v>510</v>
      </c>
      <c r="AT202" s="200" t="s">
        <v>181</v>
      </c>
      <c r="AU202" s="200" t="s">
        <v>87</v>
      </c>
      <c r="AY202" s="18" t="s">
        <v>179</v>
      </c>
      <c r="BE202" s="201">
        <f>IF(N202="základní",J202,0)</f>
        <v>0</v>
      </c>
      <c r="BF202" s="201">
        <f>IF(N202="snížená",J202,0)</f>
        <v>0</v>
      </c>
      <c r="BG202" s="201">
        <f>IF(N202="zákl. přenesená",J202,0)</f>
        <v>0</v>
      </c>
      <c r="BH202" s="201">
        <f>IF(N202="sníž. přenesená",J202,0)</f>
        <v>0</v>
      </c>
      <c r="BI202" s="201">
        <f>IF(N202="nulová",J202,0)</f>
        <v>0</v>
      </c>
      <c r="BJ202" s="18" t="s">
        <v>8</v>
      </c>
      <c r="BK202" s="201">
        <f>ROUND(I202*H202,0)</f>
        <v>0</v>
      </c>
      <c r="BL202" s="18" t="s">
        <v>510</v>
      </c>
      <c r="BM202" s="200" t="s">
        <v>575</v>
      </c>
    </row>
    <row r="203" s="2" customFormat="1" ht="16.5" customHeight="1">
      <c r="A203" s="37"/>
      <c r="B203" s="188"/>
      <c r="C203" s="189" t="s">
        <v>582</v>
      </c>
      <c r="D203" s="189" t="s">
        <v>181</v>
      </c>
      <c r="E203" s="190" t="s">
        <v>1381</v>
      </c>
      <c r="F203" s="191" t="s">
        <v>1382</v>
      </c>
      <c r="G203" s="192" t="s">
        <v>1186</v>
      </c>
      <c r="H203" s="193">
        <v>8</v>
      </c>
      <c r="I203" s="194"/>
      <c r="J203" s="195">
        <f>ROUND(I203*H203,0)</f>
        <v>0</v>
      </c>
      <c r="K203" s="191" t="s">
        <v>1</v>
      </c>
      <c r="L203" s="38"/>
      <c r="M203" s="196" t="s">
        <v>1</v>
      </c>
      <c r="N203" s="197" t="s">
        <v>44</v>
      </c>
      <c r="O203" s="76"/>
      <c r="P203" s="198">
        <f>O203*H203</f>
        <v>0</v>
      </c>
      <c r="Q203" s="198">
        <v>0</v>
      </c>
      <c r="R203" s="198">
        <f>Q203*H203</f>
        <v>0</v>
      </c>
      <c r="S203" s="198">
        <v>0</v>
      </c>
      <c r="T203" s="199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00" t="s">
        <v>510</v>
      </c>
      <c r="AT203" s="200" t="s">
        <v>181</v>
      </c>
      <c r="AU203" s="200" t="s">
        <v>87</v>
      </c>
      <c r="AY203" s="18" t="s">
        <v>179</v>
      </c>
      <c r="BE203" s="201">
        <f>IF(N203="základní",J203,0)</f>
        <v>0</v>
      </c>
      <c r="BF203" s="201">
        <f>IF(N203="snížená",J203,0)</f>
        <v>0</v>
      </c>
      <c r="BG203" s="201">
        <f>IF(N203="zákl. přenesená",J203,0)</f>
        <v>0</v>
      </c>
      <c r="BH203" s="201">
        <f>IF(N203="sníž. přenesená",J203,0)</f>
        <v>0</v>
      </c>
      <c r="BI203" s="201">
        <f>IF(N203="nulová",J203,0)</f>
        <v>0</v>
      </c>
      <c r="BJ203" s="18" t="s">
        <v>8</v>
      </c>
      <c r="BK203" s="201">
        <f>ROUND(I203*H203,0)</f>
        <v>0</v>
      </c>
      <c r="BL203" s="18" t="s">
        <v>510</v>
      </c>
      <c r="BM203" s="200" t="s">
        <v>582</v>
      </c>
    </row>
    <row r="204" s="2" customFormat="1" ht="16.5" customHeight="1">
      <c r="A204" s="37"/>
      <c r="B204" s="188"/>
      <c r="C204" s="189" t="s">
        <v>586</v>
      </c>
      <c r="D204" s="189" t="s">
        <v>181</v>
      </c>
      <c r="E204" s="190" t="s">
        <v>1383</v>
      </c>
      <c r="F204" s="191" t="s">
        <v>1384</v>
      </c>
      <c r="G204" s="192" t="s">
        <v>1186</v>
      </c>
      <c r="H204" s="193">
        <v>5</v>
      </c>
      <c r="I204" s="194"/>
      <c r="J204" s="195">
        <f>ROUND(I204*H204,0)</f>
        <v>0</v>
      </c>
      <c r="K204" s="191" t="s">
        <v>1</v>
      </c>
      <c r="L204" s="38"/>
      <c r="M204" s="196" t="s">
        <v>1</v>
      </c>
      <c r="N204" s="197" t="s">
        <v>44</v>
      </c>
      <c r="O204" s="76"/>
      <c r="P204" s="198">
        <f>O204*H204</f>
        <v>0</v>
      </c>
      <c r="Q204" s="198">
        <v>0</v>
      </c>
      <c r="R204" s="198">
        <f>Q204*H204</f>
        <v>0</v>
      </c>
      <c r="S204" s="198">
        <v>0</v>
      </c>
      <c r="T204" s="199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00" t="s">
        <v>510</v>
      </c>
      <c r="AT204" s="200" t="s">
        <v>181</v>
      </c>
      <c r="AU204" s="200" t="s">
        <v>87</v>
      </c>
      <c r="AY204" s="18" t="s">
        <v>179</v>
      </c>
      <c r="BE204" s="201">
        <f>IF(N204="základní",J204,0)</f>
        <v>0</v>
      </c>
      <c r="BF204" s="201">
        <f>IF(N204="snížená",J204,0)</f>
        <v>0</v>
      </c>
      <c r="BG204" s="201">
        <f>IF(N204="zákl. přenesená",J204,0)</f>
        <v>0</v>
      </c>
      <c r="BH204" s="201">
        <f>IF(N204="sníž. přenesená",J204,0)</f>
        <v>0</v>
      </c>
      <c r="BI204" s="201">
        <f>IF(N204="nulová",J204,0)</f>
        <v>0</v>
      </c>
      <c r="BJ204" s="18" t="s">
        <v>8</v>
      </c>
      <c r="BK204" s="201">
        <f>ROUND(I204*H204,0)</f>
        <v>0</v>
      </c>
      <c r="BL204" s="18" t="s">
        <v>510</v>
      </c>
      <c r="BM204" s="200" t="s">
        <v>586</v>
      </c>
    </row>
    <row r="205" s="12" customFormat="1" ht="22.8" customHeight="1">
      <c r="A205" s="12"/>
      <c r="B205" s="175"/>
      <c r="C205" s="12"/>
      <c r="D205" s="176" t="s">
        <v>78</v>
      </c>
      <c r="E205" s="186" t="s">
        <v>1385</v>
      </c>
      <c r="F205" s="186" t="s">
        <v>1386</v>
      </c>
      <c r="G205" s="12"/>
      <c r="H205" s="12"/>
      <c r="I205" s="178"/>
      <c r="J205" s="187">
        <f>BK205</f>
        <v>0</v>
      </c>
      <c r="K205" s="12"/>
      <c r="L205" s="175"/>
      <c r="M205" s="180"/>
      <c r="N205" s="181"/>
      <c r="O205" s="181"/>
      <c r="P205" s="182">
        <f>SUM(P206:P209)</f>
        <v>0</v>
      </c>
      <c r="Q205" s="181"/>
      <c r="R205" s="182">
        <f>SUM(R206:R209)</f>
        <v>0</v>
      </c>
      <c r="S205" s="181"/>
      <c r="T205" s="183">
        <f>SUM(T206:T209)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176" t="s">
        <v>90</v>
      </c>
      <c r="AT205" s="184" t="s">
        <v>78</v>
      </c>
      <c r="AU205" s="184" t="s">
        <v>8</v>
      </c>
      <c r="AY205" s="176" t="s">
        <v>179</v>
      </c>
      <c r="BK205" s="185">
        <f>SUM(BK206:BK209)</f>
        <v>0</v>
      </c>
    </row>
    <row r="206" s="2" customFormat="1" ht="16.5" customHeight="1">
      <c r="A206" s="37"/>
      <c r="B206" s="188"/>
      <c r="C206" s="227" t="s">
        <v>592</v>
      </c>
      <c r="D206" s="227" t="s">
        <v>246</v>
      </c>
      <c r="E206" s="228" t="s">
        <v>1387</v>
      </c>
      <c r="F206" s="229" t="s">
        <v>1388</v>
      </c>
      <c r="G206" s="230" t="s">
        <v>523</v>
      </c>
      <c r="H206" s="231">
        <v>1</v>
      </c>
      <c r="I206" s="232"/>
      <c r="J206" s="233">
        <f>ROUND(I206*H206,0)</f>
        <v>0</v>
      </c>
      <c r="K206" s="229" t="s">
        <v>1</v>
      </c>
      <c r="L206" s="234"/>
      <c r="M206" s="235" t="s">
        <v>1</v>
      </c>
      <c r="N206" s="236" t="s">
        <v>44</v>
      </c>
      <c r="O206" s="76"/>
      <c r="P206" s="198">
        <f>O206*H206</f>
        <v>0</v>
      </c>
      <c r="Q206" s="198">
        <v>0</v>
      </c>
      <c r="R206" s="198">
        <f>Q206*H206</f>
        <v>0</v>
      </c>
      <c r="S206" s="198">
        <v>0</v>
      </c>
      <c r="T206" s="19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00" t="s">
        <v>1237</v>
      </c>
      <c r="AT206" s="200" t="s">
        <v>246</v>
      </c>
      <c r="AU206" s="200" t="s">
        <v>87</v>
      </c>
      <c r="AY206" s="18" t="s">
        <v>179</v>
      </c>
      <c r="BE206" s="201">
        <f>IF(N206="základní",J206,0)</f>
        <v>0</v>
      </c>
      <c r="BF206" s="201">
        <f>IF(N206="snížená",J206,0)</f>
        <v>0</v>
      </c>
      <c r="BG206" s="201">
        <f>IF(N206="zákl. přenesená",J206,0)</f>
        <v>0</v>
      </c>
      <c r="BH206" s="201">
        <f>IF(N206="sníž. přenesená",J206,0)</f>
        <v>0</v>
      </c>
      <c r="BI206" s="201">
        <f>IF(N206="nulová",J206,0)</f>
        <v>0</v>
      </c>
      <c r="BJ206" s="18" t="s">
        <v>8</v>
      </c>
      <c r="BK206" s="201">
        <f>ROUND(I206*H206,0)</f>
        <v>0</v>
      </c>
      <c r="BL206" s="18" t="s">
        <v>510</v>
      </c>
      <c r="BM206" s="200" t="s">
        <v>1389</v>
      </c>
    </row>
    <row r="207" s="2" customFormat="1" ht="16.5" customHeight="1">
      <c r="A207" s="37"/>
      <c r="B207" s="188"/>
      <c r="C207" s="227" t="s">
        <v>597</v>
      </c>
      <c r="D207" s="227" t="s">
        <v>246</v>
      </c>
      <c r="E207" s="228" t="s">
        <v>1390</v>
      </c>
      <c r="F207" s="229" t="s">
        <v>1391</v>
      </c>
      <c r="G207" s="230" t="s">
        <v>523</v>
      </c>
      <c r="H207" s="231">
        <v>1</v>
      </c>
      <c r="I207" s="232"/>
      <c r="J207" s="233">
        <f>ROUND(I207*H207,0)</f>
        <v>0</v>
      </c>
      <c r="K207" s="229" t="s">
        <v>1</v>
      </c>
      <c r="L207" s="234"/>
      <c r="M207" s="235" t="s">
        <v>1</v>
      </c>
      <c r="N207" s="236" t="s">
        <v>44</v>
      </c>
      <c r="O207" s="76"/>
      <c r="P207" s="198">
        <f>O207*H207</f>
        <v>0</v>
      </c>
      <c r="Q207" s="198">
        <v>0</v>
      </c>
      <c r="R207" s="198">
        <f>Q207*H207</f>
        <v>0</v>
      </c>
      <c r="S207" s="198">
        <v>0</v>
      </c>
      <c r="T207" s="199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00" t="s">
        <v>1237</v>
      </c>
      <c r="AT207" s="200" t="s">
        <v>246</v>
      </c>
      <c r="AU207" s="200" t="s">
        <v>87</v>
      </c>
      <c r="AY207" s="18" t="s">
        <v>179</v>
      </c>
      <c r="BE207" s="201">
        <f>IF(N207="základní",J207,0)</f>
        <v>0</v>
      </c>
      <c r="BF207" s="201">
        <f>IF(N207="snížená",J207,0)</f>
        <v>0</v>
      </c>
      <c r="BG207" s="201">
        <f>IF(N207="zákl. přenesená",J207,0)</f>
        <v>0</v>
      </c>
      <c r="BH207" s="201">
        <f>IF(N207="sníž. přenesená",J207,0)</f>
        <v>0</v>
      </c>
      <c r="BI207" s="201">
        <f>IF(N207="nulová",J207,0)</f>
        <v>0</v>
      </c>
      <c r="BJ207" s="18" t="s">
        <v>8</v>
      </c>
      <c r="BK207" s="201">
        <f>ROUND(I207*H207,0)</f>
        <v>0</v>
      </c>
      <c r="BL207" s="18" t="s">
        <v>510</v>
      </c>
      <c r="BM207" s="200" t="s">
        <v>1392</v>
      </c>
    </row>
    <row r="208" s="2" customFormat="1" ht="16.5" customHeight="1">
      <c r="A208" s="37"/>
      <c r="B208" s="188"/>
      <c r="C208" s="227" t="s">
        <v>125</v>
      </c>
      <c r="D208" s="227" t="s">
        <v>246</v>
      </c>
      <c r="E208" s="228" t="s">
        <v>1393</v>
      </c>
      <c r="F208" s="229" t="s">
        <v>1394</v>
      </c>
      <c r="G208" s="230" t="s">
        <v>523</v>
      </c>
      <c r="H208" s="231">
        <v>1</v>
      </c>
      <c r="I208" s="232"/>
      <c r="J208" s="233">
        <f>ROUND(I208*H208,0)</f>
        <v>0</v>
      </c>
      <c r="K208" s="229" t="s">
        <v>1</v>
      </c>
      <c r="L208" s="234"/>
      <c r="M208" s="235" t="s">
        <v>1</v>
      </c>
      <c r="N208" s="236" t="s">
        <v>44</v>
      </c>
      <c r="O208" s="76"/>
      <c r="P208" s="198">
        <f>O208*H208</f>
        <v>0</v>
      </c>
      <c r="Q208" s="198">
        <v>0</v>
      </c>
      <c r="R208" s="198">
        <f>Q208*H208</f>
        <v>0</v>
      </c>
      <c r="S208" s="198">
        <v>0</v>
      </c>
      <c r="T208" s="199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00" t="s">
        <v>1237</v>
      </c>
      <c r="AT208" s="200" t="s">
        <v>246</v>
      </c>
      <c r="AU208" s="200" t="s">
        <v>87</v>
      </c>
      <c r="AY208" s="18" t="s">
        <v>179</v>
      </c>
      <c r="BE208" s="201">
        <f>IF(N208="základní",J208,0)</f>
        <v>0</v>
      </c>
      <c r="BF208" s="201">
        <f>IF(N208="snížená",J208,0)</f>
        <v>0</v>
      </c>
      <c r="BG208" s="201">
        <f>IF(N208="zákl. přenesená",J208,0)</f>
        <v>0</v>
      </c>
      <c r="BH208" s="201">
        <f>IF(N208="sníž. přenesená",J208,0)</f>
        <v>0</v>
      </c>
      <c r="BI208" s="201">
        <f>IF(N208="nulová",J208,0)</f>
        <v>0</v>
      </c>
      <c r="BJ208" s="18" t="s">
        <v>8</v>
      </c>
      <c r="BK208" s="201">
        <f>ROUND(I208*H208,0)</f>
        <v>0</v>
      </c>
      <c r="BL208" s="18" t="s">
        <v>510</v>
      </c>
      <c r="BM208" s="200" t="s">
        <v>1395</v>
      </c>
    </row>
    <row r="209" s="2" customFormat="1" ht="16.5" customHeight="1">
      <c r="A209" s="37"/>
      <c r="B209" s="188"/>
      <c r="C209" s="227" t="s">
        <v>605</v>
      </c>
      <c r="D209" s="227" t="s">
        <v>246</v>
      </c>
      <c r="E209" s="228" t="s">
        <v>1396</v>
      </c>
      <c r="F209" s="229" t="s">
        <v>1397</v>
      </c>
      <c r="G209" s="230" t="s">
        <v>523</v>
      </c>
      <c r="H209" s="231">
        <v>1</v>
      </c>
      <c r="I209" s="232"/>
      <c r="J209" s="233">
        <f>ROUND(I209*H209,0)</f>
        <v>0</v>
      </c>
      <c r="K209" s="229" t="s">
        <v>1</v>
      </c>
      <c r="L209" s="234"/>
      <c r="M209" s="242" t="s">
        <v>1</v>
      </c>
      <c r="N209" s="243" t="s">
        <v>44</v>
      </c>
      <c r="O209" s="239"/>
      <c r="P209" s="240">
        <f>O209*H209</f>
        <v>0</v>
      </c>
      <c r="Q209" s="240">
        <v>0</v>
      </c>
      <c r="R209" s="240">
        <f>Q209*H209</f>
        <v>0</v>
      </c>
      <c r="S209" s="240">
        <v>0</v>
      </c>
      <c r="T209" s="241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00" t="s">
        <v>1237</v>
      </c>
      <c r="AT209" s="200" t="s">
        <v>246</v>
      </c>
      <c r="AU209" s="200" t="s">
        <v>87</v>
      </c>
      <c r="AY209" s="18" t="s">
        <v>179</v>
      </c>
      <c r="BE209" s="201">
        <f>IF(N209="základní",J209,0)</f>
        <v>0</v>
      </c>
      <c r="BF209" s="201">
        <f>IF(N209="snížená",J209,0)</f>
        <v>0</v>
      </c>
      <c r="BG209" s="201">
        <f>IF(N209="zákl. přenesená",J209,0)</f>
        <v>0</v>
      </c>
      <c r="BH209" s="201">
        <f>IF(N209="sníž. přenesená",J209,0)</f>
        <v>0</v>
      </c>
      <c r="BI209" s="201">
        <f>IF(N209="nulová",J209,0)</f>
        <v>0</v>
      </c>
      <c r="BJ209" s="18" t="s">
        <v>8</v>
      </c>
      <c r="BK209" s="201">
        <f>ROUND(I209*H209,0)</f>
        <v>0</v>
      </c>
      <c r="BL209" s="18" t="s">
        <v>510</v>
      </c>
      <c r="BM209" s="200" t="s">
        <v>1398</v>
      </c>
    </row>
    <row r="210" s="2" customFormat="1" ht="6.96" customHeight="1">
      <c r="A210" s="37"/>
      <c r="B210" s="59"/>
      <c r="C210" s="60"/>
      <c r="D210" s="60"/>
      <c r="E210" s="60"/>
      <c r="F210" s="60"/>
      <c r="G210" s="60"/>
      <c r="H210" s="60"/>
      <c r="I210" s="148"/>
      <c r="J210" s="60"/>
      <c r="K210" s="60"/>
      <c r="L210" s="38"/>
      <c r="M210" s="37"/>
      <c r="O210" s="37"/>
      <c r="P210" s="37"/>
      <c r="Q210" s="37"/>
      <c r="R210" s="37"/>
      <c r="S210" s="37"/>
      <c r="T210" s="37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</row>
  </sheetData>
  <autoFilter ref="C121:K209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19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19"/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121"/>
      <c r="J3" s="20"/>
      <c r="K3" s="20"/>
      <c r="L3" s="21"/>
      <c r="AT3" s="18" t="s">
        <v>87</v>
      </c>
    </row>
    <row r="4" s="1" customFormat="1" ht="24.96" customHeight="1">
      <c r="B4" s="21"/>
      <c r="D4" s="22" t="s">
        <v>102</v>
      </c>
      <c r="I4" s="119"/>
      <c r="L4" s="21"/>
      <c r="M4" s="122" t="s">
        <v>11</v>
      </c>
      <c r="AT4" s="18" t="s">
        <v>3</v>
      </c>
    </row>
    <row r="5" s="1" customFormat="1" ht="6.96" customHeight="1">
      <c r="B5" s="21"/>
      <c r="I5" s="119"/>
      <c r="L5" s="21"/>
    </row>
    <row r="6" s="1" customFormat="1" ht="12" customHeight="1">
      <c r="B6" s="21"/>
      <c r="D6" s="31" t="s">
        <v>17</v>
      </c>
      <c r="I6" s="119"/>
      <c r="L6" s="21"/>
    </row>
    <row r="7" s="1" customFormat="1" ht="16.5" customHeight="1">
      <c r="B7" s="21"/>
      <c r="E7" s="123" t="str">
        <f>'Rekapitulace stavby'!K6</f>
        <v>Vestavba učeben do půdního prostoru ZŠ Podharť</v>
      </c>
      <c r="F7" s="31"/>
      <c r="G7" s="31"/>
      <c r="H7" s="31"/>
      <c r="I7" s="119"/>
      <c r="L7" s="21"/>
    </row>
    <row r="8" s="2" customFormat="1" ht="12" customHeight="1">
      <c r="A8" s="37"/>
      <c r="B8" s="38"/>
      <c r="C8" s="37"/>
      <c r="D8" s="31" t="s">
        <v>115</v>
      </c>
      <c r="E8" s="37"/>
      <c r="F8" s="37"/>
      <c r="G8" s="37"/>
      <c r="H8" s="37"/>
      <c r="I8" s="124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1399</v>
      </c>
      <c r="F9" s="37"/>
      <c r="G9" s="37"/>
      <c r="H9" s="37"/>
      <c r="I9" s="124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124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1</v>
      </c>
      <c r="G11" s="37"/>
      <c r="H11" s="37"/>
      <c r="I11" s="125" t="s">
        <v>20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21</v>
      </c>
      <c r="E12" s="37"/>
      <c r="F12" s="26" t="s">
        <v>22</v>
      </c>
      <c r="G12" s="37"/>
      <c r="H12" s="37"/>
      <c r="I12" s="125" t="s">
        <v>23</v>
      </c>
      <c r="J12" s="68" t="str">
        <f>'Rekapitulace stavby'!AN8</f>
        <v>23. 1. 2020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124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27</v>
      </c>
      <c r="E14" s="37"/>
      <c r="F14" s="37"/>
      <c r="G14" s="37"/>
      <c r="H14" s="37"/>
      <c r="I14" s="125" t="s">
        <v>28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29</v>
      </c>
      <c r="F15" s="37"/>
      <c r="G15" s="37"/>
      <c r="H15" s="37"/>
      <c r="I15" s="125" t="s">
        <v>30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124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31</v>
      </c>
      <c r="E17" s="37"/>
      <c r="F17" s="37"/>
      <c r="G17" s="37"/>
      <c r="H17" s="37"/>
      <c r="I17" s="125" t="s">
        <v>28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125" t="s">
        <v>30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124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33</v>
      </c>
      <c r="E20" s="37"/>
      <c r="F20" s="37"/>
      <c r="G20" s="37"/>
      <c r="H20" s="37"/>
      <c r="I20" s="125" t="s">
        <v>28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34</v>
      </c>
      <c r="F21" s="37"/>
      <c r="G21" s="37"/>
      <c r="H21" s="37"/>
      <c r="I21" s="125" t="s">
        <v>30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124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36</v>
      </c>
      <c r="E23" s="37"/>
      <c r="F23" s="37"/>
      <c r="G23" s="37"/>
      <c r="H23" s="37"/>
      <c r="I23" s="125" t="s">
        <v>28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37</v>
      </c>
      <c r="F24" s="37"/>
      <c r="G24" s="37"/>
      <c r="H24" s="37"/>
      <c r="I24" s="125" t="s">
        <v>30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124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38</v>
      </c>
      <c r="E26" s="37"/>
      <c r="F26" s="37"/>
      <c r="G26" s="37"/>
      <c r="H26" s="37"/>
      <c r="I26" s="124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6"/>
      <c r="B27" s="127"/>
      <c r="C27" s="126"/>
      <c r="D27" s="126"/>
      <c r="E27" s="35" t="s">
        <v>1</v>
      </c>
      <c r="F27" s="35"/>
      <c r="G27" s="35"/>
      <c r="H27" s="35"/>
      <c r="I27" s="128"/>
      <c r="J27" s="126"/>
      <c r="K27" s="126"/>
      <c r="L27" s="129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124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130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31" t="s">
        <v>39</v>
      </c>
      <c r="E30" s="37"/>
      <c r="F30" s="37"/>
      <c r="G30" s="37"/>
      <c r="H30" s="37"/>
      <c r="I30" s="124"/>
      <c r="J30" s="95">
        <f>ROUND(J126, 0)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130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41</v>
      </c>
      <c r="G32" s="37"/>
      <c r="H32" s="37"/>
      <c r="I32" s="132" t="s">
        <v>40</v>
      </c>
      <c r="J32" s="42" t="s">
        <v>42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33" t="s">
        <v>43</v>
      </c>
      <c r="E33" s="31" t="s">
        <v>44</v>
      </c>
      <c r="F33" s="134">
        <f>ROUND((SUM(BE126:BE145)),  0)</f>
        <v>0</v>
      </c>
      <c r="G33" s="37"/>
      <c r="H33" s="37"/>
      <c r="I33" s="135">
        <v>0.20999999999999999</v>
      </c>
      <c r="J33" s="134">
        <f>ROUND(((SUM(BE126:BE145))*I33),  0)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45</v>
      </c>
      <c r="F34" s="134">
        <f>ROUND((SUM(BF126:BF145)),  0)</f>
        <v>0</v>
      </c>
      <c r="G34" s="37"/>
      <c r="H34" s="37"/>
      <c r="I34" s="135">
        <v>0.14999999999999999</v>
      </c>
      <c r="J34" s="134">
        <f>ROUND(((SUM(BF126:BF145))*I34),  0)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46</v>
      </c>
      <c r="F35" s="134">
        <f>ROUND((SUM(BG126:BG145)),  0)</f>
        <v>0</v>
      </c>
      <c r="G35" s="37"/>
      <c r="H35" s="37"/>
      <c r="I35" s="135">
        <v>0.20999999999999999</v>
      </c>
      <c r="J35" s="134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47</v>
      </c>
      <c r="F36" s="134">
        <f>ROUND((SUM(BH126:BH145)),  0)</f>
        <v>0</v>
      </c>
      <c r="G36" s="37"/>
      <c r="H36" s="37"/>
      <c r="I36" s="135">
        <v>0.14999999999999999</v>
      </c>
      <c r="J36" s="134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48</v>
      </c>
      <c r="F37" s="134">
        <f>ROUND((SUM(BI126:BI145)),  0)</f>
        <v>0</v>
      </c>
      <c r="G37" s="37"/>
      <c r="H37" s="37"/>
      <c r="I37" s="135">
        <v>0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124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36"/>
      <c r="D39" s="137" t="s">
        <v>49</v>
      </c>
      <c r="E39" s="80"/>
      <c r="F39" s="80"/>
      <c r="G39" s="138" t="s">
        <v>50</v>
      </c>
      <c r="H39" s="139" t="s">
        <v>51</v>
      </c>
      <c r="I39" s="140"/>
      <c r="J39" s="141">
        <f>SUM(J30:J37)</f>
        <v>0</v>
      </c>
      <c r="K39" s="142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124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I41" s="119"/>
      <c r="L41" s="21"/>
    </row>
    <row r="42" s="1" customFormat="1" ht="14.4" customHeight="1">
      <c r="B42" s="21"/>
      <c r="I42" s="119"/>
      <c r="L42" s="21"/>
    </row>
    <row r="43" s="1" customFormat="1" ht="14.4" customHeight="1">
      <c r="B43" s="21"/>
      <c r="I43" s="119"/>
      <c r="L43" s="21"/>
    </row>
    <row r="44" s="1" customFormat="1" ht="14.4" customHeight="1">
      <c r="B44" s="21"/>
      <c r="I44" s="119"/>
      <c r="L44" s="21"/>
    </row>
    <row r="45" s="1" customFormat="1" ht="14.4" customHeight="1">
      <c r="B45" s="21"/>
      <c r="I45" s="119"/>
      <c r="L45" s="21"/>
    </row>
    <row r="46" s="1" customFormat="1" ht="14.4" customHeight="1">
      <c r="B46" s="21"/>
      <c r="I46" s="119"/>
      <c r="L46" s="21"/>
    </row>
    <row r="47" s="1" customFormat="1" ht="14.4" customHeight="1">
      <c r="B47" s="21"/>
      <c r="I47" s="119"/>
      <c r="L47" s="21"/>
    </row>
    <row r="48" s="1" customFormat="1" ht="14.4" customHeight="1">
      <c r="B48" s="21"/>
      <c r="I48" s="119"/>
      <c r="L48" s="21"/>
    </row>
    <row r="49" s="1" customFormat="1" ht="14.4" customHeight="1">
      <c r="B49" s="21"/>
      <c r="I49" s="119"/>
      <c r="L49" s="21"/>
    </row>
    <row r="50" s="2" customFormat="1" ht="14.4" customHeight="1">
      <c r="B50" s="54"/>
      <c r="D50" s="55" t="s">
        <v>52</v>
      </c>
      <c r="E50" s="56"/>
      <c r="F50" s="56"/>
      <c r="G50" s="55" t="s">
        <v>53</v>
      </c>
      <c r="H50" s="56"/>
      <c r="I50" s="143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54</v>
      </c>
      <c r="E61" s="40"/>
      <c r="F61" s="144" t="s">
        <v>55</v>
      </c>
      <c r="G61" s="57" t="s">
        <v>54</v>
      </c>
      <c r="H61" s="40"/>
      <c r="I61" s="145"/>
      <c r="J61" s="146" t="s">
        <v>55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56</v>
      </c>
      <c r="E65" s="58"/>
      <c r="F65" s="58"/>
      <c r="G65" s="55" t="s">
        <v>57</v>
      </c>
      <c r="H65" s="58"/>
      <c r="I65" s="147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54</v>
      </c>
      <c r="E76" s="40"/>
      <c r="F76" s="144" t="s">
        <v>55</v>
      </c>
      <c r="G76" s="57" t="s">
        <v>54</v>
      </c>
      <c r="H76" s="40"/>
      <c r="I76" s="145"/>
      <c r="J76" s="146" t="s">
        <v>55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148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149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132</v>
      </c>
      <c r="D82" s="37"/>
      <c r="E82" s="37"/>
      <c r="F82" s="37"/>
      <c r="G82" s="37"/>
      <c r="H82" s="37"/>
      <c r="I82" s="124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124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124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3" t="str">
        <f>E7</f>
        <v>Vestavba učeben do půdního prostoru ZŠ Podharť</v>
      </c>
      <c r="F85" s="31"/>
      <c r="G85" s="31"/>
      <c r="H85" s="31"/>
      <c r="I85" s="124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115</v>
      </c>
      <c r="D86" s="37"/>
      <c r="E86" s="37"/>
      <c r="F86" s="37"/>
      <c r="G86" s="37"/>
      <c r="H86" s="37"/>
      <c r="I86" s="124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4 - Ostatní a vedlejší náklady</v>
      </c>
      <c r="F87" s="37"/>
      <c r="G87" s="37"/>
      <c r="H87" s="37"/>
      <c r="I87" s="124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124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7"/>
      <c r="E89" s="37"/>
      <c r="F89" s="26" t="str">
        <f>F12</f>
        <v>Dvůr Králové n. L.</v>
      </c>
      <c r="G89" s="37"/>
      <c r="H89" s="37"/>
      <c r="I89" s="125" t="s">
        <v>23</v>
      </c>
      <c r="J89" s="68" t="str">
        <f>IF(J12="","",J12)</f>
        <v>23. 1. 2020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124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3.05" customHeight="1">
      <c r="A91" s="37"/>
      <c r="B91" s="38"/>
      <c r="C91" s="31" t="s">
        <v>27</v>
      </c>
      <c r="D91" s="37"/>
      <c r="E91" s="37"/>
      <c r="F91" s="26" t="str">
        <f>E15</f>
        <v>Město Dvůr Králové n. L., Nám. TGM 38</v>
      </c>
      <c r="G91" s="37"/>
      <c r="H91" s="37"/>
      <c r="I91" s="125" t="s">
        <v>33</v>
      </c>
      <c r="J91" s="35" t="str">
        <f>E21</f>
        <v>Projektis spol. s r.o., Legionářská 561/2, D.K.n.L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31</v>
      </c>
      <c r="D92" s="37"/>
      <c r="E92" s="37"/>
      <c r="F92" s="26" t="str">
        <f>IF(E18="","",E18)</f>
        <v>Vyplň údaj</v>
      </c>
      <c r="G92" s="37"/>
      <c r="H92" s="37"/>
      <c r="I92" s="125" t="s">
        <v>36</v>
      </c>
      <c r="J92" s="35" t="str">
        <f>E24</f>
        <v>ing. V. Švehla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124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50" t="s">
        <v>133</v>
      </c>
      <c r="D94" s="136"/>
      <c r="E94" s="136"/>
      <c r="F94" s="136"/>
      <c r="G94" s="136"/>
      <c r="H94" s="136"/>
      <c r="I94" s="151"/>
      <c r="J94" s="152" t="s">
        <v>134</v>
      </c>
      <c r="K94" s="136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124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53" t="s">
        <v>135</v>
      </c>
      <c r="D96" s="37"/>
      <c r="E96" s="37"/>
      <c r="F96" s="37"/>
      <c r="G96" s="37"/>
      <c r="H96" s="37"/>
      <c r="I96" s="124"/>
      <c r="J96" s="95">
        <f>J126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136</v>
      </c>
    </row>
    <row r="97" s="9" customFormat="1" ht="24.96" customHeight="1">
      <c r="A97" s="9"/>
      <c r="B97" s="154"/>
      <c r="C97" s="9"/>
      <c r="D97" s="155" t="s">
        <v>1400</v>
      </c>
      <c r="E97" s="156"/>
      <c r="F97" s="156"/>
      <c r="G97" s="156"/>
      <c r="H97" s="156"/>
      <c r="I97" s="157"/>
      <c r="J97" s="158">
        <f>J127</f>
        <v>0</v>
      </c>
      <c r="K97" s="9"/>
      <c r="L97" s="15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9"/>
      <c r="C98" s="10"/>
      <c r="D98" s="160" t="s">
        <v>1401</v>
      </c>
      <c r="E98" s="161"/>
      <c r="F98" s="161"/>
      <c r="G98" s="161"/>
      <c r="H98" s="161"/>
      <c r="I98" s="162"/>
      <c r="J98" s="163">
        <f>J128</f>
        <v>0</v>
      </c>
      <c r="K98" s="10"/>
      <c r="L98" s="15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9"/>
      <c r="C99" s="10"/>
      <c r="D99" s="160" t="s">
        <v>1402</v>
      </c>
      <c r="E99" s="161"/>
      <c r="F99" s="161"/>
      <c r="G99" s="161"/>
      <c r="H99" s="161"/>
      <c r="I99" s="162"/>
      <c r="J99" s="163">
        <f>J130</f>
        <v>0</v>
      </c>
      <c r="K99" s="10"/>
      <c r="L99" s="15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9"/>
      <c r="C100" s="10"/>
      <c r="D100" s="160" t="s">
        <v>1403</v>
      </c>
      <c r="E100" s="161"/>
      <c r="F100" s="161"/>
      <c r="G100" s="161"/>
      <c r="H100" s="161"/>
      <c r="I100" s="162"/>
      <c r="J100" s="163">
        <f>J132</f>
        <v>0</v>
      </c>
      <c r="K100" s="10"/>
      <c r="L100" s="15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9"/>
      <c r="C101" s="10"/>
      <c r="D101" s="160" t="s">
        <v>1404</v>
      </c>
      <c r="E101" s="161"/>
      <c r="F101" s="161"/>
      <c r="G101" s="161"/>
      <c r="H101" s="161"/>
      <c r="I101" s="162"/>
      <c r="J101" s="163">
        <f>J134</f>
        <v>0</v>
      </c>
      <c r="K101" s="10"/>
      <c r="L101" s="15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9"/>
      <c r="C102" s="10"/>
      <c r="D102" s="160" t="s">
        <v>1405</v>
      </c>
      <c r="E102" s="161"/>
      <c r="F102" s="161"/>
      <c r="G102" s="161"/>
      <c r="H102" s="161"/>
      <c r="I102" s="162"/>
      <c r="J102" s="163">
        <f>J136</f>
        <v>0</v>
      </c>
      <c r="K102" s="10"/>
      <c r="L102" s="15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9"/>
      <c r="C103" s="10"/>
      <c r="D103" s="160" t="s">
        <v>1406</v>
      </c>
      <c r="E103" s="161"/>
      <c r="F103" s="161"/>
      <c r="G103" s="161"/>
      <c r="H103" s="161"/>
      <c r="I103" s="162"/>
      <c r="J103" s="163">
        <f>J138</f>
        <v>0</v>
      </c>
      <c r="K103" s="10"/>
      <c r="L103" s="15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9"/>
      <c r="C104" s="10"/>
      <c r="D104" s="160" t="s">
        <v>1407</v>
      </c>
      <c r="E104" s="161"/>
      <c r="F104" s="161"/>
      <c r="G104" s="161"/>
      <c r="H104" s="161"/>
      <c r="I104" s="162"/>
      <c r="J104" s="163">
        <f>J140</f>
        <v>0</v>
      </c>
      <c r="K104" s="10"/>
      <c r="L104" s="15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9"/>
      <c r="C105" s="10"/>
      <c r="D105" s="160" t="s">
        <v>1408</v>
      </c>
      <c r="E105" s="161"/>
      <c r="F105" s="161"/>
      <c r="G105" s="161"/>
      <c r="H105" s="161"/>
      <c r="I105" s="162"/>
      <c r="J105" s="163">
        <f>J142</f>
        <v>0</v>
      </c>
      <c r="K105" s="10"/>
      <c r="L105" s="15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9"/>
      <c r="C106" s="10"/>
      <c r="D106" s="160" t="s">
        <v>1409</v>
      </c>
      <c r="E106" s="161"/>
      <c r="F106" s="161"/>
      <c r="G106" s="161"/>
      <c r="H106" s="161"/>
      <c r="I106" s="162"/>
      <c r="J106" s="163">
        <f>J144</f>
        <v>0</v>
      </c>
      <c r="K106" s="10"/>
      <c r="L106" s="15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7"/>
      <c r="D107" s="37"/>
      <c r="E107" s="37"/>
      <c r="F107" s="37"/>
      <c r="G107" s="37"/>
      <c r="H107" s="37"/>
      <c r="I107" s="124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59"/>
      <c r="C108" s="60"/>
      <c r="D108" s="60"/>
      <c r="E108" s="60"/>
      <c r="F108" s="60"/>
      <c r="G108" s="60"/>
      <c r="H108" s="60"/>
      <c r="I108" s="148"/>
      <c r="J108" s="60"/>
      <c r="K108" s="60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1"/>
      <c r="C112" s="62"/>
      <c r="D112" s="62"/>
      <c r="E112" s="62"/>
      <c r="F112" s="62"/>
      <c r="G112" s="62"/>
      <c r="H112" s="62"/>
      <c r="I112" s="149"/>
      <c r="J112" s="62"/>
      <c r="K112" s="62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164</v>
      </c>
      <c r="D113" s="37"/>
      <c r="E113" s="37"/>
      <c r="F113" s="37"/>
      <c r="G113" s="37"/>
      <c r="H113" s="37"/>
      <c r="I113" s="124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124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17</v>
      </c>
      <c r="D115" s="37"/>
      <c r="E115" s="37"/>
      <c r="F115" s="37"/>
      <c r="G115" s="37"/>
      <c r="H115" s="37"/>
      <c r="I115" s="124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7"/>
      <c r="D116" s="37"/>
      <c r="E116" s="123" t="str">
        <f>E7</f>
        <v>Vestavba učeben do půdního prostoru ZŠ Podharť</v>
      </c>
      <c r="F116" s="31"/>
      <c r="G116" s="31"/>
      <c r="H116" s="31"/>
      <c r="I116" s="124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115</v>
      </c>
      <c r="D117" s="37"/>
      <c r="E117" s="37"/>
      <c r="F117" s="37"/>
      <c r="G117" s="37"/>
      <c r="H117" s="37"/>
      <c r="I117" s="124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7"/>
      <c r="D118" s="37"/>
      <c r="E118" s="66" t="str">
        <f>E9</f>
        <v>4 - Ostatní a vedlejší náklady</v>
      </c>
      <c r="F118" s="37"/>
      <c r="G118" s="37"/>
      <c r="H118" s="37"/>
      <c r="I118" s="124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7"/>
      <c r="D119" s="37"/>
      <c r="E119" s="37"/>
      <c r="F119" s="37"/>
      <c r="G119" s="37"/>
      <c r="H119" s="37"/>
      <c r="I119" s="124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21</v>
      </c>
      <c r="D120" s="37"/>
      <c r="E120" s="37"/>
      <c r="F120" s="26" t="str">
        <f>F12</f>
        <v>Dvůr Králové n. L.</v>
      </c>
      <c r="G120" s="37"/>
      <c r="H120" s="37"/>
      <c r="I120" s="125" t="s">
        <v>23</v>
      </c>
      <c r="J120" s="68" t="str">
        <f>IF(J12="","",J12)</f>
        <v>23. 1. 2020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7"/>
      <c r="D121" s="37"/>
      <c r="E121" s="37"/>
      <c r="F121" s="37"/>
      <c r="G121" s="37"/>
      <c r="H121" s="37"/>
      <c r="I121" s="124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43.05" customHeight="1">
      <c r="A122" s="37"/>
      <c r="B122" s="38"/>
      <c r="C122" s="31" t="s">
        <v>27</v>
      </c>
      <c r="D122" s="37"/>
      <c r="E122" s="37"/>
      <c r="F122" s="26" t="str">
        <f>E15</f>
        <v>Město Dvůr Králové n. L., Nám. TGM 38</v>
      </c>
      <c r="G122" s="37"/>
      <c r="H122" s="37"/>
      <c r="I122" s="125" t="s">
        <v>33</v>
      </c>
      <c r="J122" s="35" t="str">
        <f>E21</f>
        <v>Projektis spol. s r.o., Legionářská 561/2, D.K.n.L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31</v>
      </c>
      <c r="D123" s="37"/>
      <c r="E123" s="37"/>
      <c r="F123" s="26" t="str">
        <f>IF(E18="","",E18)</f>
        <v>Vyplň údaj</v>
      </c>
      <c r="G123" s="37"/>
      <c r="H123" s="37"/>
      <c r="I123" s="125" t="s">
        <v>36</v>
      </c>
      <c r="J123" s="35" t="str">
        <f>E24</f>
        <v>ing. V. Švehla</v>
      </c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7"/>
      <c r="D124" s="37"/>
      <c r="E124" s="37"/>
      <c r="F124" s="37"/>
      <c r="G124" s="37"/>
      <c r="H124" s="37"/>
      <c r="I124" s="124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64"/>
      <c r="B125" s="165"/>
      <c r="C125" s="166" t="s">
        <v>165</v>
      </c>
      <c r="D125" s="167" t="s">
        <v>64</v>
      </c>
      <c r="E125" s="167" t="s">
        <v>60</v>
      </c>
      <c r="F125" s="167" t="s">
        <v>61</v>
      </c>
      <c r="G125" s="167" t="s">
        <v>166</v>
      </c>
      <c r="H125" s="167" t="s">
        <v>167</v>
      </c>
      <c r="I125" s="168" t="s">
        <v>168</v>
      </c>
      <c r="J125" s="167" t="s">
        <v>134</v>
      </c>
      <c r="K125" s="169" t="s">
        <v>169</v>
      </c>
      <c r="L125" s="170"/>
      <c r="M125" s="85" t="s">
        <v>1</v>
      </c>
      <c r="N125" s="86" t="s">
        <v>43</v>
      </c>
      <c r="O125" s="86" t="s">
        <v>170</v>
      </c>
      <c r="P125" s="86" t="s">
        <v>171</v>
      </c>
      <c r="Q125" s="86" t="s">
        <v>172</v>
      </c>
      <c r="R125" s="86" t="s">
        <v>173</v>
      </c>
      <c r="S125" s="86" t="s">
        <v>174</v>
      </c>
      <c r="T125" s="87" t="s">
        <v>175</v>
      </c>
      <c r="U125" s="164"/>
      <c r="V125" s="164"/>
      <c r="W125" s="164"/>
      <c r="X125" s="164"/>
      <c r="Y125" s="164"/>
      <c r="Z125" s="164"/>
      <c r="AA125" s="164"/>
      <c r="AB125" s="164"/>
      <c r="AC125" s="164"/>
      <c r="AD125" s="164"/>
      <c r="AE125" s="164"/>
    </row>
    <row r="126" s="2" customFormat="1" ht="22.8" customHeight="1">
      <c r="A126" s="37"/>
      <c r="B126" s="38"/>
      <c r="C126" s="92" t="s">
        <v>176</v>
      </c>
      <c r="D126" s="37"/>
      <c r="E126" s="37"/>
      <c r="F126" s="37"/>
      <c r="G126" s="37"/>
      <c r="H126" s="37"/>
      <c r="I126" s="124"/>
      <c r="J126" s="171">
        <f>BK126</f>
        <v>0</v>
      </c>
      <c r="K126" s="37"/>
      <c r="L126" s="38"/>
      <c r="M126" s="88"/>
      <c r="N126" s="72"/>
      <c r="O126" s="89"/>
      <c r="P126" s="172">
        <f>P127</f>
        <v>0</v>
      </c>
      <c r="Q126" s="89"/>
      <c r="R126" s="172">
        <f>R127</f>
        <v>0</v>
      </c>
      <c r="S126" s="89"/>
      <c r="T126" s="173">
        <f>T127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8" t="s">
        <v>78</v>
      </c>
      <c r="AU126" s="18" t="s">
        <v>136</v>
      </c>
      <c r="BK126" s="174">
        <f>BK127</f>
        <v>0</v>
      </c>
    </row>
    <row r="127" s="12" customFormat="1" ht="25.92" customHeight="1">
      <c r="A127" s="12"/>
      <c r="B127" s="175"/>
      <c r="C127" s="12"/>
      <c r="D127" s="176" t="s">
        <v>78</v>
      </c>
      <c r="E127" s="177" t="s">
        <v>1410</v>
      </c>
      <c r="F127" s="177" t="s">
        <v>1411</v>
      </c>
      <c r="G127" s="12"/>
      <c r="H127" s="12"/>
      <c r="I127" s="178"/>
      <c r="J127" s="179">
        <f>BK127</f>
        <v>0</v>
      </c>
      <c r="K127" s="12"/>
      <c r="L127" s="175"/>
      <c r="M127" s="180"/>
      <c r="N127" s="181"/>
      <c r="O127" s="181"/>
      <c r="P127" s="182">
        <f>P128+P130+P132+P134+P136+P138+P140+P142+P144</f>
        <v>0</v>
      </c>
      <c r="Q127" s="181"/>
      <c r="R127" s="182">
        <f>R128+R130+R132+R134+R136+R138+R140+R142+R144</f>
        <v>0</v>
      </c>
      <c r="S127" s="181"/>
      <c r="T127" s="183">
        <f>T128+T130+T132+T134+T136+T138+T140+T142+T144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76" t="s">
        <v>211</v>
      </c>
      <c r="AT127" s="184" t="s">
        <v>78</v>
      </c>
      <c r="AU127" s="184" t="s">
        <v>79</v>
      </c>
      <c r="AY127" s="176" t="s">
        <v>179</v>
      </c>
      <c r="BK127" s="185">
        <f>BK128+BK130+BK132+BK134+BK136+BK138+BK140+BK142+BK144</f>
        <v>0</v>
      </c>
    </row>
    <row r="128" s="12" customFormat="1" ht="22.8" customHeight="1">
      <c r="A128" s="12"/>
      <c r="B128" s="175"/>
      <c r="C128" s="12"/>
      <c r="D128" s="176" t="s">
        <v>78</v>
      </c>
      <c r="E128" s="186" t="s">
        <v>1412</v>
      </c>
      <c r="F128" s="186" t="s">
        <v>1413</v>
      </c>
      <c r="G128" s="12"/>
      <c r="H128" s="12"/>
      <c r="I128" s="178"/>
      <c r="J128" s="187">
        <f>BK128</f>
        <v>0</v>
      </c>
      <c r="K128" s="12"/>
      <c r="L128" s="175"/>
      <c r="M128" s="180"/>
      <c r="N128" s="181"/>
      <c r="O128" s="181"/>
      <c r="P128" s="182">
        <f>P129</f>
        <v>0</v>
      </c>
      <c r="Q128" s="181"/>
      <c r="R128" s="182">
        <f>R129</f>
        <v>0</v>
      </c>
      <c r="S128" s="181"/>
      <c r="T128" s="183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76" t="s">
        <v>211</v>
      </c>
      <c r="AT128" s="184" t="s">
        <v>78</v>
      </c>
      <c r="AU128" s="184" t="s">
        <v>8</v>
      </c>
      <c r="AY128" s="176" t="s">
        <v>179</v>
      </c>
      <c r="BK128" s="185">
        <f>BK129</f>
        <v>0</v>
      </c>
    </row>
    <row r="129" s="2" customFormat="1" ht="16.5" customHeight="1">
      <c r="A129" s="37"/>
      <c r="B129" s="188"/>
      <c r="C129" s="189" t="s">
        <v>8</v>
      </c>
      <c r="D129" s="189" t="s">
        <v>181</v>
      </c>
      <c r="E129" s="190" t="s">
        <v>1414</v>
      </c>
      <c r="F129" s="191" t="s">
        <v>1413</v>
      </c>
      <c r="G129" s="192" t="s">
        <v>1415</v>
      </c>
      <c r="H129" s="193">
        <v>1</v>
      </c>
      <c r="I129" s="194"/>
      <c r="J129" s="195">
        <f>ROUND(I129*H129,0)</f>
        <v>0</v>
      </c>
      <c r="K129" s="191" t="s">
        <v>185</v>
      </c>
      <c r="L129" s="38"/>
      <c r="M129" s="196" t="s">
        <v>1</v>
      </c>
      <c r="N129" s="197" t="s">
        <v>44</v>
      </c>
      <c r="O129" s="76"/>
      <c r="P129" s="198">
        <f>O129*H129</f>
        <v>0</v>
      </c>
      <c r="Q129" s="198">
        <v>0</v>
      </c>
      <c r="R129" s="198">
        <f>Q129*H129</f>
        <v>0</v>
      </c>
      <c r="S129" s="198">
        <v>0</v>
      </c>
      <c r="T129" s="19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00" t="s">
        <v>1416</v>
      </c>
      <c r="AT129" s="200" t="s">
        <v>181</v>
      </c>
      <c r="AU129" s="200" t="s">
        <v>87</v>
      </c>
      <c r="AY129" s="18" t="s">
        <v>179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18" t="s">
        <v>8</v>
      </c>
      <c r="BK129" s="201">
        <f>ROUND(I129*H129,0)</f>
        <v>0</v>
      </c>
      <c r="BL129" s="18" t="s">
        <v>1416</v>
      </c>
      <c r="BM129" s="200" t="s">
        <v>1417</v>
      </c>
    </row>
    <row r="130" s="12" customFormat="1" ht="22.8" customHeight="1">
      <c r="A130" s="12"/>
      <c r="B130" s="175"/>
      <c r="C130" s="12"/>
      <c r="D130" s="176" t="s">
        <v>78</v>
      </c>
      <c r="E130" s="186" t="s">
        <v>1418</v>
      </c>
      <c r="F130" s="186" t="s">
        <v>1419</v>
      </c>
      <c r="G130" s="12"/>
      <c r="H130" s="12"/>
      <c r="I130" s="178"/>
      <c r="J130" s="187">
        <f>BK130</f>
        <v>0</v>
      </c>
      <c r="K130" s="12"/>
      <c r="L130" s="175"/>
      <c r="M130" s="180"/>
      <c r="N130" s="181"/>
      <c r="O130" s="181"/>
      <c r="P130" s="182">
        <f>P131</f>
        <v>0</v>
      </c>
      <c r="Q130" s="181"/>
      <c r="R130" s="182">
        <f>R131</f>
        <v>0</v>
      </c>
      <c r="S130" s="181"/>
      <c r="T130" s="183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76" t="s">
        <v>211</v>
      </c>
      <c r="AT130" s="184" t="s">
        <v>78</v>
      </c>
      <c r="AU130" s="184" t="s">
        <v>8</v>
      </c>
      <c r="AY130" s="176" t="s">
        <v>179</v>
      </c>
      <c r="BK130" s="185">
        <f>BK131</f>
        <v>0</v>
      </c>
    </row>
    <row r="131" s="2" customFormat="1" ht="16.5" customHeight="1">
      <c r="A131" s="37"/>
      <c r="B131" s="188"/>
      <c r="C131" s="189" t="s">
        <v>87</v>
      </c>
      <c r="D131" s="189" t="s">
        <v>181</v>
      </c>
      <c r="E131" s="190" t="s">
        <v>1420</v>
      </c>
      <c r="F131" s="191" t="s">
        <v>1419</v>
      </c>
      <c r="G131" s="192" t="s">
        <v>1415</v>
      </c>
      <c r="H131" s="193">
        <v>1</v>
      </c>
      <c r="I131" s="194"/>
      <c r="J131" s="195">
        <f>ROUND(I131*H131,0)</f>
        <v>0</v>
      </c>
      <c r="K131" s="191" t="s">
        <v>185</v>
      </c>
      <c r="L131" s="38"/>
      <c r="M131" s="196" t="s">
        <v>1</v>
      </c>
      <c r="N131" s="197" t="s">
        <v>44</v>
      </c>
      <c r="O131" s="76"/>
      <c r="P131" s="198">
        <f>O131*H131</f>
        <v>0</v>
      </c>
      <c r="Q131" s="198">
        <v>0</v>
      </c>
      <c r="R131" s="198">
        <f>Q131*H131</f>
        <v>0</v>
      </c>
      <c r="S131" s="198">
        <v>0</v>
      </c>
      <c r="T131" s="19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00" t="s">
        <v>1416</v>
      </c>
      <c r="AT131" s="200" t="s">
        <v>181</v>
      </c>
      <c r="AU131" s="200" t="s">
        <v>87</v>
      </c>
      <c r="AY131" s="18" t="s">
        <v>179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18" t="s">
        <v>8</v>
      </c>
      <c r="BK131" s="201">
        <f>ROUND(I131*H131,0)</f>
        <v>0</v>
      </c>
      <c r="BL131" s="18" t="s">
        <v>1416</v>
      </c>
      <c r="BM131" s="200" t="s">
        <v>1421</v>
      </c>
    </row>
    <row r="132" s="12" customFormat="1" ht="22.8" customHeight="1">
      <c r="A132" s="12"/>
      <c r="B132" s="175"/>
      <c r="C132" s="12"/>
      <c r="D132" s="176" t="s">
        <v>78</v>
      </c>
      <c r="E132" s="186" t="s">
        <v>1422</v>
      </c>
      <c r="F132" s="186" t="s">
        <v>1423</v>
      </c>
      <c r="G132" s="12"/>
      <c r="H132" s="12"/>
      <c r="I132" s="178"/>
      <c r="J132" s="187">
        <f>BK132</f>
        <v>0</v>
      </c>
      <c r="K132" s="12"/>
      <c r="L132" s="175"/>
      <c r="M132" s="180"/>
      <c r="N132" s="181"/>
      <c r="O132" s="181"/>
      <c r="P132" s="182">
        <f>P133</f>
        <v>0</v>
      </c>
      <c r="Q132" s="181"/>
      <c r="R132" s="182">
        <f>R133</f>
        <v>0</v>
      </c>
      <c r="S132" s="181"/>
      <c r="T132" s="183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76" t="s">
        <v>211</v>
      </c>
      <c r="AT132" s="184" t="s">
        <v>78</v>
      </c>
      <c r="AU132" s="184" t="s">
        <v>8</v>
      </c>
      <c r="AY132" s="176" t="s">
        <v>179</v>
      </c>
      <c r="BK132" s="185">
        <f>BK133</f>
        <v>0</v>
      </c>
    </row>
    <row r="133" s="2" customFormat="1" ht="16.5" customHeight="1">
      <c r="A133" s="37"/>
      <c r="B133" s="188"/>
      <c r="C133" s="189" t="s">
        <v>90</v>
      </c>
      <c r="D133" s="189" t="s">
        <v>181</v>
      </c>
      <c r="E133" s="190" t="s">
        <v>1424</v>
      </c>
      <c r="F133" s="191" t="s">
        <v>1423</v>
      </c>
      <c r="G133" s="192" t="s">
        <v>1415</v>
      </c>
      <c r="H133" s="193">
        <v>1</v>
      </c>
      <c r="I133" s="194"/>
      <c r="J133" s="195">
        <f>ROUND(I133*H133,0)</f>
        <v>0</v>
      </c>
      <c r="K133" s="191" t="s">
        <v>185</v>
      </c>
      <c r="L133" s="38"/>
      <c r="M133" s="196" t="s">
        <v>1</v>
      </c>
      <c r="N133" s="197" t="s">
        <v>44</v>
      </c>
      <c r="O133" s="76"/>
      <c r="P133" s="198">
        <f>O133*H133</f>
        <v>0</v>
      </c>
      <c r="Q133" s="198">
        <v>0</v>
      </c>
      <c r="R133" s="198">
        <f>Q133*H133</f>
        <v>0</v>
      </c>
      <c r="S133" s="198">
        <v>0</v>
      </c>
      <c r="T133" s="19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00" t="s">
        <v>1416</v>
      </c>
      <c r="AT133" s="200" t="s">
        <v>181</v>
      </c>
      <c r="AU133" s="200" t="s">
        <v>87</v>
      </c>
      <c r="AY133" s="18" t="s">
        <v>179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18" t="s">
        <v>8</v>
      </c>
      <c r="BK133" s="201">
        <f>ROUND(I133*H133,0)</f>
        <v>0</v>
      </c>
      <c r="BL133" s="18" t="s">
        <v>1416</v>
      </c>
      <c r="BM133" s="200" t="s">
        <v>1425</v>
      </c>
    </row>
    <row r="134" s="12" customFormat="1" ht="22.8" customHeight="1">
      <c r="A134" s="12"/>
      <c r="B134" s="175"/>
      <c r="C134" s="12"/>
      <c r="D134" s="176" t="s">
        <v>78</v>
      </c>
      <c r="E134" s="186" t="s">
        <v>1426</v>
      </c>
      <c r="F134" s="186" t="s">
        <v>1427</v>
      </c>
      <c r="G134" s="12"/>
      <c r="H134" s="12"/>
      <c r="I134" s="178"/>
      <c r="J134" s="187">
        <f>BK134</f>
        <v>0</v>
      </c>
      <c r="K134" s="12"/>
      <c r="L134" s="175"/>
      <c r="M134" s="180"/>
      <c r="N134" s="181"/>
      <c r="O134" s="181"/>
      <c r="P134" s="182">
        <f>P135</f>
        <v>0</v>
      </c>
      <c r="Q134" s="181"/>
      <c r="R134" s="182">
        <f>R135</f>
        <v>0</v>
      </c>
      <c r="S134" s="181"/>
      <c r="T134" s="183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76" t="s">
        <v>211</v>
      </c>
      <c r="AT134" s="184" t="s">
        <v>78</v>
      </c>
      <c r="AU134" s="184" t="s">
        <v>8</v>
      </c>
      <c r="AY134" s="176" t="s">
        <v>179</v>
      </c>
      <c r="BK134" s="185">
        <f>BK135</f>
        <v>0</v>
      </c>
    </row>
    <row r="135" s="2" customFormat="1" ht="16.5" customHeight="1">
      <c r="A135" s="37"/>
      <c r="B135" s="188"/>
      <c r="C135" s="189" t="s">
        <v>93</v>
      </c>
      <c r="D135" s="189" t="s">
        <v>181</v>
      </c>
      <c r="E135" s="190" t="s">
        <v>1428</v>
      </c>
      <c r="F135" s="191" t="s">
        <v>1427</v>
      </c>
      <c r="G135" s="192" t="s">
        <v>1415</v>
      </c>
      <c r="H135" s="193">
        <v>1</v>
      </c>
      <c r="I135" s="194"/>
      <c r="J135" s="195">
        <f>ROUND(I135*H135,0)</f>
        <v>0</v>
      </c>
      <c r="K135" s="191" t="s">
        <v>185</v>
      </c>
      <c r="L135" s="38"/>
      <c r="M135" s="196" t="s">
        <v>1</v>
      </c>
      <c r="N135" s="197" t="s">
        <v>44</v>
      </c>
      <c r="O135" s="76"/>
      <c r="P135" s="198">
        <f>O135*H135</f>
        <v>0</v>
      </c>
      <c r="Q135" s="198">
        <v>0</v>
      </c>
      <c r="R135" s="198">
        <f>Q135*H135</f>
        <v>0</v>
      </c>
      <c r="S135" s="198">
        <v>0</v>
      </c>
      <c r="T135" s="19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00" t="s">
        <v>1416</v>
      </c>
      <c r="AT135" s="200" t="s">
        <v>181</v>
      </c>
      <c r="AU135" s="200" t="s">
        <v>87</v>
      </c>
      <c r="AY135" s="18" t="s">
        <v>179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18" t="s">
        <v>8</v>
      </c>
      <c r="BK135" s="201">
        <f>ROUND(I135*H135,0)</f>
        <v>0</v>
      </c>
      <c r="BL135" s="18" t="s">
        <v>1416</v>
      </c>
      <c r="BM135" s="200" t="s">
        <v>1429</v>
      </c>
    </row>
    <row r="136" s="12" customFormat="1" ht="22.8" customHeight="1">
      <c r="A136" s="12"/>
      <c r="B136" s="175"/>
      <c r="C136" s="12"/>
      <c r="D136" s="176" t="s">
        <v>78</v>
      </c>
      <c r="E136" s="186" t="s">
        <v>1430</v>
      </c>
      <c r="F136" s="186" t="s">
        <v>1431</v>
      </c>
      <c r="G136" s="12"/>
      <c r="H136" s="12"/>
      <c r="I136" s="178"/>
      <c r="J136" s="187">
        <f>BK136</f>
        <v>0</v>
      </c>
      <c r="K136" s="12"/>
      <c r="L136" s="175"/>
      <c r="M136" s="180"/>
      <c r="N136" s="181"/>
      <c r="O136" s="181"/>
      <c r="P136" s="182">
        <f>P137</f>
        <v>0</v>
      </c>
      <c r="Q136" s="181"/>
      <c r="R136" s="182">
        <f>R137</f>
        <v>0</v>
      </c>
      <c r="S136" s="181"/>
      <c r="T136" s="183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76" t="s">
        <v>211</v>
      </c>
      <c r="AT136" s="184" t="s">
        <v>78</v>
      </c>
      <c r="AU136" s="184" t="s">
        <v>8</v>
      </c>
      <c r="AY136" s="176" t="s">
        <v>179</v>
      </c>
      <c r="BK136" s="185">
        <f>BK137</f>
        <v>0</v>
      </c>
    </row>
    <row r="137" s="2" customFormat="1" ht="16.5" customHeight="1">
      <c r="A137" s="37"/>
      <c r="B137" s="188"/>
      <c r="C137" s="189" t="s">
        <v>211</v>
      </c>
      <c r="D137" s="189" t="s">
        <v>181</v>
      </c>
      <c r="E137" s="190" t="s">
        <v>1432</v>
      </c>
      <c r="F137" s="191" t="s">
        <v>1431</v>
      </c>
      <c r="G137" s="192" t="s">
        <v>1415</v>
      </c>
      <c r="H137" s="193">
        <v>1</v>
      </c>
      <c r="I137" s="194"/>
      <c r="J137" s="195">
        <f>ROUND(I137*H137,0)</f>
        <v>0</v>
      </c>
      <c r="K137" s="191" t="s">
        <v>185</v>
      </c>
      <c r="L137" s="38"/>
      <c r="M137" s="196" t="s">
        <v>1</v>
      </c>
      <c r="N137" s="197" t="s">
        <v>44</v>
      </c>
      <c r="O137" s="76"/>
      <c r="P137" s="198">
        <f>O137*H137</f>
        <v>0</v>
      </c>
      <c r="Q137" s="198">
        <v>0</v>
      </c>
      <c r="R137" s="198">
        <f>Q137*H137</f>
        <v>0</v>
      </c>
      <c r="S137" s="198">
        <v>0</v>
      </c>
      <c r="T137" s="19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00" t="s">
        <v>1416</v>
      </c>
      <c r="AT137" s="200" t="s">
        <v>181</v>
      </c>
      <c r="AU137" s="200" t="s">
        <v>87</v>
      </c>
      <c r="AY137" s="18" t="s">
        <v>179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18" t="s">
        <v>8</v>
      </c>
      <c r="BK137" s="201">
        <f>ROUND(I137*H137,0)</f>
        <v>0</v>
      </c>
      <c r="BL137" s="18" t="s">
        <v>1416</v>
      </c>
      <c r="BM137" s="200" t="s">
        <v>1433</v>
      </c>
    </row>
    <row r="138" s="12" customFormat="1" ht="22.8" customHeight="1">
      <c r="A138" s="12"/>
      <c r="B138" s="175"/>
      <c r="C138" s="12"/>
      <c r="D138" s="176" t="s">
        <v>78</v>
      </c>
      <c r="E138" s="186" t="s">
        <v>1434</v>
      </c>
      <c r="F138" s="186" t="s">
        <v>1435</v>
      </c>
      <c r="G138" s="12"/>
      <c r="H138" s="12"/>
      <c r="I138" s="178"/>
      <c r="J138" s="187">
        <f>BK138</f>
        <v>0</v>
      </c>
      <c r="K138" s="12"/>
      <c r="L138" s="175"/>
      <c r="M138" s="180"/>
      <c r="N138" s="181"/>
      <c r="O138" s="181"/>
      <c r="P138" s="182">
        <f>P139</f>
        <v>0</v>
      </c>
      <c r="Q138" s="181"/>
      <c r="R138" s="182">
        <f>R139</f>
        <v>0</v>
      </c>
      <c r="S138" s="181"/>
      <c r="T138" s="183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76" t="s">
        <v>211</v>
      </c>
      <c r="AT138" s="184" t="s">
        <v>78</v>
      </c>
      <c r="AU138" s="184" t="s">
        <v>8</v>
      </c>
      <c r="AY138" s="176" t="s">
        <v>179</v>
      </c>
      <c r="BK138" s="185">
        <f>BK139</f>
        <v>0</v>
      </c>
    </row>
    <row r="139" s="2" customFormat="1" ht="16.5" customHeight="1">
      <c r="A139" s="37"/>
      <c r="B139" s="188"/>
      <c r="C139" s="189" t="s">
        <v>218</v>
      </c>
      <c r="D139" s="189" t="s">
        <v>181</v>
      </c>
      <c r="E139" s="190" t="s">
        <v>1436</v>
      </c>
      <c r="F139" s="191" t="s">
        <v>1435</v>
      </c>
      <c r="G139" s="192" t="s">
        <v>1415</v>
      </c>
      <c r="H139" s="193">
        <v>1</v>
      </c>
      <c r="I139" s="194"/>
      <c r="J139" s="195">
        <f>ROUND(I139*H139,0)</f>
        <v>0</v>
      </c>
      <c r="K139" s="191" t="s">
        <v>185</v>
      </c>
      <c r="L139" s="38"/>
      <c r="M139" s="196" t="s">
        <v>1</v>
      </c>
      <c r="N139" s="197" t="s">
        <v>44</v>
      </c>
      <c r="O139" s="76"/>
      <c r="P139" s="198">
        <f>O139*H139</f>
        <v>0</v>
      </c>
      <c r="Q139" s="198">
        <v>0</v>
      </c>
      <c r="R139" s="198">
        <f>Q139*H139</f>
        <v>0</v>
      </c>
      <c r="S139" s="198">
        <v>0</v>
      </c>
      <c r="T139" s="19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00" t="s">
        <v>1416</v>
      </c>
      <c r="AT139" s="200" t="s">
        <v>181</v>
      </c>
      <c r="AU139" s="200" t="s">
        <v>87</v>
      </c>
      <c r="AY139" s="18" t="s">
        <v>179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18" t="s">
        <v>8</v>
      </c>
      <c r="BK139" s="201">
        <f>ROUND(I139*H139,0)</f>
        <v>0</v>
      </c>
      <c r="BL139" s="18" t="s">
        <v>1416</v>
      </c>
      <c r="BM139" s="200" t="s">
        <v>1437</v>
      </c>
    </row>
    <row r="140" s="12" customFormat="1" ht="22.8" customHeight="1">
      <c r="A140" s="12"/>
      <c r="B140" s="175"/>
      <c r="C140" s="12"/>
      <c r="D140" s="176" t="s">
        <v>78</v>
      </c>
      <c r="E140" s="186" t="s">
        <v>1438</v>
      </c>
      <c r="F140" s="186" t="s">
        <v>1439</v>
      </c>
      <c r="G140" s="12"/>
      <c r="H140" s="12"/>
      <c r="I140" s="178"/>
      <c r="J140" s="187">
        <f>BK140</f>
        <v>0</v>
      </c>
      <c r="K140" s="12"/>
      <c r="L140" s="175"/>
      <c r="M140" s="180"/>
      <c r="N140" s="181"/>
      <c r="O140" s="181"/>
      <c r="P140" s="182">
        <f>P141</f>
        <v>0</v>
      </c>
      <c r="Q140" s="181"/>
      <c r="R140" s="182">
        <f>R141</f>
        <v>0</v>
      </c>
      <c r="S140" s="181"/>
      <c r="T140" s="183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76" t="s">
        <v>211</v>
      </c>
      <c r="AT140" s="184" t="s">
        <v>78</v>
      </c>
      <c r="AU140" s="184" t="s">
        <v>8</v>
      </c>
      <c r="AY140" s="176" t="s">
        <v>179</v>
      </c>
      <c r="BK140" s="185">
        <f>BK141</f>
        <v>0</v>
      </c>
    </row>
    <row r="141" s="2" customFormat="1" ht="16.5" customHeight="1">
      <c r="A141" s="37"/>
      <c r="B141" s="188"/>
      <c r="C141" s="189" t="s">
        <v>223</v>
      </c>
      <c r="D141" s="189" t="s">
        <v>181</v>
      </c>
      <c r="E141" s="190" t="s">
        <v>1440</v>
      </c>
      <c r="F141" s="191" t="s">
        <v>1439</v>
      </c>
      <c r="G141" s="192" t="s">
        <v>1415</v>
      </c>
      <c r="H141" s="193">
        <v>1</v>
      </c>
      <c r="I141" s="194"/>
      <c r="J141" s="195">
        <f>ROUND(I141*H141,0)</f>
        <v>0</v>
      </c>
      <c r="K141" s="191" t="s">
        <v>185</v>
      </c>
      <c r="L141" s="38"/>
      <c r="M141" s="196" t="s">
        <v>1</v>
      </c>
      <c r="N141" s="197" t="s">
        <v>44</v>
      </c>
      <c r="O141" s="76"/>
      <c r="P141" s="198">
        <f>O141*H141</f>
        <v>0</v>
      </c>
      <c r="Q141" s="198">
        <v>0</v>
      </c>
      <c r="R141" s="198">
        <f>Q141*H141</f>
        <v>0</v>
      </c>
      <c r="S141" s="198">
        <v>0</v>
      </c>
      <c r="T141" s="19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00" t="s">
        <v>1416</v>
      </c>
      <c r="AT141" s="200" t="s">
        <v>181</v>
      </c>
      <c r="AU141" s="200" t="s">
        <v>87</v>
      </c>
      <c r="AY141" s="18" t="s">
        <v>179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18" t="s">
        <v>8</v>
      </c>
      <c r="BK141" s="201">
        <f>ROUND(I141*H141,0)</f>
        <v>0</v>
      </c>
      <c r="BL141" s="18" t="s">
        <v>1416</v>
      </c>
      <c r="BM141" s="200" t="s">
        <v>1441</v>
      </c>
    </row>
    <row r="142" s="12" customFormat="1" ht="22.8" customHeight="1">
      <c r="A142" s="12"/>
      <c r="B142" s="175"/>
      <c r="C142" s="12"/>
      <c r="D142" s="176" t="s">
        <v>78</v>
      </c>
      <c r="E142" s="186" t="s">
        <v>1442</v>
      </c>
      <c r="F142" s="186" t="s">
        <v>1443</v>
      </c>
      <c r="G142" s="12"/>
      <c r="H142" s="12"/>
      <c r="I142" s="178"/>
      <c r="J142" s="187">
        <f>BK142</f>
        <v>0</v>
      </c>
      <c r="K142" s="12"/>
      <c r="L142" s="175"/>
      <c r="M142" s="180"/>
      <c r="N142" s="181"/>
      <c r="O142" s="181"/>
      <c r="P142" s="182">
        <f>P143</f>
        <v>0</v>
      </c>
      <c r="Q142" s="181"/>
      <c r="R142" s="182">
        <f>R143</f>
        <v>0</v>
      </c>
      <c r="S142" s="181"/>
      <c r="T142" s="183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76" t="s">
        <v>211</v>
      </c>
      <c r="AT142" s="184" t="s">
        <v>78</v>
      </c>
      <c r="AU142" s="184" t="s">
        <v>8</v>
      </c>
      <c r="AY142" s="176" t="s">
        <v>179</v>
      </c>
      <c r="BK142" s="185">
        <f>BK143</f>
        <v>0</v>
      </c>
    </row>
    <row r="143" s="2" customFormat="1" ht="16.5" customHeight="1">
      <c r="A143" s="37"/>
      <c r="B143" s="188"/>
      <c r="C143" s="189" t="s">
        <v>228</v>
      </c>
      <c r="D143" s="189" t="s">
        <v>181</v>
      </c>
      <c r="E143" s="190" t="s">
        <v>1444</v>
      </c>
      <c r="F143" s="191" t="s">
        <v>1445</v>
      </c>
      <c r="G143" s="192" t="s">
        <v>1415</v>
      </c>
      <c r="H143" s="193">
        <v>1</v>
      </c>
      <c r="I143" s="194"/>
      <c r="J143" s="195">
        <f>ROUND(I143*H143,0)</f>
        <v>0</v>
      </c>
      <c r="K143" s="191" t="s">
        <v>185</v>
      </c>
      <c r="L143" s="38"/>
      <c r="M143" s="196" t="s">
        <v>1</v>
      </c>
      <c r="N143" s="197" t="s">
        <v>44</v>
      </c>
      <c r="O143" s="76"/>
      <c r="P143" s="198">
        <f>O143*H143</f>
        <v>0</v>
      </c>
      <c r="Q143" s="198">
        <v>0</v>
      </c>
      <c r="R143" s="198">
        <f>Q143*H143</f>
        <v>0</v>
      </c>
      <c r="S143" s="198">
        <v>0</v>
      </c>
      <c r="T143" s="19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00" t="s">
        <v>1416</v>
      </c>
      <c r="AT143" s="200" t="s">
        <v>181</v>
      </c>
      <c r="AU143" s="200" t="s">
        <v>87</v>
      </c>
      <c r="AY143" s="18" t="s">
        <v>179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18" t="s">
        <v>8</v>
      </c>
      <c r="BK143" s="201">
        <f>ROUND(I143*H143,0)</f>
        <v>0</v>
      </c>
      <c r="BL143" s="18" t="s">
        <v>1416</v>
      </c>
      <c r="BM143" s="200" t="s">
        <v>1446</v>
      </c>
    </row>
    <row r="144" s="12" customFormat="1" ht="22.8" customHeight="1">
      <c r="A144" s="12"/>
      <c r="B144" s="175"/>
      <c r="C144" s="12"/>
      <c r="D144" s="176" t="s">
        <v>78</v>
      </c>
      <c r="E144" s="186" t="s">
        <v>1447</v>
      </c>
      <c r="F144" s="186" t="s">
        <v>1368</v>
      </c>
      <c r="G144" s="12"/>
      <c r="H144" s="12"/>
      <c r="I144" s="178"/>
      <c r="J144" s="187">
        <f>BK144</f>
        <v>0</v>
      </c>
      <c r="K144" s="12"/>
      <c r="L144" s="175"/>
      <c r="M144" s="180"/>
      <c r="N144" s="181"/>
      <c r="O144" s="181"/>
      <c r="P144" s="182">
        <f>P145</f>
        <v>0</v>
      </c>
      <c r="Q144" s="181"/>
      <c r="R144" s="182">
        <f>R145</f>
        <v>0</v>
      </c>
      <c r="S144" s="181"/>
      <c r="T144" s="183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76" t="s">
        <v>211</v>
      </c>
      <c r="AT144" s="184" t="s">
        <v>78</v>
      </c>
      <c r="AU144" s="184" t="s">
        <v>8</v>
      </c>
      <c r="AY144" s="176" t="s">
        <v>179</v>
      </c>
      <c r="BK144" s="185">
        <f>BK145</f>
        <v>0</v>
      </c>
    </row>
    <row r="145" s="2" customFormat="1" ht="16.5" customHeight="1">
      <c r="A145" s="37"/>
      <c r="B145" s="188"/>
      <c r="C145" s="189" t="s">
        <v>233</v>
      </c>
      <c r="D145" s="189" t="s">
        <v>181</v>
      </c>
      <c r="E145" s="190" t="s">
        <v>1448</v>
      </c>
      <c r="F145" s="191" t="s">
        <v>1368</v>
      </c>
      <c r="G145" s="192" t="s">
        <v>1415</v>
      </c>
      <c r="H145" s="193">
        <v>1</v>
      </c>
      <c r="I145" s="194"/>
      <c r="J145" s="195">
        <f>ROUND(I145*H145,0)</f>
        <v>0</v>
      </c>
      <c r="K145" s="191" t="s">
        <v>185</v>
      </c>
      <c r="L145" s="38"/>
      <c r="M145" s="237" t="s">
        <v>1</v>
      </c>
      <c r="N145" s="238" t="s">
        <v>44</v>
      </c>
      <c r="O145" s="239"/>
      <c r="P145" s="240">
        <f>O145*H145</f>
        <v>0</v>
      </c>
      <c r="Q145" s="240">
        <v>0</v>
      </c>
      <c r="R145" s="240">
        <f>Q145*H145</f>
        <v>0</v>
      </c>
      <c r="S145" s="240">
        <v>0</v>
      </c>
      <c r="T145" s="24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00" t="s">
        <v>1416</v>
      </c>
      <c r="AT145" s="200" t="s">
        <v>181</v>
      </c>
      <c r="AU145" s="200" t="s">
        <v>87</v>
      </c>
      <c r="AY145" s="18" t="s">
        <v>179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18" t="s">
        <v>8</v>
      </c>
      <c r="BK145" s="201">
        <f>ROUND(I145*H145,0)</f>
        <v>0</v>
      </c>
      <c r="BL145" s="18" t="s">
        <v>1416</v>
      </c>
      <c r="BM145" s="200" t="s">
        <v>1449</v>
      </c>
    </row>
    <row r="146" s="2" customFormat="1" ht="6.96" customHeight="1">
      <c r="A146" s="37"/>
      <c r="B146" s="59"/>
      <c r="C146" s="60"/>
      <c r="D146" s="60"/>
      <c r="E146" s="60"/>
      <c r="F146" s="60"/>
      <c r="G146" s="60"/>
      <c r="H146" s="60"/>
      <c r="I146" s="148"/>
      <c r="J146" s="60"/>
      <c r="K146" s="60"/>
      <c r="L146" s="38"/>
      <c r="M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</row>
  </sheetData>
  <autoFilter ref="C125:K145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Lenovo-PC\Svehla</dc:creator>
  <cp:lastModifiedBy>Lenovo-PC\Svehla</cp:lastModifiedBy>
  <dcterms:created xsi:type="dcterms:W3CDTF">2020-02-28T08:36:04Z</dcterms:created>
  <dcterms:modified xsi:type="dcterms:W3CDTF">2020-02-28T08:36:16Z</dcterms:modified>
</cp:coreProperties>
</file>