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345" yWindow="495" windowWidth="24615" windowHeight="11700" activeTab="0"/>
  </bookViews>
  <sheets>
    <sheet name="Rekapitulace stavby" sheetId="1" r:id="rId1"/>
    <sheet name="01 - SO 001 Vedlejší a os..." sheetId="2" r:id="rId2"/>
    <sheet name="02 - SO 101 Komunikace" sheetId="3" r:id="rId3"/>
    <sheet name="03 - SO 401 Veřejné osvět..." sheetId="4" r:id="rId4"/>
    <sheet name="Seznam figur" sheetId="5" r:id="rId5"/>
  </sheets>
  <definedNames>
    <definedName name="_xlnm._FilterDatabase" localSheetId="1" hidden="1">'01 - SO 001 Vedlejší a os...'!$C$118:$K$132</definedName>
    <definedName name="_xlnm._FilterDatabase" localSheetId="2" hidden="1">'02 - SO 101 Komunikace'!$C$123:$K$450</definedName>
    <definedName name="_xlnm._FilterDatabase" localSheetId="3" hidden="1">'03 - SO 401 Veřejné osvět...'!$C$119:$K$182</definedName>
    <definedName name="_xlnm.Print_Area" localSheetId="1">'01 - SO 001 Vedlejší a os...'!$C$4:$J$76,'01 - SO 001 Vedlejší a os...'!$C$82:$J$100,'01 - SO 001 Vedlejší a os...'!$C$106:$K$132</definedName>
    <definedName name="_xlnm.Print_Area" localSheetId="2">'02 - SO 101 Komunikace'!$C$4:$J$76,'02 - SO 101 Komunikace'!$C$82:$J$105,'02 - SO 101 Komunikace'!$C$111:$K$450</definedName>
    <definedName name="_xlnm.Print_Area" localSheetId="3">'03 - SO 401 Veřejné osvět...'!$C$4:$J$76,'03 - SO 401 Veřejné osvět...'!$C$82:$J$101,'03 - SO 401 Veřejné osvět...'!$C$107:$K$182</definedName>
    <definedName name="_xlnm.Print_Area" localSheetId="0">'Rekapitulace stavby'!$D$4:$AO$76,'Rekapitulace stavby'!$C$82:$AQ$98</definedName>
    <definedName name="_xlnm.Print_Area" localSheetId="4">'Seznam figur'!$C$4:$G$14</definedName>
    <definedName name="_xlnm.Print_Titles" localSheetId="0">'Rekapitulace stavby'!$92:$92</definedName>
    <definedName name="_xlnm.Print_Titles" localSheetId="1">'01 - SO 001 Vedlejší a os...'!$118:$118</definedName>
    <definedName name="_xlnm.Print_Titles" localSheetId="2">'02 - SO 101 Komunikace'!$123:$123</definedName>
    <definedName name="_xlnm.Print_Titles" localSheetId="3">'03 - SO 401 Veřejné osvět...'!$119:$119</definedName>
    <definedName name="_xlnm.Print_Titles" localSheetId="4">'Seznam figur'!$9:$9</definedName>
  </definedNames>
  <calcPr calcId="145621"/>
</workbook>
</file>

<file path=xl/sharedStrings.xml><?xml version="1.0" encoding="utf-8"?>
<sst xmlns="http://schemas.openxmlformats.org/spreadsheetml/2006/main" count="5179" uniqueCount="914">
  <si>
    <t>Export Komplet</t>
  </si>
  <si>
    <t/>
  </si>
  <si>
    <t>2.0</t>
  </si>
  <si>
    <t>ZAMOK</t>
  </si>
  <si>
    <t>False</t>
  </si>
  <si>
    <t>{18391a71-fb62-4f40-90c7-382a6855e9ad}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</si>
  <si>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</si>
  <si>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</si>
  <si>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</si>
  <si>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</si>
  <si>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</si>
  <si>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</si>
  <si>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</si>
  <si>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</si>
  <si>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18-38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</si>
  <si>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</si>
  <si>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</si>
  <si>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ulice Pod Safari</t>
  </si>
  <si>
    <t>KSO:</t>
  </si>
  <si>
    <t>822 25</t>
  </si>
  <si>
    <t>CC-CZ:</t>
  </si>
  <si>
    <t>Místo:</t>
  </si>
  <si>
    <t>ul.Pod Safari - Dvůr Králové n/L</t>
  </si>
  <si>
    <t>Datum:</t>
  </si>
  <si>
    <t>21. 2. 2019</t>
  </si>
  <si>
    <t>Zadavatel:</t>
  </si>
  <si>
    <t>IČ:</t>
  </si>
  <si>
    <t>Město Dvůr Králové nad Labem, nám.T.G.M. 38, 54417</t>
  </si>
  <si>
    <t>DIČ:</t>
  </si>
  <si>
    <t>Uchazeč:</t>
  </si>
  <si>
    <t>Vyplň údaj</t>
  </si>
  <si>
    <t>Projektant:</t>
  </si>
  <si>
    <t>VDI Projekt s.r.o., K Botiči 1453/8, 101 00 Praha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</si>
  <si>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</si>
  <si>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</si>
  <si>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</si>
  <si>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</si>
  <si>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</si>
  <si>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</si>
  <si>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</si>
  <si>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</si>
  <si>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</si>
  <si>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</si>
  <si>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</si>
  <si>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</si>
  <si>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</si>
  <si>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</si>
  <si>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</si>
  <si>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</si>
  <si>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</si>
  <si>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</si>
  <si>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</si>
  <si>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</si>
  <si>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</si>
  <si>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</si>
  <si>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</si>
  <si>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</si>
  <si>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</si>
  <si>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</si>
  <si>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</si>
  <si>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</si>
  <si>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</si>
  <si>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</si>
  <si>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</si>
  <si>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</si>
  <si>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</si>
  <si>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</si>
  <si>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</si>
  <si>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</si>
  <si>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</si>
  <si>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</si>
  <si>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</si>
  <si>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</si>
  <si>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</si>
  <si>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</si>
  <si>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</si>
  <si>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</si>
  <si>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</si>
  <si>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</si>
  <si>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</si>
  <si>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</si>
  <si>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</si>
  <si>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</si>
  <si>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001 Vedlejší a ostatní náklady</t>
  </si>
  <si>
    <t>VON</t>
  </si>
  <si>
    <t>1</t>
  </si>
  <si>
    <t>{aab12705-f8a8-46c1-9244-2858e23f53de}</t>
  </si>
  <si>
    <t>2</t>
  </si>
  <si>
    <t>02</t>
  </si>
  <si>
    <t>SO 101 Komunikace</t>
  </si>
  <si>
    <t>ING</t>
  </si>
  <si>
    <t>{24724277-c40c-4f76-a0a1-f1b9c0042d2b}</t>
  </si>
  <si>
    <t>03</t>
  </si>
  <si>
    <t>SO 401 Veřejné osvětlení</t>
  </si>
  <si>
    <t>STA</t>
  </si>
  <si>
    <t>{7485a19a-e26f-44a5-916c-5fa9a2c5bc69}</t>
  </si>
  <si>
    <t>KRYCÍ LIST SOUPISU PRACÍ</t>
  </si>
  <si>
    <t>Objekt:</t>
  </si>
  <si>
    <t>01 - SO 001 Vedlejší a ostatní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</si>
  <si>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</si>
  <si>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</si>
  <si>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</si>
  <si>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</si>
  <si>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</si>
  <si>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</si>
  <si>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</si>
  <si>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</si>
  <si>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</si>
  <si>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</si>
  <si>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</si>
  <si>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</si>
  <si>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</si>
  <si>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</si>
  <si>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</si>
  <si>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</si>
  <si>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</si>
  <si>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</si>
  <si>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</si>
  <si>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</si>
  <si>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</si>
  <si>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</si>
  <si>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</si>
  <si>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</si>
  <si>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</si>
  <si>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</si>
  <si>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</si>
  <si>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</si>
  <si>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011514000</t>
  </si>
  <si>
    <t>Stavebně-statický průzkum - pasportizace přilehlé zástavby - před prováděním prací  a po realizaci díla</t>
  </si>
  <si>
    <t>Kč</t>
  </si>
  <si>
    <t>CS ÚRS 2019 01</t>
  </si>
  <si>
    <t>1024</t>
  </si>
  <si>
    <t>-1025989873</t>
  </si>
  <si>
    <t>012002000</t>
  </si>
  <si>
    <t>Geodetické práce - Geometrický oddělovací plán pro majetkové vypořádání vlastnických vztahu, potvrzený katastrálním úřadem, 12x tiskem</t>
  </si>
  <si>
    <t>-643433138</t>
  </si>
  <si>
    <t>3</t>
  </si>
  <si>
    <t>012203000</t>
  </si>
  <si>
    <t>Geodetické práce při provádění stavby - výškové a polohové vytýčení stavby vč.vytyčení inženýrských sítí</t>
  </si>
  <si>
    <t>CS ÚRS 2018 02</t>
  </si>
  <si>
    <t>-598041879</t>
  </si>
  <si>
    <t>4</t>
  </si>
  <si>
    <t>012303000</t>
  </si>
  <si>
    <t>Geodetické práce po výstavbě - zaměření skutečného provedení díla ke kolaudaci stavby</t>
  </si>
  <si>
    <t>89060773</t>
  </si>
  <si>
    <t>013254000</t>
  </si>
  <si>
    <t>Dokumentace skutečného provedení stavby - 4x tištěná, 1x na CD</t>
  </si>
  <si>
    <t>-226360962</t>
  </si>
  <si>
    <t>6</t>
  </si>
  <si>
    <t>013294000</t>
  </si>
  <si>
    <t>Ostatní dokumentace - RDS - 4x tištěná, 1x na CD</t>
  </si>
  <si>
    <t>-956378079</t>
  </si>
  <si>
    <t>VRN3</t>
  </si>
  <si>
    <t>Zařízení staveniště</t>
  </si>
  <si>
    <t>7</t>
  </si>
  <si>
    <t>034203000</t>
  </si>
  <si>
    <t>Opatření na ochranu pozemků a zeleně sousedních se staveništěm</t>
  </si>
  <si>
    <t>944914665</t>
  </si>
  <si>
    <t>8</t>
  </si>
  <si>
    <t>034403000</t>
  </si>
  <si>
    <t xml:space="preserve">Dopravní značení na staveništi - Dopravně inženýrské opatření v průběhu výstavby dle TP66 - osazení dočasného dopr.značení vč.opatření pro zajištění dopravy-zřízení a odstranění, manipulace, pronájmu vč.projektu a zajištění dopr. inženýrského rozhodnutí  </t>
  </si>
  <si>
    <t>-690665492</t>
  </si>
  <si>
    <t>9</t>
  </si>
  <si>
    <t>034403001</t>
  </si>
  <si>
    <t xml:space="preserve">Pomocné práce zajištění nebo řízení regulaci a ochranu dopravy - úhrnná částka musí obsahovat veškeré nákl. na dočasné úpravy a regulaci dopr.(i pěší) na staveništi   </t>
  </si>
  <si>
    <t>-416359256</t>
  </si>
  <si>
    <t>VV</t>
  </si>
  <si>
    <t>"pro zajištění dopravy a přístupu k nemovitostem (např.lávky, nájezdy) a zajištění staveniště dle BOZP (ochranná oplocení, zajištění výkopů a pod..)"1</t>
  </si>
  <si>
    <t>02 - SO 101 Komunikace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</si>
  <si>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</si>
  <si>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</si>
  <si>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</si>
  <si>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</si>
  <si>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</si>
  <si>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</si>
  <si>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</si>
  <si>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</si>
  <si>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</si>
  <si>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</si>
  <si>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</si>
  <si>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111301111</t>
  </si>
  <si>
    <t>Sejmutí drnu tl do 100 mm s přemístěním do 50 m nebo naložením na dopravní prostředek</t>
  </si>
  <si>
    <t>m2</t>
  </si>
  <si>
    <t>-2040021105</t>
  </si>
  <si>
    <t>"dle přílohy B.2"147</t>
  </si>
  <si>
    <t>112101102</t>
  </si>
  <si>
    <t>Odstranění stromů listnatých průměru kmene do 500 mm</t>
  </si>
  <si>
    <t>kus</t>
  </si>
  <si>
    <t>-774790356</t>
  </si>
  <si>
    <t>112201102</t>
  </si>
  <si>
    <t>Odstranění pařezů D do 500 mm</t>
  </si>
  <si>
    <t>1255668968</t>
  </si>
  <si>
    <t>113107212</t>
  </si>
  <si>
    <t>Odstranění podkladu z kameniva těženého tl 200 mm strojně pl přes 200 m2</t>
  </si>
  <si>
    <t>-2144860027</t>
  </si>
  <si>
    <t>"chodník dle přílohy B.2"281</t>
  </si>
  <si>
    <t>"komunikace dle přílohy B.2"918</t>
  </si>
  <si>
    <t>"dle přílohy B.2"918*0,5</t>
  </si>
  <si>
    <t>Součet</t>
  </si>
  <si>
    <t>113107230</t>
  </si>
  <si>
    <t>Odstranění podkladu z betonu prostého tl 100 mm strojně pl přes 200 m2</t>
  </si>
  <si>
    <t>-1449561206</t>
  </si>
  <si>
    <t>"dle přílohy B.2 chodník"281</t>
  </si>
  <si>
    <t>113107241</t>
  </si>
  <si>
    <t>Odstranění podkladu živičného tl 50 mm strojně pl přes 200 m2</t>
  </si>
  <si>
    <t>637710088</t>
  </si>
  <si>
    <t>113154113</t>
  </si>
  <si>
    <t>Frézování živičného krytu tl 50 mm pruh š 0,5 m pl do 500 m2 bez překážek v trase</t>
  </si>
  <si>
    <t>-811236574</t>
  </si>
  <si>
    <t>"dle přílohy B.2"27,21</t>
  </si>
  <si>
    <t>113154225</t>
  </si>
  <si>
    <t>Frézování živičného krytu tl 200 mm pruh š 1 m pl do 1000 m2 bez překážek v trase</t>
  </si>
  <si>
    <t>520865238</t>
  </si>
  <si>
    <t>113201111</t>
  </si>
  <si>
    <t>Vytrhání obrub chodníkových ležatých</t>
  </si>
  <si>
    <t>m</t>
  </si>
  <si>
    <t>-1819401941</t>
  </si>
  <si>
    <t>"dle přílohy B.2"167</t>
  </si>
  <si>
    <t>10</t>
  </si>
  <si>
    <t>113204111</t>
  </si>
  <si>
    <t>Vytrhání obrub záhonových</t>
  </si>
  <si>
    <t>-1436202121</t>
  </si>
  <si>
    <t>"dle přílohy B.2"44</t>
  </si>
  <si>
    <t>11</t>
  </si>
  <si>
    <t>122202202</t>
  </si>
  <si>
    <t>Odkopávky a prokopávky nezapažené pro silnice objemu do 1000 m3 v hornině tř. 3</t>
  </si>
  <si>
    <t>m3</t>
  </si>
  <si>
    <t>799828222</t>
  </si>
  <si>
    <t>"dle přílohy B.2 chodníky a vozovka"112,52</t>
  </si>
  <si>
    <t>"sanace pod chodníky"478,1*0,3</t>
  </si>
  <si>
    <t>"sanace pod vozovkou"677,75*0,5*1,1</t>
  </si>
  <si>
    <t>12</t>
  </si>
  <si>
    <t>122202209</t>
  </si>
  <si>
    <t>Příplatek k odkopávkám a prokopávkám pro silnice v hornině tř. 3 za lepivost</t>
  </si>
  <si>
    <t>1121719073</t>
  </si>
  <si>
    <t>628,713</t>
  </si>
  <si>
    <t>13</t>
  </si>
  <si>
    <t>120001101</t>
  </si>
  <si>
    <t>Příplatek za ztížení odkopávky nebo prokopávky v blízkosti inženýrských sítí</t>
  </si>
  <si>
    <t>1334584030</t>
  </si>
  <si>
    <t>"dle přílohy B.2"112,52*0,3</t>
  </si>
  <si>
    <t>"sanace pod chodníky"95,62*0,2</t>
  </si>
  <si>
    <t>"sanace pod vozovkou"338,9*0,2*1,1</t>
  </si>
  <si>
    <t>14</t>
  </si>
  <si>
    <t>131201101</t>
  </si>
  <si>
    <t>Hloubení jam nezapažených v hornině tř. 3 objemu do 100 m3</t>
  </si>
  <si>
    <t>-548997037</t>
  </si>
  <si>
    <t>"vpusti nové"7*1,5*1,5*1,5</t>
  </si>
  <si>
    <t>132201101</t>
  </si>
  <si>
    <t>Hloubení rýh š do 600 mm v hornině tř. 3 objemu do 100 m3</t>
  </si>
  <si>
    <t>-27991257</t>
  </si>
  <si>
    <t>"vpusť"1*0,6*(1,9+13,2+6+21,1+1+1,1+4,7)</t>
  </si>
  <si>
    <t>"drenáž"155,3*0,22</t>
  </si>
  <si>
    <t>16</t>
  </si>
  <si>
    <t>132201109</t>
  </si>
  <si>
    <t>Příplatek za lepivost k hloubení rýh š do 600 mm v hornině tř. 3</t>
  </si>
  <si>
    <t>582745959</t>
  </si>
  <si>
    <t>"viz pol. 132201101"63,566</t>
  </si>
  <si>
    <t>17</t>
  </si>
  <si>
    <t>161101101</t>
  </si>
  <si>
    <t>Svislé přemístění výkopku z horniny tř. 1 až 4 hl výkopu do 2,5 m</t>
  </si>
  <si>
    <t>-2074781718</t>
  </si>
  <si>
    <t>23,625+63,566</t>
  </si>
  <si>
    <t>18</t>
  </si>
  <si>
    <t>162701105</t>
  </si>
  <si>
    <t>Vodorovné přemístění do 10000 m výkopku/sypaniny z horniny tř. 1 až 4</t>
  </si>
  <si>
    <t>1076954175</t>
  </si>
  <si>
    <t>"dle položky 111301111"147*0,1</t>
  </si>
  <si>
    <t>"dle přílohy B.2 odkopávky"112,52</t>
  </si>
  <si>
    <t>"sanace pod chodníky"143,43</t>
  </si>
  <si>
    <t>"sanace pod vozovkou"338,9*1,1</t>
  </si>
  <si>
    <t>"rýha napojení vpustí"1*0,6*(1,9+13,2+6+21,1+1+1,1+4,7)</t>
  </si>
  <si>
    <t>"jámy pro vpusti"23,625</t>
  </si>
  <si>
    <t>19</t>
  </si>
  <si>
    <t>162701109</t>
  </si>
  <si>
    <t>Příplatek k vodorovnému přemístění výkopku/sypaniny z horniny tř. 1 až 4 ZKD 1000 m přes 10000 m</t>
  </si>
  <si>
    <t>57001846</t>
  </si>
  <si>
    <t>"na skladku do 20km"</t>
  </si>
  <si>
    <t>"dle položky 111301111"147*0,1*10</t>
  </si>
  <si>
    <t>"dle přílohy B.2 odkopávky"112,52*10</t>
  </si>
  <si>
    <t>"sanace pod chodníky"143,43*10</t>
  </si>
  <si>
    <t>"sanace pod vozovkou"338,9*1,1*10</t>
  </si>
  <si>
    <t>"rýha napojení vpustí"1*0,6*(1,9+13,2+6+21,1+1+1,1+4,7)*10</t>
  </si>
  <si>
    <t>"drenáž"155,3*0,22*10</t>
  </si>
  <si>
    <t>"jámy pro vpusti"23,625*10</t>
  </si>
  <si>
    <t>20</t>
  </si>
  <si>
    <t>171201201</t>
  </si>
  <si>
    <t>Uložení sypaniny na skládky</t>
  </si>
  <si>
    <t>-1083562344</t>
  </si>
  <si>
    <t>171201211</t>
  </si>
  <si>
    <t>Poplatek za uložení stavebního odpadu - zeminy a kameniva na skládce</t>
  </si>
  <si>
    <t>t</t>
  </si>
  <si>
    <t>-1466818733</t>
  </si>
  <si>
    <t>"dle položky 111301111"147*0,1*1,83</t>
  </si>
  <si>
    <t>"dle přílohy B.2 odkopávky"112,52*1,83</t>
  </si>
  <si>
    <t>"sanace pod chodníky"143,43*1,83</t>
  </si>
  <si>
    <t>"sanace pod vozovkou"338,9*1,1*1,83</t>
  </si>
  <si>
    <t>"rýha napojení vpustí"1*0,6*(1,9+13,2+6+21,1+1+1,1+4,7)*1,83</t>
  </si>
  <si>
    <t>"drenáž"155,3*0,22*1,83</t>
  </si>
  <si>
    <t>"jámy pro vpusti"23,625*1,83</t>
  </si>
  <si>
    <t>22</t>
  </si>
  <si>
    <t>174101101</t>
  </si>
  <si>
    <t>Zásyp jam, šachet rýh nebo kolem objektů sypaninou se zhutněním</t>
  </si>
  <si>
    <t>-292728520</t>
  </si>
  <si>
    <t>"dorovnání rýhy pro napojení vpusti"0,6*0,7*(1,9+13,2+6+21,1+1+1,1+4,7)</t>
  </si>
  <si>
    <t>"kačírkem"5,3*0,15</t>
  </si>
  <si>
    <t>"obsyp vpustí"7*1,5*(1,5*1,5-0,5*0,5)</t>
  </si>
  <si>
    <t>23</t>
  </si>
  <si>
    <t>M</t>
  </si>
  <si>
    <t>58344171</t>
  </si>
  <si>
    <t xml:space="preserve">štěrkodrť </t>
  </si>
  <si>
    <t>-962642607</t>
  </si>
  <si>
    <t>41,58*2 'Přepočtené koeficientem množství</t>
  </si>
  <si>
    <t>24</t>
  </si>
  <si>
    <t>58337401</t>
  </si>
  <si>
    <t>kamenivo dekorační (kačírek)</t>
  </si>
  <si>
    <t>-1117513056</t>
  </si>
  <si>
    <t>"kačírkem"5,3*0,15*2</t>
  </si>
  <si>
    <t>25</t>
  </si>
  <si>
    <t>181151311</t>
  </si>
  <si>
    <t>Plošná úprava terénu přes 500 m2 zemina tř 1 až 4 nerovnosti do 100 mm v rovinně a svahu do 1:5</t>
  </si>
  <si>
    <t>529473613</t>
  </si>
  <si>
    <t>"dle přílohy B.2"1240,4</t>
  </si>
  <si>
    <t>26</t>
  </si>
  <si>
    <t>181951102</t>
  </si>
  <si>
    <t>Úprava pláně v hornině tř. 1 až 4 se zhutněním</t>
  </si>
  <si>
    <t>1626765973</t>
  </si>
  <si>
    <t>"dle přílohy B.2"1137</t>
  </si>
  <si>
    <t>27</t>
  </si>
  <si>
    <t>181301102</t>
  </si>
  <si>
    <t>Rozprostření ornice tl vrstvy do 150 mm pl do 500 m2 v rovině nebo ve svahu do 1:5</t>
  </si>
  <si>
    <t>1341574485</t>
  </si>
  <si>
    <t>"dle přílohy B.2"126,36</t>
  </si>
  <si>
    <t>"substrát do zatr.dlažby"123,49</t>
  </si>
  <si>
    <t>28</t>
  </si>
  <si>
    <t>10364101</t>
  </si>
  <si>
    <t>zemina pro terénní úpravy -  ornice</t>
  </si>
  <si>
    <t>-1310408537</t>
  </si>
  <si>
    <t>"dle přílohy B.2"126,36*0,15*1,8</t>
  </si>
  <si>
    <t>29</t>
  </si>
  <si>
    <t>10364101.R</t>
  </si>
  <si>
    <t>směs písku a humusu (travní substrát)</t>
  </si>
  <si>
    <t>-2033318543</t>
  </si>
  <si>
    <t>"dle přílohy B.2"123,49*0,05*1,8</t>
  </si>
  <si>
    <t>30</t>
  </si>
  <si>
    <t>181411131</t>
  </si>
  <si>
    <t>Založení parkového trávníku výsevem plochy do 1000 m2 v rovině a ve svahu do 1:5</t>
  </si>
  <si>
    <t>-2146111424</t>
  </si>
  <si>
    <t>"zatr.dlažba"123,49</t>
  </si>
  <si>
    <t>31</t>
  </si>
  <si>
    <t>00572410</t>
  </si>
  <si>
    <t>osivo směs travní parková</t>
  </si>
  <si>
    <t>kg</t>
  </si>
  <si>
    <t>-463768286</t>
  </si>
  <si>
    <t>126,36*0,015 'Přepočtené koeficientem množství</t>
  </si>
  <si>
    <t>32</t>
  </si>
  <si>
    <t>184802111</t>
  </si>
  <si>
    <t>Chemické odplevelení před založením kultury nad 20 m2 postřikem na široko v rovině a svahu do 1:5</t>
  </si>
  <si>
    <t>1493143458</t>
  </si>
  <si>
    <t>"dle přílohy B.2"126,36+123,49</t>
  </si>
  <si>
    <t>33</t>
  </si>
  <si>
    <t>184807111</t>
  </si>
  <si>
    <t>Zřízení ochrany stromu bedněním - vypolštářované bednění z fošen výšky min 2,0m vč.případného vyvázání větví vzhůru</t>
  </si>
  <si>
    <t>M2</t>
  </si>
  <si>
    <t>-1102940283</t>
  </si>
  <si>
    <t>A36</t>
  </si>
  <si>
    <t>2*4*0.6*8</t>
  </si>
  <si>
    <t>34</t>
  </si>
  <si>
    <t>184807112</t>
  </si>
  <si>
    <t>Odstranění ochrany stromu bedněním</t>
  </si>
  <si>
    <t>1920249550</t>
  </si>
  <si>
    <t>"dle pol.184807111"38,4</t>
  </si>
  <si>
    <t>35</t>
  </si>
  <si>
    <t>185804312</t>
  </si>
  <si>
    <t>Zalití rostlin vodou plocha přes 20 m2</t>
  </si>
  <si>
    <t>1787090265</t>
  </si>
  <si>
    <t>"dle přílohy B.2"(126,36+123,49)*0,005*2</t>
  </si>
  <si>
    <t>36</t>
  </si>
  <si>
    <t>185851001.R</t>
  </si>
  <si>
    <t>Sekání trávníku</t>
  </si>
  <si>
    <t>-167878657</t>
  </si>
  <si>
    <t>37</t>
  </si>
  <si>
    <t>185851121</t>
  </si>
  <si>
    <t>Dovoz vody pro zálivku rostlin za vzdálenost do 1000 m</t>
  </si>
  <si>
    <t>-888303933</t>
  </si>
  <si>
    <t>38</t>
  </si>
  <si>
    <t>185851129</t>
  </si>
  <si>
    <t>Příplatek k dovozu vody pro zálivku rostlin do 1000 m ZKD 1000 m</t>
  </si>
  <si>
    <t>1611065996</t>
  </si>
  <si>
    <t>"dle přílohy B.2"2,499*4</t>
  </si>
  <si>
    <t>Zakládání</t>
  </si>
  <si>
    <t>39</t>
  </si>
  <si>
    <t>211561001.R</t>
  </si>
  <si>
    <t>Napojení drenáže na stávající kanalizaci, D+M</t>
  </si>
  <si>
    <t>-100299140</t>
  </si>
  <si>
    <t>40</t>
  </si>
  <si>
    <t>211561111</t>
  </si>
  <si>
    <t>Výplň odvodňovacích žeber nebo trativodů kamenivem hrubým drceným frakce 8-16 mm</t>
  </si>
  <si>
    <t>1725060232</t>
  </si>
  <si>
    <t>"dle přílohy C.3"155,3*0,2</t>
  </si>
  <si>
    <t>41</t>
  </si>
  <si>
    <t>212572111</t>
  </si>
  <si>
    <t>Lože pro trativody ze štěrkopísku tříděného</t>
  </si>
  <si>
    <t>1944815435</t>
  </si>
  <si>
    <t>"dle přílohy C.3"155,3*0,02</t>
  </si>
  <si>
    <t>42</t>
  </si>
  <si>
    <t>212755216</t>
  </si>
  <si>
    <t>Trativody z drenážních trubek plastových flexibilních D 160 mm bez lože</t>
  </si>
  <si>
    <t>1303613727</t>
  </si>
  <si>
    <t>"dle přílohy C.3"155,3</t>
  </si>
  <si>
    <t>43</t>
  </si>
  <si>
    <t>275311127</t>
  </si>
  <si>
    <t>Základové patky a bloky z betonu prostého C 25/30</t>
  </si>
  <si>
    <t>871385366</t>
  </si>
  <si>
    <t>"základy sloupků dzn"8*0,5*0,5*0,8</t>
  </si>
  <si>
    <t>44</t>
  </si>
  <si>
    <t>919724121</t>
  </si>
  <si>
    <t>Drenážní geosyntetikum geotextilie min.150g/m2</t>
  </si>
  <si>
    <t>667003857</t>
  </si>
  <si>
    <t>"dle přílohy C.3"155,3*1,75</t>
  </si>
  <si>
    <t>Komunikace pozemní</t>
  </si>
  <si>
    <t>45</t>
  </si>
  <si>
    <t>564750011</t>
  </si>
  <si>
    <t xml:space="preserve">Kryt z kameniva hrubého drceného </t>
  </si>
  <si>
    <t>168019661</t>
  </si>
  <si>
    <t>"dle přílohy B.2 vjezd na parkoviště"18</t>
  </si>
  <si>
    <t>46</t>
  </si>
  <si>
    <t>5648511.R</t>
  </si>
  <si>
    <t>Podklad ze štěrkodrtě ŠD tl 150 mm, fr.0-32</t>
  </si>
  <si>
    <t>378064833</t>
  </si>
  <si>
    <t>"dle přílohy C.3 chodník fr.0-32"270,81</t>
  </si>
  <si>
    <t>"dle přílohy C.3 vozovka fr.0-32"677,75</t>
  </si>
  <si>
    <t>"dle přílohy C.3 vjezd fr.0-32"65,8</t>
  </si>
  <si>
    <t>47</t>
  </si>
  <si>
    <t>564851111</t>
  </si>
  <si>
    <t>Podklad ze štěrkodrtě ŠD tl 150 mm, fr.0-63</t>
  </si>
  <si>
    <t>133669623</t>
  </si>
  <si>
    <t>"dle přílohy C.3 vjezd fr.0-63"65,8</t>
  </si>
  <si>
    <t>"sanace chodníky, vjezdy, parkovací pruh 0-63"478,1*2</t>
  </si>
  <si>
    <t>48</t>
  </si>
  <si>
    <t>5648611.R</t>
  </si>
  <si>
    <t>Podklad ze štěrkodrtě ŠD tl 200 mm, fr.0-63</t>
  </si>
  <si>
    <t>-1127883244</t>
  </si>
  <si>
    <t>"dle přílohy C.3 vozovka fr.0-63"677,75*1,1</t>
  </si>
  <si>
    <t>49</t>
  </si>
  <si>
    <t>564861111</t>
  </si>
  <si>
    <t>Podklad ze štěrkodrtě ŠD tl 200 mm, fr.16-32</t>
  </si>
  <si>
    <t>1040470223</t>
  </si>
  <si>
    <t>"dle přílohy C.3 parkovcí pruh fr.16-32"123,49</t>
  </si>
  <si>
    <t>50</t>
  </si>
  <si>
    <t>564871111</t>
  </si>
  <si>
    <t>Podklad ze štěrkodrtě ŠD tl 250 mm, fr.0-63</t>
  </si>
  <si>
    <t>-1284513235</t>
  </si>
  <si>
    <t>"sanace pod vozovokou fr.0-63 v tl.0,50m"677,75*1,1*2</t>
  </si>
  <si>
    <t>51</t>
  </si>
  <si>
    <t>567122111</t>
  </si>
  <si>
    <t>Podklad ze směsi stmelené cementem SC C 8/10 (KSC I) tl do 120 mm</t>
  </si>
  <si>
    <t>1746543878</t>
  </si>
  <si>
    <t>"vjezdy"65,8</t>
  </si>
  <si>
    <t>52</t>
  </si>
  <si>
    <t>569731111</t>
  </si>
  <si>
    <t>Zpevnění krajnic kamenivem drceným</t>
  </si>
  <si>
    <t>-578208550</t>
  </si>
  <si>
    <t>"dle přílohy B.2"29,36*0,5</t>
  </si>
  <si>
    <t>53</t>
  </si>
  <si>
    <t>573231108</t>
  </si>
  <si>
    <t>Postřik živičný spojovací ze silniční emulze v množství 0,50 kg/m2</t>
  </si>
  <si>
    <t>328454745</t>
  </si>
  <si>
    <t>"dle přílohy C.3"27,21</t>
  </si>
  <si>
    <t>54</t>
  </si>
  <si>
    <t>577144111</t>
  </si>
  <si>
    <t>Asfaltový beton vrstva obrusná ACO 11 (ABS) tř. I tl 50 mm š do 3 m z nemodifikovaného asfaltu</t>
  </si>
  <si>
    <t>-1741869414</t>
  </si>
  <si>
    <t>55</t>
  </si>
  <si>
    <t>577134111</t>
  </si>
  <si>
    <t>Asfaltový beton vrstva obrusná ACO 11 (ABS)  tl 40 mm š do 3 m z nemodifikovaného asfaltu</t>
  </si>
  <si>
    <t>-202830065</t>
  </si>
  <si>
    <t>"dle přílohy B.2"677,75</t>
  </si>
  <si>
    <t>56</t>
  </si>
  <si>
    <t>573211107</t>
  </si>
  <si>
    <t>Postřik živičný spojovací z asfaltu v množství 0,30 kg/m2</t>
  </si>
  <si>
    <t>442827517</t>
  </si>
  <si>
    <t>57</t>
  </si>
  <si>
    <t>5771651.R</t>
  </si>
  <si>
    <t>Asfaltový beton vrstva obrusná ACO 16 tl 80 mm š do 3 m</t>
  </si>
  <si>
    <t>-871277276</t>
  </si>
  <si>
    <t>58</t>
  </si>
  <si>
    <t>596211112</t>
  </si>
  <si>
    <t>Kladení zámkové dlažby komunikací pro pěší tl 60 mm pl do 300 m2</t>
  </si>
  <si>
    <t>858328286</t>
  </si>
  <si>
    <t>"dle přílohy B.2"233,26</t>
  </si>
  <si>
    <t>59</t>
  </si>
  <si>
    <t>59245212</t>
  </si>
  <si>
    <t>dlažba skladebná betonová 10x20x6 cm, barva přírodní</t>
  </si>
  <si>
    <t>1015343039</t>
  </si>
  <si>
    <t>"dle přílohy B.2"233,26*1,02</t>
  </si>
  <si>
    <t>60</t>
  </si>
  <si>
    <t>596211111</t>
  </si>
  <si>
    <t>Kladení zámkové dlažby komunikací pro pěší tl 60 mm pl do 100 m2</t>
  </si>
  <si>
    <t>667091656</t>
  </si>
  <si>
    <t>"dle přílohy B.2"22,15</t>
  </si>
  <si>
    <t>61</t>
  </si>
  <si>
    <t>59245006</t>
  </si>
  <si>
    <t>dlažba skladebná betonová pro nevidomé 10x20x6 cm, barva červená</t>
  </si>
  <si>
    <t>1425305191</t>
  </si>
  <si>
    <t>"dle přílohy B.2"22,15*1,05</t>
  </si>
  <si>
    <t>62</t>
  </si>
  <si>
    <t>596212210</t>
  </si>
  <si>
    <t>Kladení zámkové dlažby pozemních komunikací tl 80 mm skupiny A pl do 50 m2</t>
  </si>
  <si>
    <t>1508155870</t>
  </si>
  <si>
    <t>"dle přílohy B.2 vjezd"50,4</t>
  </si>
  <si>
    <t>"dle přílohy B.2 vjezd reliéfní"15,4</t>
  </si>
  <si>
    <t>63</t>
  </si>
  <si>
    <t>59245005</t>
  </si>
  <si>
    <t>dlažba skladebná betonová pro nevidomé 20x10x8 cm barevná</t>
  </si>
  <si>
    <t>1664049995</t>
  </si>
  <si>
    <t>"dle přílohy B.2 vjezd reliéfní"15,4*1,05</t>
  </si>
  <si>
    <t>64</t>
  </si>
  <si>
    <t>59245020</t>
  </si>
  <si>
    <t>dlažba skladebná betonová 20x10x8 cm karamelová</t>
  </si>
  <si>
    <t>797520704</t>
  </si>
  <si>
    <t>"dle přílohy B.2 vjezd"50,4*1,02</t>
  </si>
  <si>
    <t>65</t>
  </si>
  <si>
    <t>5964122.R</t>
  </si>
  <si>
    <t>Kladení dlažby z vegetačních tvárnic pozemních komunikací tl 60 mm do 300 m2 vč.osazení ocelových pásnic pro zajištění dlažby</t>
  </si>
  <si>
    <t>1912568649</t>
  </si>
  <si>
    <t>"dle přílohy B.2"123,49</t>
  </si>
  <si>
    <t>66</t>
  </si>
  <si>
    <t>5624513.R</t>
  </si>
  <si>
    <t>dlažba zatravňovací plastová 50mm, zelená</t>
  </si>
  <si>
    <t>875926895</t>
  </si>
  <si>
    <t>"dle přílohy B.2"123,49*1,02/0,11</t>
  </si>
  <si>
    <t>Trubní vedení</t>
  </si>
  <si>
    <t>67</t>
  </si>
  <si>
    <t>175111101</t>
  </si>
  <si>
    <t>Obsypání potrubí ručně uloženou do 3 m</t>
  </si>
  <si>
    <t>-2070270674</t>
  </si>
  <si>
    <t>"vpusť"0,2*0,6*(1,9+13,2+6+21,1+1+1,1+4,7)</t>
  </si>
  <si>
    <t>68</t>
  </si>
  <si>
    <t>58337302</t>
  </si>
  <si>
    <t>štěrkopísek</t>
  </si>
  <si>
    <t>-1067516553</t>
  </si>
  <si>
    <t>"vpusť"0,2*0,6*(1,9+13,2+6+21,1+1+1,1+4,7)*2</t>
  </si>
  <si>
    <t>69</t>
  </si>
  <si>
    <t>451572111</t>
  </si>
  <si>
    <t>Lože pod potrubí otevřený výkop z kameniva drobného těženého</t>
  </si>
  <si>
    <t>-1421189439</t>
  </si>
  <si>
    <t>"vpusť"0,1*0,6*(1,9+13,2+6+21,1+1+1,1+4,7)</t>
  </si>
  <si>
    <t>70</t>
  </si>
  <si>
    <t>871265001.R</t>
  </si>
  <si>
    <t>Napojení potrubí na vpusť a kanalizační stoku</t>
  </si>
  <si>
    <t>-557295706</t>
  </si>
  <si>
    <t>71</t>
  </si>
  <si>
    <t>871315231</t>
  </si>
  <si>
    <t>Kanalizační potrubí z tvrdého PVC jednovrstvé tuhost třídy SN10 DN 160</t>
  </si>
  <si>
    <t>1524035026</t>
  </si>
  <si>
    <t>"dle přílohy B.3"1,9+13,2+6+21,1+1+1,1+4,7</t>
  </si>
  <si>
    <t>72</t>
  </si>
  <si>
    <t>895941111</t>
  </si>
  <si>
    <t>Zřízení vpusti kanalizační uliční</t>
  </si>
  <si>
    <t>1320982127</t>
  </si>
  <si>
    <t>73</t>
  </si>
  <si>
    <t>59223852.BTL</t>
  </si>
  <si>
    <t>dno betonové pro uliční vpusť s kalovou prohlubní TBV-Q 450/300/2a 45x30x5 cm</t>
  </si>
  <si>
    <t>803045421</t>
  </si>
  <si>
    <t>74</t>
  </si>
  <si>
    <t>59223854.BTL</t>
  </si>
  <si>
    <t>skruž betonová pro uliční vpusťs výtokovým otvorem PVC TBV-Q 450/350/3a, 45x35x5 cm</t>
  </si>
  <si>
    <t>-1508789809</t>
  </si>
  <si>
    <t>75</t>
  </si>
  <si>
    <t>59223858.BTL</t>
  </si>
  <si>
    <t>skruž betonová pro uliční vpusť horní TBV-Q 450/570/5d, 45x57x5 cm</t>
  </si>
  <si>
    <t>1958472253</t>
  </si>
  <si>
    <t>76</t>
  </si>
  <si>
    <t>59223864.BTL</t>
  </si>
  <si>
    <t>prstenec betonový pro uliční vpusť vyrovnávací TBV-Q 390/60/10a, 39x6x13 cm</t>
  </si>
  <si>
    <t>113280940</t>
  </si>
  <si>
    <t>77</t>
  </si>
  <si>
    <t>28661816</t>
  </si>
  <si>
    <t>koš kalový pro silniční vpusť 315mm</t>
  </si>
  <si>
    <t>-291948821</t>
  </si>
  <si>
    <t>78</t>
  </si>
  <si>
    <t>899204112</t>
  </si>
  <si>
    <t>Osazení mříží litinových včetně rámů a košů na bahno pro třídu zatížení D400, E600</t>
  </si>
  <si>
    <t>513569385</t>
  </si>
  <si>
    <t>79</t>
  </si>
  <si>
    <t>2866193.R</t>
  </si>
  <si>
    <t>mříž litinová 500x500 D400</t>
  </si>
  <si>
    <t>1206510861</t>
  </si>
  <si>
    <t>80</t>
  </si>
  <si>
    <t>899231111</t>
  </si>
  <si>
    <t>Výšková úprava uličního vstupu nebo vpusti do 200 mm zvýšením mříže</t>
  </si>
  <si>
    <t>-1097246584</t>
  </si>
  <si>
    <t>7+2</t>
  </si>
  <si>
    <t>81</t>
  </si>
  <si>
    <t>899331111</t>
  </si>
  <si>
    <t>Výšková úprava uličního vstupu nebo vpusti do 200 mm zvýšením poklopu</t>
  </si>
  <si>
    <t>-123201549</t>
  </si>
  <si>
    <t>82</t>
  </si>
  <si>
    <t>899431111</t>
  </si>
  <si>
    <t>Výšková úprava uličního vstupu nebo vpusti do 200 mm zvýšením krycího hrnce, šoupěte nebo hydrantu</t>
  </si>
  <si>
    <t>-1575330326</t>
  </si>
  <si>
    <t>Ostatní konstrukce a práce-bourání</t>
  </si>
  <si>
    <t>83</t>
  </si>
  <si>
    <t>914111111</t>
  </si>
  <si>
    <t>Montáž svislé dopravní značky do velikosti 1 m2 objímkami na sloupek nebo konzolu</t>
  </si>
  <si>
    <t>KUS</t>
  </si>
  <si>
    <t>-417638276</t>
  </si>
  <si>
    <t>"dle PD"15</t>
  </si>
  <si>
    <t>84</t>
  </si>
  <si>
    <t>404442020</t>
  </si>
  <si>
    <t>značka svislá reflexní  C FeZn tř.2</t>
  </si>
  <si>
    <t>-72265722</t>
  </si>
  <si>
    <t>85</t>
  </si>
  <si>
    <t>914511112</t>
  </si>
  <si>
    <t>Montáž sloupku dopravních značek délky do 3,5 m s betonovým základem a patkou</t>
  </si>
  <si>
    <t>-833426467</t>
  </si>
  <si>
    <t>"dle PD situace"8</t>
  </si>
  <si>
    <t>86</t>
  </si>
  <si>
    <t>404452250</t>
  </si>
  <si>
    <t>sloupek Zn 60 - 350</t>
  </si>
  <si>
    <t>-1363954867</t>
  </si>
  <si>
    <t>87</t>
  </si>
  <si>
    <t>404452400</t>
  </si>
  <si>
    <t>patka hliníková HP 60 vč.spoj.materiálu</t>
  </si>
  <si>
    <t>1354876759</t>
  </si>
  <si>
    <t>88</t>
  </si>
  <si>
    <t>404452530</t>
  </si>
  <si>
    <t>víčko plastové na sloupek 60</t>
  </si>
  <si>
    <t>269699111</t>
  </si>
  <si>
    <t>89</t>
  </si>
  <si>
    <t>404452560</t>
  </si>
  <si>
    <t>upínací svorka na sloupek US 60</t>
  </si>
  <si>
    <t>22887315</t>
  </si>
  <si>
    <t>2*15</t>
  </si>
  <si>
    <t>90</t>
  </si>
  <si>
    <t>91500004.R</t>
  </si>
  <si>
    <t>Ošetření poškozených kořenů vč.prostředků na ošetření ran, dle požadavku ŽP</t>
  </si>
  <si>
    <t>-494623532</t>
  </si>
  <si>
    <t>"komplet za jeden strom - počet stromů + del potřeby"8</t>
  </si>
  <si>
    <t>91</t>
  </si>
  <si>
    <t>91500009.R</t>
  </si>
  <si>
    <t>Opatření pro zabezpeční kořenového systému před poškozením při dočasném zatížení - kompletní práce vč.materiálu geotextílie min 150g/m2, vrstva z ŠD v tl.200mm,</t>
  </si>
  <si>
    <t>639686467</t>
  </si>
  <si>
    <t>A61</t>
  </si>
  <si>
    <t>"předpoklad-dle potřeby"55*1,0</t>
  </si>
  <si>
    <t>92</t>
  </si>
  <si>
    <t>919726122</t>
  </si>
  <si>
    <t>Geotextilie pro ochranu, separaci a filtraci netkaná min.300g/m2, 40kN/m</t>
  </si>
  <si>
    <t>-1180672701</t>
  </si>
  <si>
    <t>"sanace pod vozovku"677,75*1,1</t>
  </si>
  <si>
    <t>93</t>
  </si>
  <si>
    <t>915491211</t>
  </si>
  <si>
    <t>Osazení vodícího proužku z betonových desek do betonového lože  tl do 100 mm š proužku 250 mm do betonu z C20/25nXF3</t>
  </si>
  <si>
    <t>1484045559</t>
  </si>
  <si>
    <t>"dle přílohy B.2"162,57</t>
  </si>
  <si>
    <t>94</t>
  </si>
  <si>
    <t>59218001</t>
  </si>
  <si>
    <t>krajník silniční betonový 50x25x8cm</t>
  </si>
  <si>
    <t>-1577961148</t>
  </si>
  <si>
    <t>"dle přílohy B.2"162,57*1,02</t>
  </si>
  <si>
    <t>95</t>
  </si>
  <si>
    <t>916131213</t>
  </si>
  <si>
    <t>Osazení silničního obrubníku betonového stojatého s boční opěrou do lože z betonu prostého C20/25nXF3</t>
  </si>
  <si>
    <t>1092686702</t>
  </si>
  <si>
    <t>"dle přílohy B.2"102,26+54,33</t>
  </si>
  <si>
    <t>"náběhový"25</t>
  </si>
  <si>
    <t>96</t>
  </si>
  <si>
    <t>59217023</t>
  </si>
  <si>
    <t>obrubník betonový chodníkový 100x15x25cm</t>
  </si>
  <si>
    <t>-278443907</t>
  </si>
  <si>
    <t>"dle přílohy B.2"(102,26+54,33)*1,02</t>
  </si>
  <si>
    <t>97</t>
  </si>
  <si>
    <t>59217040</t>
  </si>
  <si>
    <t>obrubník bezbariérový betonový náběhový</t>
  </si>
  <si>
    <t>-651277380</t>
  </si>
  <si>
    <t>98</t>
  </si>
  <si>
    <t>916231213</t>
  </si>
  <si>
    <t>Osazení chodníkového obrubníku betonového stojatého s boční opěrou do lože z betonu prostého C20/25nXF3</t>
  </si>
  <si>
    <t>-1165382811</t>
  </si>
  <si>
    <t>"dle přílohy B.2 8cm"116,82</t>
  </si>
  <si>
    <t>"dle přílohy B.2 5cm"110,25</t>
  </si>
  <si>
    <t>99</t>
  </si>
  <si>
    <t>59217016</t>
  </si>
  <si>
    <t>obrubník betonový chodníkový 100x8x25 cm</t>
  </si>
  <si>
    <t>945809706</t>
  </si>
  <si>
    <t>"dle přílohy B.2"116,82*1,02</t>
  </si>
  <si>
    <t>100</t>
  </si>
  <si>
    <t>59217010</t>
  </si>
  <si>
    <t>obrubník betonový zahradní přírodní šedá 50x5x15 cm</t>
  </si>
  <si>
    <t>-1254626492</t>
  </si>
  <si>
    <t>"dle přílohy B.2 5cm"110,25*1,02</t>
  </si>
  <si>
    <t>101</t>
  </si>
  <si>
    <t>919112213</t>
  </si>
  <si>
    <t>Řezání spár pro vytvoření komůrky š 10 mm hl 25 mm pro těsnící zálivku v živičném krytu</t>
  </si>
  <si>
    <t>-1023099358</t>
  </si>
  <si>
    <t>"dle přílohy B.2"54,5</t>
  </si>
  <si>
    <t>102</t>
  </si>
  <si>
    <t>919122112</t>
  </si>
  <si>
    <t>Těsnění spár zálivkou za tepla pro komůrky š 10 mm hl 25 mm s těsnicím profilem</t>
  </si>
  <si>
    <t>236545284</t>
  </si>
  <si>
    <t>103</t>
  </si>
  <si>
    <t>919735111</t>
  </si>
  <si>
    <t>Řezání stávajícího živičného krytu hl do 50 mm</t>
  </si>
  <si>
    <t>1515892565</t>
  </si>
  <si>
    <t>104</t>
  </si>
  <si>
    <t>919735112</t>
  </si>
  <si>
    <t>Řezání stávajícího živičného krytu hl do 100 mm</t>
  </si>
  <si>
    <t>-532577098</t>
  </si>
  <si>
    <t>"dle přílohy B.2"37</t>
  </si>
  <si>
    <t>105</t>
  </si>
  <si>
    <t>938909331</t>
  </si>
  <si>
    <t>Čištění vozovek metením ručně podkladu nebo krytu betonového nebo živičného</t>
  </si>
  <si>
    <t>-1498808504</t>
  </si>
  <si>
    <t>27,1</t>
  </si>
  <si>
    <t>106</t>
  </si>
  <si>
    <t>966006132</t>
  </si>
  <si>
    <t>Odstranění značek dopravních nebo orientačních se sloupky s betonovými patkami</t>
  </si>
  <si>
    <t>556928978</t>
  </si>
  <si>
    <t>"dle PD"4</t>
  </si>
  <si>
    <t>107</t>
  </si>
  <si>
    <t>966006211</t>
  </si>
  <si>
    <t>Odstranění svislých dopravních značek ze sloupů, sloupků nebo konzol</t>
  </si>
  <si>
    <t>1352315956</t>
  </si>
  <si>
    <t>"dle PD"6</t>
  </si>
  <si>
    <t>997</t>
  </si>
  <si>
    <t>Přesun sutě</t>
  </si>
  <si>
    <t>108</t>
  </si>
  <si>
    <t>997221551</t>
  </si>
  <si>
    <t>Vodorovná doprava suti ze sypkých materiálů do 1 km</t>
  </si>
  <si>
    <t>-1995989385</t>
  </si>
  <si>
    <t>"kamenivo"497,4</t>
  </si>
  <si>
    <t>"vyfréz.mat."3,483+235,008</t>
  </si>
  <si>
    <t>109</t>
  </si>
  <si>
    <t>997221559</t>
  </si>
  <si>
    <t>Příplatek ZKD 1 km u vodorovné dopravy suti ze sypkých materiálů</t>
  </si>
  <si>
    <t>2077738943</t>
  </si>
  <si>
    <t>"do 20km"735,891*19</t>
  </si>
  <si>
    <t>110</t>
  </si>
  <si>
    <t>997221571</t>
  </si>
  <si>
    <t>Vodorovná doprava vybouraných hmot do 1 km</t>
  </si>
  <si>
    <t>500510484</t>
  </si>
  <si>
    <t>"asfalt"27,538</t>
  </si>
  <si>
    <t>"obrubníky"38,41+1,76</t>
  </si>
  <si>
    <t>"bet.kce"67,44</t>
  </si>
  <si>
    <t>"dzn+sl."0,328+0,024</t>
  </si>
  <si>
    <t>111</t>
  </si>
  <si>
    <t>997221579</t>
  </si>
  <si>
    <t>Příplatek ZKD 1 km u vodorovné dopravy vybouraných hmot</t>
  </si>
  <si>
    <t>-401084654</t>
  </si>
  <si>
    <t>"pol. 997221571 - do 20km"135,5*19</t>
  </si>
  <si>
    <t>112</t>
  </si>
  <si>
    <t>997013801</t>
  </si>
  <si>
    <t>Poplatek za uložení na skládce (skládkovné) stavebního odpadu betonového kód odpadu 170 101</t>
  </si>
  <si>
    <t>-1433714388</t>
  </si>
  <si>
    <t>"bet.kce+obrubníky"38,41+1,76+67,44</t>
  </si>
  <si>
    <t>113</t>
  </si>
  <si>
    <t>997221845</t>
  </si>
  <si>
    <t>Poplatek za uložení na skládce (skládkovné) odpadu asfaltového bez dehtu kód odpadu 170 302</t>
  </si>
  <si>
    <t>2093942754</t>
  </si>
  <si>
    <t>"asfalt+vyfr.mat"3,483+235,008+27,538</t>
  </si>
  <si>
    <t>114</t>
  </si>
  <si>
    <t>997221855</t>
  </si>
  <si>
    <t>Poplatek za uložení na skládce (skládkovné) zeminy a kameniva kód odpadu 170 504</t>
  </si>
  <si>
    <t>-502755282</t>
  </si>
  <si>
    <t>998</t>
  </si>
  <si>
    <t>Přesun hmot</t>
  </si>
  <si>
    <t>115</t>
  </si>
  <si>
    <t>998223011</t>
  </si>
  <si>
    <t>Přesun hmot pro pozemní komunikace s krytem dlážděným</t>
  </si>
  <si>
    <t>-1969557829</t>
  </si>
  <si>
    <t>03 - SO 401 Veřejné osvětlení</t>
  </si>
  <si>
    <t>Město Dvůr Králové n/L</t>
  </si>
  <si>
    <t>Ing.Srba</t>
  </si>
  <si>
    <t>M21 - Elektromontáže</t>
  </si>
  <si>
    <t>M46 - Zemní práce při montážích</t>
  </si>
  <si>
    <t>000 - Vedlejší a ostatní náklady</t>
  </si>
  <si>
    <t>VN - Vedlejší náklady</t>
  </si>
  <si>
    <t>M21</t>
  </si>
  <si>
    <t>Elektromontáže</t>
  </si>
  <si>
    <t>210202011R00</t>
  </si>
  <si>
    <t>Svítidlo venkovní LED, umístění na stožár</t>
  </si>
  <si>
    <t>0000000.01</t>
  </si>
  <si>
    <t>Svítidlo LED, 4000K, 3750lm, 230V, IP66,</t>
  </si>
  <si>
    <t>ks</t>
  </si>
  <si>
    <t>210204011RS2</t>
  </si>
  <si>
    <t>Stožár osvětlovací ocelový délky do 12 m, včetně nákladů na autojeřáb</t>
  </si>
  <si>
    <t>0000000.03</t>
  </si>
  <si>
    <t>Stožár žárově zinkovaný vel. 133/89/60, závěsná výška H=6m, vetknutí E=0,8m</t>
  </si>
  <si>
    <t>210204202R00</t>
  </si>
  <si>
    <t>Elektrovýzbroj stožáru</t>
  </si>
  <si>
    <t>0000000.07</t>
  </si>
  <si>
    <t>Stožárová svorkovnice SR481 , + 1x poj. E27 6A - průchozí, univ.</t>
  </si>
  <si>
    <t>222301421R00</t>
  </si>
  <si>
    <t>Přepěťová ochrana</t>
  </si>
  <si>
    <t>0000000.09</t>
  </si>
  <si>
    <t>Svodič přepětí pro veřejné osvětlení, T2+T3, 10kV, 5kA</t>
  </si>
  <si>
    <t>210810005RT1</t>
  </si>
  <si>
    <t>Kabel CYKY-J  3 x 1,5 mm2 , včetně dodávky kabelu</t>
  </si>
  <si>
    <t>210810014RT1</t>
  </si>
  <si>
    <t>Kabel CYKY-J 4 x 16 mm2 volně uložený, včetně dodávky kabelu</t>
  </si>
  <si>
    <t>210220021RT1</t>
  </si>
  <si>
    <t>Vedení uzemňovací v zemi FeZn do 120 mm2, včetně drátu FeZn D=10mm</t>
  </si>
  <si>
    <t>210220301RT2</t>
  </si>
  <si>
    <t>Svorka hromosvodová do 2 šroubů /SS, SZ, SO/, včetně dodávky svorky SS</t>
  </si>
  <si>
    <t>210220302RT6</t>
  </si>
  <si>
    <t>Svorka hromosvodová nad 2 šrouby /ST, SJ, SR, atd/, včetně dodávky svorky SP1</t>
  </si>
  <si>
    <t>212100109R00</t>
  </si>
  <si>
    <t>Ochrana svorek v zemi proti korozi</t>
  </si>
  <si>
    <t>0000000.10</t>
  </si>
  <si>
    <t>Zinkový sprej</t>
  </si>
  <si>
    <t>0000000.11</t>
  </si>
  <si>
    <t>Ochranná kovová manžeta stožáru pr. 133</t>
  </si>
  <si>
    <t>0000000.12</t>
  </si>
  <si>
    <t>Stožárové pouzdro plast 250/950, včetně dodávky pouzdra</t>
  </si>
  <si>
    <t>56288051.A</t>
  </si>
  <si>
    <t>Štítek označovací na stožár, vč. osazení</t>
  </si>
  <si>
    <t>212100108R00</t>
  </si>
  <si>
    <t>Opatření vodiče smršťovací bužírkou</t>
  </si>
  <si>
    <t>56288999.1007</t>
  </si>
  <si>
    <t>Trubice smršťovací d 25 x 1000 m, zž</t>
  </si>
  <si>
    <t>56288050.A</t>
  </si>
  <si>
    <t>Štítek na označení kabel. vývodu z PVC, vč. osazení</t>
  </si>
  <si>
    <t>210100001R00</t>
  </si>
  <si>
    <t>Ukončení vodičů  + zapojení do 2,5 mm2</t>
  </si>
  <si>
    <t>210100003R00</t>
  </si>
  <si>
    <t>Ukončení vodičů + zapojení do 16 mm2</t>
  </si>
  <si>
    <t>210010134R00</t>
  </si>
  <si>
    <t>Trubka ochranná z PE, uložená pevně, DN do 47 mm, včetně dodávky trubky vel. 50</t>
  </si>
  <si>
    <t>0000000.13</t>
  </si>
  <si>
    <t>Rozváděč RP, plast pilíř, smyčková skříň, 9x poj., IP44, vč. dodávky rozváděče</t>
  </si>
  <si>
    <t>0000000.15</t>
  </si>
  <si>
    <t>Demontáž stávajícího stožáru výšky do 10m</t>
  </si>
  <si>
    <t>0000000.16</t>
  </si>
  <si>
    <t>Demontáž stávajícího rozváděče RP, rozváděč oceloplechový cca 0,4x0,8m</t>
  </si>
  <si>
    <t>hod</t>
  </si>
  <si>
    <t>0000000.17</t>
  </si>
  <si>
    <t>Demontáž zděného pilíře</t>
  </si>
  <si>
    <t>M46</t>
  </si>
  <si>
    <t>Zemní práce při montážích</t>
  </si>
  <si>
    <t>460200133RT2</t>
  </si>
  <si>
    <t>Výkop kabelové rýhy 35/50 cm  hor.3, ruční výkop rýhy</t>
  </si>
  <si>
    <t>460570133R00</t>
  </si>
  <si>
    <t>Zához rýhy 35/50 cm, hornina třídy 3, se zhutněním</t>
  </si>
  <si>
    <t>460200013RT2</t>
  </si>
  <si>
    <t>Výkop kabelové rýhy 20/60 cm, hornina 3, ruční výkop rýhy</t>
  </si>
  <si>
    <t>460570143R00</t>
  </si>
  <si>
    <t>Zához rýhy 35/60 cm, hornina třídy 3, se zhutněním</t>
  </si>
  <si>
    <t>460420022RT3</t>
  </si>
  <si>
    <t>Zřízení kabelového lože v rýze š. do 65 cm z písku, lože tloušťky 20 cm</t>
  </si>
  <si>
    <t>58152180</t>
  </si>
  <si>
    <t>Písek kopaný ZPM</t>
  </si>
  <si>
    <t>T</t>
  </si>
  <si>
    <t>460050703R00</t>
  </si>
  <si>
    <t>Jáma do 2 m3 pro stožár veřejného osvětlení, hor.3</t>
  </si>
  <si>
    <t>460120002RT1</t>
  </si>
  <si>
    <t>Zához jámy, hornina třídy 3 - 4, upěchování a úprava povrchu</t>
  </si>
  <si>
    <t>460490012R00</t>
  </si>
  <si>
    <t>Fólie výstražná z PVC, šířka 33 cm</t>
  </si>
  <si>
    <t>58511110</t>
  </si>
  <si>
    <t>Beton B13,5</t>
  </si>
  <si>
    <t>119000002RA0</t>
  </si>
  <si>
    <t>Dočasné zajištění kabelů ve výkopu</t>
  </si>
  <si>
    <t>230191017R00</t>
  </si>
  <si>
    <t>Uložení chráničky ve výkopu</t>
  </si>
  <si>
    <t>34571147.35</t>
  </si>
  <si>
    <t>Chránička korugovaná ohebná, vel. 110</t>
  </si>
  <si>
    <t>0000000.18</t>
  </si>
  <si>
    <t>Chránička korugovaná ohebná dělená, vel. 110</t>
  </si>
  <si>
    <t>460600001RT8</t>
  </si>
  <si>
    <t>Naložení a odvoz zeminy, odvoz na vzdálenost 10000 m</t>
  </si>
  <si>
    <t>460010024RT3</t>
  </si>
  <si>
    <t>Vytýčení kabelové trasy v zastavěném prostoru, délka trasy do 1000 m</t>
  </si>
  <si>
    <t>km</t>
  </si>
  <si>
    <t>460080101R00</t>
  </si>
  <si>
    <t>Rozbourání betonového základu</t>
  </si>
  <si>
    <t>000</t>
  </si>
  <si>
    <t>Vedlejší a ostatní náklady</t>
  </si>
  <si>
    <t>101R00</t>
  </si>
  <si>
    <t>Nákladní auto 5t</t>
  </si>
  <si>
    <t>102R00</t>
  </si>
  <si>
    <t>Pomocné práce</t>
  </si>
  <si>
    <t>103R00</t>
  </si>
  <si>
    <t>Rozměření světelných bodů</t>
  </si>
  <si>
    <t>104R00</t>
  </si>
  <si>
    <t>Vypnutí a opětovné zapnutí vedení</t>
  </si>
  <si>
    <t>105R00</t>
  </si>
  <si>
    <t>Úprava stávajícího rozvodu veřejného osvětlení</t>
  </si>
  <si>
    <t>108R00</t>
  </si>
  <si>
    <t>Součinnost s provozovatelem veřejného osvětlení</t>
  </si>
  <si>
    <t>109R00</t>
  </si>
  <si>
    <t>Ekologická likvidace odpadu</t>
  </si>
  <si>
    <t>113R00</t>
  </si>
  <si>
    <t>Montážní pološina MP10do 10m výšky, vč přesunu</t>
  </si>
  <si>
    <t>115R00</t>
  </si>
  <si>
    <t>Geodetické zaměření skutečné trasy</t>
  </si>
  <si>
    <t>soubor</t>
  </si>
  <si>
    <t>118</t>
  </si>
  <si>
    <t>VN</t>
  </si>
  <si>
    <t>Vedlejší náklady</t>
  </si>
  <si>
    <t>Podíl přidružených výkonů pro elektromontáže</t>
  </si>
  <si>
    <t>126</t>
  </si>
  <si>
    <t>VRN4</t>
  </si>
  <si>
    <t>Podíl přidružených výkonů pro zemní práce</t>
  </si>
  <si>
    <t>128</t>
  </si>
  <si>
    <t>VRN5</t>
  </si>
  <si>
    <t>Přirážka za podružný materiál</t>
  </si>
  <si>
    <t>130</t>
  </si>
  <si>
    <t>VRN7</t>
  </si>
  <si>
    <t>Revize vč.všech potřebných zkoušek</t>
  </si>
  <si>
    <t>-1815172399</t>
  </si>
  <si>
    <t>SEZNAM FIGUR</t>
  </si>
  <si>
    <t>Výměra</t>
  </si>
  <si>
    <t xml:space="preserve">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</si>
</sst>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3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167" fontId="38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workbookViewId="0" topLeftCell="A12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20"/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0"/>
      <c r="BD2" s="320"/>
      <c r="BE2" s="320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83" t="s">
        <v>14</v>
      </c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2"/>
      <c r="AQ5" s="22"/>
      <c r="AR5" s="20"/>
      <c r="BE5" s="280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85" t="s">
        <v>17</v>
      </c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2"/>
      <c r="AQ6" s="22"/>
      <c r="AR6" s="20"/>
      <c r="BE6" s="281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</v>
      </c>
      <c r="AO7" s="22"/>
      <c r="AP7" s="22"/>
      <c r="AQ7" s="22"/>
      <c r="AR7" s="20"/>
      <c r="BE7" s="281"/>
      <c r="BS7" s="17" t="s">
        <v>6</v>
      </c>
    </row>
    <row r="8" spans="2:71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24</v>
      </c>
      <c r="AO8" s="22"/>
      <c r="AP8" s="22"/>
      <c r="AQ8" s="22"/>
      <c r="AR8" s="20"/>
      <c r="BE8" s="281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81"/>
      <c r="BS9" s="17" t="s">
        <v>6</v>
      </c>
    </row>
    <row r="10" spans="2:71" s="1" customFormat="1" ht="12" customHeight="1">
      <c r="B10" s="21"/>
      <c r="C10" s="22"/>
      <c r="D10" s="29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26</v>
      </c>
      <c r="AL10" s="22"/>
      <c r="AM10" s="22"/>
      <c r="AN10" s="27" t="s">
        <v>1</v>
      </c>
      <c r="AO10" s="22"/>
      <c r="AP10" s="22"/>
      <c r="AQ10" s="22"/>
      <c r="AR10" s="20"/>
      <c r="BE10" s="281"/>
      <c r="BS10" s="17" t="s">
        <v>6</v>
      </c>
    </row>
    <row r="11" spans="2:71" s="1" customFormat="1" ht="18.4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1</v>
      </c>
      <c r="AO11" s="22"/>
      <c r="AP11" s="22"/>
      <c r="AQ11" s="22"/>
      <c r="AR11" s="20"/>
      <c r="BE11" s="28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81"/>
      <c r="BS12" s="17" t="s">
        <v>6</v>
      </c>
    </row>
    <row r="13" spans="2:71" s="1" customFormat="1" ht="12" customHeight="1">
      <c r="B13" s="21"/>
      <c r="C13" s="22"/>
      <c r="D13" s="29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26</v>
      </c>
      <c r="AL13" s="22"/>
      <c r="AM13" s="22"/>
      <c r="AN13" s="31" t="s">
        <v>30</v>
      </c>
      <c r="AO13" s="22"/>
      <c r="AP13" s="22"/>
      <c r="AQ13" s="22"/>
      <c r="AR13" s="20"/>
      <c r="BE13" s="281"/>
      <c r="BS13" s="17" t="s">
        <v>6</v>
      </c>
    </row>
    <row r="14" spans="2:71" ht="12.75">
      <c r="B14" s="21"/>
      <c r="C14" s="22"/>
      <c r="D14" s="22"/>
      <c r="E14" s="286" t="s">
        <v>30</v>
      </c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9" t="s">
        <v>28</v>
      </c>
      <c r="AL14" s="22"/>
      <c r="AM14" s="22"/>
      <c r="AN14" s="31" t="s">
        <v>30</v>
      </c>
      <c r="AO14" s="22"/>
      <c r="AP14" s="22"/>
      <c r="AQ14" s="22"/>
      <c r="AR14" s="20"/>
      <c r="BE14" s="28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81"/>
      <c r="BS15" s="17" t="s">
        <v>4</v>
      </c>
    </row>
    <row r="16" spans="2:71" s="1" customFormat="1" ht="12" customHeight="1">
      <c r="B16" s="21"/>
      <c r="C16" s="22"/>
      <c r="D16" s="29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26</v>
      </c>
      <c r="AL16" s="22"/>
      <c r="AM16" s="22"/>
      <c r="AN16" s="27" t="s">
        <v>1</v>
      </c>
      <c r="AO16" s="22"/>
      <c r="AP16" s="22"/>
      <c r="AQ16" s="22"/>
      <c r="AR16" s="20"/>
      <c r="BE16" s="281"/>
      <c r="BS16" s="17" t="s">
        <v>4</v>
      </c>
    </row>
    <row r="17" spans="2:71" s="1" customFormat="1" ht="18.4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1</v>
      </c>
      <c r="AO17" s="22"/>
      <c r="AP17" s="22"/>
      <c r="AQ17" s="22"/>
      <c r="AR17" s="20"/>
      <c r="BE17" s="28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81"/>
      <c r="BS18" s="17" t="s">
        <v>6</v>
      </c>
    </row>
    <row r="19" spans="2:71" s="1" customFormat="1" ht="12" customHeight="1">
      <c r="B19" s="21"/>
      <c r="C19" s="22"/>
      <c r="D19" s="29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26</v>
      </c>
      <c r="AL19" s="22"/>
      <c r="AM19" s="22"/>
      <c r="AN19" s="27" t="s">
        <v>1</v>
      </c>
      <c r="AO19" s="22"/>
      <c r="AP19" s="22"/>
      <c r="AQ19" s="22"/>
      <c r="AR19" s="20"/>
      <c r="BE19" s="281"/>
      <c r="BS19" s="17" t="s">
        <v>6</v>
      </c>
    </row>
    <row r="20" spans="2:71" s="1" customFormat="1" ht="18.4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281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81"/>
    </row>
    <row r="22" spans="2:57" s="1" customFormat="1" ht="12" customHeight="1">
      <c r="B22" s="21"/>
      <c r="C22" s="22"/>
      <c r="D22" s="29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81"/>
    </row>
    <row r="23" spans="2:57" s="1" customFormat="1" ht="16.5" customHeight="1">
      <c r="B23" s="21"/>
      <c r="C23" s="22"/>
      <c r="D23" s="22"/>
      <c r="E23" s="288" t="s">
        <v>1</v>
      </c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2"/>
      <c r="AP23" s="22"/>
      <c r="AQ23" s="22"/>
      <c r="AR23" s="20"/>
      <c r="BE23" s="28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81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81"/>
    </row>
    <row r="26" spans="1:57" s="2" customFormat="1" ht="25.9" customHeight="1">
      <c r="A26" s="34"/>
      <c r="B26" s="35"/>
      <c r="C26" s="36"/>
      <c r="D26" s="37" t="s">
        <v>37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89">
        <f>ROUND(AG94,2)</f>
        <v>0</v>
      </c>
      <c r="AL26" s="290"/>
      <c r="AM26" s="290"/>
      <c r="AN26" s="290"/>
      <c r="AO26" s="290"/>
      <c r="AP26" s="36"/>
      <c r="AQ26" s="36"/>
      <c r="AR26" s="39"/>
      <c r="BE26" s="281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81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91" t="s">
        <v>38</v>
      </c>
      <c r="M28" s="291"/>
      <c r="N28" s="291"/>
      <c r="O28" s="291"/>
      <c r="P28" s="291"/>
      <c r="Q28" s="36"/>
      <c r="R28" s="36"/>
      <c r="S28" s="36"/>
      <c r="T28" s="36"/>
      <c r="U28" s="36"/>
      <c r="V28" s="36"/>
      <c r="W28" s="291" t="s">
        <v>39</v>
      </c>
      <c r="X28" s="291"/>
      <c r="Y28" s="291"/>
      <c r="Z28" s="291"/>
      <c r="AA28" s="291"/>
      <c r="AB28" s="291"/>
      <c r="AC28" s="291"/>
      <c r="AD28" s="291"/>
      <c r="AE28" s="291"/>
      <c r="AF28" s="36"/>
      <c r="AG28" s="36"/>
      <c r="AH28" s="36"/>
      <c r="AI28" s="36"/>
      <c r="AJ28" s="36"/>
      <c r="AK28" s="291" t="s">
        <v>40</v>
      </c>
      <c r="AL28" s="291"/>
      <c r="AM28" s="291"/>
      <c r="AN28" s="291"/>
      <c r="AO28" s="291"/>
      <c r="AP28" s="36"/>
      <c r="AQ28" s="36"/>
      <c r="AR28" s="39"/>
      <c r="BE28" s="281"/>
    </row>
    <row r="29" spans="2:57" s="3" customFormat="1" ht="14.45" customHeight="1">
      <c r="B29" s="40"/>
      <c r="C29" s="41"/>
      <c r="D29" s="29" t="s">
        <v>41</v>
      </c>
      <c r="E29" s="41"/>
      <c r="F29" s="29" t="s">
        <v>42</v>
      </c>
      <c r="G29" s="41"/>
      <c r="H29" s="41"/>
      <c r="I29" s="41"/>
      <c r="J29" s="41"/>
      <c r="K29" s="41"/>
      <c r="L29" s="294">
        <v>0.21</v>
      </c>
      <c r="M29" s="293"/>
      <c r="N29" s="293"/>
      <c r="O29" s="293"/>
      <c r="P29" s="293"/>
      <c r="Q29" s="41"/>
      <c r="R29" s="41"/>
      <c r="S29" s="41"/>
      <c r="T29" s="41"/>
      <c r="U29" s="41"/>
      <c r="V29" s="41"/>
      <c r="W29" s="292">
        <f>ROUND(AZ94,2)</f>
        <v>0</v>
      </c>
      <c r="X29" s="293"/>
      <c r="Y29" s="293"/>
      <c r="Z29" s="293"/>
      <c r="AA29" s="293"/>
      <c r="AB29" s="293"/>
      <c r="AC29" s="293"/>
      <c r="AD29" s="293"/>
      <c r="AE29" s="293"/>
      <c r="AF29" s="41"/>
      <c r="AG29" s="41"/>
      <c r="AH29" s="41"/>
      <c r="AI29" s="41"/>
      <c r="AJ29" s="41"/>
      <c r="AK29" s="292">
        <f>ROUND(AV94,2)</f>
        <v>0</v>
      </c>
      <c r="AL29" s="293"/>
      <c r="AM29" s="293"/>
      <c r="AN29" s="293"/>
      <c r="AO29" s="293"/>
      <c r="AP29" s="41"/>
      <c r="AQ29" s="41"/>
      <c r="AR29" s="42"/>
      <c r="BE29" s="282"/>
    </row>
    <row r="30" spans="2:57" s="3" customFormat="1" ht="14.45" customHeight="1">
      <c r="B30" s="40"/>
      <c r="C30" s="41"/>
      <c r="D30" s="41"/>
      <c r="E30" s="41"/>
      <c r="F30" s="29" t="s">
        <v>43</v>
      </c>
      <c r="G30" s="41"/>
      <c r="H30" s="41"/>
      <c r="I30" s="41"/>
      <c r="J30" s="41"/>
      <c r="K30" s="41"/>
      <c r="L30" s="294">
        <v>0.15</v>
      </c>
      <c r="M30" s="293"/>
      <c r="N30" s="293"/>
      <c r="O30" s="293"/>
      <c r="P30" s="293"/>
      <c r="Q30" s="41"/>
      <c r="R30" s="41"/>
      <c r="S30" s="41"/>
      <c r="T30" s="41"/>
      <c r="U30" s="41"/>
      <c r="V30" s="41"/>
      <c r="W30" s="292">
        <f>ROUND(BA94,2)</f>
        <v>0</v>
      </c>
      <c r="X30" s="293"/>
      <c r="Y30" s="293"/>
      <c r="Z30" s="293"/>
      <c r="AA30" s="293"/>
      <c r="AB30" s="293"/>
      <c r="AC30" s="293"/>
      <c r="AD30" s="293"/>
      <c r="AE30" s="293"/>
      <c r="AF30" s="41"/>
      <c r="AG30" s="41"/>
      <c r="AH30" s="41"/>
      <c r="AI30" s="41"/>
      <c r="AJ30" s="41"/>
      <c r="AK30" s="292">
        <f>ROUND(AW94,2)</f>
        <v>0</v>
      </c>
      <c r="AL30" s="293"/>
      <c r="AM30" s="293"/>
      <c r="AN30" s="293"/>
      <c r="AO30" s="293"/>
      <c r="AP30" s="41"/>
      <c r="AQ30" s="41"/>
      <c r="AR30" s="42"/>
      <c r="BE30" s="282"/>
    </row>
    <row r="31" spans="2:57" s="3" customFormat="1" ht="14.45" customHeight="1" hidden="1">
      <c r="B31" s="40"/>
      <c r="C31" s="41"/>
      <c r="D31" s="41"/>
      <c r="E31" s="41"/>
      <c r="F31" s="29" t="s">
        <v>44</v>
      </c>
      <c r="G31" s="41"/>
      <c r="H31" s="41"/>
      <c r="I31" s="41"/>
      <c r="J31" s="41"/>
      <c r="K31" s="41"/>
      <c r="L31" s="294">
        <v>0.21</v>
      </c>
      <c r="M31" s="293"/>
      <c r="N31" s="293"/>
      <c r="O31" s="293"/>
      <c r="P31" s="293"/>
      <c r="Q31" s="41"/>
      <c r="R31" s="41"/>
      <c r="S31" s="41"/>
      <c r="T31" s="41"/>
      <c r="U31" s="41"/>
      <c r="V31" s="41"/>
      <c r="W31" s="292">
        <f>ROUND(BB94,2)</f>
        <v>0</v>
      </c>
      <c r="X31" s="293"/>
      <c r="Y31" s="293"/>
      <c r="Z31" s="293"/>
      <c r="AA31" s="293"/>
      <c r="AB31" s="293"/>
      <c r="AC31" s="293"/>
      <c r="AD31" s="293"/>
      <c r="AE31" s="293"/>
      <c r="AF31" s="41"/>
      <c r="AG31" s="41"/>
      <c r="AH31" s="41"/>
      <c r="AI31" s="41"/>
      <c r="AJ31" s="41"/>
      <c r="AK31" s="292">
        <v>0</v>
      </c>
      <c r="AL31" s="293"/>
      <c r="AM31" s="293"/>
      <c r="AN31" s="293"/>
      <c r="AO31" s="293"/>
      <c r="AP31" s="41"/>
      <c r="AQ31" s="41"/>
      <c r="AR31" s="42"/>
      <c r="BE31" s="282"/>
    </row>
    <row r="32" spans="2:57" s="3" customFormat="1" ht="14.45" customHeight="1" hidden="1">
      <c r="B32" s="40"/>
      <c r="C32" s="41"/>
      <c r="D32" s="41"/>
      <c r="E32" s="41"/>
      <c r="F32" s="29" t="s">
        <v>45</v>
      </c>
      <c r="G32" s="41"/>
      <c r="H32" s="41"/>
      <c r="I32" s="41"/>
      <c r="J32" s="41"/>
      <c r="K32" s="41"/>
      <c r="L32" s="294">
        <v>0.15</v>
      </c>
      <c r="M32" s="293"/>
      <c r="N32" s="293"/>
      <c r="O32" s="293"/>
      <c r="P32" s="293"/>
      <c r="Q32" s="41"/>
      <c r="R32" s="41"/>
      <c r="S32" s="41"/>
      <c r="T32" s="41"/>
      <c r="U32" s="41"/>
      <c r="V32" s="41"/>
      <c r="W32" s="292">
        <f>ROUND(BC94,2)</f>
        <v>0</v>
      </c>
      <c r="X32" s="293"/>
      <c r="Y32" s="293"/>
      <c r="Z32" s="293"/>
      <c r="AA32" s="293"/>
      <c r="AB32" s="293"/>
      <c r="AC32" s="293"/>
      <c r="AD32" s="293"/>
      <c r="AE32" s="293"/>
      <c r="AF32" s="41"/>
      <c r="AG32" s="41"/>
      <c r="AH32" s="41"/>
      <c r="AI32" s="41"/>
      <c r="AJ32" s="41"/>
      <c r="AK32" s="292">
        <v>0</v>
      </c>
      <c r="AL32" s="293"/>
      <c r="AM32" s="293"/>
      <c r="AN32" s="293"/>
      <c r="AO32" s="293"/>
      <c r="AP32" s="41"/>
      <c r="AQ32" s="41"/>
      <c r="AR32" s="42"/>
      <c r="BE32" s="282"/>
    </row>
    <row r="33" spans="2:57" s="3" customFormat="1" ht="14.45" customHeight="1" hidden="1">
      <c r="B33" s="40"/>
      <c r="C33" s="41"/>
      <c r="D33" s="41"/>
      <c r="E33" s="41"/>
      <c r="F33" s="29" t="s">
        <v>46</v>
      </c>
      <c r="G33" s="41"/>
      <c r="H33" s="41"/>
      <c r="I33" s="41"/>
      <c r="J33" s="41"/>
      <c r="K33" s="41"/>
      <c r="L33" s="294">
        <v>0</v>
      </c>
      <c r="M33" s="293"/>
      <c r="N33" s="293"/>
      <c r="O33" s="293"/>
      <c r="P33" s="293"/>
      <c r="Q33" s="41"/>
      <c r="R33" s="41"/>
      <c r="S33" s="41"/>
      <c r="T33" s="41"/>
      <c r="U33" s="41"/>
      <c r="V33" s="41"/>
      <c r="W33" s="292">
        <f>ROUND(BD94,2)</f>
        <v>0</v>
      </c>
      <c r="X33" s="293"/>
      <c r="Y33" s="293"/>
      <c r="Z33" s="293"/>
      <c r="AA33" s="293"/>
      <c r="AB33" s="293"/>
      <c r="AC33" s="293"/>
      <c r="AD33" s="293"/>
      <c r="AE33" s="293"/>
      <c r="AF33" s="41"/>
      <c r="AG33" s="41"/>
      <c r="AH33" s="41"/>
      <c r="AI33" s="41"/>
      <c r="AJ33" s="41"/>
      <c r="AK33" s="292">
        <v>0</v>
      </c>
      <c r="AL33" s="293"/>
      <c r="AM33" s="293"/>
      <c r="AN33" s="293"/>
      <c r="AO33" s="293"/>
      <c r="AP33" s="41"/>
      <c r="AQ33" s="41"/>
      <c r="AR33" s="42"/>
      <c r="BE33" s="28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81"/>
    </row>
    <row r="35" spans="1:57" s="2" customFormat="1" ht="25.9" customHeight="1">
      <c r="A35" s="34"/>
      <c r="B35" s="35"/>
      <c r="C35" s="43"/>
      <c r="D35" s="44" t="s">
        <v>47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48</v>
      </c>
      <c r="U35" s="45"/>
      <c r="V35" s="45"/>
      <c r="W35" s="45"/>
      <c r="X35" s="295" t="s">
        <v>49</v>
      </c>
      <c r="Y35" s="296"/>
      <c r="Z35" s="296"/>
      <c r="AA35" s="296"/>
      <c r="AB35" s="296"/>
      <c r="AC35" s="45"/>
      <c r="AD35" s="45"/>
      <c r="AE35" s="45"/>
      <c r="AF35" s="45"/>
      <c r="AG35" s="45"/>
      <c r="AH35" s="45"/>
      <c r="AI35" s="45"/>
      <c r="AJ35" s="45"/>
      <c r="AK35" s="297">
        <f>SUM(AK26:AK33)</f>
        <v>0</v>
      </c>
      <c r="AL35" s="296"/>
      <c r="AM35" s="296"/>
      <c r="AN35" s="296"/>
      <c r="AO35" s="298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50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51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52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53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52</v>
      </c>
      <c r="AI60" s="38"/>
      <c r="AJ60" s="38"/>
      <c r="AK60" s="38"/>
      <c r="AL60" s="38"/>
      <c r="AM60" s="52" t="s">
        <v>53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54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55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52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53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52</v>
      </c>
      <c r="AI75" s="38"/>
      <c r="AJ75" s="38"/>
      <c r="AK75" s="38"/>
      <c r="AL75" s="38"/>
      <c r="AM75" s="52" t="s">
        <v>53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56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18-38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99" t="str">
        <f>K6</f>
        <v>Rekonstrukce ulice Pod Safari</v>
      </c>
      <c r="M85" s="300"/>
      <c r="N85" s="300"/>
      <c r="O85" s="300"/>
      <c r="P85" s="300"/>
      <c r="Q85" s="300"/>
      <c r="R85" s="300"/>
      <c r="S85" s="300"/>
      <c r="T85" s="300"/>
      <c r="U85" s="300"/>
      <c r="V85" s="300"/>
      <c r="W85" s="300"/>
      <c r="X85" s="300"/>
      <c r="Y85" s="300"/>
      <c r="Z85" s="300"/>
      <c r="AA85" s="300"/>
      <c r="AB85" s="300"/>
      <c r="AC85" s="300"/>
      <c r="AD85" s="300"/>
      <c r="AE85" s="300"/>
      <c r="AF85" s="300"/>
      <c r="AG85" s="300"/>
      <c r="AH85" s="300"/>
      <c r="AI85" s="300"/>
      <c r="AJ85" s="300"/>
      <c r="AK85" s="300"/>
      <c r="AL85" s="300"/>
      <c r="AM85" s="300"/>
      <c r="AN85" s="300"/>
      <c r="AO85" s="300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21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ul.Pod Safari - Dvůr Králové n/L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23</v>
      </c>
      <c r="AJ87" s="36"/>
      <c r="AK87" s="36"/>
      <c r="AL87" s="36"/>
      <c r="AM87" s="301" t="str">
        <f>IF(AN8="","",AN8)</f>
        <v>21. 2. 2019</v>
      </c>
      <c r="AN87" s="301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25.7" customHeight="1">
      <c r="A89" s="34"/>
      <c r="B89" s="35"/>
      <c r="C89" s="29" t="s">
        <v>25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Město Dvůr Králové nad Labem, nám.T.G.M. 38, 54417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31</v>
      </c>
      <c r="AJ89" s="36"/>
      <c r="AK89" s="36"/>
      <c r="AL89" s="36"/>
      <c r="AM89" s="302" t="str">
        <f>IF(E17="","",E17)</f>
        <v>VDI Projekt s.r.o., K Botiči 1453/8, 101 00 Praha</v>
      </c>
      <c r="AN89" s="303"/>
      <c r="AO89" s="303"/>
      <c r="AP89" s="303"/>
      <c r="AQ89" s="36"/>
      <c r="AR89" s="39"/>
      <c r="AS89" s="304" t="s">
        <v>57</v>
      </c>
      <c r="AT89" s="305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29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34</v>
      </c>
      <c r="AJ90" s="36"/>
      <c r="AK90" s="36"/>
      <c r="AL90" s="36"/>
      <c r="AM90" s="302" t="str">
        <f>IF(E20="","",E20)</f>
        <v xml:space="preserve"> </v>
      </c>
      <c r="AN90" s="303"/>
      <c r="AO90" s="303"/>
      <c r="AP90" s="303"/>
      <c r="AQ90" s="36"/>
      <c r="AR90" s="39"/>
      <c r="AS90" s="306"/>
      <c r="AT90" s="307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308"/>
      <c r="AT91" s="309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310" t="s">
        <v>58</v>
      </c>
      <c r="D92" s="311"/>
      <c r="E92" s="311"/>
      <c r="F92" s="311"/>
      <c r="G92" s="311"/>
      <c r="H92" s="73"/>
      <c r="I92" s="312" t="s">
        <v>59</v>
      </c>
      <c r="J92" s="311"/>
      <c r="K92" s="311"/>
      <c r="L92" s="311"/>
      <c r="M92" s="311"/>
      <c r="N92" s="311"/>
      <c r="O92" s="311"/>
      <c r="P92" s="311"/>
      <c r="Q92" s="311"/>
      <c r="R92" s="311"/>
      <c r="S92" s="311"/>
      <c r="T92" s="311"/>
      <c r="U92" s="311"/>
      <c r="V92" s="311"/>
      <c r="W92" s="311"/>
      <c r="X92" s="311"/>
      <c r="Y92" s="311"/>
      <c r="Z92" s="311"/>
      <c r="AA92" s="311"/>
      <c r="AB92" s="311"/>
      <c r="AC92" s="311"/>
      <c r="AD92" s="311"/>
      <c r="AE92" s="311"/>
      <c r="AF92" s="311"/>
      <c r="AG92" s="313" t="s">
        <v>60</v>
      </c>
      <c r="AH92" s="311"/>
      <c r="AI92" s="311"/>
      <c r="AJ92" s="311"/>
      <c r="AK92" s="311"/>
      <c r="AL92" s="311"/>
      <c r="AM92" s="311"/>
      <c r="AN92" s="312" t="s">
        <v>61</v>
      </c>
      <c r="AO92" s="311"/>
      <c r="AP92" s="314"/>
      <c r="AQ92" s="74" t="s">
        <v>62</v>
      </c>
      <c r="AR92" s="39"/>
      <c r="AS92" s="75" t="s">
        <v>63</v>
      </c>
      <c r="AT92" s="76" t="s">
        <v>64</v>
      </c>
      <c r="AU92" s="76" t="s">
        <v>65</v>
      </c>
      <c r="AV92" s="76" t="s">
        <v>66</v>
      </c>
      <c r="AW92" s="76" t="s">
        <v>67</v>
      </c>
      <c r="AX92" s="76" t="s">
        <v>68</v>
      </c>
      <c r="AY92" s="76" t="s">
        <v>69</v>
      </c>
      <c r="AZ92" s="76" t="s">
        <v>70</v>
      </c>
      <c r="BA92" s="76" t="s">
        <v>71</v>
      </c>
      <c r="BB92" s="76" t="s">
        <v>72</v>
      </c>
      <c r="BC92" s="76" t="s">
        <v>73</v>
      </c>
      <c r="BD92" s="77" t="s">
        <v>74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75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318">
        <f>ROUND(SUM(AG95:AG97),2)</f>
        <v>0</v>
      </c>
      <c r="AH94" s="318"/>
      <c r="AI94" s="318"/>
      <c r="AJ94" s="318"/>
      <c r="AK94" s="318"/>
      <c r="AL94" s="318"/>
      <c r="AM94" s="318"/>
      <c r="AN94" s="319">
        <f>SUM(AG94,AT94)</f>
        <v>0</v>
      </c>
      <c r="AO94" s="319"/>
      <c r="AP94" s="319"/>
      <c r="AQ94" s="85" t="s">
        <v>1</v>
      </c>
      <c r="AR94" s="86"/>
      <c r="AS94" s="87">
        <f>ROUND(SUM(AS95:AS97),2)</f>
        <v>0</v>
      </c>
      <c r="AT94" s="88">
        <f>ROUND(SUM(AV94:AW94),2)</f>
        <v>0</v>
      </c>
      <c r="AU94" s="89">
        <f>ROUND(SUM(AU95:AU97),5)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ROUND(SUM(AZ95:AZ97),2)</f>
        <v>0</v>
      </c>
      <c r="BA94" s="88">
        <f>ROUND(SUM(BA95:BA97),2)</f>
        <v>0</v>
      </c>
      <c r="BB94" s="88">
        <f>ROUND(SUM(BB95:BB97),2)</f>
        <v>0</v>
      </c>
      <c r="BC94" s="88">
        <f>ROUND(SUM(BC95:BC97),2)</f>
        <v>0</v>
      </c>
      <c r="BD94" s="90">
        <f>ROUND(SUM(BD95:BD97),2)</f>
        <v>0</v>
      </c>
      <c r="BS94" s="91" t="s">
        <v>76</v>
      </c>
      <c r="BT94" s="91" t="s">
        <v>77</v>
      </c>
      <c r="BU94" s="92" t="s">
        <v>78</v>
      </c>
      <c r="BV94" s="91" t="s">
        <v>79</v>
      </c>
      <c r="BW94" s="91" t="s">
        <v>5</v>
      </c>
      <c r="BX94" s="91" t="s">
        <v>80</v>
      </c>
      <c r="CL94" s="91" t="s">
        <v>19</v>
      </c>
    </row>
    <row r="95" spans="1:91" s="7" customFormat="1" ht="16.5" customHeight="1">
      <c r="A95" s="93" t="s">
        <v>81</v>
      </c>
      <c r="B95" s="94"/>
      <c r="C95" s="95"/>
      <c r="D95" s="317" t="s">
        <v>82</v>
      </c>
      <c r="E95" s="317"/>
      <c r="F95" s="317"/>
      <c r="G95" s="317"/>
      <c r="H95" s="317"/>
      <c r="I95" s="96"/>
      <c r="J95" s="317" t="s">
        <v>83</v>
      </c>
      <c r="K95" s="317"/>
      <c r="L95" s="317"/>
      <c r="M95" s="317"/>
      <c r="N95" s="317"/>
      <c r="O95" s="317"/>
      <c r="P95" s="317"/>
      <c r="Q95" s="317"/>
      <c r="R95" s="317"/>
      <c r="S95" s="317"/>
      <c r="T95" s="317"/>
      <c r="U95" s="317"/>
      <c r="V95" s="317"/>
      <c r="W95" s="317"/>
      <c r="X95" s="317"/>
      <c r="Y95" s="317"/>
      <c r="Z95" s="317"/>
      <c r="AA95" s="317"/>
      <c r="AB95" s="317"/>
      <c r="AC95" s="317"/>
      <c r="AD95" s="317"/>
      <c r="AE95" s="317"/>
      <c r="AF95" s="317"/>
      <c r="AG95" s="315">
        <f>'01 - SO 001 Vedlejší a os...'!J30</f>
        <v>0</v>
      </c>
      <c r="AH95" s="316"/>
      <c r="AI95" s="316"/>
      <c r="AJ95" s="316"/>
      <c r="AK95" s="316"/>
      <c r="AL95" s="316"/>
      <c r="AM95" s="316"/>
      <c r="AN95" s="315">
        <f>SUM(AG95,AT95)</f>
        <v>0</v>
      </c>
      <c r="AO95" s="316"/>
      <c r="AP95" s="316"/>
      <c r="AQ95" s="97" t="s">
        <v>84</v>
      </c>
      <c r="AR95" s="98"/>
      <c r="AS95" s="99">
        <v>0</v>
      </c>
      <c r="AT95" s="100">
        <f>ROUND(SUM(AV95:AW95),2)</f>
        <v>0</v>
      </c>
      <c r="AU95" s="101">
        <f>'01 - SO 001 Vedlejší a os...'!P119</f>
        <v>0</v>
      </c>
      <c r="AV95" s="100">
        <f>'01 - SO 001 Vedlejší a os...'!J33</f>
        <v>0</v>
      </c>
      <c r="AW95" s="100">
        <f>'01 - SO 001 Vedlejší a os...'!J34</f>
        <v>0</v>
      </c>
      <c r="AX95" s="100">
        <f>'01 - SO 001 Vedlejší a os...'!J35</f>
        <v>0</v>
      </c>
      <c r="AY95" s="100">
        <f>'01 - SO 001 Vedlejší a os...'!J36</f>
        <v>0</v>
      </c>
      <c r="AZ95" s="100">
        <f>'01 - SO 001 Vedlejší a os...'!F33</f>
        <v>0</v>
      </c>
      <c r="BA95" s="100">
        <f>'01 - SO 001 Vedlejší a os...'!F34</f>
        <v>0</v>
      </c>
      <c r="BB95" s="100">
        <f>'01 - SO 001 Vedlejší a os...'!F35</f>
        <v>0</v>
      </c>
      <c r="BC95" s="100">
        <f>'01 - SO 001 Vedlejší a os...'!F36</f>
        <v>0</v>
      </c>
      <c r="BD95" s="102">
        <f>'01 - SO 001 Vedlejší a os...'!F37</f>
        <v>0</v>
      </c>
      <c r="BT95" s="103" t="s">
        <v>85</v>
      </c>
      <c r="BV95" s="103" t="s">
        <v>79</v>
      </c>
      <c r="BW95" s="103" t="s">
        <v>86</v>
      </c>
      <c r="BX95" s="103" t="s">
        <v>5</v>
      </c>
      <c r="CL95" s="103" t="s">
        <v>1</v>
      </c>
      <c r="CM95" s="103" t="s">
        <v>87</v>
      </c>
    </row>
    <row r="96" spans="1:91" s="7" customFormat="1" ht="16.5" customHeight="1">
      <c r="A96" s="93" t="s">
        <v>81</v>
      </c>
      <c r="B96" s="94"/>
      <c r="C96" s="95"/>
      <c r="D96" s="317" t="s">
        <v>88</v>
      </c>
      <c r="E96" s="317"/>
      <c r="F96" s="317"/>
      <c r="G96" s="317"/>
      <c r="H96" s="317"/>
      <c r="I96" s="96"/>
      <c r="J96" s="317" t="s">
        <v>89</v>
      </c>
      <c r="K96" s="317"/>
      <c r="L96" s="317"/>
      <c r="M96" s="317"/>
      <c r="N96" s="317"/>
      <c r="O96" s="317"/>
      <c r="P96" s="317"/>
      <c r="Q96" s="317"/>
      <c r="R96" s="317"/>
      <c r="S96" s="317"/>
      <c r="T96" s="317"/>
      <c r="U96" s="317"/>
      <c r="V96" s="317"/>
      <c r="W96" s="317"/>
      <c r="X96" s="317"/>
      <c r="Y96" s="317"/>
      <c r="Z96" s="317"/>
      <c r="AA96" s="317"/>
      <c r="AB96" s="317"/>
      <c r="AC96" s="317"/>
      <c r="AD96" s="317"/>
      <c r="AE96" s="317"/>
      <c r="AF96" s="317"/>
      <c r="AG96" s="315">
        <f>'02 - SO 101 Komunikace'!J30</f>
        <v>0</v>
      </c>
      <c r="AH96" s="316"/>
      <c r="AI96" s="316"/>
      <c r="AJ96" s="316"/>
      <c r="AK96" s="316"/>
      <c r="AL96" s="316"/>
      <c r="AM96" s="316"/>
      <c r="AN96" s="315">
        <f>SUM(AG96,AT96)</f>
        <v>0</v>
      </c>
      <c r="AO96" s="316"/>
      <c r="AP96" s="316"/>
      <c r="AQ96" s="97" t="s">
        <v>90</v>
      </c>
      <c r="AR96" s="98"/>
      <c r="AS96" s="99">
        <v>0</v>
      </c>
      <c r="AT96" s="100">
        <f>ROUND(SUM(AV96:AW96),2)</f>
        <v>0</v>
      </c>
      <c r="AU96" s="101">
        <f>'02 - SO 101 Komunikace'!P124</f>
        <v>0</v>
      </c>
      <c r="AV96" s="100">
        <f>'02 - SO 101 Komunikace'!J33</f>
        <v>0</v>
      </c>
      <c r="AW96" s="100">
        <f>'02 - SO 101 Komunikace'!J34</f>
        <v>0</v>
      </c>
      <c r="AX96" s="100">
        <f>'02 - SO 101 Komunikace'!J35</f>
        <v>0</v>
      </c>
      <c r="AY96" s="100">
        <f>'02 - SO 101 Komunikace'!J36</f>
        <v>0</v>
      </c>
      <c r="AZ96" s="100">
        <f>'02 - SO 101 Komunikace'!F33</f>
        <v>0</v>
      </c>
      <c r="BA96" s="100">
        <f>'02 - SO 101 Komunikace'!F34</f>
        <v>0</v>
      </c>
      <c r="BB96" s="100">
        <f>'02 - SO 101 Komunikace'!F35</f>
        <v>0</v>
      </c>
      <c r="BC96" s="100">
        <f>'02 - SO 101 Komunikace'!F36</f>
        <v>0</v>
      </c>
      <c r="BD96" s="102">
        <f>'02 - SO 101 Komunikace'!F37</f>
        <v>0</v>
      </c>
      <c r="BT96" s="103" t="s">
        <v>85</v>
      </c>
      <c r="BV96" s="103" t="s">
        <v>79</v>
      </c>
      <c r="BW96" s="103" t="s">
        <v>91</v>
      </c>
      <c r="BX96" s="103" t="s">
        <v>5</v>
      </c>
      <c r="CL96" s="103" t="s">
        <v>19</v>
      </c>
      <c r="CM96" s="103" t="s">
        <v>87</v>
      </c>
    </row>
    <row r="97" spans="1:91" s="7" customFormat="1" ht="16.5" customHeight="1">
      <c r="A97" s="93" t="s">
        <v>81</v>
      </c>
      <c r="B97" s="94"/>
      <c r="C97" s="95"/>
      <c r="D97" s="317" t="s">
        <v>92</v>
      </c>
      <c r="E97" s="317"/>
      <c r="F97" s="317"/>
      <c r="G97" s="317"/>
      <c r="H97" s="317"/>
      <c r="I97" s="96"/>
      <c r="J97" s="317" t="s">
        <v>93</v>
      </c>
      <c r="K97" s="317"/>
      <c r="L97" s="317"/>
      <c r="M97" s="317"/>
      <c r="N97" s="317"/>
      <c r="O97" s="317"/>
      <c r="P97" s="317"/>
      <c r="Q97" s="317"/>
      <c r="R97" s="317"/>
      <c r="S97" s="317"/>
      <c r="T97" s="317"/>
      <c r="U97" s="317"/>
      <c r="V97" s="317"/>
      <c r="W97" s="317"/>
      <c r="X97" s="317"/>
      <c r="Y97" s="317"/>
      <c r="Z97" s="317"/>
      <c r="AA97" s="317"/>
      <c r="AB97" s="317"/>
      <c r="AC97" s="317"/>
      <c r="AD97" s="317"/>
      <c r="AE97" s="317"/>
      <c r="AF97" s="317"/>
      <c r="AG97" s="315">
        <f>'03 - SO 401 Veřejné osvět...'!J30</f>
        <v>0</v>
      </c>
      <c r="AH97" s="316"/>
      <c r="AI97" s="316"/>
      <c r="AJ97" s="316"/>
      <c r="AK97" s="316"/>
      <c r="AL97" s="316"/>
      <c r="AM97" s="316"/>
      <c r="AN97" s="315">
        <f>SUM(AG97,AT97)</f>
        <v>0</v>
      </c>
      <c r="AO97" s="316"/>
      <c r="AP97" s="316"/>
      <c r="AQ97" s="97" t="s">
        <v>94</v>
      </c>
      <c r="AR97" s="98"/>
      <c r="AS97" s="104">
        <v>0</v>
      </c>
      <c r="AT97" s="105">
        <f>ROUND(SUM(AV97:AW97),2)</f>
        <v>0</v>
      </c>
      <c r="AU97" s="106">
        <f>'03 - SO 401 Veřejné osvět...'!P120</f>
        <v>0</v>
      </c>
      <c r="AV97" s="105">
        <f>'03 - SO 401 Veřejné osvět...'!J33</f>
        <v>0</v>
      </c>
      <c r="AW97" s="105">
        <f>'03 - SO 401 Veřejné osvět...'!J34</f>
        <v>0</v>
      </c>
      <c r="AX97" s="105">
        <f>'03 - SO 401 Veřejné osvět...'!J35</f>
        <v>0</v>
      </c>
      <c r="AY97" s="105">
        <f>'03 - SO 401 Veřejné osvět...'!J36</f>
        <v>0</v>
      </c>
      <c r="AZ97" s="105">
        <f>'03 - SO 401 Veřejné osvět...'!F33</f>
        <v>0</v>
      </c>
      <c r="BA97" s="105">
        <f>'03 - SO 401 Veřejné osvět...'!F34</f>
        <v>0</v>
      </c>
      <c r="BB97" s="105">
        <f>'03 - SO 401 Veřejné osvět...'!F35</f>
        <v>0</v>
      </c>
      <c r="BC97" s="105">
        <f>'03 - SO 401 Veřejné osvět...'!F36</f>
        <v>0</v>
      </c>
      <c r="BD97" s="107">
        <f>'03 - SO 401 Veřejné osvět...'!F37</f>
        <v>0</v>
      </c>
      <c r="BT97" s="103" t="s">
        <v>85</v>
      </c>
      <c r="BV97" s="103" t="s">
        <v>79</v>
      </c>
      <c r="BW97" s="103" t="s">
        <v>95</v>
      </c>
      <c r="BX97" s="103" t="s">
        <v>5</v>
      </c>
      <c r="CL97" s="103" t="s">
        <v>1</v>
      </c>
      <c r="CM97" s="103" t="s">
        <v>87</v>
      </c>
    </row>
    <row r="98" spans="1:57" s="2" customFormat="1" ht="30" customHeight="1">
      <c r="A98" s="34"/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9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  <row r="99" spans="1:57" s="2" customFormat="1" ht="6.95" customHeight="1">
      <c r="A99" s="34"/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39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</sheetData>
  <sheetProtection algorithmName="SHA-512" hashValue="ycIG0OpZU7pCK7ydhi5p8BK5esOOCx98dEjB9QERYfFumOW2DwxQEzfDhK74pky9WkB1z//+IbUeWNZ3kEKQUw==" saltValue="C5aMmiAdzmxc69PaZoPhMFJ+8Uj8p2PUYs/oWDob0RHdyUGx63zBB8hjHRSrFJgtVrxoxj3CCIhTNKVCPoSiyQ==" spinCount="100000" sheet="1" objects="1" scenarios="1" formatColumns="0" formatRows="0"/>
  <mergeCells count="50">
    <mergeCell ref="AR2:BE2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1 - SO 001 Vedlejší a os...'!C2" display="/"/>
    <hyperlink ref="A96" location="'02 - SO 101 Komunikace'!C2" display="/"/>
    <hyperlink ref="A97" location="'03 - SO 401 Veřejné osvě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8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AT2" s="17" t="s">
        <v>86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0"/>
      <c r="AT3" s="17" t="s">
        <v>87</v>
      </c>
    </row>
    <row r="4" spans="2:46" s="1" customFormat="1" ht="24.95" customHeight="1">
      <c r="B4" s="20"/>
      <c r="D4" s="112" t="s">
        <v>96</v>
      </c>
      <c r="I4" s="108"/>
      <c r="L4" s="20"/>
      <c r="M4" s="113" t="s">
        <v>10</v>
      </c>
      <c r="AT4" s="17" t="s">
        <v>4</v>
      </c>
    </row>
    <row r="5" spans="2:12" s="1" customFormat="1" ht="6.95" customHeight="1">
      <c r="B5" s="20"/>
      <c r="I5" s="108"/>
      <c r="L5" s="20"/>
    </row>
    <row r="6" spans="2:12" s="1" customFormat="1" ht="12" customHeight="1">
      <c r="B6" s="20"/>
      <c r="D6" s="114" t="s">
        <v>16</v>
      </c>
      <c r="I6" s="108"/>
      <c r="L6" s="20"/>
    </row>
    <row r="7" spans="2:12" s="1" customFormat="1" ht="16.5" customHeight="1">
      <c r="B7" s="20"/>
      <c r="E7" s="321" t="str">
        <f>'Rekapitulace stavby'!K6</f>
        <v>Rekonstrukce ulice Pod Safari</v>
      </c>
      <c r="F7" s="322"/>
      <c r="G7" s="322"/>
      <c r="H7" s="322"/>
      <c r="I7" s="108"/>
      <c r="L7" s="20"/>
    </row>
    <row r="8" spans="1:31" s="2" customFormat="1" ht="12" customHeight="1">
      <c r="A8" s="34"/>
      <c r="B8" s="39"/>
      <c r="C8" s="34"/>
      <c r="D8" s="114" t="s">
        <v>97</v>
      </c>
      <c r="E8" s="34"/>
      <c r="F8" s="34"/>
      <c r="G8" s="34"/>
      <c r="H8" s="34"/>
      <c r="I8" s="115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23" t="s">
        <v>98</v>
      </c>
      <c r="F9" s="324"/>
      <c r="G9" s="324"/>
      <c r="H9" s="324"/>
      <c r="I9" s="115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115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4" t="s">
        <v>18</v>
      </c>
      <c r="E11" s="34"/>
      <c r="F11" s="116" t="s">
        <v>1</v>
      </c>
      <c r="G11" s="34"/>
      <c r="H11" s="34"/>
      <c r="I11" s="117" t="s">
        <v>20</v>
      </c>
      <c r="J11" s="116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4" t="s">
        <v>21</v>
      </c>
      <c r="E12" s="34"/>
      <c r="F12" s="116" t="s">
        <v>22</v>
      </c>
      <c r="G12" s="34"/>
      <c r="H12" s="34"/>
      <c r="I12" s="117" t="s">
        <v>23</v>
      </c>
      <c r="J12" s="118" t="str">
        <f>'Rekapitulace stavby'!AN8</f>
        <v>21. 2. 2019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15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4" t="s">
        <v>25</v>
      </c>
      <c r="E14" s="34"/>
      <c r="F14" s="34"/>
      <c r="G14" s="34"/>
      <c r="H14" s="34"/>
      <c r="I14" s="117" t="s">
        <v>26</v>
      </c>
      <c r="J14" s="116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6" t="s">
        <v>27</v>
      </c>
      <c r="F15" s="34"/>
      <c r="G15" s="34"/>
      <c r="H15" s="34"/>
      <c r="I15" s="117" t="s">
        <v>28</v>
      </c>
      <c r="J15" s="116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15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4" t="s">
        <v>29</v>
      </c>
      <c r="E17" s="34"/>
      <c r="F17" s="34"/>
      <c r="G17" s="34"/>
      <c r="H17" s="34"/>
      <c r="I17" s="117" t="s">
        <v>26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5" t="str">
        <f>'Rekapitulace stavby'!E14</f>
        <v>Vyplň údaj</v>
      </c>
      <c r="F18" s="326"/>
      <c r="G18" s="326"/>
      <c r="H18" s="326"/>
      <c r="I18" s="117" t="s">
        <v>28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15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4" t="s">
        <v>31</v>
      </c>
      <c r="E20" s="34"/>
      <c r="F20" s="34"/>
      <c r="G20" s="34"/>
      <c r="H20" s="34"/>
      <c r="I20" s="117" t="s">
        <v>26</v>
      </c>
      <c r="J20" s="116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6" t="s">
        <v>32</v>
      </c>
      <c r="F21" s="34"/>
      <c r="G21" s="34"/>
      <c r="H21" s="34"/>
      <c r="I21" s="117" t="s">
        <v>28</v>
      </c>
      <c r="J21" s="116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15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4" t="s">
        <v>34</v>
      </c>
      <c r="E23" s="34"/>
      <c r="F23" s="34"/>
      <c r="G23" s="34"/>
      <c r="H23" s="34"/>
      <c r="I23" s="117" t="s">
        <v>26</v>
      </c>
      <c r="J23" s="116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6" t="str">
        <f>IF('Rekapitulace stavby'!E20="","",'Rekapitulace stavby'!E20)</f>
        <v xml:space="preserve"> </v>
      </c>
      <c r="F24" s="34"/>
      <c r="G24" s="34"/>
      <c r="H24" s="34"/>
      <c r="I24" s="117" t="s">
        <v>28</v>
      </c>
      <c r="J24" s="116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15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4" t="s">
        <v>36</v>
      </c>
      <c r="E26" s="34"/>
      <c r="F26" s="34"/>
      <c r="G26" s="34"/>
      <c r="H26" s="34"/>
      <c r="I26" s="115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9"/>
      <c r="B27" s="120"/>
      <c r="C27" s="119"/>
      <c r="D27" s="119"/>
      <c r="E27" s="327" t="s">
        <v>1</v>
      </c>
      <c r="F27" s="327"/>
      <c r="G27" s="327"/>
      <c r="H27" s="327"/>
      <c r="I27" s="121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15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3"/>
      <c r="E29" s="123"/>
      <c r="F29" s="123"/>
      <c r="G29" s="123"/>
      <c r="H29" s="123"/>
      <c r="I29" s="124"/>
      <c r="J29" s="123"/>
      <c r="K29" s="123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37</v>
      </c>
      <c r="E30" s="34"/>
      <c r="F30" s="34"/>
      <c r="G30" s="34"/>
      <c r="H30" s="34"/>
      <c r="I30" s="115"/>
      <c r="J30" s="126">
        <f>ROUND(J119,2)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3"/>
      <c r="E31" s="123"/>
      <c r="F31" s="123"/>
      <c r="G31" s="123"/>
      <c r="H31" s="123"/>
      <c r="I31" s="124"/>
      <c r="J31" s="123"/>
      <c r="K31" s="123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39</v>
      </c>
      <c r="G32" s="34"/>
      <c r="H32" s="34"/>
      <c r="I32" s="128" t="s">
        <v>38</v>
      </c>
      <c r="J32" s="127" t="s">
        <v>40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9" t="s">
        <v>41</v>
      </c>
      <c r="E33" s="114" t="s">
        <v>42</v>
      </c>
      <c r="F33" s="130">
        <f>ROUND((SUM(BE119:BE132)),2)</f>
        <v>0</v>
      </c>
      <c r="G33" s="34"/>
      <c r="H33" s="34"/>
      <c r="I33" s="131">
        <v>0.21</v>
      </c>
      <c r="J33" s="130">
        <f>ROUND(((SUM(BE119:BE132))*I33),2)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4" t="s">
        <v>43</v>
      </c>
      <c r="F34" s="130">
        <f>ROUND((SUM(BF119:BF132)),2)</f>
        <v>0</v>
      </c>
      <c r="G34" s="34"/>
      <c r="H34" s="34"/>
      <c r="I34" s="131">
        <v>0.15</v>
      </c>
      <c r="J34" s="130">
        <f>ROUND(((SUM(BF119:BF132))*I34),2)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4" t="s">
        <v>44</v>
      </c>
      <c r="F35" s="130">
        <f>ROUND((SUM(BG119:BG132)),2)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4" t="s">
        <v>45</v>
      </c>
      <c r="F36" s="130">
        <f>ROUND((SUM(BH119:BH132)),2)</f>
        <v>0</v>
      </c>
      <c r="G36" s="34"/>
      <c r="H36" s="34"/>
      <c r="I36" s="131">
        <v>0.15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4" t="s">
        <v>46</v>
      </c>
      <c r="F37" s="130">
        <f>ROUND((SUM(BI119:BI132)),2)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15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2"/>
      <c r="D39" s="133" t="s">
        <v>47</v>
      </c>
      <c r="E39" s="134"/>
      <c r="F39" s="134"/>
      <c r="G39" s="135" t="s">
        <v>48</v>
      </c>
      <c r="H39" s="136" t="s">
        <v>49</v>
      </c>
      <c r="I39" s="137"/>
      <c r="J39" s="138">
        <f>SUM(J30:J37)</f>
        <v>0</v>
      </c>
      <c r="K39" s="139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115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I41" s="108"/>
      <c r="L41" s="20"/>
    </row>
    <row r="42" spans="2:12" s="1" customFormat="1" ht="14.45" customHeight="1">
      <c r="B42" s="20"/>
      <c r="I42" s="108"/>
      <c r="L42" s="20"/>
    </row>
    <row r="43" spans="2:12" s="1" customFormat="1" ht="14.45" customHeight="1">
      <c r="B43" s="20"/>
      <c r="I43" s="108"/>
      <c r="L43" s="20"/>
    </row>
    <row r="44" spans="2:12" s="1" customFormat="1" ht="14.45" customHeight="1">
      <c r="B44" s="20"/>
      <c r="I44" s="108"/>
      <c r="L44" s="20"/>
    </row>
    <row r="45" spans="2:12" s="1" customFormat="1" ht="14.45" customHeight="1">
      <c r="B45" s="20"/>
      <c r="I45" s="108"/>
      <c r="L45" s="20"/>
    </row>
    <row r="46" spans="2:12" s="1" customFormat="1" ht="14.45" customHeight="1">
      <c r="B46" s="20"/>
      <c r="I46" s="108"/>
      <c r="L46" s="20"/>
    </row>
    <row r="47" spans="2:12" s="1" customFormat="1" ht="14.45" customHeight="1">
      <c r="B47" s="20"/>
      <c r="I47" s="108"/>
      <c r="L47" s="20"/>
    </row>
    <row r="48" spans="2:12" s="1" customFormat="1" ht="14.45" customHeight="1">
      <c r="B48" s="20"/>
      <c r="I48" s="108"/>
      <c r="L48" s="20"/>
    </row>
    <row r="49" spans="2:12" s="1" customFormat="1" ht="14.45" customHeight="1">
      <c r="B49" s="20"/>
      <c r="I49" s="108"/>
      <c r="L49" s="20"/>
    </row>
    <row r="50" spans="2:12" s="2" customFormat="1" ht="14.45" customHeight="1">
      <c r="B50" s="51"/>
      <c r="D50" s="140" t="s">
        <v>50</v>
      </c>
      <c r="E50" s="141"/>
      <c r="F50" s="141"/>
      <c r="G50" s="140" t="s">
        <v>51</v>
      </c>
      <c r="H50" s="141"/>
      <c r="I50" s="142"/>
      <c r="J50" s="141"/>
      <c r="K50" s="141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3" t="s">
        <v>52</v>
      </c>
      <c r="E61" s="144"/>
      <c r="F61" s="145" t="s">
        <v>53</v>
      </c>
      <c r="G61" s="143" t="s">
        <v>52</v>
      </c>
      <c r="H61" s="144"/>
      <c r="I61" s="146"/>
      <c r="J61" s="147" t="s">
        <v>53</v>
      </c>
      <c r="K61" s="144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0" t="s">
        <v>54</v>
      </c>
      <c r="E65" s="148"/>
      <c r="F65" s="148"/>
      <c r="G65" s="140" t="s">
        <v>55</v>
      </c>
      <c r="H65" s="148"/>
      <c r="I65" s="149"/>
      <c r="J65" s="148"/>
      <c r="K65" s="14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3" t="s">
        <v>52</v>
      </c>
      <c r="E76" s="144"/>
      <c r="F76" s="145" t="s">
        <v>53</v>
      </c>
      <c r="G76" s="143" t="s">
        <v>52</v>
      </c>
      <c r="H76" s="144"/>
      <c r="I76" s="146"/>
      <c r="J76" s="147" t="s">
        <v>53</v>
      </c>
      <c r="K76" s="144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0"/>
      <c r="C77" s="151"/>
      <c r="D77" s="151"/>
      <c r="E77" s="151"/>
      <c r="F77" s="151"/>
      <c r="G77" s="151"/>
      <c r="H77" s="151"/>
      <c r="I77" s="152"/>
      <c r="J77" s="151"/>
      <c r="K77" s="15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3"/>
      <c r="C81" s="154"/>
      <c r="D81" s="154"/>
      <c r="E81" s="154"/>
      <c r="F81" s="154"/>
      <c r="G81" s="154"/>
      <c r="H81" s="154"/>
      <c r="I81" s="155"/>
      <c r="J81" s="154"/>
      <c r="K81" s="154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99</v>
      </c>
      <c r="D82" s="36"/>
      <c r="E82" s="36"/>
      <c r="F82" s="36"/>
      <c r="G82" s="36"/>
      <c r="H82" s="36"/>
      <c r="I82" s="115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15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15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8" t="str">
        <f>E7</f>
        <v>Rekonstrukce ulice Pod Safari</v>
      </c>
      <c r="F85" s="329"/>
      <c r="G85" s="329"/>
      <c r="H85" s="329"/>
      <c r="I85" s="115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97</v>
      </c>
      <c r="D86" s="36"/>
      <c r="E86" s="36"/>
      <c r="F86" s="36"/>
      <c r="G86" s="36"/>
      <c r="H86" s="36"/>
      <c r="I86" s="115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99" t="str">
        <f>E9</f>
        <v>01 - SO 001 Vedlejší a ostatní náklady</v>
      </c>
      <c r="F87" s="330"/>
      <c r="G87" s="330"/>
      <c r="H87" s="330"/>
      <c r="I87" s="115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15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21</v>
      </c>
      <c r="D89" s="36"/>
      <c r="E89" s="36"/>
      <c r="F89" s="27" t="str">
        <f>F12</f>
        <v>ul.Pod Safari - Dvůr Králové n/L</v>
      </c>
      <c r="G89" s="36"/>
      <c r="H89" s="36"/>
      <c r="I89" s="117" t="s">
        <v>23</v>
      </c>
      <c r="J89" s="66" t="str">
        <f>IF(J12="","",J12)</f>
        <v>21. 2. 2019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15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40.15" customHeight="1">
      <c r="A91" s="34"/>
      <c r="B91" s="35"/>
      <c r="C91" s="29" t="s">
        <v>25</v>
      </c>
      <c r="D91" s="36"/>
      <c r="E91" s="36"/>
      <c r="F91" s="27" t="str">
        <f>E15</f>
        <v>Město Dvůr Králové nad Labem, nám.T.G.M. 38, 54417</v>
      </c>
      <c r="G91" s="36"/>
      <c r="H91" s="36"/>
      <c r="I91" s="117" t="s">
        <v>31</v>
      </c>
      <c r="J91" s="32" t="str">
        <f>E21</f>
        <v>VDI Projekt s.r.o., K Botiči 1453/8, 101 00 Praha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29</v>
      </c>
      <c r="D92" s="36"/>
      <c r="E92" s="36"/>
      <c r="F92" s="27" t="str">
        <f>IF(E18="","",E18)</f>
        <v>Vyplň údaj</v>
      </c>
      <c r="G92" s="36"/>
      <c r="H92" s="36"/>
      <c r="I92" s="117" t="s">
        <v>34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5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6" t="s">
        <v>100</v>
      </c>
      <c r="D94" s="157"/>
      <c r="E94" s="157"/>
      <c r="F94" s="157"/>
      <c r="G94" s="157"/>
      <c r="H94" s="157"/>
      <c r="I94" s="158"/>
      <c r="J94" s="159" t="s">
        <v>101</v>
      </c>
      <c r="K94" s="157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15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0" t="s">
        <v>102</v>
      </c>
      <c r="D96" s="36"/>
      <c r="E96" s="36"/>
      <c r="F96" s="36"/>
      <c r="G96" s="36"/>
      <c r="H96" s="36"/>
      <c r="I96" s="115"/>
      <c r="J96" s="84">
        <f>J119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103</v>
      </c>
    </row>
    <row r="97" spans="2:12" s="9" customFormat="1" ht="24.95" customHeight="1">
      <c r="B97" s="161"/>
      <c r="C97" s="162"/>
      <c r="D97" s="163" t="s">
        <v>104</v>
      </c>
      <c r="E97" s="164"/>
      <c r="F97" s="164"/>
      <c r="G97" s="164"/>
      <c r="H97" s="164"/>
      <c r="I97" s="165"/>
      <c r="J97" s="166">
        <f>J120</f>
        <v>0</v>
      </c>
      <c r="K97" s="162"/>
      <c r="L97" s="167"/>
    </row>
    <row r="98" spans="2:12" s="10" customFormat="1" ht="19.9" customHeight="1">
      <c r="B98" s="168"/>
      <c r="C98" s="169"/>
      <c r="D98" s="170" t="s">
        <v>105</v>
      </c>
      <c r="E98" s="171"/>
      <c r="F98" s="171"/>
      <c r="G98" s="171"/>
      <c r="H98" s="171"/>
      <c r="I98" s="172"/>
      <c r="J98" s="173">
        <f>J121</f>
        <v>0</v>
      </c>
      <c r="K98" s="169"/>
      <c r="L98" s="174"/>
    </row>
    <row r="99" spans="2:12" s="10" customFormat="1" ht="19.9" customHeight="1">
      <c r="B99" s="168"/>
      <c r="C99" s="169"/>
      <c r="D99" s="170" t="s">
        <v>106</v>
      </c>
      <c r="E99" s="171"/>
      <c r="F99" s="171"/>
      <c r="G99" s="171"/>
      <c r="H99" s="171"/>
      <c r="I99" s="172"/>
      <c r="J99" s="173">
        <f>J128</f>
        <v>0</v>
      </c>
      <c r="K99" s="169"/>
      <c r="L99" s="174"/>
    </row>
    <row r="100" spans="1:31" s="2" customFormat="1" ht="21.75" customHeight="1">
      <c r="A100" s="34"/>
      <c r="B100" s="35"/>
      <c r="C100" s="36"/>
      <c r="D100" s="36"/>
      <c r="E100" s="36"/>
      <c r="F100" s="36"/>
      <c r="G100" s="36"/>
      <c r="H100" s="36"/>
      <c r="I100" s="115"/>
      <c r="J100" s="36"/>
      <c r="K100" s="36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pans="1:31" s="2" customFormat="1" ht="6.95" customHeight="1">
      <c r="A101" s="34"/>
      <c r="B101" s="54"/>
      <c r="C101" s="55"/>
      <c r="D101" s="55"/>
      <c r="E101" s="55"/>
      <c r="F101" s="55"/>
      <c r="G101" s="55"/>
      <c r="H101" s="55"/>
      <c r="I101" s="152"/>
      <c r="J101" s="55"/>
      <c r="K101" s="55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5" spans="1:31" s="2" customFormat="1" ht="6.95" customHeight="1">
      <c r="A105" s="34"/>
      <c r="B105" s="56"/>
      <c r="C105" s="57"/>
      <c r="D105" s="57"/>
      <c r="E105" s="57"/>
      <c r="F105" s="57"/>
      <c r="G105" s="57"/>
      <c r="H105" s="57"/>
      <c r="I105" s="155"/>
      <c r="J105" s="57"/>
      <c r="K105" s="57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24.95" customHeight="1">
      <c r="A106" s="34"/>
      <c r="B106" s="35"/>
      <c r="C106" s="23" t="s">
        <v>107</v>
      </c>
      <c r="D106" s="36"/>
      <c r="E106" s="36"/>
      <c r="F106" s="36"/>
      <c r="G106" s="36"/>
      <c r="H106" s="36"/>
      <c r="I106" s="115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5" customHeight="1">
      <c r="A107" s="34"/>
      <c r="B107" s="35"/>
      <c r="C107" s="36"/>
      <c r="D107" s="36"/>
      <c r="E107" s="36"/>
      <c r="F107" s="36"/>
      <c r="G107" s="36"/>
      <c r="H107" s="36"/>
      <c r="I107" s="115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2" customHeight="1">
      <c r="A108" s="34"/>
      <c r="B108" s="35"/>
      <c r="C108" s="29" t="s">
        <v>16</v>
      </c>
      <c r="D108" s="36"/>
      <c r="E108" s="36"/>
      <c r="F108" s="36"/>
      <c r="G108" s="36"/>
      <c r="H108" s="36"/>
      <c r="I108" s="115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6.5" customHeight="1">
      <c r="A109" s="34"/>
      <c r="B109" s="35"/>
      <c r="C109" s="36"/>
      <c r="D109" s="36"/>
      <c r="E109" s="328" t="str">
        <f>E7</f>
        <v>Rekonstrukce ulice Pod Safari</v>
      </c>
      <c r="F109" s="329"/>
      <c r="G109" s="329"/>
      <c r="H109" s="329"/>
      <c r="I109" s="115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97</v>
      </c>
      <c r="D110" s="36"/>
      <c r="E110" s="36"/>
      <c r="F110" s="36"/>
      <c r="G110" s="36"/>
      <c r="H110" s="36"/>
      <c r="I110" s="115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6.5" customHeight="1">
      <c r="A111" s="34"/>
      <c r="B111" s="35"/>
      <c r="C111" s="36"/>
      <c r="D111" s="36"/>
      <c r="E111" s="299" t="str">
        <f>E9</f>
        <v>01 - SO 001 Vedlejší a ostatní náklady</v>
      </c>
      <c r="F111" s="330"/>
      <c r="G111" s="330"/>
      <c r="H111" s="330"/>
      <c r="I111" s="115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115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21</v>
      </c>
      <c r="D113" s="36"/>
      <c r="E113" s="36"/>
      <c r="F113" s="27" t="str">
        <f>F12</f>
        <v>ul.Pod Safari - Dvůr Králové n/L</v>
      </c>
      <c r="G113" s="36"/>
      <c r="H113" s="36"/>
      <c r="I113" s="117" t="s">
        <v>23</v>
      </c>
      <c r="J113" s="66" t="str">
        <f>IF(J12="","",J12)</f>
        <v>21. 2. 2019</v>
      </c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115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40.15" customHeight="1">
      <c r="A115" s="34"/>
      <c r="B115" s="35"/>
      <c r="C115" s="29" t="s">
        <v>25</v>
      </c>
      <c r="D115" s="36"/>
      <c r="E115" s="36"/>
      <c r="F115" s="27" t="str">
        <f>E15</f>
        <v>Město Dvůr Králové nad Labem, nám.T.G.M. 38, 54417</v>
      </c>
      <c r="G115" s="36"/>
      <c r="H115" s="36"/>
      <c r="I115" s="117" t="s">
        <v>31</v>
      </c>
      <c r="J115" s="32" t="str">
        <f>E21</f>
        <v>VDI Projekt s.r.o., K Botiči 1453/8, 101 00 Praha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5.2" customHeight="1">
      <c r="A116" s="34"/>
      <c r="B116" s="35"/>
      <c r="C116" s="29" t="s">
        <v>29</v>
      </c>
      <c r="D116" s="36"/>
      <c r="E116" s="36"/>
      <c r="F116" s="27" t="str">
        <f>IF(E18="","",E18)</f>
        <v>Vyplň údaj</v>
      </c>
      <c r="G116" s="36"/>
      <c r="H116" s="36"/>
      <c r="I116" s="117" t="s">
        <v>34</v>
      </c>
      <c r="J116" s="32" t="str">
        <f>E24</f>
        <v xml:space="preserve"> 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0.35" customHeight="1">
      <c r="A117" s="34"/>
      <c r="B117" s="35"/>
      <c r="C117" s="36"/>
      <c r="D117" s="36"/>
      <c r="E117" s="36"/>
      <c r="F117" s="36"/>
      <c r="G117" s="36"/>
      <c r="H117" s="36"/>
      <c r="I117" s="115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11" customFormat="1" ht="29.25" customHeight="1">
      <c r="A118" s="175"/>
      <c r="B118" s="176"/>
      <c r="C118" s="177" t="s">
        <v>108</v>
      </c>
      <c r="D118" s="178" t="s">
        <v>62</v>
      </c>
      <c r="E118" s="178" t="s">
        <v>58</v>
      </c>
      <c r="F118" s="178" t="s">
        <v>59</v>
      </c>
      <c r="G118" s="178" t="s">
        <v>109</v>
      </c>
      <c r="H118" s="178" t="s">
        <v>110</v>
      </c>
      <c r="I118" s="179" t="s">
        <v>111</v>
      </c>
      <c r="J118" s="178" t="s">
        <v>101</v>
      </c>
      <c r="K118" s="180" t="s">
        <v>112</v>
      </c>
      <c r="L118" s="181"/>
      <c r="M118" s="75" t="s">
        <v>1</v>
      </c>
      <c r="N118" s="76" t="s">
        <v>41</v>
      </c>
      <c r="O118" s="76" t="s">
        <v>113</v>
      </c>
      <c r="P118" s="76" t="s">
        <v>114</v>
      </c>
      <c r="Q118" s="76" t="s">
        <v>115</v>
      </c>
      <c r="R118" s="76" t="s">
        <v>116</v>
      </c>
      <c r="S118" s="76" t="s">
        <v>117</v>
      </c>
      <c r="T118" s="77" t="s">
        <v>118</v>
      </c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</row>
    <row r="119" spans="1:63" s="2" customFormat="1" ht="22.9" customHeight="1">
      <c r="A119" s="34"/>
      <c r="B119" s="35"/>
      <c r="C119" s="82" t="s">
        <v>119</v>
      </c>
      <c r="D119" s="36"/>
      <c r="E119" s="36"/>
      <c r="F119" s="36"/>
      <c r="G119" s="36"/>
      <c r="H119" s="36"/>
      <c r="I119" s="115"/>
      <c r="J119" s="182">
        <f>BK119</f>
        <v>0</v>
      </c>
      <c r="K119" s="36"/>
      <c r="L119" s="39"/>
      <c r="M119" s="78"/>
      <c r="N119" s="183"/>
      <c r="O119" s="79"/>
      <c r="P119" s="184">
        <f>P120</f>
        <v>0</v>
      </c>
      <c r="Q119" s="79"/>
      <c r="R119" s="184">
        <f>R120</f>
        <v>0</v>
      </c>
      <c r="S119" s="79"/>
      <c r="T119" s="185">
        <f>T120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7" t="s">
        <v>76</v>
      </c>
      <c r="AU119" s="17" t="s">
        <v>103</v>
      </c>
      <c r="BK119" s="186">
        <f>BK120</f>
        <v>0</v>
      </c>
    </row>
    <row r="120" spans="2:63" s="12" customFormat="1" ht="25.9" customHeight="1">
      <c r="B120" s="187"/>
      <c r="C120" s="188"/>
      <c r="D120" s="189" t="s">
        <v>76</v>
      </c>
      <c r="E120" s="190" t="s">
        <v>120</v>
      </c>
      <c r="F120" s="190" t="s">
        <v>121</v>
      </c>
      <c r="G120" s="188"/>
      <c r="H120" s="188"/>
      <c r="I120" s="191"/>
      <c r="J120" s="192">
        <f>BK120</f>
        <v>0</v>
      </c>
      <c r="K120" s="188"/>
      <c r="L120" s="193"/>
      <c r="M120" s="194"/>
      <c r="N120" s="195"/>
      <c r="O120" s="195"/>
      <c r="P120" s="196">
        <f>P121+P128</f>
        <v>0</v>
      </c>
      <c r="Q120" s="195"/>
      <c r="R120" s="196">
        <f>R121+R128</f>
        <v>0</v>
      </c>
      <c r="S120" s="195"/>
      <c r="T120" s="197">
        <f>T121+T128</f>
        <v>0</v>
      </c>
      <c r="AR120" s="198" t="s">
        <v>122</v>
      </c>
      <c r="AT120" s="199" t="s">
        <v>76</v>
      </c>
      <c r="AU120" s="199" t="s">
        <v>77</v>
      </c>
      <c r="AY120" s="198" t="s">
        <v>123</v>
      </c>
      <c r="BK120" s="200">
        <f>BK121+BK128</f>
        <v>0</v>
      </c>
    </row>
    <row r="121" spans="2:63" s="12" customFormat="1" ht="22.9" customHeight="1">
      <c r="B121" s="187"/>
      <c r="C121" s="188"/>
      <c r="D121" s="189" t="s">
        <v>76</v>
      </c>
      <c r="E121" s="201" t="s">
        <v>124</v>
      </c>
      <c r="F121" s="201" t="s">
        <v>125</v>
      </c>
      <c r="G121" s="188"/>
      <c r="H121" s="188"/>
      <c r="I121" s="191"/>
      <c r="J121" s="202">
        <f>BK121</f>
        <v>0</v>
      </c>
      <c r="K121" s="188"/>
      <c r="L121" s="193"/>
      <c r="M121" s="194"/>
      <c r="N121" s="195"/>
      <c r="O121" s="195"/>
      <c r="P121" s="196">
        <f>SUM(P122:P127)</f>
        <v>0</v>
      </c>
      <c r="Q121" s="195"/>
      <c r="R121" s="196">
        <f>SUM(R122:R127)</f>
        <v>0</v>
      </c>
      <c r="S121" s="195"/>
      <c r="T121" s="197">
        <f>SUM(T122:T127)</f>
        <v>0</v>
      </c>
      <c r="AR121" s="198" t="s">
        <v>122</v>
      </c>
      <c r="AT121" s="199" t="s">
        <v>76</v>
      </c>
      <c r="AU121" s="199" t="s">
        <v>85</v>
      </c>
      <c r="AY121" s="198" t="s">
        <v>123</v>
      </c>
      <c r="BK121" s="200">
        <f>SUM(BK122:BK127)</f>
        <v>0</v>
      </c>
    </row>
    <row r="122" spans="1:65" s="2" customFormat="1" ht="21.75" customHeight="1">
      <c r="A122" s="34"/>
      <c r="B122" s="35"/>
      <c r="C122" s="203" t="s">
        <v>85</v>
      </c>
      <c r="D122" s="203" t="s">
        <v>126</v>
      </c>
      <c r="E122" s="204" t="s">
        <v>127</v>
      </c>
      <c r="F122" s="205" t="s">
        <v>128</v>
      </c>
      <c r="G122" s="206" t="s">
        <v>129</v>
      </c>
      <c r="H122" s="207">
        <v>1</v>
      </c>
      <c r="I122" s="208"/>
      <c r="J122" s="209">
        <f aca="true" t="shared" si="0" ref="J122:J127">ROUND(I122*H122,2)</f>
        <v>0</v>
      </c>
      <c r="K122" s="205" t="s">
        <v>130</v>
      </c>
      <c r="L122" s="39"/>
      <c r="M122" s="210" t="s">
        <v>1</v>
      </c>
      <c r="N122" s="211" t="s">
        <v>42</v>
      </c>
      <c r="O122" s="71"/>
      <c r="P122" s="212">
        <f aca="true" t="shared" si="1" ref="P122:P127">O122*H122</f>
        <v>0</v>
      </c>
      <c r="Q122" s="212">
        <v>0</v>
      </c>
      <c r="R122" s="212">
        <f aca="true" t="shared" si="2" ref="R122:R127">Q122*H122</f>
        <v>0</v>
      </c>
      <c r="S122" s="212">
        <v>0</v>
      </c>
      <c r="T122" s="213">
        <f aca="true" t="shared" si="3" ref="T122:T127"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214" t="s">
        <v>131</v>
      </c>
      <c r="AT122" s="214" t="s">
        <v>126</v>
      </c>
      <c r="AU122" s="214" t="s">
        <v>87</v>
      </c>
      <c r="AY122" s="17" t="s">
        <v>123</v>
      </c>
      <c r="BE122" s="215">
        <f aca="true" t="shared" si="4" ref="BE122:BE127">IF(N122="základní",J122,0)</f>
        <v>0</v>
      </c>
      <c r="BF122" s="215">
        <f aca="true" t="shared" si="5" ref="BF122:BF127">IF(N122="snížená",J122,0)</f>
        <v>0</v>
      </c>
      <c r="BG122" s="215">
        <f aca="true" t="shared" si="6" ref="BG122:BG127">IF(N122="zákl. přenesená",J122,0)</f>
        <v>0</v>
      </c>
      <c r="BH122" s="215">
        <f aca="true" t="shared" si="7" ref="BH122:BH127">IF(N122="sníž. přenesená",J122,0)</f>
        <v>0</v>
      </c>
      <c r="BI122" s="215">
        <f aca="true" t="shared" si="8" ref="BI122:BI127">IF(N122="nulová",J122,0)</f>
        <v>0</v>
      </c>
      <c r="BJ122" s="17" t="s">
        <v>85</v>
      </c>
      <c r="BK122" s="215">
        <f aca="true" t="shared" si="9" ref="BK122:BK127">ROUND(I122*H122,2)</f>
        <v>0</v>
      </c>
      <c r="BL122" s="17" t="s">
        <v>131</v>
      </c>
      <c r="BM122" s="214" t="s">
        <v>132</v>
      </c>
    </row>
    <row r="123" spans="1:65" s="2" customFormat="1" ht="33" customHeight="1">
      <c r="A123" s="34"/>
      <c r="B123" s="35"/>
      <c r="C123" s="203" t="s">
        <v>87</v>
      </c>
      <c r="D123" s="203" t="s">
        <v>126</v>
      </c>
      <c r="E123" s="204" t="s">
        <v>133</v>
      </c>
      <c r="F123" s="205" t="s">
        <v>134</v>
      </c>
      <c r="G123" s="206" t="s">
        <v>129</v>
      </c>
      <c r="H123" s="207">
        <v>1</v>
      </c>
      <c r="I123" s="208"/>
      <c r="J123" s="209">
        <f t="shared" si="0"/>
        <v>0</v>
      </c>
      <c r="K123" s="205" t="s">
        <v>130</v>
      </c>
      <c r="L123" s="39"/>
      <c r="M123" s="210" t="s">
        <v>1</v>
      </c>
      <c r="N123" s="211" t="s">
        <v>42</v>
      </c>
      <c r="O123" s="71"/>
      <c r="P123" s="212">
        <f t="shared" si="1"/>
        <v>0</v>
      </c>
      <c r="Q123" s="212">
        <v>0</v>
      </c>
      <c r="R123" s="212">
        <f t="shared" si="2"/>
        <v>0</v>
      </c>
      <c r="S123" s="212">
        <v>0</v>
      </c>
      <c r="T123" s="213">
        <f t="shared" si="3"/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14" t="s">
        <v>131</v>
      </c>
      <c r="AT123" s="214" t="s">
        <v>126</v>
      </c>
      <c r="AU123" s="214" t="s">
        <v>87</v>
      </c>
      <c r="AY123" s="17" t="s">
        <v>123</v>
      </c>
      <c r="BE123" s="215">
        <f t="shared" si="4"/>
        <v>0</v>
      </c>
      <c r="BF123" s="215">
        <f t="shared" si="5"/>
        <v>0</v>
      </c>
      <c r="BG123" s="215">
        <f t="shared" si="6"/>
        <v>0</v>
      </c>
      <c r="BH123" s="215">
        <f t="shared" si="7"/>
        <v>0</v>
      </c>
      <c r="BI123" s="215">
        <f t="shared" si="8"/>
        <v>0</v>
      </c>
      <c r="BJ123" s="17" t="s">
        <v>85</v>
      </c>
      <c r="BK123" s="215">
        <f t="shared" si="9"/>
        <v>0</v>
      </c>
      <c r="BL123" s="17" t="s">
        <v>131</v>
      </c>
      <c r="BM123" s="214" t="s">
        <v>135</v>
      </c>
    </row>
    <row r="124" spans="1:65" s="2" customFormat="1" ht="21.75" customHeight="1">
      <c r="A124" s="34"/>
      <c r="B124" s="35"/>
      <c r="C124" s="203" t="s">
        <v>136</v>
      </c>
      <c r="D124" s="203" t="s">
        <v>126</v>
      </c>
      <c r="E124" s="204" t="s">
        <v>137</v>
      </c>
      <c r="F124" s="205" t="s">
        <v>138</v>
      </c>
      <c r="G124" s="206" t="s">
        <v>129</v>
      </c>
      <c r="H124" s="207">
        <v>1</v>
      </c>
      <c r="I124" s="208"/>
      <c r="J124" s="209">
        <f t="shared" si="0"/>
        <v>0</v>
      </c>
      <c r="K124" s="205" t="s">
        <v>139</v>
      </c>
      <c r="L124" s="39"/>
      <c r="M124" s="210" t="s">
        <v>1</v>
      </c>
      <c r="N124" s="211" t="s">
        <v>42</v>
      </c>
      <c r="O124" s="71"/>
      <c r="P124" s="212">
        <f t="shared" si="1"/>
        <v>0</v>
      </c>
      <c r="Q124" s="212">
        <v>0</v>
      </c>
      <c r="R124" s="212">
        <f t="shared" si="2"/>
        <v>0</v>
      </c>
      <c r="S124" s="212">
        <v>0</v>
      </c>
      <c r="T124" s="213">
        <f t="shared" si="3"/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14" t="s">
        <v>131</v>
      </c>
      <c r="AT124" s="214" t="s">
        <v>126</v>
      </c>
      <c r="AU124" s="214" t="s">
        <v>87</v>
      </c>
      <c r="AY124" s="17" t="s">
        <v>123</v>
      </c>
      <c r="BE124" s="215">
        <f t="shared" si="4"/>
        <v>0</v>
      </c>
      <c r="BF124" s="215">
        <f t="shared" si="5"/>
        <v>0</v>
      </c>
      <c r="BG124" s="215">
        <f t="shared" si="6"/>
        <v>0</v>
      </c>
      <c r="BH124" s="215">
        <f t="shared" si="7"/>
        <v>0</v>
      </c>
      <c r="BI124" s="215">
        <f t="shared" si="8"/>
        <v>0</v>
      </c>
      <c r="BJ124" s="17" t="s">
        <v>85</v>
      </c>
      <c r="BK124" s="215">
        <f t="shared" si="9"/>
        <v>0</v>
      </c>
      <c r="BL124" s="17" t="s">
        <v>131</v>
      </c>
      <c r="BM124" s="214" t="s">
        <v>140</v>
      </c>
    </row>
    <row r="125" spans="1:65" s="2" customFormat="1" ht="21.75" customHeight="1">
      <c r="A125" s="34"/>
      <c r="B125" s="35"/>
      <c r="C125" s="203" t="s">
        <v>141</v>
      </c>
      <c r="D125" s="203" t="s">
        <v>126</v>
      </c>
      <c r="E125" s="204" t="s">
        <v>142</v>
      </c>
      <c r="F125" s="205" t="s">
        <v>143</v>
      </c>
      <c r="G125" s="206" t="s">
        <v>129</v>
      </c>
      <c r="H125" s="207">
        <v>1</v>
      </c>
      <c r="I125" s="208"/>
      <c r="J125" s="209">
        <f t="shared" si="0"/>
        <v>0</v>
      </c>
      <c r="K125" s="205" t="s">
        <v>139</v>
      </c>
      <c r="L125" s="39"/>
      <c r="M125" s="210" t="s">
        <v>1</v>
      </c>
      <c r="N125" s="211" t="s">
        <v>42</v>
      </c>
      <c r="O125" s="71"/>
      <c r="P125" s="212">
        <f t="shared" si="1"/>
        <v>0</v>
      </c>
      <c r="Q125" s="212">
        <v>0</v>
      </c>
      <c r="R125" s="212">
        <f t="shared" si="2"/>
        <v>0</v>
      </c>
      <c r="S125" s="212">
        <v>0</v>
      </c>
      <c r="T125" s="213">
        <f t="shared" si="3"/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14" t="s">
        <v>131</v>
      </c>
      <c r="AT125" s="214" t="s">
        <v>126</v>
      </c>
      <c r="AU125" s="214" t="s">
        <v>87</v>
      </c>
      <c r="AY125" s="17" t="s">
        <v>123</v>
      </c>
      <c r="BE125" s="215">
        <f t="shared" si="4"/>
        <v>0</v>
      </c>
      <c r="BF125" s="215">
        <f t="shared" si="5"/>
        <v>0</v>
      </c>
      <c r="BG125" s="215">
        <f t="shared" si="6"/>
        <v>0</v>
      </c>
      <c r="BH125" s="215">
        <f t="shared" si="7"/>
        <v>0</v>
      </c>
      <c r="BI125" s="215">
        <f t="shared" si="8"/>
        <v>0</v>
      </c>
      <c r="BJ125" s="17" t="s">
        <v>85</v>
      </c>
      <c r="BK125" s="215">
        <f t="shared" si="9"/>
        <v>0</v>
      </c>
      <c r="BL125" s="17" t="s">
        <v>131</v>
      </c>
      <c r="BM125" s="214" t="s">
        <v>144</v>
      </c>
    </row>
    <row r="126" spans="1:65" s="2" customFormat="1" ht="21.75" customHeight="1">
      <c r="A126" s="34"/>
      <c r="B126" s="35"/>
      <c r="C126" s="203" t="s">
        <v>122</v>
      </c>
      <c r="D126" s="203" t="s">
        <v>126</v>
      </c>
      <c r="E126" s="204" t="s">
        <v>145</v>
      </c>
      <c r="F126" s="205" t="s">
        <v>146</v>
      </c>
      <c r="G126" s="206" t="s">
        <v>129</v>
      </c>
      <c r="H126" s="207">
        <v>1</v>
      </c>
      <c r="I126" s="208"/>
      <c r="J126" s="209">
        <f t="shared" si="0"/>
        <v>0</v>
      </c>
      <c r="K126" s="205" t="s">
        <v>139</v>
      </c>
      <c r="L126" s="39"/>
      <c r="M126" s="210" t="s">
        <v>1</v>
      </c>
      <c r="N126" s="211" t="s">
        <v>42</v>
      </c>
      <c r="O126" s="71"/>
      <c r="P126" s="212">
        <f t="shared" si="1"/>
        <v>0</v>
      </c>
      <c r="Q126" s="212">
        <v>0</v>
      </c>
      <c r="R126" s="212">
        <f t="shared" si="2"/>
        <v>0</v>
      </c>
      <c r="S126" s="212">
        <v>0</v>
      </c>
      <c r="T126" s="213">
        <f t="shared" si="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14" t="s">
        <v>131</v>
      </c>
      <c r="AT126" s="214" t="s">
        <v>126</v>
      </c>
      <c r="AU126" s="214" t="s">
        <v>87</v>
      </c>
      <c r="AY126" s="17" t="s">
        <v>123</v>
      </c>
      <c r="BE126" s="215">
        <f t="shared" si="4"/>
        <v>0</v>
      </c>
      <c r="BF126" s="215">
        <f t="shared" si="5"/>
        <v>0</v>
      </c>
      <c r="BG126" s="215">
        <f t="shared" si="6"/>
        <v>0</v>
      </c>
      <c r="BH126" s="215">
        <f t="shared" si="7"/>
        <v>0</v>
      </c>
      <c r="BI126" s="215">
        <f t="shared" si="8"/>
        <v>0</v>
      </c>
      <c r="BJ126" s="17" t="s">
        <v>85</v>
      </c>
      <c r="BK126" s="215">
        <f t="shared" si="9"/>
        <v>0</v>
      </c>
      <c r="BL126" s="17" t="s">
        <v>131</v>
      </c>
      <c r="BM126" s="214" t="s">
        <v>147</v>
      </c>
    </row>
    <row r="127" spans="1:65" s="2" customFormat="1" ht="16.5" customHeight="1">
      <c r="A127" s="34"/>
      <c r="B127" s="35"/>
      <c r="C127" s="203" t="s">
        <v>148</v>
      </c>
      <c r="D127" s="203" t="s">
        <v>126</v>
      </c>
      <c r="E127" s="204" t="s">
        <v>149</v>
      </c>
      <c r="F127" s="205" t="s">
        <v>150</v>
      </c>
      <c r="G127" s="206" t="s">
        <v>129</v>
      </c>
      <c r="H127" s="207">
        <v>1</v>
      </c>
      <c r="I127" s="208"/>
      <c r="J127" s="209">
        <f t="shared" si="0"/>
        <v>0</v>
      </c>
      <c r="K127" s="205" t="s">
        <v>130</v>
      </c>
      <c r="L127" s="39"/>
      <c r="M127" s="210" t="s">
        <v>1</v>
      </c>
      <c r="N127" s="211" t="s">
        <v>42</v>
      </c>
      <c r="O127" s="71"/>
      <c r="P127" s="212">
        <f t="shared" si="1"/>
        <v>0</v>
      </c>
      <c r="Q127" s="212">
        <v>0</v>
      </c>
      <c r="R127" s="212">
        <f t="shared" si="2"/>
        <v>0</v>
      </c>
      <c r="S127" s="212">
        <v>0</v>
      </c>
      <c r="T127" s="213">
        <f t="shared" si="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14" t="s">
        <v>131</v>
      </c>
      <c r="AT127" s="214" t="s">
        <v>126</v>
      </c>
      <c r="AU127" s="214" t="s">
        <v>87</v>
      </c>
      <c r="AY127" s="17" t="s">
        <v>123</v>
      </c>
      <c r="BE127" s="215">
        <f t="shared" si="4"/>
        <v>0</v>
      </c>
      <c r="BF127" s="215">
        <f t="shared" si="5"/>
        <v>0</v>
      </c>
      <c r="BG127" s="215">
        <f t="shared" si="6"/>
        <v>0</v>
      </c>
      <c r="BH127" s="215">
        <f t="shared" si="7"/>
        <v>0</v>
      </c>
      <c r="BI127" s="215">
        <f t="shared" si="8"/>
        <v>0</v>
      </c>
      <c r="BJ127" s="17" t="s">
        <v>85</v>
      </c>
      <c r="BK127" s="215">
        <f t="shared" si="9"/>
        <v>0</v>
      </c>
      <c r="BL127" s="17" t="s">
        <v>131</v>
      </c>
      <c r="BM127" s="214" t="s">
        <v>151</v>
      </c>
    </row>
    <row r="128" spans="2:63" s="12" customFormat="1" ht="22.9" customHeight="1">
      <c r="B128" s="187"/>
      <c r="C128" s="188"/>
      <c r="D128" s="189" t="s">
        <v>76</v>
      </c>
      <c r="E128" s="201" t="s">
        <v>152</v>
      </c>
      <c r="F128" s="201" t="s">
        <v>153</v>
      </c>
      <c r="G128" s="188"/>
      <c r="H128" s="188"/>
      <c r="I128" s="191"/>
      <c r="J128" s="202">
        <f>BK128</f>
        <v>0</v>
      </c>
      <c r="K128" s="188"/>
      <c r="L128" s="193"/>
      <c r="M128" s="194"/>
      <c r="N128" s="195"/>
      <c r="O128" s="195"/>
      <c r="P128" s="196">
        <f>SUM(P129:P132)</f>
        <v>0</v>
      </c>
      <c r="Q128" s="195"/>
      <c r="R128" s="196">
        <f>SUM(R129:R132)</f>
        <v>0</v>
      </c>
      <c r="S128" s="195"/>
      <c r="T128" s="197">
        <f>SUM(T129:T132)</f>
        <v>0</v>
      </c>
      <c r="AR128" s="198" t="s">
        <v>122</v>
      </c>
      <c r="AT128" s="199" t="s">
        <v>76</v>
      </c>
      <c r="AU128" s="199" t="s">
        <v>85</v>
      </c>
      <c r="AY128" s="198" t="s">
        <v>123</v>
      </c>
      <c r="BK128" s="200">
        <f>SUM(BK129:BK132)</f>
        <v>0</v>
      </c>
    </row>
    <row r="129" spans="1:65" s="2" customFormat="1" ht="21.75" customHeight="1">
      <c r="A129" s="34"/>
      <c r="B129" s="35"/>
      <c r="C129" s="203" t="s">
        <v>154</v>
      </c>
      <c r="D129" s="203" t="s">
        <v>126</v>
      </c>
      <c r="E129" s="204" t="s">
        <v>155</v>
      </c>
      <c r="F129" s="205" t="s">
        <v>156</v>
      </c>
      <c r="G129" s="206" t="s">
        <v>129</v>
      </c>
      <c r="H129" s="207">
        <v>1</v>
      </c>
      <c r="I129" s="208"/>
      <c r="J129" s="209">
        <f>ROUND(I129*H129,2)</f>
        <v>0</v>
      </c>
      <c r="K129" s="205" t="s">
        <v>139</v>
      </c>
      <c r="L129" s="39"/>
      <c r="M129" s="210" t="s">
        <v>1</v>
      </c>
      <c r="N129" s="211" t="s">
        <v>42</v>
      </c>
      <c r="O129" s="71"/>
      <c r="P129" s="212">
        <f>O129*H129</f>
        <v>0</v>
      </c>
      <c r="Q129" s="212">
        <v>0</v>
      </c>
      <c r="R129" s="212">
        <f>Q129*H129</f>
        <v>0</v>
      </c>
      <c r="S129" s="212">
        <v>0</v>
      </c>
      <c r="T129" s="213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14" t="s">
        <v>131</v>
      </c>
      <c r="AT129" s="214" t="s">
        <v>126</v>
      </c>
      <c r="AU129" s="214" t="s">
        <v>87</v>
      </c>
      <c r="AY129" s="17" t="s">
        <v>123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17" t="s">
        <v>85</v>
      </c>
      <c r="BK129" s="215">
        <f>ROUND(I129*H129,2)</f>
        <v>0</v>
      </c>
      <c r="BL129" s="17" t="s">
        <v>131</v>
      </c>
      <c r="BM129" s="214" t="s">
        <v>157</v>
      </c>
    </row>
    <row r="130" spans="1:65" s="2" customFormat="1" ht="55.5" customHeight="1">
      <c r="A130" s="34"/>
      <c r="B130" s="35"/>
      <c r="C130" s="203" t="s">
        <v>158</v>
      </c>
      <c r="D130" s="203" t="s">
        <v>126</v>
      </c>
      <c r="E130" s="204" t="s">
        <v>159</v>
      </c>
      <c r="F130" s="205" t="s">
        <v>160</v>
      </c>
      <c r="G130" s="206" t="s">
        <v>129</v>
      </c>
      <c r="H130" s="207">
        <v>1</v>
      </c>
      <c r="I130" s="208"/>
      <c r="J130" s="209">
        <f>ROUND(I130*H130,2)</f>
        <v>0</v>
      </c>
      <c r="K130" s="205" t="s">
        <v>139</v>
      </c>
      <c r="L130" s="39"/>
      <c r="M130" s="210" t="s">
        <v>1</v>
      </c>
      <c r="N130" s="211" t="s">
        <v>42</v>
      </c>
      <c r="O130" s="71"/>
      <c r="P130" s="212">
        <f>O130*H130</f>
        <v>0</v>
      </c>
      <c r="Q130" s="212">
        <v>0</v>
      </c>
      <c r="R130" s="212">
        <f>Q130*H130</f>
        <v>0</v>
      </c>
      <c r="S130" s="212">
        <v>0</v>
      </c>
      <c r="T130" s="213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14" t="s">
        <v>131</v>
      </c>
      <c r="AT130" s="214" t="s">
        <v>126</v>
      </c>
      <c r="AU130" s="214" t="s">
        <v>87</v>
      </c>
      <c r="AY130" s="17" t="s">
        <v>123</v>
      </c>
      <c r="BE130" s="215">
        <f>IF(N130="základní",J130,0)</f>
        <v>0</v>
      </c>
      <c r="BF130" s="215">
        <f>IF(N130="snížená",J130,0)</f>
        <v>0</v>
      </c>
      <c r="BG130" s="215">
        <f>IF(N130="zákl. přenesená",J130,0)</f>
        <v>0</v>
      </c>
      <c r="BH130" s="215">
        <f>IF(N130="sníž. přenesená",J130,0)</f>
        <v>0</v>
      </c>
      <c r="BI130" s="215">
        <f>IF(N130="nulová",J130,0)</f>
        <v>0</v>
      </c>
      <c r="BJ130" s="17" t="s">
        <v>85</v>
      </c>
      <c r="BK130" s="215">
        <f>ROUND(I130*H130,2)</f>
        <v>0</v>
      </c>
      <c r="BL130" s="17" t="s">
        <v>131</v>
      </c>
      <c r="BM130" s="214" t="s">
        <v>161</v>
      </c>
    </row>
    <row r="131" spans="1:65" s="2" customFormat="1" ht="44.25" customHeight="1">
      <c r="A131" s="34"/>
      <c r="B131" s="35"/>
      <c r="C131" s="203" t="s">
        <v>162</v>
      </c>
      <c r="D131" s="203" t="s">
        <v>126</v>
      </c>
      <c r="E131" s="204" t="s">
        <v>163</v>
      </c>
      <c r="F131" s="205" t="s">
        <v>164</v>
      </c>
      <c r="G131" s="206" t="s">
        <v>129</v>
      </c>
      <c r="H131" s="207">
        <v>1</v>
      </c>
      <c r="I131" s="208"/>
      <c r="J131" s="209">
        <f>ROUND(I131*H131,2)</f>
        <v>0</v>
      </c>
      <c r="K131" s="205" t="s">
        <v>1</v>
      </c>
      <c r="L131" s="39"/>
      <c r="M131" s="210" t="s">
        <v>1</v>
      </c>
      <c r="N131" s="211" t="s">
        <v>42</v>
      </c>
      <c r="O131" s="71"/>
      <c r="P131" s="212">
        <f>O131*H131</f>
        <v>0</v>
      </c>
      <c r="Q131" s="212">
        <v>0</v>
      </c>
      <c r="R131" s="212">
        <f>Q131*H131</f>
        <v>0</v>
      </c>
      <c r="S131" s="212">
        <v>0</v>
      </c>
      <c r="T131" s="213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14" t="s">
        <v>131</v>
      </c>
      <c r="AT131" s="214" t="s">
        <v>126</v>
      </c>
      <c r="AU131" s="214" t="s">
        <v>87</v>
      </c>
      <c r="AY131" s="17" t="s">
        <v>123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17" t="s">
        <v>85</v>
      </c>
      <c r="BK131" s="215">
        <f>ROUND(I131*H131,2)</f>
        <v>0</v>
      </c>
      <c r="BL131" s="17" t="s">
        <v>131</v>
      </c>
      <c r="BM131" s="214" t="s">
        <v>165</v>
      </c>
    </row>
    <row r="132" spans="2:51" s="13" customFormat="1" ht="33.75">
      <c r="B132" s="216"/>
      <c r="C132" s="217"/>
      <c r="D132" s="218" t="s">
        <v>166</v>
      </c>
      <c r="E132" s="219" t="s">
        <v>1</v>
      </c>
      <c r="F132" s="220" t="s">
        <v>167</v>
      </c>
      <c r="G132" s="217"/>
      <c r="H132" s="221">
        <v>1</v>
      </c>
      <c r="I132" s="222"/>
      <c r="J132" s="217"/>
      <c r="K132" s="217"/>
      <c r="L132" s="223"/>
      <c r="M132" s="224"/>
      <c r="N132" s="225"/>
      <c r="O132" s="225"/>
      <c r="P132" s="225"/>
      <c r="Q132" s="225"/>
      <c r="R132" s="225"/>
      <c r="S132" s="225"/>
      <c r="T132" s="226"/>
      <c r="AT132" s="227" t="s">
        <v>166</v>
      </c>
      <c r="AU132" s="227" t="s">
        <v>87</v>
      </c>
      <c r="AV132" s="13" t="s">
        <v>87</v>
      </c>
      <c r="AW132" s="13" t="s">
        <v>33</v>
      </c>
      <c r="AX132" s="13" t="s">
        <v>85</v>
      </c>
      <c r="AY132" s="227" t="s">
        <v>123</v>
      </c>
    </row>
    <row r="133" spans="1:31" s="2" customFormat="1" ht="6.95" customHeight="1">
      <c r="A133" s="34"/>
      <c r="B133" s="54"/>
      <c r="C133" s="55"/>
      <c r="D133" s="55"/>
      <c r="E133" s="55"/>
      <c r="F133" s="55"/>
      <c r="G133" s="55"/>
      <c r="H133" s="55"/>
      <c r="I133" s="152"/>
      <c r="J133" s="55"/>
      <c r="K133" s="55"/>
      <c r="L133" s="39"/>
      <c r="M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</sheetData>
  <sheetProtection algorithmName="SHA-512" hashValue="k40WdN0WYc0quoxetW34Qa524xXbbvau0xENmOE04SpuzeR5LqbiY+Yqf6rgKkrGOOtr44mqtmWgJgA222bTDw==" saltValue="+A+SsMxuT34rF/KSexsN0QQ55qTgcjAPJXSbBF6OUA56eZlUA8gMVbn1PCLAeKfM1XJpMUXZ/ZHpElTqkjKVfQ==" spinCount="100000" sheet="1" objects="1" scenarios="1" formatColumns="0" formatRows="0" autoFilter="0"/>
  <autoFilter ref="C118:K132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8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AT2" s="17" t="s">
        <v>91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0"/>
      <c r="AT3" s="17" t="s">
        <v>87</v>
      </c>
    </row>
    <row r="4" spans="2:46" s="1" customFormat="1" ht="24.95" customHeight="1">
      <c r="B4" s="20"/>
      <c r="D4" s="112" t="s">
        <v>96</v>
      </c>
      <c r="I4" s="108"/>
      <c r="L4" s="20"/>
      <c r="M4" s="113" t="s">
        <v>10</v>
      </c>
      <c r="AT4" s="17" t="s">
        <v>4</v>
      </c>
    </row>
    <row r="5" spans="2:12" s="1" customFormat="1" ht="6.95" customHeight="1">
      <c r="B5" s="20"/>
      <c r="I5" s="108"/>
      <c r="L5" s="20"/>
    </row>
    <row r="6" spans="2:12" s="1" customFormat="1" ht="12" customHeight="1">
      <c r="B6" s="20"/>
      <c r="D6" s="114" t="s">
        <v>16</v>
      </c>
      <c r="I6" s="108"/>
      <c r="L6" s="20"/>
    </row>
    <row r="7" spans="2:12" s="1" customFormat="1" ht="16.5" customHeight="1">
      <c r="B7" s="20"/>
      <c r="E7" s="321" t="str">
        <f>'Rekapitulace stavby'!K6</f>
        <v>Rekonstrukce ulice Pod Safari</v>
      </c>
      <c r="F7" s="322"/>
      <c r="G7" s="322"/>
      <c r="H7" s="322"/>
      <c r="I7" s="108"/>
      <c r="L7" s="20"/>
    </row>
    <row r="8" spans="1:31" s="2" customFormat="1" ht="12" customHeight="1">
      <c r="A8" s="34"/>
      <c r="B8" s="39"/>
      <c r="C8" s="34"/>
      <c r="D8" s="114" t="s">
        <v>97</v>
      </c>
      <c r="E8" s="34"/>
      <c r="F8" s="34"/>
      <c r="G8" s="34"/>
      <c r="H8" s="34"/>
      <c r="I8" s="115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23" t="s">
        <v>168</v>
      </c>
      <c r="F9" s="324"/>
      <c r="G9" s="324"/>
      <c r="H9" s="324"/>
      <c r="I9" s="115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115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4" t="s">
        <v>18</v>
      </c>
      <c r="E11" s="34"/>
      <c r="F11" s="116" t="s">
        <v>19</v>
      </c>
      <c r="G11" s="34"/>
      <c r="H11" s="34"/>
      <c r="I11" s="117" t="s">
        <v>20</v>
      </c>
      <c r="J11" s="116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4" t="s">
        <v>21</v>
      </c>
      <c r="E12" s="34"/>
      <c r="F12" s="116" t="s">
        <v>22</v>
      </c>
      <c r="G12" s="34"/>
      <c r="H12" s="34"/>
      <c r="I12" s="117" t="s">
        <v>23</v>
      </c>
      <c r="J12" s="118" t="str">
        <f>'Rekapitulace stavby'!AN8</f>
        <v>21. 2. 2019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15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4" t="s">
        <v>25</v>
      </c>
      <c r="E14" s="34"/>
      <c r="F14" s="34"/>
      <c r="G14" s="34"/>
      <c r="H14" s="34"/>
      <c r="I14" s="117" t="s">
        <v>26</v>
      </c>
      <c r="J14" s="116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6" t="s">
        <v>27</v>
      </c>
      <c r="F15" s="34"/>
      <c r="G15" s="34"/>
      <c r="H15" s="34"/>
      <c r="I15" s="117" t="s">
        <v>28</v>
      </c>
      <c r="J15" s="116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15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4" t="s">
        <v>29</v>
      </c>
      <c r="E17" s="34"/>
      <c r="F17" s="34"/>
      <c r="G17" s="34"/>
      <c r="H17" s="34"/>
      <c r="I17" s="117" t="s">
        <v>26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5" t="str">
        <f>'Rekapitulace stavby'!E14</f>
        <v>Vyplň údaj</v>
      </c>
      <c r="F18" s="326"/>
      <c r="G18" s="326"/>
      <c r="H18" s="326"/>
      <c r="I18" s="117" t="s">
        <v>28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15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4" t="s">
        <v>31</v>
      </c>
      <c r="E20" s="34"/>
      <c r="F20" s="34"/>
      <c r="G20" s="34"/>
      <c r="H20" s="34"/>
      <c r="I20" s="117" t="s">
        <v>26</v>
      </c>
      <c r="J20" s="116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6" t="s">
        <v>32</v>
      </c>
      <c r="F21" s="34"/>
      <c r="G21" s="34"/>
      <c r="H21" s="34"/>
      <c r="I21" s="117" t="s">
        <v>28</v>
      </c>
      <c r="J21" s="116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15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4" t="s">
        <v>34</v>
      </c>
      <c r="E23" s="34"/>
      <c r="F23" s="34"/>
      <c r="G23" s="34"/>
      <c r="H23" s="34"/>
      <c r="I23" s="117" t="s">
        <v>26</v>
      </c>
      <c r="J23" s="116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6" t="str">
        <f>IF('Rekapitulace stavby'!E20="","",'Rekapitulace stavby'!E20)</f>
        <v xml:space="preserve"> </v>
      </c>
      <c r="F24" s="34"/>
      <c r="G24" s="34"/>
      <c r="H24" s="34"/>
      <c r="I24" s="117" t="s">
        <v>28</v>
      </c>
      <c r="J24" s="116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15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4" t="s">
        <v>36</v>
      </c>
      <c r="E26" s="34"/>
      <c r="F26" s="34"/>
      <c r="G26" s="34"/>
      <c r="H26" s="34"/>
      <c r="I26" s="115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9"/>
      <c r="B27" s="120"/>
      <c r="C27" s="119"/>
      <c r="D27" s="119"/>
      <c r="E27" s="327" t="s">
        <v>1</v>
      </c>
      <c r="F27" s="327"/>
      <c r="G27" s="327"/>
      <c r="H27" s="327"/>
      <c r="I27" s="121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15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3"/>
      <c r="E29" s="123"/>
      <c r="F29" s="123"/>
      <c r="G29" s="123"/>
      <c r="H29" s="123"/>
      <c r="I29" s="124"/>
      <c r="J29" s="123"/>
      <c r="K29" s="123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37</v>
      </c>
      <c r="E30" s="34"/>
      <c r="F30" s="34"/>
      <c r="G30" s="34"/>
      <c r="H30" s="34"/>
      <c r="I30" s="115"/>
      <c r="J30" s="126">
        <f>ROUND(J124,2)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3"/>
      <c r="E31" s="123"/>
      <c r="F31" s="123"/>
      <c r="G31" s="123"/>
      <c r="H31" s="123"/>
      <c r="I31" s="124"/>
      <c r="J31" s="123"/>
      <c r="K31" s="123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39</v>
      </c>
      <c r="G32" s="34"/>
      <c r="H32" s="34"/>
      <c r="I32" s="128" t="s">
        <v>38</v>
      </c>
      <c r="J32" s="127" t="s">
        <v>40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9" t="s">
        <v>41</v>
      </c>
      <c r="E33" s="114" t="s">
        <v>42</v>
      </c>
      <c r="F33" s="130">
        <f>ROUND((SUM(BE124:BE450)),2)</f>
        <v>0</v>
      </c>
      <c r="G33" s="34"/>
      <c r="H33" s="34"/>
      <c r="I33" s="131">
        <v>0.21</v>
      </c>
      <c r="J33" s="130">
        <f>ROUND(((SUM(BE124:BE450))*I33),2)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4" t="s">
        <v>43</v>
      </c>
      <c r="F34" s="130">
        <f>ROUND((SUM(BF124:BF450)),2)</f>
        <v>0</v>
      </c>
      <c r="G34" s="34"/>
      <c r="H34" s="34"/>
      <c r="I34" s="131">
        <v>0.15</v>
      </c>
      <c r="J34" s="130">
        <f>ROUND(((SUM(BF124:BF450))*I34),2)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4" t="s">
        <v>44</v>
      </c>
      <c r="F35" s="130">
        <f>ROUND((SUM(BG124:BG450)),2)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4" t="s">
        <v>45</v>
      </c>
      <c r="F36" s="130">
        <f>ROUND((SUM(BH124:BH450)),2)</f>
        <v>0</v>
      </c>
      <c r="G36" s="34"/>
      <c r="H36" s="34"/>
      <c r="I36" s="131">
        <v>0.15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4" t="s">
        <v>46</v>
      </c>
      <c r="F37" s="130">
        <f>ROUND((SUM(BI124:BI450)),2)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15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2"/>
      <c r="D39" s="133" t="s">
        <v>47</v>
      </c>
      <c r="E39" s="134"/>
      <c r="F39" s="134"/>
      <c r="G39" s="135" t="s">
        <v>48</v>
      </c>
      <c r="H39" s="136" t="s">
        <v>49</v>
      </c>
      <c r="I39" s="137"/>
      <c r="J39" s="138">
        <f>SUM(J30:J37)</f>
        <v>0</v>
      </c>
      <c r="K39" s="139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115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I41" s="108"/>
      <c r="L41" s="20"/>
    </row>
    <row r="42" spans="2:12" s="1" customFormat="1" ht="14.45" customHeight="1">
      <c r="B42" s="20"/>
      <c r="I42" s="108"/>
      <c r="L42" s="20"/>
    </row>
    <row r="43" spans="2:12" s="1" customFormat="1" ht="14.45" customHeight="1">
      <c r="B43" s="20"/>
      <c r="I43" s="108"/>
      <c r="L43" s="20"/>
    </row>
    <row r="44" spans="2:12" s="1" customFormat="1" ht="14.45" customHeight="1">
      <c r="B44" s="20"/>
      <c r="I44" s="108"/>
      <c r="L44" s="20"/>
    </row>
    <row r="45" spans="2:12" s="1" customFormat="1" ht="14.45" customHeight="1">
      <c r="B45" s="20"/>
      <c r="I45" s="108"/>
      <c r="L45" s="20"/>
    </row>
    <row r="46" spans="2:12" s="1" customFormat="1" ht="14.45" customHeight="1">
      <c r="B46" s="20"/>
      <c r="I46" s="108"/>
      <c r="L46" s="20"/>
    </row>
    <row r="47" spans="2:12" s="1" customFormat="1" ht="14.45" customHeight="1">
      <c r="B47" s="20"/>
      <c r="I47" s="108"/>
      <c r="L47" s="20"/>
    </row>
    <row r="48" spans="2:12" s="1" customFormat="1" ht="14.45" customHeight="1">
      <c r="B48" s="20"/>
      <c r="I48" s="108"/>
      <c r="L48" s="20"/>
    </row>
    <row r="49" spans="2:12" s="1" customFormat="1" ht="14.45" customHeight="1">
      <c r="B49" s="20"/>
      <c r="I49" s="108"/>
      <c r="L49" s="20"/>
    </row>
    <row r="50" spans="2:12" s="2" customFormat="1" ht="14.45" customHeight="1">
      <c r="B50" s="51"/>
      <c r="D50" s="140" t="s">
        <v>50</v>
      </c>
      <c r="E50" s="141"/>
      <c r="F50" s="141"/>
      <c r="G50" s="140" t="s">
        <v>51</v>
      </c>
      <c r="H50" s="141"/>
      <c r="I50" s="142"/>
      <c r="J50" s="141"/>
      <c r="K50" s="141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3" t="s">
        <v>52</v>
      </c>
      <c r="E61" s="144"/>
      <c r="F61" s="145" t="s">
        <v>53</v>
      </c>
      <c r="G61" s="143" t="s">
        <v>52</v>
      </c>
      <c r="H61" s="144"/>
      <c r="I61" s="146"/>
      <c r="J61" s="147" t="s">
        <v>53</v>
      </c>
      <c r="K61" s="144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0" t="s">
        <v>54</v>
      </c>
      <c r="E65" s="148"/>
      <c r="F65" s="148"/>
      <c r="G65" s="140" t="s">
        <v>55</v>
      </c>
      <c r="H65" s="148"/>
      <c r="I65" s="149"/>
      <c r="J65" s="148"/>
      <c r="K65" s="14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3" t="s">
        <v>52</v>
      </c>
      <c r="E76" s="144"/>
      <c r="F76" s="145" t="s">
        <v>53</v>
      </c>
      <c r="G76" s="143" t="s">
        <v>52</v>
      </c>
      <c r="H76" s="144"/>
      <c r="I76" s="146"/>
      <c r="J76" s="147" t="s">
        <v>53</v>
      </c>
      <c r="K76" s="144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0"/>
      <c r="C77" s="151"/>
      <c r="D77" s="151"/>
      <c r="E77" s="151"/>
      <c r="F77" s="151"/>
      <c r="G77" s="151"/>
      <c r="H77" s="151"/>
      <c r="I77" s="152"/>
      <c r="J77" s="151"/>
      <c r="K77" s="15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3"/>
      <c r="C81" s="154"/>
      <c r="D81" s="154"/>
      <c r="E81" s="154"/>
      <c r="F81" s="154"/>
      <c r="G81" s="154"/>
      <c r="H81" s="154"/>
      <c r="I81" s="155"/>
      <c r="J81" s="154"/>
      <c r="K81" s="154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99</v>
      </c>
      <c r="D82" s="36"/>
      <c r="E82" s="36"/>
      <c r="F82" s="36"/>
      <c r="G82" s="36"/>
      <c r="H82" s="36"/>
      <c r="I82" s="115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15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15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8" t="str">
        <f>E7</f>
        <v>Rekonstrukce ulice Pod Safari</v>
      </c>
      <c r="F85" s="329"/>
      <c r="G85" s="329"/>
      <c r="H85" s="329"/>
      <c r="I85" s="115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97</v>
      </c>
      <c r="D86" s="36"/>
      <c r="E86" s="36"/>
      <c r="F86" s="36"/>
      <c r="G86" s="36"/>
      <c r="H86" s="36"/>
      <c r="I86" s="115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99" t="str">
        <f>E9</f>
        <v>02 - SO 101 Komunikace</v>
      </c>
      <c r="F87" s="330"/>
      <c r="G87" s="330"/>
      <c r="H87" s="330"/>
      <c r="I87" s="115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15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21</v>
      </c>
      <c r="D89" s="36"/>
      <c r="E89" s="36"/>
      <c r="F89" s="27" t="str">
        <f>F12</f>
        <v>ul.Pod Safari - Dvůr Králové n/L</v>
      </c>
      <c r="G89" s="36"/>
      <c r="H89" s="36"/>
      <c r="I89" s="117" t="s">
        <v>23</v>
      </c>
      <c r="J89" s="66" t="str">
        <f>IF(J12="","",J12)</f>
        <v>21. 2. 2019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15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40.15" customHeight="1">
      <c r="A91" s="34"/>
      <c r="B91" s="35"/>
      <c r="C91" s="29" t="s">
        <v>25</v>
      </c>
      <c r="D91" s="36"/>
      <c r="E91" s="36"/>
      <c r="F91" s="27" t="str">
        <f>E15</f>
        <v>Město Dvůr Králové nad Labem, nám.T.G.M. 38, 54417</v>
      </c>
      <c r="G91" s="36"/>
      <c r="H91" s="36"/>
      <c r="I91" s="117" t="s">
        <v>31</v>
      </c>
      <c r="J91" s="32" t="str">
        <f>E21</f>
        <v>VDI Projekt s.r.o., K Botiči 1453/8, 101 00 Praha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29</v>
      </c>
      <c r="D92" s="36"/>
      <c r="E92" s="36"/>
      <c r="F92" s="27" t="str">
        <f>IF(E18="","",E18)</f>
        <v>Vyplň údaj</v>
      </c>
      <c r="G92" s="36"/>
      <c r="H92" s="36"/>
      <c r="I92" s="117" t="s">
        <v>34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5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6" t="s">
        <v>100</v>
      </c>
      <c r="D94" s="157"/>
      <c r="E94" s="157"/>
      <c r="F94" s="157"/>
      <c r="G94" s="157"/>
      <c r="H94" s="157"/>
      <c r="I94" s="158"/>
      <c r="J94" s="159" t="s">
        <v>101</v>
      </c>
      <c r="K94" s="157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15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0" t="s">
        <v>102</v>
      </c>
      <c r="D96" s="36"/>
      <c r="E96" s="36"/>
      <c r="F96" s="36"/>
      <c r="G96" s="36"/>
      <c r="H96" s="36"/>
      <c r="I96" s="115"/>
      <c r="J96" s="84">
        <f>J124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103</v>
      </c>
    </row>
    <row r="97" spans="2:12" s="9" customFormat="1" ht="24.95" customHeight="1">
      <c r="B97" s="161"/>
      <c r="C97" s="162"/>
      <c r="D97" s="163" t="s">
        <v>169</v>
      </c>
      <c r="E97" s="164"/>
      <c r="F97" s="164"/>
      <c r="G97" s="164"/>
      <c r="H97" s="164"/>
      <c r="I97" s="165"/>
      <c r="J97" s="166">
        <f>J125</f>
        <v>0</v>
      </c>
      <c r="K97" s="162"/>
      <c r="L97" s="167"/>
    </row>
    <row r="98" spans="2:12" s="10" customFormat="1" ht="19.9" customHeight="1">
      <c r="B98" s="168"/>
      <c r="C98" s="169"/>
      <c r="D98" s="170" t="s">
        <v>170</v>
      </c>
      <c r="E98" s="171"/>
      <c r="F98" s="171"/>
      <c r="G98" s="171"/>
      <c r="H98" s="171"/>
      <c r="I98" s="172"/>
      <c r="J98" s="173">
        <f>J126</f>
        <v>0</v>
      </c>
      <c r="K98" s="169"/>
      <c r="L98" s="174"/>
    </row>
    <row r="99" spans="2:12" s="10" customFormat="1" ht="19.9" customHeight="1">
      <c r="B99" s="168"/>
      <c r="C99" s="169"/>
      <c r="D99" s="170" t="s">
        <v>171</v>
      </c>
      <c r="E99" s="171"/>
      <c r="F99" s="171"/>
      <c r="G99" s="171"/>
      <c r="H99" s="171"/>
      <c r="I99" s="172"/>
      <c r="J99" s="173">
        <f>J264</f>
        <v>0</v>
      </c>
      <c r="K99" s="169"/>
      <c r="L99" s="174"/>
    </row>
    <row r="100" spans="2:12" s="10" customFormat="1" ht="19.9" customHeight="1">
      <c r="B100" s="168"/>
      <c r="C100" s="169"/>
      <c r="D100" s="170" t="s">
        <v>172</v>
      </c>
      <c r="E100" s="171"/>
      <c r="F100" s="171"/>
      <c r="G100" s="171"/>
      <c r="H100" s="171"/>
      <c r="I100" s="172"/>
      <c r="J100" s="173">
        <f>J277</f>
        <v>0</v>
      </c>
      <c r="K100" s="169"/>
      <c r="L100" s="174"/>
    </row>
    <row r="101" spans="2:12" s="10" customFormat="1" ht="19.9" customHeight="1">
      <c r="B101" s="168"/>
      <c r="C101" s="169"/>
      <c r="D101" s="170" t="s">
        <v>173</v>
      </c>
      <c r="E101" s="171"/>
      <c r="F101" s="171"/>
      <c r="G101" s="171"/>
      <c r="H101" s="171"/>
      <c r="I101" s="172"/>
      <c r="J101" s="173">
        <f>J332</f>
        <v>0</v>
      </c>
      <c r="K101" s="169"/>
      <c r="L101" s="174"/>
    </row>
    <row r="102" spans="2:12" s="10" customFormat="1" ht="19.9" customHeight="1">
      <c r="B102" s="168"/>
      <c r="C102" s="169"/>
      <c r="D102" s="170" t="s">
        <v>174</v>
      </c>
      <c r="E102" s="171"/>
      <c r="F102" s="171"/>
      <c r="G102" s="171"/>
      <c r="H102" s="171"/>
      <c r="I102" s="172"/>
      <c r="J102" s="173">
        <f>J357</f>
        <v>0</v>
      </c>
      <c r="K102" s="169"/>
      <c r="L102" s="174"/>
    </row>
    <row r="103" spans="2:12" s="10" customFormat="1" ht="19.9" customHeight="1">
      <c r="B103" s="168"/>
      <c r="C103" s="169"/>
      <c r="D103" s="170" t="s">
        <v>175</v>
      </c>
      <c r="E103" s="171"/>
      <c r="F103" s="171"/>
      <c r="G103" s="171"/>
      <c r="H103" s="171"/>
      <c r="I103" s="172"/>
      <c r="J103" s="173">
        <f>J423</f>
        <v>0</v>
      </c>
      <c r="K103" s="169"/>
      <c r="L103" s="174"/>
    </row>
    <row r="104" spans="2:12" s="10" customFormat="1" ht="19.9" customHeight="1">
      <c r="B104" s="168"/>
      <c r="C104" s="169"/>
      <c r="D104" s="170" t="s">
        <v>176</v>
      </c>
      <c r="E104" s="171"/>
      <c r="F104" s="171"/>
      <c r="G104" s="171"/>
      <c r="H104" s="171"/>
      <c r="I104" s="172"/>
      <c r="J104" s="173">
        <f>J449</f>
        <v>0</v>
      </c>
      <c r="K104" s="169"/>
      <c r="L104" s="174"/>
    </row>
    <row r="105" spans="1:31" s="2" customFormat="1" ht="21.75" customHeight="1">
      <c r="A105" s="34"/>
      <c r="B105" s="35"/>
      <c r="C105" s="36"/>
      <c r="D105" s="36"/>
      <c r="E105" s="36"/>
      <c r="F105" s="36"/>
      <c r="G105" s="36"/>
      <c r="H105" s="36"/>
      <c r="I105" s="115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54"/>
      <c r="C106" s="55"/>
      <c r="D106" s="55"/>
      <c r="E106" s="55"/>
      <c r="F106" s="55"/>
      <c r="G106" s="55"/>
      <c r="H106" s="55"/>
      <c r="I106" s="152"/>
      <c r="J106" s="55"/>
      <c r="K106" s="55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pans="1:31" s="2" customFormat="1" ht="6.95" customHeight="1">
      <c r="A110" s="34"/>
      <c r="B110" s="56"/>
      <c r="C110" s="57"/>
      <c r="D110" s="57"/>
      <c r="E110" s="57"/>
      <c r="F110" s="57"/>
      <c r="G110" s="57"/>
      <c r="H110" s="57"/>
      <c r="I110" s="155"/>
      <c r="J110" s="57"/>
      <c r="K110" s="57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4.95" customHeight="1">
      <c r="A111" s="34"/>
      <c r="B111" s="35"/>
      <c r="C111" s="23" t="s">
        <v>107</v>
      </c>
      <c r="D111" s="36"/>
      <c r="E111" s="36"/>
      <c r="F111" s="36"/>
      <c r="G111" s="36"/>
      <c r="H111" s="36"/>
      <c r="I111" s="115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115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16</v>
      </c>
      <c r="D113" s="36"/>
      <c r="E113" s="36"/>
      <c r="F113" s="36"/>
      <c r="G113" s="36"/>
      <c r="H113" s="36"/>
      <c r="I113" s="115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328" t="str">
        <f>E7</f>
        <v>Rekonstrukce ulice Pod Safari</v>
      </c>
      <c r="F114" s="329"/>
      <c r="G114" s="329"/>
      <c r="H114" s="329"/>
      <c r="I114" s="115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97</v>
      </c>
      <c r="D115" s="36"/>
      <c r="E115" s="36"/>
      <c r="F115" s="36"/>
      <c r="G115" s="36"/>
      <c r="H115" s="36"/>
      <c r="I115" s="115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299" t="str">
        <f>E9</f>
        <v>02 - SO 101 Komunikace</v>
      </c>
      <c r="F116" s="330"/>
      <c r="G116" s="330"/>
      <c r="H116" s="330"/>
      <c r="I116" s="115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115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21</v>
      </c>
      <c r="D118" s="36"/>
      <c r="E118" s="36"/>
      <c r="F118" s="27" t="str">
        <f>F12</f>
        <v>ul.Pod Safari - Dvůr Králové n/L</v>
      </c>
      <c r="G118" s="36"/>
      <c r="H118" s="36"/>
      <c r="I118" s="117" t="s">
        <v>23</v>
      </c>
      <c r="J118" s="66" t="str">
        <f>IF(J12="","",J12)</f>
        <v>21. 2. 2019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115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40.15" customHeight="1">
      <c r="A120" s="34"/>
      <c r="B120" s="35"/>
      <c r="C120" s="29" t="s">
        <v>25</v>
      </c>
      <c r="D120" s="36"/>
      <c r="E120" s="36"/>
      <c r="F120" s="27" t="str">
        <f>E15</f>
        <v>Město Dvůr Králové nad Labem, nám.T.G.M. 38, 54417</v>
      </c>
      <c r="G120" s="36"/>
      <c r="H120" s="36"/>
      <c r="I120" s="117" t="s">
        <v>31</v>
      </c>
      <c r="J120" s="32" t="str">
        <f>E21</f>
        <v>VDI Projekt s.r.o., K Botiči 1453/8, 101 00 Praha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2" customHeight="1">
      <c r="A121" s="34"/>
      <c r="B121" s="35"/>
      <c r="C121" s="29" t="s">
        <v>29</v>
      </c>
      <c r="D121" s="36"/>
      <c r="E121" s="36"/>
      <c r="F121" s="27" t="str">
        <f>IF(E18="","",E18)</f>
        <v>Vyplň údaj</v>
      </c>
      <c r="G121" s="36"/>
      <c r="H121" s="36"/>
      <c r="I121" s="117" t="s">
        <v>34</v>
      </c>
      <c r="J121" s="32" t="str">
        <f>E24</f>
        <v xml:space="preserve"> 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0.35" customHeight="1">
      <c r="A122" s="34"/>
      <c r="B122" s="35"/>
      <c r="C122" s="36"/>
      <c r="D122" s="36"/>
      <c r="E122" s="36"/>
      <c r="F122" s="36"/>
      <c r="G122" s="36"/>
      <c r="H122" s="36"/>
      <c r="I122" s="115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11" customFormat="1" ht="29.25" customHeight="1">
      <c r="A123" s="175"/>
      <c r="B123" s="176"/>
      <c r="C123" s="177" t="s">
        <v>108</v>
      </c>
      <c r="D123" s="178" t="s">
        <v>62</v>
      </c>
      <c r="E123" s="178" t="s">
        <v>58</v>
      </c>
      <c r="F123" s="178" t="s">
        <v>59</v>
      </c>
      <c r="G123" s="178" t="s">
        <v>109</v>
      </c>
      <c r="H123" s="178" t="s">
        <v>110</v>
      </c>
      <c r="I123" s="179" t="s">
        <v>111</v>
      </c>
      <c r="J123" s="178" t="s">
        <v>101</v>
      </c>
      <c r="K123" s="180" t="s">
        <v>112</v>
      </c>
      <c r="L123" s="181"/>
      <c r="M123" s="75" t="s">
        <v>1</v>
      </c>
      <c r="N123" s="76" t="s">
        <v>41</v>
      </c>
      <c r="O123" s="76" t="s">
        <v>113</v>
      </c>
      <c r="P123" s="76" t="s">
        <v>114</v>
      </c>
      <c r="Q123" s="76" t="s">
        <v>115</v>
      </c>
      <c r="R123" s="76" t="s">
        <v>116</v>
      </c>
      <c r="S123" s="76" t="s">
        <v>117</v>
      </c>
      <c r="T123" s="77" t="s">
        <v>118</v>
      </c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75"/>
      <c r="AE123" s="175"/>
    </row>
    <row r="124" spans="1:63" s="2" customFormat="1" ht="22.9" customHeight="1">
      <c r="A124" s="34"/>
      <c r="B124" s="35"/>
      <c r="C124" s="82" t="s">
        <v>119</v>
      </c>
      <c r="D124" s="36"/>
      <c r="E124" s="36"/>
      <c r="F124" s="36"/>
      <c r="G124" s="36"/>
      <c r="H124" s="36"/>
      <c r="I124" s="115"/>
      <c r="J124" s="182">
        <f>BK124</f>
        <v>0</v>
      </c>
      <c r="K124" s="36"/>
      <c r="L124" s="39"/>
      <c r="M124" s="78"/>
      <c r="N124" s="183"/>
      <c r="O124" s="79"/>
      <c r="P124" s="184">
        <f>P125</f>
        <v>0</v>
      </c>
      <c r="Q124" s="79"/>
      <c r="R124" s="184">
        <f>R125</f>
        <v>449.28287980000005</v>
      </c>
      <c r="S124" s="79"/>
      <c r="T124" s="185">
        <f>T125</f>
        <v>871.93288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76</v>
      </c>
      <c r="AU124" s="17" t="s">
        <v>103</v>
      </c>
      <c r="BK124" s="186">
        <f>BK125</f>
        <v>0</v>
      </c>
    </row>
    <row r="125" spans="2:63" s="12" customFormat="1" ht="25.9" customHeight="1">
      <c r="B125" s="187"/>
      <c r="C125" s="188"/>
      <c r="D125" s="189" t="s">
        <v>76</v>
      </c>
      <c r="E125" s="190" t="s">
        <v>177</v>
      </c>
      <c r="F125" s="190" t="s">
        <v>178</v>
      </c>
      <c r="G125" s="188"/>
      <c r="H125" s="188"/>
      <c r="I125" s="191"/>
      <c r="J125" s="192">
        <f>BK125</f>
        <v>0</v>
      </c>
      <c r="K125" s="188"/>
      <c r="L125" s="193"/>
      <c r="M125" s="194"/>
      <c r="N125" s="195"/>
      <c r="O125" s="195"/>
      <c r="P125" s="196">
        <f>P126+P264+P277+P332+P357+P423+P449</f>
        <v>0</v>
      </c>
      <c r="Q125" s="195"/>
      <c r="R125" s="196">
        <f>R126+R264+R277+R332+R357+R423+R449</f>
        <v>449.28287980000005</v>
      </c>
      <c r="S125" s="195"/>
      <c r="T125" s="197">
        <f>T126+T264+T277+T332+T357+T423+T449</f>
        <v>871.93288</v>
      </c>
      <c r="AR125" s="198" t="s">
        <v>85</v>
      </c>
      <c r="AT125" s="199" t="s">
        <v>76</v>
      </c>
      <c r="AU125" s="199" t="s">
        <v>77</v>
      </c>
      <c r="AY125" s="198" t="s">
        <v>123</v>
      </c>
      <c r="BK125" s="200">
        <f>BK126+BK264+BK277+BK332+BK357+BK423+BK449</f>
        <v>0</v>
      </c>
    </row>
    <row r="126" spans="2:63" s="12" customFormat="1" ht="22.9" customHeight="1">
      <c r="B126" s="187"/>
      <c r="C126" s="188"/>
      <c r="D126" s="189" t="s">
        <v>76</v>
      </c>
      <c r="E126" s="201" t="s">
        <v>85</v>
      </c>
      <c r="F126" s="201" t="s">
        <v>179</v>
      </c>
      <c r="G126" s="188"/>
      <c r="H126" s="188"/>
      <c r="I126" s="191"/>
      <c r="J126" s="202">
        <f>BK126</f>
        <v>0</v>
      </c>
      <c r="K126" s="188"/>
      <c r="L126" s="193"/>
      <c r="M126" s="194"/>
      <c r="N126" s="195"/>
      <c r="O126" s="195"/>
      <c r="P126" s="196">
        <f>SUM(P127:P263)</f>
        <v>0</v>
      </c>
      <c r="Q126" s="195"/>
      <c r="R126" s="196">
        <f>SUM(R127:R263)</f>
        <v>130.4230234</v>
      </c>
      <c r="S126" s="195"/>
      <c r="T126" s="197">
        <f>SUM(T127:T263)</f>
        <v>871.03888</v>
      </c>
      <c r="AR126" s="198" t="s">
        <v>85</v>
      </c>
      <c r="AT126" s="199" t="s">
        <v>76</v>
      </c>
      <c r="AU126" s="199" t="s">
        <v>85</v>
      </c>
      <c r="AY126" s="198" t="s">
        <v>123</v>
      </c>
      <c r="BK126" s="200">
        <f>SUM(BK127:BK263)</f>
        <v>0</v>
      </c>
    </row>
    <row r="127" spans="1:65" s="2" customFormat="1" ht="21.75" customHeight="1">
      <c r="A127" s="34"/>
      <c r="B127" s="35"/>
      <c r="C127" s="203" t="s">
        <v>85</v>
      </c>
      <c r="D127" s="203" t="s">
        <v>126</v>
      </c>
      <c r="E127" s="204" t="s">
        <v>180</v>
      </c>
      <c r="F127" s="205" t="s">
        <v>181</v>
      </c>
      <c r="G127" s="206" t="s">
        <v>182</v>
      </c>
      <c r="H127" s="207">
        <v>147</v>
      </c>
      <c r="I127" s="208"/>
      <c r="J127" s="209">
        <f>ROUND(I127*H127,2)</f>
        <v>0</v>
      </c>
      <c r="K127" s="205" t="s">
        <v>139</v>
      </c>
      <c r="L127" s="39"/>
      <c r="M127" s="210" t="s">
        <v>1</v>
      </c>
      <c r="N127" s="211" t="s">
        <v>42</v>
      </c>
      <c r="O127" s="71"/>
      <c r="P127" s="212">
        <f>O127*H127</f>
        <v>0</v>
      </c>
      <c r="Q127" s="212">
        <v>0</v>
      </c>
      <c r="R127" s="212">
        <f>Q127*H127</f>
        <v>0</v>
      </c>
      <c r="S127" s="212">
        <v>0</v>
      </c>
      <c r="T127" s="213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14" t="s">
        <v>141</v>
      </c>
      <c r="AT127" s="214" t="s">
        <v>126</v>
      </c>
      <c r="AU127" s="214" t="s">
        <v>87</v>
      </c>
      <c r="AY127" s="17" t="s">
        <v>123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17" t="s">
        <v>85</v>
      </c>
      <c r="BK127" s="215">
        <f>ROUND(I127*H127,2)</f>
        <v>0</v>
      </c>
      <c r="BL127" s="17" t="s">
        <v>141</v>
      </c>
      <c r="BM127" s="214" t="s">
        <v>183</v>
      </c>
    </row>
    <row r="128" spans="2:51" s="13" customFormat="1" ht="11.25">
      <c r="B128" s="216"/>
      <c r="C128" s="217"/>
      <c r="D128" s="218" t="s">
        <v>166</v>
      </c>
      <c r="E128" s="219" t="s">
        <v>1</v>
      </c>
      <c r="F128" s="220" t="s">
        <v>184</v>
      </c>
      <c r="G128" s="217"/>
      <c r="H128" s="221">
        <v>147</v>
      </c>
      <c r="I128" s="222"/>
      <c r="J128" s="217"/>
      <c r="K128" s="217"/>
      <c r="L128" s="223"/>
      <c r="M128" s="228"/>
      <c r="N128" s="229"/>
      <c r="O128" s="229"/>
      <c r="P128" s="229"/>
      <c r="Q128" s="229"/>
      <c r="R128" s="229"/>
      <c r="S128" s="229"/>
      <c r="T128" s="230"/>
      <c r="AT128" s="227" t="s">
        <v>166</v>
      </c>
      <c r="AU128" s="227" t="s">
        <v>87</v>
      </c>
      <c r="AV128" s="13" t="s">
        <v>87</v>
      </c>
      <c r="AW128" s="13" t="s">
        <v>33</v>
      </c>
      <c r="AX128" s="13" t="s">
        <v>85</v>
      </c>
      <c r="AY128" s="227" t="s">
        <v>123</v>
      </c>
    </row>
    <row r="129" spans="1:65" s="2" customFormat="1" ht="21.75" customHeight="1">
      <c r="A129" s="34"/>
      <c r="B129" s="35"/>
      <c r="C129" s="203" t="s">
        <v>87</v>
      </c>
      <c r="D129" s="203" t="s">
        <v>126</v>
      </c>
      <c r="E129" s="204" t="s">
        <v>185</v>
      </c>
      <c r="F129" s="205" t="s">
        <v>186</v>
      </c>
      <c r="G129" s="206" t="s">
        <v>187</v>
      </c>
      <c r="H129" s="207">
        <v>1</v>
      </c>
      <c r="I129" s="208"/>
      <c r="J129" s="209">
        <f>ROUND(I129*H129,2)</f>
        <v>0</v>
      </c>
      <c r="K129" s="205" t="s">
        <v>139</v>
      </c>
      <c r="L129" s="39"/>
      <c r="M129" s="210" t="s">
        <v>1</v>
      </c>
      <c r="N129" s="211" t="s">
        <v>42</v>
      </c>
      <c r="O129" s="71"/>
      <c r="P129" s="212">
        <f>O129*H129</f>
        <v>0</v>
      </c>
      <c r="Q129" s="212">
        <v>0</v>
      </c>
      <c r="R129" s="212">
        <f>Q129*H129</f>
        <v>0</v>
      </c>
      <c r="S129" s="212">
        <v>0</v>
      </c>
      <c r="T129" s="213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14" t="s">
        <v>141</v>
      </c>
      <c r="AT129" s="214" t="s">
        <v>126</v>
      </c>
      <c r="AU129" s="214" t="s">
        <v>87</v>
      </c>
      <c r="AY129" s="17" t="s">
        <v>123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17" t="s">
        <v>85</v>
      </c>
      <c r="BK129" s="215">
        <f>ROUND(I129*H129,2)</f>
        <v>0</v>
      </c>
      <c r="BL129" s="17" t="s">
        <v>141</v>
      </c>
      <c r="BM129" s="214" t="s">
        <v>188</v>
      </c>
    </row>
    <row r="130" spans="1:65" s="2" customFormat="1" ht="16.5" customHeight="1">
      <c r="A130" s="34"/>
      <c r="B130" s="35"/>
      <c r="C130" s="203" t="s">
        <v>136</v>
      </c>
      <c r="D130" s="203" t="s">
        <v>126</v>
      </c>
      <c r="E130" s="204" t="s">
        <v>189</v>
      </c>
      <c r="F130" s="205" t="s">
        <v>190</v>
      </c>
      <c r="G130" s="206" t="s">
        <v>187</v>
      </c>
      <c r="H130" s="207">
        <v>1</v>
      </c>
      <c r="I130" s="208"/>
      <c r="J130" s="209">
        <f>ROUND(I130*H130,2)</f>
        <v>0</v>
      </c>
      <c r="K130" s="205" t="s">
        <v>139</v>
      </c>
      <c r="L130" s="39"/>
      <c r="M130" s="210" t="s">
        <v>1</v>
      </c>
      <c r="N130" s="211" t="s">
        <v>42</v>
      </c>
      <c r="O130" s="71"/>
      <c r="P130" s="212">
        <f>O130*H130</f>
        <v>0</v>
      </c>
      <c r="Q130" s="212">
        <v>5E-05</v>
      </c>
      <c r="R130" s="212">
        <f>Q130*H130</f>
        <v>5E-05</v>
      </c>
      <c r="S130" s="212">
        <v>0</v>
      </c>
      <c r="T130" s="213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14" t="s">
        <v>141</v>
      </c>
      <c r="AT130" s="214" t="s">
        <v>126</v>
      </c>
      <c r="AU130" s="214" t="s">
        <v>87</v>
      </c>
      <c r="AY130" s="17" t="s">
        <v>123</v>
      </c>
      <c r="BE130" s="215">
        <f>IF(N130="základní",J130,0)</f>
        <v>0</v>
      </c>
      <c r="BF130" s="215">
        <f>IF(N130="snížená",J130,0)</f>
        <v>0</v>
      </c>
      <c r="BG130" s="215">
        <f>IF(N130="zákl. přenesená",J130,0)</f>
        <v>0</v>
      </c>
      <c r="BH130" s="215">
        <f>IF(N130="sníž. přenesená",J130,0)</f>
        <v>0</v>
      </c>
      <c r="BI130" s="215">
        <f>IF(N130="nulová",J130,0)</f>
        <v>0</v>
      </c>
      <c r="BJ130" s="17" t="s">
        <v>85</v>
      </c>
      <c r="BK130" s="215">
        <f>ROUND(I130*H130,2)</f>
        <v>0</v>
      </c>
      <c r="BL130" s="17" t="s">
        <v>141</v>
      </c>
      <c r="BM130" s="214" t="s">
        <v>191</v>
      </c>
    </row>
    <row r="131" spans="1:65" s="2" customFormat="1" ht="21.75" customHeight="1">
      <c r="A131" s="34"/>
      <c r="B131" s="35"/>
      <c r="C131" s="203" t="s">
        <v>141</v>
      </c>
      <c r="D131" s="203" t="s">
        <v>126</v>
      </c>
      <c r="E131" s="204" t="s">
        <v>192</v>
      </c>
      <c r="F131" s="205" t="s">
        <v>193</v>
      </c>
      <c r="G131" s="206" t="s">
        <v>182</v>
      </c>
      <c r="H131" s="207">
        <v>1658</v>
      </c>
      <c r="I131" s="208"/>
      <c r="J131" s="209">
        <f>ROUND(I131*H131,2)</f>
        <v>0</v>
      </c>
      <c r="K131" s="205" t="s">
        <v>139</v>
      </c>
      <c r="L131" s="39"/>
      <c r="M131" s="210" t="s">
        <v>1</v>
      </c>
      <c r="N131" s="211" t="s">
        <v>42</v>
      </c>
      <c r="O131" s="71"/>
      <c r="P131" s="212">
        <f>O131*H131</f>
        <v>0</v>
      </c>
      <c r="Q131" s="212">
        <v>0</v>
      </c>
      <c r="R131" s="212">
        <f>Q131*H131</f>
        <v>0</v>
      </c>
      <c r="S131" s="212">
        <v>0.3</v>
      </c>
      <c r="T131" s="213">
        <f>S131*H131</f>
        <v>497.4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14" t="s">
        <v>141</v>
      </c>
      <c r="AT131" s="214" t="s">
        <v>126</v>
      </c>
      <c r="AU131" s="214" t="s">
        <v>87</v>
      </c>
      <c r="AY131" s="17" t="s">
        <v>123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17" t="s">
        <v>85</v>
      </c>
      <c r="BK131" s="215">
        <f>ROUND(I131*H131,2)</f>
        <v>0</v>
      </c>
      <c r="BL131" s="17" t="s">
        <v>141</v>
      </c>
      <c r="BM131" s="214" t="s">
        <v>194</v>
      </c>
    </row>
    <row r="132" spans="2:51" s="13" customFormat="1" ht="11.25">
      <c r="B132" s="216"/>
      <c r="C132" s="217"/>
      <c r="D132" s="218" t="s">
        <v>166</v>
      </c>
      <c r="E132" s="219" t="s">
        <v>1</v>
      </c>
      <c r="F132" s="220" t="s">
        <v>195</v>
      </c>
      <c r="G132" s="217"/>
      <c r="H132" s="221">
        <v>281</v>
      </c>
      <c r="I132" s="222"/>
      <c r="J132" s="217"/>
      <c r="K132" s="217"/>
      <c r="L132" s="223"/>
      <c r="M132" s="228"/>
      <c r="N132" s="229"/>
      <c r="O132" s="229"/>
      <c r="P132" s="229"/>
      <c r="Q132" s="229"/>
      <c r="R132" s="229"/>
      <c r="S132" s="229"/>
      <c r="T132" s="230"/>
      <c r="AT132" s="227" t="s">
        <v>166</v>
      </c>
      <c r="AU132" s="227" t="s">
        <v>87</v>
      </c>
      <c r="AV132" s="13" t="s">
        <v>87</v>
      </c>
      <c r="AW132" s="13" t="s">
        <v>33</v>
      </c>
      <c r="AX132" s="13" t="s">
        <v>77</v>
      </c>
      <c r="AY132" s="227" t="s">
        <v>123</v>
      </c>
    </row>
    <row r="133" spans="2:51" s="13" customFormat="1" ht="11.25">
      <c r="B133" s="216"/>
      <c r="C133" s="217"/>
      <c r="D133" s="218" t="s">
        <v>166</v>
      </c>
      <c r="E133" s="219" t="s">
        <v>1</v>
      </c>
      <c r="F133" s="220" t="s">
        <v>196</v>
      </c>
      <c r="G133" s="217"/>
      <c r="H133" s="221">
        <v>918</v>
      </c>
      <c r="I133" s="222"/>
      <c r="J133" s="217"/>
      <c r="K133" s="217"/>
      <c r="L133" s="223"/>
      <c r="M133" s="228"/>
      <c r="N133" s="229"/>
      <c r="O133" s="229"/>
      <c r="P133" s="229"/>
      <c r="Q133" s="229"/>
      <c r="R133" s="229"/>
      <c r="S133" s="229"/>
      <c r="T133" s="230"/>
      <c r="AT133" s="227" t="s">
        <v>166</v>
      </c>
      <c r="AU133" s="227" t="s">
        <v>87</v>
      </c>
      <c r="AV133" s="13" t="s">
        <v>87</v>
      </c>
      <c r="AW133" s="13" t="s">
        <v>33</v>
      </c>
      <c r="AX133" s="13" t="s">
        <v>77</v>
      </c>
      <c r="AY133" s="227" t="s">
        <v>123</v>
      </c>
    </row>
    <row r="134" spans="2:51" s="13" customFormat="1" ht="11.25">
      <c r="B134" s="216"/>
      <c r="C134" s="217"/>
      <c r="D134" s="218" t="s">
        <v>166</v>
      </c>
      <c r="E134" s="219" t="s">
        <v>1</v>
      </c>
      <c r="F134" s="220" t="s">
        <v>197</v>
      </c>
      <c r="G134" s="217"/>
      <c r="H134" s="221">
        <v>459</v>
      </c>
      <c r="I134" s="222"/>
      <c r="J134" s="217"/>
      <c r="K134" s="217"/>
      <c r="L134" s="223"/>
      <c r="M134" s="228"/>
      <c r="N134" s="229"/>
      <c r="O134" s="229"/>
      <c r="P134" s="229"/>
      <c r="Q134" s="229"/>
      <c r="R134" s="229"/>
      <c r="S134" s="229"/>
      <c r="T134" s="230"/>
      <c r="AT134" s="227" t="s">
        <v>166</v>
      </c>
      <c r="AU134" s="227" t="s">
        <v>87</v>
      </c>
      <c r="AV134" s="13" t="s">
        <v>87</v>
      </c>
      <c r="AW134" s="13" t="s">
        <v>33</v>
      </c>
      <c r="AX134" s="13" t="s">
        <v>77</v>
      </c>
      <c r="AY134" s="227" t="s">
        <v>123</v>
      </c>
    </row>
    <row r="135" spans="2:51" s="14" customFormat="1" ht="11.25">
      <c r="B135" s="231"/>
      <c r="C135" s="232"/>
      <c r="D135" s="218" t="s">
        <v>166</v>
      </c>
      <c r="E135" s="233" t="s">
        <v>1</v>
      </c>
      <c r="F135" s="234" t="s">
        <v>198</v>
      </c>
      <c r="G135" s="232"/>
      <c r="H135" s="235">
        <v>1658</v>
      </c>
      <c r="I135" s="236"/>
      <c r="J135" s="232"/>
      <c r="K135" s="232"/>
      <c r="L135" s="237"/>
      <c r="M135" s="238"/>
      <c r="N135" s="239"/>
      <c r="O135" s="239"/>
      <c r="P135" s="239"/>
      <c r="Q135" s="239"/>
      <c r="R135" s="239"/>
      <c r="S135" s="239"/>
      <c r="T135" s="240"/>
      <c r="AT135" s="241" t="s">
        <v>166</v>
      </c>
      <c r="AU135" s="241" t="s">
        <v>87</v>
      </c>
      <c r="AV135" s="14" t="s">
        <v>141</v>
      </c>
      <c r="AW135" s="14" t="s">
        <v>33</v>
      </c>
      <c r="AX135" s="14" t="s">
        <v>85</v>
      </c>
      <c r="AY135" s="241" t="s">
        <v>123</v>
      </c>
    </row>
    <row r="136" spans="1:65" s="2" customFormat="1" ht="21.75" customHeight="1">
      <c r="A136" s="34"/>
      <c r="B136" s="35"/>
      <c r="C136" s="203" t="s">
        <v>122</v>
      </c>
      <c r="D136" s="203" t="s">
        <v>126</v>
      </c>
      <c r="E136" s="204" t="s">
        <v>199</v>
      </c>
      <c r="F136" s="205" t="s">
        <v>200</v>
      </c>
      <c r="G136" s="206" t="s">
        <v>182</v>
      </c>
      <c r="H136" s="207">
        <v>281</v>
      </c>
      <c r="I136" s="208"/>
      <c r="J136" s="209">
        <f>ROUND(I136*H136,2)</f>
        <v>0</v>
      </c>
      <c r="K136" s="205" t="s">
        <v>130</v>
      </c>
      <c r="L136" s="39"/>
      <c r="M136" s="210" t="s">
        <v>1</v>
      </c>
      <c r="N136" s="211" t="s">
        <v>42</v>
      </c>
      <c r="O136" s="71"/>
      <c r="P136" s="212">
        <f>O136*H136</f>
        <v>0</v>
      </c>
      <c r="Q136" s="212">
        <v>0</v>
      </c>
      <c r="R136" s="212">
        <f>Q136*H136</f>
        <v>0</v>
      </c>
      <c r="S136" s="212">
        <v>0.24</v>
      </c>
      <c r="T136" s="213">
        <f>S136*H136</f>
        <v>67.44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14" t="s">
        <v>141</v>
      </c>
      <c r="AT136" s="214" t="s">
        <v>126</v>
      </c>
      <c r="AU136" s="214" t="s">
        <v>87</v>
      </c>
      <c r="AY136" s="17" t="s">
        <v>123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17" t="s">
        <v>85</v>
      </c>
      <c r="BK136" s="215">
        <f>ROUND(I136*H136,2)</f>
        <v>0</v>
      </c>
      <c r="BL136" s="17" t="s">
        <v>141</v>
      </c>
      <c r="BM136" s="214" t="s">
        <v>201</v>
      </c>
    </row>
    <row r="137" spans="2:51" s="13" customFormat="1" ht="11.25">
      <c r="B137" s="216"/>
      <c r="C137" s="217"/>
      <c r="D137" s="218" t="s">
        <v>166</v>
      </c>
      <c r="E137" s="219" t="s">
        <v>1</v>
      </c>
      <c r="F137" s="220" t="s">
        <v>202</v>
      </c>
      <c r="G137" s="217"/>
      <c r="H137" s="221">
        <v>281</v>
      </c>
      <c r="I137" s="222"/>
      <c r="J137" s="217"/>
      <c r="K137" s="217"/>
      <c r="L137" s="223"/>
      <c r="M137" s="228"/>
      <c r="N137" s="229"/>
      <c r="O137" s="229"/>
      <c r="P137" s="229"/>
      <c r="Q137" s="229"/>
      <c r="R137" s="229"/>
      <c r="S137" s="229"/>
      <c r="T137" s="230"/>
      <c r="AT137" s="227" t="s">
        <v>166</v>
      </c>
      <c r="AU137" s="227" t="s">
        <v>87</v>
      </c>
      <c r="AV137" s="13" t="s">
        <v>87</v>
      </c>
      <c r="AW137" s="13" t="s">
        <v>33</v>
      </c>
      <c r="AX137" s="13" t="s">
        <v>77</v>
      </c>
      <c r="AY137" s="227" t="s">
        <v>123</v>
      </c>
    </row>
    <row r="138" spans="2:51" s="14" customFormat="1" ht="11.25">
      <c r="B138" s="231"/>
      <c r="C138" s="232"/>
      <c r="D138" s="218" t="s">
        <v>166</v>
      </c>
      <c r="E138" s="233" t="s">
        <v>1</v>
      </c>
      <c r="F138" s="234" t="s">
        <v>198</v>
      </c>
      <c r="G138" s="232"/>
      <c r="H138" s="235">
        <v>281</v>
      </c>
      <c r="I138" s="236"/>
      <c r="J138" s="232"/>
      <c r="K138" s="232"/>
      <c r="L138" s="237"/>
      <c r="M138" s="238"/>
      <c r="N138" s="239"/>
      <c r="O138" s="239"/>
      <c r="P138" s="239"/>
      <c r="Q138" s="239"/>
      <c r="R138" s="239"/>
      <c r="S138" s="239"/>
      <c r="T138" s="240"/>
      <c r="AT138" s="241" t="s">
        <v>166</v>
      </c>
      <c r="AU138" s="241" t="s">
        <v>87</v>
      </c>
      <c r="AV138" s="14" t="s">
        <v>141</v>
      </c>
      <c r="AW138" s="14" t="s">
        <v>33</v>
      </c>
      <c r="AX138" s="14" t="s">
        <v>85</v>
      </c>
      <c r="AY138" s="241" t="s">
        <v>123</v>
      </c>
    </row>
    <row r="139" spans="1:65" s="2" customFormat="1" ht="21.75" customHeight="1">
      <c r="A139" s="34"/>
      <c r="B139" s="35"/>
      <c r="C139" s="203" t="s">
        <v>148</v>
      </c>
      <c r="D139" s="203" t="s">
        <v>126</v>
      </c>
      <c r="E139" s="204" t="s">
        <v>203</v>
      </c>
      <c r="F139" s="205" t="s">
        <v>204</v>
      </c>
      <c r="G139" s="206" t="s">
        <v>182</v>
      </c>
      <c r="H139" s="207">
        <v>281</v>
      </c>
      <c r="I139" s="208"/>
      <c r="J139" s="209">
        <f>ROUND(I139*H139,2)</f>
        <v>0</v>
      </c>
      <c r="K139" s="205" t="s">
        <v>130</v>
      </c>
      <c r="L139" s="39"/>
      <c r="M139" s="210" t="s">
        <v>1</v>
      </c>
      <c r="N139" s="211" t="s">
        <v>42</v>
      </c>
      <c r="O139" s="71"/>
      <c r="P139" s="212">
        <f>O139*H139</f>
        <v>0</v>
      </c>
      <c r="Q139" s="212">
        <v>0</v>
      </c>
      <c r="R139" s="212">
        <f>Q139*H139</f>
        <v>0</v>
      </c>
      <c r="S139" s="212">
        <v>0.098</v>
      </c>
      <c r="T139" s="213">
        <f>S139*H139</f>
        <v>27.538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14" t="s">
        <v>141</v>
      </c>
      <c r="AT139" s="214" t="s">
        <v>126</v>
      </c>
      <c r="AU139" s="214" t="s">
        <v>87</v>
      </c>
      <c r="AY139" s="17" t="s">
        <v>123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17" t="s">
        <v>85</v>
      </c>
      <c r="BK139" s="215">
        <f>ROUND(I139*H139,2)</f>
        <v>0</v>
      </c>
      <c r="BL139" s="17" t="s">
        <v>141</v>
      </c>
      <c r="BM139" s="214" t="s">
        <v>205</v>
      </c>
    </row>
    <row r="140" spans="2:51" s="13" customFormat="1" ht="11.25">
      <c r="B140" s="216"/>
      <c r="C140" s="217"/>
      <c r="D140" s="218" t="s">
        <v>166</v>
      </c>
      <c r="E140" s="219" t="s">
        <v>1</v>
      </c>
      <c r="F140" s="220" t="s">
        <v>202</v>
      </c>
      <c r="G140" s="217"/>
      <c r="H140" s="221">
        <v>281</v>
      </c>
      <c r="I140" s="222"/>
      <c r="J140" s="217"/>
      <c r="K140" s="217"/>
      <c r="L140" s="223"/>
      <c r="M140" s="228"/>
      <c r="N140" s="229"/>
      <c r="O140" s="229"/>
      <c r="P140" s="229"/>
      <c r="Q140" s="229"/>
      <c r="R140" s="229"/>
      <c r="S140" s="229"/>
      <c r="T140" s="230"/>
      <c r="AT140" s="227" t="s">
        <v>166</v>
      </c>
      <c r="AU140" s="227" t="s">
        <v>87</v>
      </c>
      <c r="AV140" s="13" t="s">
        <v>87</v>
      </c>
      <c r="AW140" s="13" t="s">
        <v>33</v>
      </c>
      <c r="AX140" s="13" t="s">
        <v>77</v>
      </c>
      <c r="AY140" s="227" t="s">
        <v>123</v>
      </c>
    </row>
    <row r="141" spans="2:51" s="14" customFormat="1" ht="11.25">
      <c r="B141" s="231"/>
      <c r="C141" s="232"/>
      <c r="D141" s="218" t="s">
        <v>166</v>
      </c>
      <c r="E141" s="233" t="s">
        <v>1</v>
      </c>
      <c r="F141" s="234" t="s">
        <v>198</v>
      </c>
      <c r="G141" s="232"/>
      <c r="H141" s="235">
        <v>281</v>
      </c>
      <c r="I141" s="236"/>
      <c r="J141" s="232"/>
      <c r="K141" s="232"/>
      <c r="L141" s="237"/>
      <c r="M141" s="238"/>
      <c r="N141" s="239"/>
      <c r="O141" s="239"/>
      <c r="P141" s="239"/>
      <c r="Q141" s="239"/>
      <c r="R141" s="239"/>
      <c r="S141" s="239"/>
      <c r="T141" s="240"/>
      <c r="AT141" s="241" t="s">
        <v>166</v>
      </c>
      <c r="AU141" s="241" t="s">
        <v>87</v>
      </c>
      <c r="AV141" s="14" t="s">
        <v>141</v>
      </c>
      <c r="AW141" s="14" t="s">
        <v>33</v>
      </c>
      <c r="AX141" s="14" t="s">
        <v>85</v>
      </c>
      <c r="AY141" s="241" t="s">
        <v>123</v>
      </c>
    </row>
    <row r="142" spans="1:65" s="2" customFormat="1" ht="21.75" customHeight="1">
      <c r="A142" s="34"/>
      <c r="B142" s="35"/>
      <c r="C142" s="203" t="s">
        <v>154</v>
      </c>
      <c r="D142" s="203" t="s">
        <v>126</v>
      </c>
      <c r="E142" s="204" t="s">
        <v>206</v>
      </c>
      <c r="F142" s="205" t="s">
        <v>207</v>
      </c>
      <c r="G142" s="206" t="s">
        <v>182</v>
      </c>
      <c r="H142" s="207">
        <v>27.21</v>
      </c>
      <c r="I142" s="208"/>
      <c r="J142" s="209">
        <f>ROUND(I142*H142,2)</f>
        <v>0</v>
      </c>
      <c r="K142" s="205" t="s">
        <v>139</v>
      </c>
      <c r="L142" s="39"/>
      <c r="M142" s="210" t="s">
        <v>1</v>
      </c>
      <c r="N142" s="211" t="s">
        <v>42</v>
      </c>
      <c r="O142" s="71"/>
      <c r="P142" s="212">
        <f>O142*H142</f>
        <v>0</v>
      </c>
      <c r="Q142" s="212">
        <v>4E-05</v>
      </c>
      <c r="R142" s="212">
        <f>Q142*H142</f>
        <v>0.0010884000000000002</v>
      </c>
      <c r="S142" s="212">
        <v>0.128</v>
      </c>
      <c r="T142" s="213">
        <f>S142*H142</f>
        <v>3.48288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14" t="s">
        <v>141</v>
      </c>
      <c r="AT142" s="214" t="s">
        <v>126</v>
      </c>
      <c r="AU142" s="214" t="s">
        <v>87</v>
      </c>
      <c r="AY142" s="17" t="s">
        <v>123</v>
      </c>
      <c r="BE142" s="215">
        <f>IF(N142="základní",J142,0)</f>
        <v>0</v>
      </c>
      <c r="BF142" s="215">
        <f>IF(N142="snížená",J142,0)</f>
        <v>0</v>
      </c>
      <c r="BG142" s="215">
        <f>IF(N142="zákl. přenesená",J142,0)</f>
        <v>0</v>
      </c>
      <c r="BH142" s="215">
        <f>IF(N142="sníž. přenesená",J142,0)</f>
        <v>0</v>
      </c>
      <c r="BI142" s="215">
        <f>IF(N142="nulová",J142,0)</f>
        <v>0</v>
      </c>
      <c r="BJ142" s="17" t="s">
        <v>85</v>
      </c>
      <c r="BK142" s="215">
        <f>ROUND(I142*H142,2)</f>
        <v>0</v>
      </c>
      <c r="BL142" s="17" t="s">
        <v>141</v>
      </c>
      <c r="BM142" s="214" t="s">
        <v>208</v>
      </c>
    </row>
    <row r="143" spans="2:51" s="13" customFormat="1" ht="11.25">
      <c r="B143" s="216"/>
      <c r="C143" s="217"/>
      <c r="D143" s="218" t="s">
        <v>166</v>
      </c>
      <c r="E143" s="219" t="s">
        <v>1</v>
      </c>
      <c r="F143" s="220" t="s">
        <v>209</v>
      </c>
      <c r="G143" s="217"/>
      <c r="H143" s="221">
        <v>27.21</v>
      </c>
      <c r="I143" s="222"/>
      <c r="J143" s="217"/>
      <c r="K143" s="217"/>
      <c r="L143" s="223"/>
      <c r="M143" s="228"/>
      <c r="N143" s="229"/>
      <c r="O143" s="229"/>
      <c r="P143" s="229"/>
      <c r="Q143" s="229"/>
      <c r="R143" s="229"/>
      <c r="S143" s="229"/>
      <c r="T143" s="230"/>
      <c r="AT143" s="227" t="s">
        <v>166</v>
      </c>
      <c r="AU143" s="227" t="s">
        <v>87</v>
      </c>
      <c r="AV143" s="13" t="s">
        <v>87</v>
      </c>
      <c r="AW143" s="13" t="s">
        <v>33</v>
      </c>
      <c r="AX143" s="13" t="s">
        <v>85</v>
      </c>
      <c r="AY143" s="227" t="s">
        <v>123</v>
      </c>
    </row>
    <row r="144" spans="1:65" s="2" customFormat="1" ht="21.75" customHeight="1">
      <c r="A144" s="34"/>
      <c r="B144" s="35"/>
      <c r="C144" s="203" t="s">
        <v>158</v>
      </c>
      <c r="D144" s="203" t="s">
        <v>126</v>
      </c>
      <c r="E144" s="204" t="s">
        <v>210</v>
      </c>
      <c r="F144" s="205" t="s">
        <v>211</v>
      </c>
      <c r="G144" s="206" t="s">
        <v>182</v>
      </c>
      <c r="H144" s="207">
        <v>459</v>
      </c>
      <c r="I144" s="208"/>
      <c r="J144" s="209">
        <f>ROUND(I144*H144,2)</f>
        <v>0</v>
      </c>
      <c r="K144" s="205" t="s">
        <v>130</v>
      </c>
      <c r="L144" s="39"/>
      <c r="M144" s="210" t="s">
        <v>1</v>
      </c>
      <c r="N144" s="211" t="s">
        <v>42</v>
      </c>
      <c r="O144" s="71"/>
      <c r="P144" s="212">
        <f>O144*H144</f>
        <v>0</v>
      </c>
      <c r="Q144" s="212">
        <v>0.00017</v>
      </c>
      <c r="R144" s="212">
        <f>Q144*H144</f>
        <v>0.07803</v>
      </c>
      <c r="S144" s="212">
        <v>0.512</v>
      </c>
      <c r="T144" s="213">
        <f>S144*H144</f>
        <v>235.008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14" t="s">
        <v>141</v>
      </c>
      <c r="AT144" s="214" t="s">
        <v>126</v>
      </c>
      <c r="AU144" s="214" t="s">
        <v>87</v>
      </c>
      <c r="AY144" s="17" t="s">
        <v>123</v>
      </c>
      <c r="BE144" s="215">
        <f>IF(N144="základní",J144,0)</f>
        <v>0</v>
      </c>
      <c r="BF144" s="215">
        <f>IF(N144="snížená",J144,0)</f>
        <v>0</v>
      </c>
      <c r="BG144" s="215">
        <f>IF(N144="zákl. přenesená",J144,0)</f>
        <v>0</v>
      </c>
      <c r="BH144" s="215">
        <f>IF(N144="sníž. přenesená",J144,0)</f>
        <v>0</v>
      </c>
      <c r="BI144" s="215">
        <f>IF(N144="nulová",J144,0)</f>
        <v>0</v>
      </c>
      <c r="BJ144" s="17" t="s">
        <v>85</v>
      </c>
      <c r="BK144" s="215">
        <f>ROUND(I144*H144,2)</f>
        <v>0</v>
      </c>
      <c r="BL144" s="17" t="s">
        <v>141</v>
      </c>
      <c r="BM144" s="214" t="s">
        <v>212</v>
      </c>
    </row>
    <row r="145" spans="2:51" s="13" customFormat="1" ht="11.25">
      <c r="B145" s="216"/>
      <c r="C145" s="217"/>
      <c r="D145" s="218" t="s">
        <v>166</v>
      </c>
      <c r="E145" s="219" t="s">
        <v>1</v>
      </c>
      <c r="F145" s="220" t="s">
        <v>197</v>
      </c>
      <c r="G145" s="217"/>
      <c r="H145" s="221">
        <v>459</v>
      </c>
      <c r="I145" s="222"/>
      <c r="J145" s="217"/>
      <c r="K145" s="217"/>
      <c r="L145" s="223"/>
      <c r="M145" s="228"/>
      <c r="N145" s="229"/>
      <c r="O145" s="229"/>
      <c r="P145" s="229"/>
      <c r="Q145" s="229"/>
      <c r="R145" s="229"/>
      <c r="S145" s="229"/>
      <c r="T145" s="230"/>
      <c r="AT145" s="227" t="s">
        <v>166</v>
      </c>
      <c r="AU145" s="227" t="s">
        <v>87</v>
      </c>
      <c r="AV145" s="13" t="s">
        <v>87</v>
      </c>
      <c r="AW145" s="13" t="s">
        <v>33</v>
      </c>
      <c r="AX145" s="13" t="s">
        <v>77</v>
      </c>
      <c r="AY145" s="227" t="s">
        <v>123</v>
      </c>
    </row>
    <row r="146" spans="2:51" s="14" customFormat="1" ht="11.25">
      <c r="B146" s="231"/>
      <c r="C146" s="232"/>
      <c r="D146" s="218" t="s">
        <v>166</v>
      </c>
      <c r="E146" s="233" t="s">
        <v>1</v>
      </c>
      <c r="F146" s="234" t="s">
        <v>198</v>
      </c>
      <c r="G146" s="232"/>
      <c r="H146" s="235">
        <v>459</v>
      </c>
      <c r="I146" s="236"/>
      <c r="J146" s="232"/>
      <c r="K146" s="232"/>
      <c r="L146" s="237"/>
      <c r="M146" s="238"/>
      <c r="N146" s="239"/>
      <c r="O146" s="239"/>
      <c r="P146" s="239"/>
      <c r="Q146" s="239"/>
      <c r="R146" s="239"/>
      <c r="S146" s="239"/>
      <c r="T146" s="240"/>
      <c r="AT146" s="241" t="s">
        <v>166</v>
      </c>
      <c r="AU146" s="241" t="s">
        <v>87</v>
      </c>
      <c r="AV146" s="14" t="s">
        <v>141</v>
      </c>
      <c r="AW146" s="14" t="s">
        <v>33</v>
      </c>
      <c r="AX146" s="14" t="s">
        <v>85</v>
      </c>
      <c r="AY146" s="241" t="s">
        <v>123</v>
      </c>
    </row>
    <row r="147" spans="1:65" s="2" customFormat="1" ht="16.5" customHeight="1">
      <c r="A147" s="34"/>
      <c r="B147" s="35"/>
      <c r="C147" s="203" t="s">
        <v>162</v>
      </c>
      <c r="D147" s="203" t="s">
        <v>126</v>
      </c>
      <c r="E147" s="204" t="s">
        <v>213</v>
      </c>
      <c r="F147" s="205" t="s">
        <v>214</v>
      </c>
      <c r="G147" s="206" t="s">
        <v>215</v>
      </c>
      <c r="H147" s="207">
        <v>167</v>
      </c>
      <c r="I147" s="208"/>
      <c r="J147" s="209">
        <f>ROUND(I147*H147,2)</f>
        <v>0</v>
      </c>
      <c r="K147" s="205" t="s">
        <v>130</v>
      </c>
      <c r="L147" s="39"/>
      <c r="M147" s="210" t="s">
        <v>1</v>
      </c>
      <c r="N147" s="211" t="s">
        <v>42</v>
      </c>
      <c r="O147" s="71"/>
      <c r="P147" s="212">
        <f>O147*H147</f>
        <v>0</v>
      </c>
      <c r="Q147" s="212">
        <v>0</v>
      </c>
      <c r="R147" s="212">
        <f>Q147*H147</f>
        <v>0</v>
      </c>
      <c r="S147" s="212">
        <v>0.23</v>
      </c>
      <c r="T147" s="213">
        <f>S147*H147</f>
        <v>38.410000000000004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14" t="s">
        <v>141</v>
      </c>
      <c r="AT147" s="214" t="s">
        <v>126</v>
      </c>
      <c r="AU147" s="214" t="s">
        <v>87</v>
      </c>
      <c r="AY147" s="17" t="s">
        <v>123</v>
      </c>
      <c r="BE147" s="215">
        <f>IF(N147="základní",J147,0)</f>
        <v>0</v>
      </c>
      <c r="BF147" s="215">
        <f>IF(N147="snížená",J147,0)</f>
        <v>0</v>
      </c>
      <c r="BG147" s="215">
        <f>IF(N147="zákl. přenesená",J147,0)</f>
        <v>0</v>
      </c>
      <c r="BH147" s="215">
        <f>IF(N147="sníž. přenesená",J147,0)</f>
        <v>0</v>
      </c>
      <c r="BI147" s="215">
        <f>IF(N147="nulová",J147,0)</f>
        <v>0</v>
      </c>
      <c r="BJ147" s="17" t="s">
        <v>85</v>
      </c>
      <c r="BK147" s="215">
        <f>ROUND(I147*H147,2)</f>
        <v>0</v>
      </c>
      <c r="BL147" s="17" t="s">
        <v>141</v>
      </c>
      <c r="BM147" s="214" t="s">
        <v>216</v>
      </c>
    </row>
    <row r="148" spans="2:51" s="13" customFormat="1" ht="11.25">
      <c r="B148" s="216"/>
      <c r="C148" s="217"/>
      <c r="D148" s="218" t="s">
        <v>166</v>
      </c>
      <c r="E148" s="219" t="s">
        <v>1</v>
      </c>
      <c r="F148" s="220" t="s">
        <v>217</v>
      </c>
      <c r="G148" s="217"/>
      <c r="H148" s="221">
        <v>167</v>
      </c>
      <c r="I148" s="222"/>
      <c r="J148" s="217"/>
      <c r="K148" s="217"/>
      <c r="L148" s="223"/>
      <c r="M148" s="228"/>
      <c r="N148" s="229"/>
      <c r="O148" s="229"/>
      <c r="P148" s="229"/>
      <c r="Q148" s="229"/>
      <c r="R148" s="229"/>
      <c r="S148" s="229"/>
      <c r="T148" s="230"/>
      <c r="AT148" s="227" t="s">
        <v>166</v>
      </c>
      <c r="AU148" s="227" t="s">
        <v>87</v>
      </c>
      <c r="AV148" s="13" t="s">
        <v>87</v>
      </c>
      <c r="AW148" s="13" t="s">
        <v>33</v>
      </c>
      <c r="AX148" s="13" t="s">
        <v>77</v>
      </c>
      <c r="AY148" s="227" t="s">
        <v>123</v>
      </c>
    </row>
    <row r="149" spans="2:51" s="14" customFormat="1" ht="11.25">
      <c r="B149" s="231"/>
      <c r="C149" s="232"/>
      <c r="D149" s="218" t="s">
        <v>166</v>
      </c>
      <c r="E149" s="233" t="s">
        <v>1</v>
      </c>
      <c r="F149" s="234" t="s">
        <v>198</v>
      </c>
      <c r="G149" s="232"/>
      <c r="H149" s="235">
        <v>167</v>
      </c>
      <c r="I149" s="236"/>
      <c r="J149" s="232"/>
      <c r="K149" s="232"/>
      <c r="L149" s="237"/>
      <c r="M149" s="238"/>
      <c r="N149" s="239"/>
      <c r="O149" s="239"/>
      <c r="P149" s="239"/>
      <c r="Q149" s="239"/>
      <c r="R149" s="239"/>
      <c r="S149" s="239"/>
      <c r="T149" s="240"/>
      <c r="AT149" s="241" t="s">
        <v>166</v>
      </c>
      <c r="AU149" s="241" t="s">
        <v>87</v>
      </c>
      <c r="AV149" s="14" t="s">
        <v>141</v>
      </c>
      <c r="AW149" s="14" t="s">
        <v>33</v>
      </c>
      <c r="AX149" s="14" t="s">
        <v>85</v>
      </c>
      <c r="AY149" s="241" t="s">
        <v>123</v>
      </c>
    </row>
    <row r="150" spans="1:65" s="2" customFormat="1" ht="16.5" customHeight="1">
      <c r="A150" s="34"/>
      <c r="B150" s="35"/>
      <c r="C150" s="203" t="s">
        <v>218</v>
      </c>
      <c r="D150" s="203" t="s">
        <v>126</v>
      </c>
      <c r="E150" s="204" t="s">
        <v>219</v>
      </c>
      <c r="F150" s="205" t="s">
        <v>220</v>
      </c>
      <c r="G150" s="206" t="s">
        <v>215</v>
      </c>
      <c r="H150" s="207">
        <v>44</v>
      </c>
      <c r="I150" s="208"/>
      <c r="J150" s="209">
        <f>ROUND(I150*H150,2)</f>
        <v>0</v>
      </c>
      <c r="K150" s="205" t="s">
        <v>139</v>
      </c>
      <c r="L150" s="39"/>
      <c r="M150" s="210" t="s">
        <v>1</v>
      </c>
      <c r="N150" s="211" t="s">
        <v>42</v>
      </c>
      <c r="O150" s="71"/>
      <c r="P150" s="212">
        <f>O150*H150</f>
        <v>0</v>
      </c>
      <c r="Q150" s="212">
        <v>0</v>
      </c>
      <c r="R150" s="212">
        <f>Q150*H150</f>
        <v>0</v>
      </c>
      <c r="S150" s="212">
        <v>0.04</v>
      </c>
      <c r="T150" s="213">
        <f>S150*H150</f>
        <v>1.76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14" t="s">
        <v>141</v>
      </c>
      <c r="AT150" s="214" t="s">
        <v>126</v>
      </c>
      <c r="AU150" s="214" t="s">
        <v>87</v>
      </c>
      <c r="AY150" s="17" t="s">
        <v>123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17" t="s">
        <v>85</v>
      </c>
      <c r="BK150" s="215">
        <f>ROUND(I150*H150,2)</f>
        <v>0</v>
      </c>
      <c r="BL150" s="17" t="s">
        <v>141</v>
      </c>
      <c r="BM150" s="214" t="s">
        <v>221</v>
      </c>
    </row>
    <row r="151" spans="2:51" s="13" customFormat="1" ht="11.25">
      <c r="B151" s="216"/>
      <c r="C151" s="217"/>
      <c r="D151" s="218" t="s">
        <v>166</v>
      </c>
      <c r="E151" s="219" t="s">
        <v>1</v>
      </c>
      <c r="F151" s="220" t="s">
        <v>222</v>
      </c>
      <c r="G151" s="217"/>
      <c r="H151" s="221">
        <v>44</v>
      </c>
      <c r="I151" s="222"/>
      <c r="J151" s="217"/>
      <c r="K151" s="217"/>
      <c r="L151" s="223"/>
      <c r="M151" s="228"/>
      <c r="N151" s="229"/>
      <c r="O151" s="229"/>
      <c r="P151" s="229"/>
      <c r="Q151" s="229"/>
      <c r="R151" s="229"/>
      <c r="S151" s="229"/>
      <c r="T151" s="230"/>
      <c r="AT151" s="227" t="s">
        <v>166</v>
      </c>
      <c r="AU151" s="227" t="s">
        <v>87</v>
      </c>
      <c r="AV151" s="13" t="s">
        <v>87</v>
      </c>
      <c r="AW151" s="13" t="s">
        <v>33</v>
      </c>
      <c r="AX151" s="13" t="s">
        <v>85</v>
      </c>
      <c r="AY151" s="227" t="s">
        <v>123</v>
      </c>
    </row>
    <row r="152" spans="1:65" s="2" customFormat="1" ht="21.75" customHeight="1">
      <c r="A152" s="34"/>
      <c r="B152" s="35"/>
      <c r="C152" s="203" t="s">
        <v>223</v>
      </c>
      <c r="D152" s="203" t="s">
        <v>126</v>
      </c>
      <c r="E152" s="204" t="s">
        <v>224</v>
      </c>
      <c r="F152" s="205" t="s">
        <v>225</v>
      </c>
      <c r="G152" s="206" t="s">
        <v>226</v>
      </c>
      <c r="H152" s="207">
        <v>628.713</v>
      </c>
      <c r="I152" s="208"/>
      <c r="J152" s="209">
        <f>ROUND(I152*H152,2)</f>
        <v>0</v>
      </c>
      <c r="K152" s="205" t="s">
        <v>139</v>
      </c>
      <c r="L152" s="39"/>
      <c r="M152" s="210" t="s">
        <v>1</v>
      </c>
      <c r="N152" s="211" t="s">
        <v>42</v>
      </c>
      <c r="O152" s="71"/>
      <c r="P152" s="212">
        <f>O152*H152</f>
        <v>0</v>
      </c>
      <c r="Q152" s="212">
        <v>0</v>
      </c>
      <c r="R152" s="212">
        <f>Q152*H152</f>
        <v>0</v>
      </c>
      <c r="S152" s="212">
        <v>0</v>
      </c>
      <c r="T152" s="213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14" t="s">
        <v>141</v>
      </c>
      <c r="AT152" s="214" t="s">
        <v>126</v>
      </c>
      <c r="AU152" s="214" t="s">
        <v>87</v>
      </c>
      <c r="AY152" s="17" t="s">
        <v>123</v>
      </c>
      <c r="BE152" s="215">
        <f>IF(N152="základní",J152,0)</f>
        <v>0</v>
      </c>
      <c r="BF152" s="215">
        <f>IF(N152="snížená",J152,0)</f>
        <v>0</v>
      </c>
      <c r="BG152" s="215">
        <f>IF(N152="zákl. přenesená",J152,0)</f>
        <v>0</v>
      </c>
      <c r="BH152" s="215">
        <f>IF(N152="sníž. přenesená",J152,0)</f>
        <v>0</v>
      </c>
      <c r="BI152" s="215">
        <f>IF(N152="nulová",J152,0)</f>
        <v>0</v>
      </c>
      <c r="BJ152" s="17" t="s">
        <v>85</v>
      </c>
      <c r="BK152" s="215">
        <f>ROUND(I152*H152,2)</f>
        <v>0</v>
      </c>
      <c r="BL152" s="17" t="s">
        <v>141</v>
      </c>
      <c r="BM152" s="214" t="s">
        <v>227</v>
      </c>
    </row>
    <row r="153" spans="2:51" s="13" customFormat="1" ht="11.25">
      <c r="B153" s="216"/>
      <c r="C153" s="217"/>
      <c r="D153" s="218" t="s">
        <v>166</v>
      </c>
      <c r="E153" s="219" t="s">
        <v>1</v>
      </c>
      <c r="F153" s="220" t="s">
        <v>228</v>
      </c>
      <c r="G153" s="217"/>
      <c r="H153" s="221">
        <v>112.52</v>
      </c>
      <c r="I153" s="222"/>
      <c r="J153" s="217"/>
      <c r="K153" s="217"/>
      <c r="L153" s="223"/>
      <c r="M153" s="228"/>
      <c r="N153" s="229"/>
      <c r="O153" s="229"/>
      <c r="P153" s="229"/>
      <c r="Q153" s="229"/>
      <c r="R153" s="229"/>
      <c r="S153" s="229"/>
      <c r="T153" s="230"/>
      <c r="AT153" s="227" t="s">
        <v>166</v>
      </c>
      <c r="AU153" s="227" t="s">
        <v>87</v>
      </c>
      <c r="AV153" s="13" t="s">
        <v>87</v>
      </c>
      <c r="AW153" s="13" t="s">
        <v>33</v>
      </c>
      <c r="AX153" s="13" t="s">
        <v>77</v>
      </c>
      <c r="AY153" s="227" t="s">
        <v>123</v>
      </c>
    </row>
    <row r="154" spans="2:51" s="13" customFormat="1" ht="11.25">
      <c r="B154" s="216"/>
      <c r="C154" s="217"/>
      <c r="D154" s="218" t="s">
        <v>166</v>
      </c>
      <c r="E154" s="219" t="s">
        <v>1</v>
      </c>
      <c r="F154" s="220" t="s">
        <v>229</v>
      </c>
      <c r="G154" s="217"/>
      <c r="H154" s="221">
        <v>143.43</v>
      </c>
      <c r="I154" s="222"/>
      <c r="J154" s="217"/>
      <c r="K154" s="217"/>
      <c r="L154" s="223"/>
      <c r="M154" s="228"/>
      <c r="N154" s="229"/>
      <c r="O154" s="229"/>
      <c r="P154" s="229"/>
      <c r="Q154" s="229"/>
      <c r="R154" s="229"/>
      <c r="S154" s="229"/>
      <c r="T154" s="230"/>
      <c r="AT154" s="227" t="s">
        <v>166</v>
      </c>
      <c r="AU154" s="227" t="s">
        <v>87</v>
      </c>
      <c r="AV154" s="13" t="s">
        <v>87</v>
      </c>
      <c r="AW154" s="13" t="s">
        <v>33</v>
      </c>
      <c r="AX154" s="13" t="s">
        <v>77</v>
      </c>
      <c r="AY154" s="227" t="s">
        <v>123</v>
      </c>
    </row>
    <row r="155" spans="2:51" s="13" customFormat="1" ht="11.25">
      <c r="B155" s="216"/>
      <c r="C155" s="217"/>
      <c r="D155" s="218" t="s">
        <v>166</v>
      </c>
      <c r="E155" s="219" t="s">
        <v>1</v>
      </c>
      <c r="F155" s="220" t="s">
        <v>230</v>
      </c>
      <c r="G155" s="217"/>
      <c r="H155" s="221">
        <v>372.763</v>
      </c>
      <c r="I155" s="222"/>
      <c r="J155" s="217"/>
      <c r="K155" s="217"/>
      <c r="L155" s="223"/>
      <c r="M155" s="228"/>
      <c r="N155" s="229"/>
      <c r="O155" s="229"/>
      <c r="P155" s="229"/>
      <c r="Q155" s="229"/>
      <c r="R155" s="229"/>
      <c r="S155" s="229"/>
      <c r="T155" s="230"/>
      <c r="AT155" s="227" t="s">
        <v>166</v>
      </c>
      <c r="AU155" s="227" t="s">
        <v>87</v>
      </c>
      <c r="AV155" s="13" t="s">
        <v>87</v>
      </c>
      <c r="AW155" s="13" t="s">
        <v>33</v>
      </c>
      <c r="AX155" s="13" t="s">
        <v>77</v>
      </c>
      <c r="AY155" s="227" t="s">
        <v>123</v>
      </c>
    </row>
    <row r="156" spans="2:51" s="14" customFormat="1" ht="11.25">
      <c r="B156" s="231"/>
      <c r="C156" s="232"/>
      <c r="D156" s="218" t="s">
        <v>166</v>
      </c>
      <c r="E156" s="233" t="s">
        <v>1</v>
      </c>
      <c r="F156" s="234" t="s">
        <v>198</v>
      </c>
      <c r="G156" s="232"/>
      <c r="H156" s="235">
        <v>628.713</v>
      </c>
      <c r="I156" s="236"/>
      <c r="J156" s="232"/>
      <c r="K156" s="232"/>
      <c r="L156" s="237"/>
      <c r="M156" s="238"/>
      <c r="N156" s="239"/>
      <c r="O156" s="239"/>
      <c r="P156" s="239"/>
      <c r="Q156" s="239"/>
      <c r="R156" s="239"/>
      <c r="S156" s="239"/>
      <c r="T156" s="240"/>
      <c r="AT156" s="241" t="s">
        <v>166</v>
      </c>
      <c r="AU156" s="241" t="s">
        <v>87</v>
      </c>
      <c r="AV156" s="14" t="s">
        <v>141</v>
      </c>
      <c r="AW156" s="14" t="s">
        <v>33</v>
      </c>
      <c r="AX156" s="14" t="s">
        <v>85</v>
      </c>
      <c r="AY156" s="241" t="s">
        <v>123</v>
      </c>
    </row>
    <row r="157" spans="1:65" s="2" customFormat="1" ht="21.75" customHeight="1">
      <c r="A157" s="34"/>
      <c r="B157" s="35"/>
      <c r="C157" s="203" t="s">
        <v>231</v>
      </c>
      <c r="D157" s="203" t="s">
        <v>126</v>
      </c>
      <c r="E157" s="204" t="s">
        <v>232</v>
      </c>
      <c r="F157" s="205" t="s">
        <v>233</v>
      </c>
      <c r="G157" s="206" t="s">
        <v>226</v>
      </c>
      <c r="H157" s="207">
        <v>628.713</v>
      </c>
      <c r="I157" s="208"/>
      <c r="J157" s="209">
        <f>ROUND(I157*H157,2)</f>
        <v>0</v>
      </c>
      <c r="K157" s="205" t="s">
        <v>139</v>
      </c>
      <c r="L157" s="39"/>
      <c r="M157" s="210" t="s">
        <v>1</v>
      </c>
      <c r="N157" s="211" t="s">
        <v>42</v>
      </c>
      <c r="O157" s="71"/>
      <c r="P157" s="212">
        <f>O157*H157</f>
        <v>0</v>
      </c>
      <c r="Q157" s="212">
        <v>0</v>
      </c>
      <c r="R157" s="212">
        <f>Q157*H157</f>
        <v>0</v>
      </c>
      <c r="S157" s="212">
        <v>0</v>
      </c>
      <c r="T157" s="213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14" t="s">
        <v>141</v>
      </c>
      <c r="AT157" s="214" t="s">
        <v>126</v>
      </c>
      <c r="AU157" s="214" t="s">
        <v>87</v>
      </c>
      <c r="AY157" s="17" t="s">
        <v>123</v>
      </c>
      <c r="BE157" s="215">
        <f>IF(N157="základní",J157,0)</f>
        <v>0</v>
      </c>
      <c r="BF157" s="215">
        <f>IF(N157="snížená",J157,0)</f>
        <v>0</v>
      </c>
      <c r="BG157" s="215">
        <f>IF(N157="zákl. přenesená",J157,0)</f>
        <v>0</v>
      </c>
      <c r="BH157" s="215">
        <f>IF(N157="sníž. přenesená",J157,0)</f>
        <v>0</v>
      </c>
      <c r="BI157" s="215">
        <f>IF(N157="nulová",J157,0)</f>
        <v>0</v>
      </c>
      <c r="BJ157" s="17" t="s">
        <v>85</v>
      </c>
      <c r="BK157" s="215">
        <f>ROUND(I157*H157,2)</f>
        <v>0</v>
      </c>
      <c r="BL157" s="17" t="s">
        <v>141</v>
      </c>
      <c r="BM157" s="214" t="s">
        <v>234</v>
      </c>
    </row>
    <row r="158" spans="2:51" s="13" customFormat="1" ht="11.25">
      <c r="B158" s="216"/>
      <c r="C158" s="217"/>
      <c r="D158" s="218" t="s">
        <v>166</v>
      </c>
      <c r="E158" s="219" t="s">
        <v>1</v>
      </c>
      <c r="F158" s="220" t="s">
        <v>235</v>
      </c>
      <c r="G158" s="217"/>
      <c r="H158" s="221">
        <v>628.713</v>
      </c>
      <c r="I158" s="222"/>
      <c r="J158" s="217"/>
      <c r="K158" s="217"/>
      <c r="L158" s="223"/>
      <c r="M158" s="228"/>
      <c r="N158" s="229"/>
      <c r="O158" s="229"/>
      <c r="P158" s="229"/>
      <c r="Q158" s="229"/>
      <c r="R158" s="229"/>
      <c r="S158" s="229"/>
      <c r="T158" s="230"/>
      <c r="AT158" s="227" t="s">
        <v>166</v>
      </c>
      <c r="AU158" s="227" t="s">
        <v>87</v>
      </c>
      <c r="AV158" s="13" t="s">
        <v>87</v>
      </c>
      <c r="AW158" s="13" t="s">
        <v>33</v>
      </c>
      <c r="AX158" s="13" t="s">
        <v>77</v>
      </c>
      <c r="AY158" s="227" t="s">
        <v>123</v>
      </c>
    </row>
    <row r="159" spans="2:51" s="14" customFormat="1" ht="11.25">
      <c r="B159" s="231"/>
      <c r="C159" s="232"/>
      <c r="D159" s="218" t="s">
        <v>166</v>
      </c>
      <c r="E159" s="233" t="s">
        <v>1</v>
      </c>
      <c r="F159" s="234" t="s">
        <v>198</v>
      </c>
      <c r="G159" s="232"/>
      <c r="H159" s="235">
        <v>628.713</v>
      </c>
      <c r="I159" s="236"/>
      <c r="J159" s="232"/>
      <c r="K159" s="232"/>
      <c r="L159" s="237"/>
      <c r="M159" s="238"/>
      <c r="N159" s="239"/>
      <c r="O159" s="239"/>
      <c r="P159" s="239"/>
      <c r="Q159" s="239"/>
      <c r="R159" s="239"/>
      <c r="S159" s="239"/>
      <c r="T159" s="240"/>
      <c r="AT159" s="241" t="s">
        <v>166</v>
      </c>
      <c r="AU159" s="241" t="s">
        <v>87</v>
      </c>
      <c r="AV159" s="14" t="s">
        <v>141</v>
      </c>
      <c r="AW159" s="14" t="s">
        <v>33</v>
      </c>
      <c r="AX159" s="14" t="s">
        <v>85</v>
      </c>
      <c r="AY159" s="241" t="s">
        <v>123</v>
      </c>
    </row>
    <row r="160" spans="1:65" s="2" customFormat="1" ht="21.75" customHeight="1">
      <c r="A160" s="34"/>
      <c r="B160" s="35"/>
      <c r="C160" s="203" t="s">
        <v>236</v>
      </c>
      <c r="D160" s="203" t="s">
        <v>126</v>
      </c>
      <c r="E160" s="204" t="s">
        <v>237</v>
      </c>
      <c r="F160" s="205" t="s">
        <v>238</v>
      </c>
      <c r="G160" s="206" t="s">
        <v>226</v>
      </c>
      <c r="H160" s="207">
        <v>127.438</v>
      </c>
      <c r="I160" s="208"/>
      <c r="J160" s="209">
        <f>ROUND(I160*H160,2)</f>
        <v>0</v>
      </c>
      <c r="K160" s="205" t="s">
        <v>139</v>
      </c>
      <c r="L160" s="39"/>
      <c r="M160" s="210" t="s">
        <v>1</v>
      </c>
      <c r="N160" s="211" t="s">
        <v>42</v>
      </c>
      <c r="O160" s="71"/>
      <c r="P160" s="212">
        <f>O160*H160</f>
        <v>0</v>
      </c>
      <c r="Q160" s="212">
        <v>0</v>
      </c>
      <c r="R160" s="212">
        <f>Q160*H160</f>
        <v>0</v>
      </c>
      <c r="S160" s="212">
        <v>0</v>
      </c>
      <c r="T160" s="213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14" t="s">
        <v>141</v>
      </c>
      <c r="AT160" s="214" t="s">
        <v>126</v>
      </c>
      <c r="AU160" s="214" t="s">
        <v>87</v>
      </c>
      <c r="AY160" s="17" t="s">
        <v>123</v>
      </c>
      <c r="BE160" s="215">
        <f>IF(N160="základní",J160,0)</f>
        <v>0</v>
      </c>
      <c r="BF160" s="215">
        <f>IF(N160="snížená",J160,0)</f>
        <v>0</v>
      </c>
      <c r="BG160" s="215">
        <f>IF(N160="zákl. přenesená",J160,0)</f>
        <v>0</v>
      </c>
      <c r="BH160" s="215">
        <f>IF(N160="sníž. přenesená",J160,0)</f>
        <v>0</v>
      </c>
      <c r="BI160" s="215">
        <f>IF(N160="nulová",J160,0)</f>
        <v>0</v>
      </c>
      <c r="BJ160" s="17" t="s">
        <v>85</v>
      </c>
      <c r="BK160" s="215">
        <f>ROUND(I160*H160,2)</f>
        <v>0</v>
      </c>
      <c r="BL160" s="17" t="s">
        <v>141</v>
      </c>
      <c r="BM160" s="214" t="s">
        <v>239</v>
      </c>
    </row>
    <row r="161" spans="2:51" s="13" customFormat="1" ht="11.25">
      <c r="B161" s="216"/>
      <c r="C161" s="217"/>
      <c r="D161" s="218" t="s">
        <v>166</v>
      </c>
      <c r="E161" s="219" t="s">
        <v>1</v>
      </c>
      <c r="F161" s="220" t="s">
        <v>240</v>
      </c>
      <c r="G161" s="217"/>
      <c r="H161" s="221">
        <v>33.756</v>
      </c>
      <c r="I161" s="222"/>
      <c r="J161" s="217"/>
      <c r="K161" s="217"/>
      <c r="L161" s="223"/>
      <c r="M161" s="228"/>
      <c r="N161" s="229"/>
      <c r="O161" s="229"/>
      <c r="P161" s="229"/>
      <c r="Q161" s="229"/>
      <c r="R161" s="229"/>
      <c r="S161" s="229"/>
      <c r="T161" s="230"/>
      <c r="AT161" s="227" t="s">
        <v>166</v>
      </c>
      <c r="AU161" s="227" t="s">
        <v>87</v>
      </c>
      <c r="AV161" s="13" t="s">
        <v>87</v>
      </c>
      <c r="AW161" s="13" t="s">
        <v>33</v>
      </c>
      <c r="AX161" s="13" t="s">
        <v>77</v>
      </c>
      <c r="AY161" s="227" t="s">
        <v>123</v>
      </c>
    </row>
    <row r="162" spans="2:51" s="13" customFormat="1" ht="11.25">
      <c r="B162" s="216"/>
      <c r="C162" s="217"/>
      <c r="D162" s="218" t="s">
        <v>166</v>
      </c>
      <c r="E162" s="219" t="s">
        <v>1</v>
      </c>
      <c r="F162" s="220" t="s">
        <v>241</v>
      </c>
      <c r="G162" s="217"/>
      <c r="H162" s="221">
        <v>19.124</v>
      </c>
      <c r="I162" s="222"/>
      <c r="J162" s="217"/>
      <c r="K162" s="217"/>
      <c r="L162" s="223"/>
      <c r="M162" s="228"/>
      <c r="N162" s="229"/>
      <c r="O162" s="229"/>
      <c r="P162" s="229"/>
      <c r="Q162" s="229"/>
      <c r="R162" s="229"/>
      <c r="S162" s="229"/>
      <c r="T162" s="230"/>
      <c r="AT162" s="227" t="s">
        <v>166</v>
      </c>
      <c r="AU162" s="227" t="s">
        <v>87</v>
      </c>
      <c r="AV162" s="13" t="s">
        <v>87</v>
      </c>
      <c r="AW162" s="13" t="s">
        <v>33</v>
      </c>
      <c r="AX162" s="13" t="s">
        <v>77</v>
      </c>
      <c r="AY162" s="227" t="s">
        <v>123</v>
      </c>
    </row>
    <row r="163" spans="2:51" s="13" customFormat="1" ht="11.25">
      <c r="B163" s="216"/>
      <c r="C163" s="217"/>
      <c r="D163" s="218" t="s">
        <v>166</v>
      </c>
      <c r="E163" s="219" t="s">
        <v>1</v>
      </c>
      <c r="F163" s="220" t="s">
        <v>242</v>
      </c>
      <c r="G163" s="217"/>
      <c r="H163" s="221">
        <v>74.558</v>
      </c>
      <c r="I163" s="222"/>
      <c r="J163" s="217"/>
      <c r="K163" s="217"/>
      <c r="L163" s="223"/>
      <c r="M163" s="228"/>
      <c r="N163" s="229"/>
      <c r="O163" s="229"/>
      <c r="P163" s="229"/>
      <c r="Q163" s="229"/>
      <c r="R163" s="229"/>
      <c r="S163" s="229"/>
      <c r="T163" s="230"/>
      <c r="AT163" s="227" t="s">
        <v>166</v>
      </c>
      <c r="AU163" s="227" t="s">
        <v>87</v>
      </c>
      <c r="AV163" s="13" t="s">
        <v>87</v>
      </c>
      <c r="AW163" s="13" t="s">
        <v>33</v>
      </c>
      <c r="AX163" s="13" t="s">
        <v>77</v>
      </c>
      <c r="AY163" s="227" t="s">
        <v>123</v>
      </c>
    </row>
    <row r="164" spans="2:51" s="14" customFormat="1" ht="11.25">
      <c r="B164" s="231"/>
      <c r="C164" s="232"/>
      <c r="D164" s="218" t="s">
        <v>166</v>
      </c>
      <c r="E164" s="233" t="s">
        <v>1</v>
      </c>
      <c r="F164" s="234" t="s">
        <v>198</v>
      </c>
      <c r="G164" s="232"/>
      <c r="H164" s="235">
        <v>127.438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AT164" s="241" t="s">
        <v>166</v>
      </c>
      <c r="AU164" s="241" t="s">
        <v>87</v>
      </c>
      <c r="AV164" s="14" t="s">
        <v>141</v>
      </c>
      <c r="AW164" s="14" t="s">
        <v>33</v>
      </c>
      <c r="AX164" s="14" t="s">
        <v>85</v>
      </c>
      <c r="AY164" s="241" t="s">
        <v>123</v>
      </c>
    </row>
    <row r="165" spans="1:65" s="2" customFormat="1" ht="21.75" customHeight="1">
      <c r="A165" s="34"/>
      <c r="B165" s="35"/>
      <c r="C165" s="203" t="s">
        <v>243</v>
      </c>
      <c r="D165" s="203" t="s">
        <v>126</v>
      </c>
      <c r="E165" s="204" t="s">
        <v>244</v>
      </c>
      <c r="F165" s="205" t="s">
        <v>245</v>
      </c>
      <c r="G165" s="206" t="s">
        <v>226</v>
      </c>
      <c r="H165" s="207">
        <v>23.625</v>
      </c>
      <c r="I165" s="208"/>
      <c r="J165" s="209">
        <f>ROUND(I165*H165,2)</f>
        <v>0</v>
      </c>
      <c r="K165" s="205" t="s">
        <v>139</v>
      </c>
      <c r="L165" s="39"/>
      <c r="M165" s="210" t="s">
        <v>1</v>
      </c>
      <c r="N165" s="211" t="s">
        <v>42</v>
      </c>
      <c r="O165" s="71"/>
      <c r="P165" s="212">
        <f>O165*H165</f>
        <v>0</v>
      </c>
      <c r="Q165" s="212">
        <v>0</v>
      </c>
      <c r="R165" s="212">
        <f>Q165*H165</f>
        <v>0</v>
      </c>
      <c r="S165" s="212">
        <v>0</v>
      </c>
      <c r="T165" s="213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14" t="s">
        <v>141</v>
      </c>
      <c r="AT165" s="214" t="s">
        <v>126</v>
      </c>
      <c r="AU165" s="214" t="s">
        <v>87</v>
      </c>
      <c r="AY165" s="17" t="s">
        <v>123</v>
      </c>
      <c r="BE165" s="215">
        <f>IF(N165="základní",J165,0)</f>
        <v>0</v>
      </c>
      <c r="BF165" s="215">
        <f>IF(N165="snížená",J165,0)</f>
        <v>0</v>
      </c>
      <c r="BG165" s="215">
        <f>IF(N165="zákl. přenesená",J165,0)</f>
        <v>0</v>
      </c>
      <c r="BH165" s="215">
        <f>IF(N165="sníž. přenesená",J165,0)</f>
        <v>0</v>
      </c>
      <c r="BI165" s="215">
        <f>IF(N165="nulová",J165,0)</f>
        <v>0</v>
      </c>
      <c r="BJ165" s="17" t="s">
        <v>85</v>
      </c>
      <c r="BK165" s="215">
        <f>ROUND(I165*H165,2)</f>
        <v>0</v>
      </c>
      <c r="BL165" s="17" t="s">
        <v>141</v>
      </c>
      <c r="BM165" s="214" t="s">
        <v>246</v>
      </c>
    </row>
    <row r="166" spans="2:51" s="13" customFormat="1" ht="11.25">
      <c r="B166" s="216"/>
      <c r="C166" s="217"/>
      <c r="D166" s="218" t="s">
        <v>166</v>
      </c>
      <c r="E166" s="219" t="s">
        <v>1</v>
      </c>
      <c r="F166" s="220" t="s">
        <v>247</v>
      </c>
      <c r="G166" s="217"/>
      <c r="H166" s="221">
        <v>23.625</v>
      </c>
      <c r="I166" s="222"/>
      <c r="J166" s="217"/>
      <c r="K166" s="217"/>
      <c r="L166" s="223"/>
      <c r="M166" s="228"/>
      <c r="N166" s="229"/>
      <c r="O166" s="229"/>
      <c r="P166" s="229"/>
      <c r="Q166" s="229"/>
      <c r="R166" s="229"/>
      <c r="S166" s="229"/>
      <c r="T166" s="230"/>
      <c r="AT166" s="227" t="s">
        <v>166</v>
      </c>
      <c r="AU166" s="227" t="s">
        <v>87</v>
      </c>
      <c r="AV166" s="13" t="s">
        <v>87</v>
      </c>
      <c r="AW166" s="13" t="s">
        <v>33</v>
      </c>
      <c r="AX166" s="13" t="s">
        <v>85</v>
      </c>
      <c r="AY166" s="227" t="s">
        <v>123</v>
      </c>
    </row>
    <row r="167" spans="1:65" s="2" customFormat="1" ht="21.75" customHeight="1">
      <c r="A167" s="34"/>
      <c r="B167" s="35"/>
      <c r="C167" s="203" t="s">
        <v>8</v>
      </c>
      <c r="D167" s="203" t="s">
        <v>126</v>
      </c>
      <c r="E167" s="204" t="s">
        <v>248</v>
      </c>
      <c r="F167" s="205" t="s">
        <v>249</v>
      </c>
      <c r="G167" s="206" t="s">
        <v>226</v>
      </c>
      <c r="H167" s="207">
        <v>63.566</v>
      </c>
      <c r="I167" s="208"/>
      <c r="J167" s="209">
        <f>ROUND(I167*H167,2)</f>
        <v>0</v>
      </c>
      <c r="K167" s="205" t="s">
        <v>139</v>
      </c>
      <c r="L167" s="39"/>
      <c r="M167" s="210" t="s">
        <v>1</v>
      </c>
      <c r="N167" s="211" t="s">
        <v>42</v>
      </c>
      <c r="O167" s="71"/>
      <c r="P167" s="212">
        <f>O167*H167</f>
        <v>0</v>
      </c>
      <c r="Q167" s="212">
        <v>0</v>
      </c>
      <c r="R167" s="212">
        <f>Q167*H167</f>
        <v>0</v>
      </c>
      <c r="S167" s="212">
        <v>0</v>
      </c>
      <c r="T167" s="213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14" t="s">
        <v>141</v>
      </c>
      <c r="AT167" s="214" t="s">
        <v>126</v>
      </c>
      <c r="AU167" s="214" t="s">
        <v>87</v>
      </c>
      <c r="AY167" s="17" t="s">
        <v>123</v>
      </c>
      <c r="BE167" s="215">
        <f>IF(N167="základní",J167,0)</f>
        <v>0</v>
      </c>
      <c r="BF167" s="215">
        <f>IF(N167="snížená",J167,0)</f>
        <v>0</v>
      </c>
      <c r="BG167" s="215">
        <f>IF(N167="zákl. přenesená",J167,0)</f>
        <v>0</v>
      </c>
      <c r="BH167" s="215">
        <f>IF(N167="sníž. přenesená",J167,0)</f>
        <v>0</v>
      </c>
      <c r="BI167" s="215">
        <f>IF(N167="nulová",J167,0)</f>
        <v>0</v>
      </c>
      <c r="BJ167" s="17" t="s">
        <v>85</v>
      </c>
      <c r="BK167" s="215">
        <f>ROUND(I167*H167,2)</f>
        <v>0</v>
      </c>
      <c r="BL167" s="17" t="s">
        <v>141</v>
      </c>
      <c r="BM167" s="214" t="s">
        <v>250</v>
      </c>
    </row>
    <row r="168" spans="2:51" s="13" customFormat="1" ht="11.25">
      <c r="B168" s="216"/>
      <c r="C168" s="217"/>
      <c r="D168" s="218" t="s">
        <v>166</v>
      </c>
      <c r="E168" s="219" t="s">
        <v>1</v>
      </c>
      <c r="F168" s="220" t="s">
        <v>251</v>
      </c>
      <c r="G168" s="217"/>
      <c r="H168" s="221">
        <v>29.4</v>
      </c>
      <c r="I168" s="222"/>
      <c r="J168" s="217"/>
      <c r="K168" s="217"/>
      <c r="L168" s="223"/>
      <c r="M168" s="228"/>
      <c r="N168" s="229"/>
      <c r="O168" s="229"/>
      <c r="P168" s="229"/>
      <c r="Q168" s="229"/>
      <c r="R168" s="229"/>
      <c r="S168" s="229"/>
      <c r="T168" s="230"/>
      <c r="AT168" s="227" t="s">
        <v>166</v>
      </c>
      <c r="AU168" s="227" t="s">
        <v>87</v>
      </c>
      <c r="AV168" s="13" t="s">
        <v>87</v>
      </c>
      <c r="AW168" s="13" t="s">
        <v>33</v>
      </c>
      <c r="AX168" s="13" t="s">
        <v>77</v>
      </c>
      <c r="AY168" s="227" t="s">
        <v>123</v>
      </c>
    </row>
    <row r="169" spans="2:51" s="13" customFormat="1" ht="11.25">
      <c r="B169" s="216"/>
      <c r="C169" s="217"/>
      <c r="D169" s="218" t="s">
        <v>166</v>
      </c>
      <c r="E169" s="219" t="s">
        <v>1</v>
      </c>
      <c r="F169" s="220" t="s">
        <v>252</v>
      </c>
      <c r="G169" s="217"/>
      <c r="H169" s="221">
        <v>34.166</v>
      </c>
      <c r="I169" s="222"/>
      <c r="J169" s="217"/>
      <c r="K169" s="217"/>
      <c r="L169" s="223"/>
      <c r="M169" s="228"/>
      <c r="N169" s="229"/>
      <c r="O169" s="229"/>
      <c r="P169" s="229"/>
      <c r="Q169" s="229"/>
      <c r="R169" s="229"/>
      <c r="S169" s="229"/>
      <c r="T169" s="230"/>
      <c r="AT169" s="227" t="s">
        <v>166</v>
      </c>
      <c r="AU169" s="227" t="s">
        <v>87</v>
      </c>
      <c r="AV169" s="13" t="s">
        <v>87</v>
      </c>
      <c r="AW169" s="13" t="s">
        <v>33</v>
      </c>
      <c r="AX169" s="13" t="s">
        <v>77</v>
      </c>
      <c r="AY169" s="227" t="s">
        <v>123</v>
      </c>
    </row>
    <row r="170" spans="2:51" s="14" customFormat="1" ht="11.25">
      <c r="B170" s="231"/>
      <c r="C170" s="232"/>
      <c r="D170" s="218" t="s">
        <v>166</v>
      </c>
      <c r="E170" s="233" t="s">
        <v>1</v>
      </c>
      <c r="F170" s="234" t="s">
        <v>198</v>
      </c>
      <c r="G170" s="232"/>
      <c r="H170" s="235">
        <v>63.566</v>
      </c>
      <c r="I170" s="236"/>
      <c r="J170" s="232"/>
      <c r="K170" s="232"/>
      <c r="L170" s="237"/>
      <c r="M170" s="238"/>
      <c r="N170" s="239"/>
      <c r="O170" s="239"/>
      <c r="P170" s="239"/>
      <c r="Q170" s="239"/>
      <c r="R170" s="239"/>
      <c r="S170" s="239"/>
      <c r="T170" s="240"/>
      <c r="AT170" s="241" t="s">
        <v>166</v>
      </c>
      <c r="AU170" s="241" t="s">
        <v>87</v>
      </c>
      <c r="AV170" s="14" t="s">
        <v>141</v>
      </c>
      <c r="AW170" s="14" t="s">
        <v>33</v>
      </c>
      <c r="AX170" s="14" t="s">
        <v>85</v>
      </c>
      <c r="AY170" s="241" t="s">
        <v>123</v>
      </c>
    </row>
    <row r="171" spans="1:65" s="2" customFormat="1" ht="21.75" customHeight="1">
      <c r="A171" s="34"/>
      <c r="B171" s="35"/>
      <c r="C171" s="203" t="s">
        <v>253</v>
      </c>
      <c r="D171" s="203" t="s">
        <v>126</v>
      </c>
      <c r="E171" s="204" t="s">
        <v>254</v>
      </c>
      <c r="F171" s="205" t="s">
        <v>255</v>
      </c>
      <c r="G171" s="206" t="s">
        <v>226</v>
      </c>
      <c r="H171" s="207">
        <v>63.566</v>
      </c>
      <c r="I171" s="208"/>
      <c r="J171" s="209">
        <f>ROUND(I171*H171,2)</f>
        <v>0</v>
      </c>
      <c r="K171" s="205" t="s">
        <v>139</v>
      </c>
      <c r="L171" s="39"/>
      <c r="M171" s="210" t="s">
        <v>1</v>
      </c>
      <c r="N171" s="211" t="s">
        <v>42</v>
      </c>
      <c r="O171" s="71"/>
      <c r="P171" s="212">
        <f>O171*H171</f>
        <v>0</v>
      </c>
      <c r="Q171" s="212">
        <v>0</v>
      </c>
      <c r="R171" s="212">
        <f>Q171*H171</f>
        <v>0</v>
      </c>
      <c r="S171" s="212">
        <v>0</v>
      </c>
      <c r="T171" s="213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14" t="s">
        <v>141</v>
      </c>
      <c r="AT171" s="214" t="s">
        <v>126</v>
      </c>
      <c r="AU171" s="214" t="s">
        <v>87</v>
      </c>
      <c r="AY171" s="17" t="s">
        <v>123</v>
      </c>
      <c r="BE171" s="215">
        <f>IF(N171="základní",J171,0)</f>
        <v>0</v>
      </c>
      <c r="BF171" s="215">
        <f>IF(N171="snížená",J171,0)</f>
        <v>0</v>
      </c>
      <c r="BG171" s="215">
        <f>IF(N171="zákl. přenesená",J171,0)</f>
        <v>0</v>
      </c>
      <c r="BH171" s="215">
        <f>IF(N171="sníž. přenesená",J171,0)</f>
        <v>0</v>
      </c>
      <c r="BI171" s="215">
        <f>IF(N171="nulová",J171,0)</f>
        <v>0</v>
      </c>
      <c r="BJ171" s="17" t="s">
        <v>85</v>
      </c>
      <c r="BK171" s="215">
        <f>ROUND(I171*H171,2)</f>
        <v>0</v>
      </c>
      <c r="BL171" s="17" t="s">
        <v>141</v>
      </c>
      <c r="BM171" s="214" t="s">
        <v>256</v>
      </c>
    </row>
    <row r="172" spans="2:51" s="13" customFormat="1" ht="11.25">
      <c r="B172" s="216"/>
      <c r="C172" s="217"/>
      <c r="D172" s="218" t="s">
        <v>166</v>
      </c>
      <c r="E172" s="219" t="s">
        <v>1</v>
      </c>
      <c r="F172" s="220" t="s">
        <v>257</v>
      </c>
      <c r="G172" s="217"/>
      <c r="H172" s="221">
        <v>63.566</v>
      </c>
      <c r="I172" s="222"/>
      <c r="J172" s="217"/>
      <c r="K172" s="217"/>
      <c r="L172" s="223"/>
      <c r="M172" s="228"/>
      <c r="N172" s="229"/>
      <c r="O172" s="229"/>
      <c r="P172" s="229"/>
      <c r="Q172" s="229"/>
      <c r="R172" s="229"/>
      <c r="S172" s="229"/>
      <c r="T172" s="230"/>
      <c r="AT172" s="227" t="s">
        <v>166</v>
      </c>
      <c r="AU172" s="227" t="s">
        <v>87</v>
      </c>
      <c r="AV172" s="13" t="s">
        <v>87</v>
      </c>
      <c r="AW172" s="13" t="s">
        <v>33</v>
      </c>
      <c r="AX172" s="13" t="s">
        <v>85</v>
      </c>
      <c r="AY172" s="227" t="s">
        <v>123</v>
      </c>
    </row>
    <row r="173" spans="1:65" s="2" customFormat="1" ht="21.75" customHeight="1">
      <c r="A173" s="34"/>
      <c r="B173" s="35"/>
      <c r="C173" s="203" t="s">
        <v>258</v>
      </c>
      <c r="D173" s="203" t="s">
        <v>126</v>
      </c>
      <c r="E173" s="204" t="s">
        <v>259</v>
      </c>
      <c r="F173" s="205" t="s">
        <v>260</v>
      </c>
      <c r="G173" s="206" t="s">
        <v>226</v>
      </c>
      <c r="H173" s="207">
        <v>87.191</v>
      </c>
      <c r="I173" s="208"/>
      <c r="J173" s="209">
        <f>ROUND(I173*H173,2)</f>
        <v>0</v>
      </c>
      <c r="K173" s="205" t="s">
        <v>130</v>
      </c>
      <c r="L173" s="39"/>
      <c r="M173" s="210" t="s">
        <v>1</v>
      </c>
      <c r="N173" s="211" t="s">
        <v>42</v>
      </c>
      <c r="O173" s="71"/>
      <c r="P173" s="212">
        <f>O173*H173</f>
        <v>0</v>
      </c>
      <c r="Q173" s="212">
        <v>0</v>
      </c>
      <c r="R173" s="212">
        <f>Q173*H173</f>
        <v>0</v>
      </c>
      <c r="S173" s="212">
        <v>0</v>
      </c>
      <c r="T173" s="213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14" t="s">
        <v>141</v>
      </c>
      <c r="AT173" s="214" t="s">
        <v>126</v>
      </c>
      <c r="AU173" s="214" t="s">
        <v>87</v>
      </c>
      <c r="AY173" s="17" t="s">
        <v>123</v>
      </c>
      <c r="BE173" s="215">
        <f>IF(N173="základní",J173,0)</f>
        <v>0</v>
      </c>
      <c r="BF173" s="215">
        <f>IF(N173="snížená",J173,0)</f>
        <v>0</v>
      </c>
      <c r="BG173" s="215">
        <f>IF(N173="zákl. přenesená",J173,0)</f>
        <v>0</v>
      </c>
      <c r="BH173" s="215">
        <f>IF(N173="sníž. přenesená",J173,0)</f>
        <v>0</v>
      </c>
      <c r="BI173" s="215">
        <f>IF(N173="nulová",J173,0)</f>
        <v>0</v>
      </c>
      <c r="BJ173" s="17" t="s">
        <v>85</v>
      </c>
      <c r="BK173" s="215">
        <f>ROUND(I173*H173,2)</f>
        <v>0</v>
      </c>
      <c r="BL173" s="17" t="s">
        <v>141</v>
      </c>
      <c r="BM173" s="214" t="s">
        <v>261</v>
      </c>
    </row>
    <row r="174" spans="2:51" s="13" customFormat="1" ht="11.25">
      <c r="B174" s="216"/>
      <c r="C174" s="217"/>
      <c r="D174" s="218" t="s">
        <v>166</v>
      </c>
      <c r="E174" s="219" t="s">
        <v>1</v>
      </c>
      <c r="F174" s="220" t="s">
        <v>262</v>
      </c>
      <c r="G174" s="217"/>
      <c r="H174" s="221">
        <v>87.191</v>
      </c>
      <c r="I174" s="222"/>
      <c r="J174" s="217"/>
      <c r="K174" s="217"/>
      <c r="L174" s="223"/>
      <c r="M174" s="228"/>
      <c r="N174" s="229"/>
      <c r="O174" s="229"/>
      <c r="P174" s="229"/>
      <c r="Q174" s="229"/>
      <c r="R174" s="229"/>
      <c r="S174" s="229"/>
      <c r="T174" s="230"/>
      <c r="AT174" s="227" t="s">
        <v>166</v>
      </c>
      <c r="AU174" s="227" t="s">
        <v>87</v>
      </c>
      <c r="AV174" s="13" t="s">
        <v>87</v>
      </c>
      <c r="AW174" s="13" t="s">
        <v>33</v>
      </c>
      <c r="AX174" s="13" t="s">
        <v>77</v>
      </c>
      <c r="AY174" s="227" t="s">
        <v>123</v>
      </c>
    </row>
    <row r="175" spans="2:51" s="14" customFormat="1" ht="11.25">
      <c r="B175" s="231"/>
      <c r="C175" s="232"/>
      <c r="D175" s="218" t="s">
        <v>166</v>
      </c>
      <c r="E175" s="233" t="s">
        <v>1</v>
      </c>
      <c r="F175" s="234" t="s">
        <v>198</v>
      </c>
      <c r="G175" s="232"/>
      <c r="H175" s="235">
        <v>87.191</v>
      </c>
      <c r="I175" s="236"/>
      <c r="J175" s="232"/>
      <c r="K175" s="232"/>
      <c r="L175" s="237"/>
      <c r="M175" s="238"/>
      <c r="N175" s="239"/>
      <c r="O175" s="239"/>
      <c r="P175" s="239"/>
      <c r="Q175" s="239"/>
      <c r="R175" s="239"/>
      <c r="S175" s="239"/>
      <c r="T175" s="240"/>
      <c r="AT175" s="241" t="s">
        <v>166</v>
      </c>
      <c r="AU175" s="241" t="s">
        <v>87</v>
      </c>
      <c r="AV175" s="14" t="s">
        <v>141</v>
      </c>
      <c r="AW175" s="14" t="s">
        <v>33</v>
      </c>
      <c r="AX175" s="14" t="s">
        <v>85</v>
      </c>
      <c r="AY175" s="241" t="s">
        <v>123</v>
      </c>
    </row>
    <row r="176" spans="1:65" s="2" customFormat="1" ht="21.75" customHeight="1">
      <c r="A176" s="34"/>
      <c r="B176" s="35"/>
      <c r="C176" s="203" t="s">
        <v>263</v>
      </c>
      <c r="D176" s="203" t="s">
        <v>126</v>
      </c>
      <c r="E176" s="204" t="s">
        <v>264</v>
      </c>
      <c r="F176" s="205" t="s">
        <v>265</v>
      </c>
      <c r="G176" s="206" t="s">
        <v>226</v>
      </c>
      <c r="H176" s="207">
        <v>730.631</v>
      </c>
      <c r="I176" s="208"/>
      <c r="J176" s="209">
        <f>ROUND(I176*H176,2)</f>
        <v>0</v>
      </c>
      <c r="K176" s="205" t="s">
        <v>139</v>
      </c>
      <c r="L176" s="39"/>
      <c r="M176" s="210" t="s">
        <v>1</v>
      </c>
      <c r="N176" s="211" t="s">
        <v>42</v>
      </c>
      <c r="O176" s="71"/>
      <c r="P176" s="212">
        <f>O176*H176</f>
        <v>0</v>
      </c>
      <c r="Q176" s="212">
        <v>0</v>
      </c>
      <c r="R176" s="212">
        <f>Q176*H176</f>
        <v>0</v>
      </c>
      <c r="S176" s="212">
        <v>0</v>
      </c>
      <c r="T176" s="213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14" t="s">
        <v>141</v>
      </c>
      <c r="AT176" s="214" t="s">
        <v>126</v>
      </c>
      <c r="AU176" s="214" t="s">
        <v>87</v>
      </c>
      <c r="AY176" s="17" t="s">
        <v>123</v>
      </c>
      <c r="BE176" s="215">
        <f>IF(N176="základní",J176,0)</f>
        <v>0</v>
      </c>
      <c r="BF176" s="215">
        <f>IF(N176="snížená",J176,0)</f>
        <v>0</v>
      </c>
      <c r="BG176" s="215">
        <f>IF(N176="zákl. přenesená",J176,0)</f>
        <v>0</v>
      </c>
      <c r="BH176" s="215">
        <f>IF(N176="sníž. přenesená",J176,0)</f>
        <v>0</v>
      </c>
      <c r="BI176" s="215">
        <f>IF(N176="nulová",J176,0)</f>
        <v>0</v>
      </c>
      <c r="BJ176" s="17" t="s">
        <v>85</v>
      </c>
      <c r="BK176" s="215">
        <f>ROUND(I176*H176,2)</f>
        <v>0</v>
      </c>
      <c r="BL176" s="17" t="s">
        <v>141</v>
      </c>
      <c r="BM176" s="214" t="s">
        <v>266</v>
      </c>
    </row>
    <row r="177" spans="2:51" s="13" customFormat="1" ht="11.25">
      <c r="B177" s="216"/>
      <c r="C177" s="217"/>
      <c r="D177" s="218" t="s">
        <v>166</v>
      </c>
      <c r="E177" s="219" t="s">
        <v>1</v>
      </c>
      <c r="F177" s="220" t="s">
        <v>267</v>
      </c>
      <c r="G177" s="217"/>
      <c r="H177" s="221">
        <v>14.7</v>
      </c>
      <c r="I177" s="222"/>
      <c r="J177" s="217"/>
      <c r="K177" s="217"/>
      <c r="L177" s="223"/>
      <c r="M177" s="228"/>
      <c r="N177" s="229"/>
      <c r="O177" s="229"/>
      <c r="P177" s="229"/>
      <c r="Q177" s="229"/>
      <c r="R177" s="229"/>
      <c r="S177" s="229"/>
      <c r="T177" s="230"/>
      <c r="AT177" s="227" t="s">
        <v>166</v>
      </c>
      <c r="AU177" s="227" t="s">
        <v>87</v>
      </c>
      <c r="AV177" s="13" t="s">
        <v>87</v>
      </c>
      <c r="AW177" s="13" t="s">
        <v>33</v>
      </c>
      <c r="AX177" s="13" t="s">
        <v>77</v>
      </c>
      <c r="AY177" s="227" t="s">
        <v>123</v>
      </c>
    </row>
    <row r="178" spans="2:51" s="13" customFormat="1" ht="11.25">
      <c r="B178" s="216"/>
      <c r="C178" s="217"/>
      <c r="D178" s="218" t="s">
        <v>166</v>
      </c>
      <c r="E178" s="219" t="s">
        <v>1</v>
      </c>
      <c r="F178" s="220" t="s">
        <v>268</v>
      </c>
      <c r="G178" s="217"/>
      <c r="H178" s="221">
        <v>112.52</v>
      </c>
      <c r="I178" s="222"/>
      <c r="J178" s="217"/>
      <c r="K178" s="217"/>
      <c r="L178" s="223"/>
      <c r="M178" s="228"/>
      <c r="N178" s="229"/>
      <c r="O178" s="229"/>
      <c r="P178" s="229"/>
      <c r="Q178" s="229"/>
      <c r="R178" s="229"/>
      <c r="S178" s="229"/>
      <c r="T178" s="230"/>
      <c r="AT178" s="227" t="s">
        <v>166</v>
      </c>
      <c r="AU178" s="227" t="s">
        <v>87</v>
      </c>
      <c r="AV178" s="13" t="s">
        <v>87</v>
      </c>
      <c r="AW178" s="13" t="s">
        <v>33</v>
      </c>
      <c r="AX178" s="13" t="s">
        <v>77</v>
      </c>
      <c r="AY178" s="227" t="s">
        <v>123</v>
      </c>
    </row>
    <row r="179" spans="2:51" s="13" customFormat="1" ht="11.25">
      <c r="B179" s="216"/>
      <c r="C179" s="217"/>
      <c r="D179" s="218" t="s">
        <v>166</v>
      </c>
      <c r="E179" s="219" t="s">
        <v>1</v>
      </c>
      <c r="F179" s="220" t="s">
        <v>269</v>
      </c>
      <c r="G179" s="217"/>
      <c r="H179" s="221">
        <v>143.43</v>
      </c>
      <c r="I179" s="222"/>
      <c r="J179" s="217"/>
      <c r="K179" s="217"/>
      <c r="L179" s="223"/>
      <c r="M179" s="228"/>
      <c r="N179" s="229"/>
      <c r="O179" s="229"/>
      <c r="P179" s="229"/>
      <c r="Q179" s="229"/>
      <c r="R179" s="229"/>
      <c r="S179" s="229"/>
      <c r="T179" s="230"/>
      <c r="AT179" s="227" t="s">
        <v>166</v>
      </c>
      <c r="AU179" s="227" t="s">
        <v>87</v>
      </c>
      <c r="AV179" s="13" t="s">
        <v>87</v>
      </c>
      <c r="AW179" s="13" t="s">
        <v>33</v>
      </c>
      <c r="AX179" s="13" t="s">
        <v>77</v>
      </c>
      <c r="AY179" s="227" t="s">
        <v>123</v>
      </c>
    </row>
    <row r="180" spans="2:51" s="13" customFormat="1" ht="11.25">
      <c r="B180" s="216"/>
      <c r="C180" s="217"/>
      <c r="D180" s="218" t="s">
        <v>166</v>
      </c>
      <c r="E180" s="219" t="s">
        <v>1</v>
      </c>
      <c r="F180" s="220" t="s">
        <v>270</v>
      </c>
      <c r="G180" s="217"/>
      <c r="H180" s="221">
        <v>372.79</v>
      </c>
      <c r="I180" s="222"/>
      <c r="J180" s="217"/>
      <c r="K180" s="217"/>
      <c r="L180" s="223"/>
      <c r="M180" s="228"/>
      <c r="N180" s="229"/>
      <c r="O180" s="229"/>
      <c r="P180" s="229"/>
      <c r="Q180" s="229"/>
      <c r="R180" s="229"/>
      <c r="S180" s="229"/>
      <c r="T180" s="230"/>
      <c r="AT180" s="227" t="s">
        <v>166</v>
      </c>
      <c r="AU180" s="227" t="s">
        <v>87</v>
      </c>
      <c r="AV180" s="13" t="s">
        <v>87</v>
      </c>
      <c r="AW180" s="13" t="s">
        <v>33</v>
      </c>
      <c r="AX180" s="13" t="s">
        <v>77</v>
      </c>
      <c r="AY180" s="227" t="s">
        <v>123</v>
      </c>
    </row>
    <row r="181" spans="2:51" s="13" customFormat="1" ht="11.25">
      <c r="B181" s="216"/>
      <c r="C181" s="217"/>
      <c r="D181" s="218" t="s">
        <v>166</v>
      </c>
      <c r="E181" s="219" t="s">
        <v>1</v>
      </c>
      <c r="F181" s="220" t="s">
        <v>271</v>
      </c>
      <c r="G181" s="217"/>
      <c r="H181" s="221">
        <v>29.4</v>
      </c>
      <c r="I181" s="222"/>
      <c r="J181" s="217"/>
      <c r="K181" s="217"/>
      <c r="L181" s="223"/>
      <c r="M181" s="228"/>
      <c r="N181" s="229"/>
      <c r="O181" s="229"/>
      <c r="P181" s="229"/>
      <c r="Q181" s="229"/>
      <c r="R181" s="229"/>
      <c r="S181" s="229"/>
      <c r="T181" s="230"/>
      <c r="AT181" s="227" t="s">
        <v>166</v>
      </c>
      <c r="AU181" s="227" t="s">
        <v>87</v>
      </c>
      <c r="AV181" s="13" t="s">
        <v>87</v>
      </c>
      <c r="AW181" s="13" t="s">
        <v>33</v>
      </c>
      <c r="AX181" s="13" t="s">
        <v>77</v>
      </c>
      <c r="AY181" s="227" t="s">
        <v>123</v>
      </c>
    </row>
    <row r="182" spans="2:51" s="13" customFormat="1" ht="11.25">
      <c r="B182" s="216"/>
      <c r="C182" s="217"/>
      <c r="D182" s="218" t="s">
        <v>166</v>
      </c>
      <c r="E182" s="219" t="s">
        <v>1</v>
      </c>
      <c r="F182" s="220" t="s">
        <v>252</v>
      </c>
      <c r="G182" s="217"/>
      <c r="H182" s="221">
        <v>34.166</v>
      </c>
      <c r="I182" s="222"/>
      <c r="J182" s="217"/>
      <c r="K182" s="217"/>
      <c r="L182" s="223"/>
      <c r="M182" s="228"/>
      <c r="N182" s="229"/>
      <c r="O182" s="229"/>
      <c r="P182" s="229"/>
      <c r="Q182" s="229"/>
      <c r="R182" s="229"/>
      <c r="S182" s="229"/>
      <c r="T182" s="230"/>
      <c r="AT182" s="227" t="s">
        <v>166</v>
      </c>
      <c r="AU182" s="227" t="s">
        <v>87</v>
      </c>
      <c r="AV182" s="13" t="s">
        <v>87</v>
      </c>
      <c r="AW182" s="13" t="s">
        <v>33</v>
      </c>
      <c r="AX182" s="13" t="s">
        <v>77</v>
      </c>
      <c r="AY182" s="227" t="s">
        <v>123</v>
      </c>
    </row>
    <row r="183" spans="2:51" s="13" customFormat="1" ht="11.25">
      <c r="B183" s="216"/>
      <c r="C183" s="217"/>
      <c r="D183" s="218" t="s">
        <v>166</v>
      </c>
      <c r="E183" s="219" t="s">
        <v>1</v>
      </c>
      <c r="F183" s="220" t="s">
        <v>272</v>
      </c>
      <c r="G183" s="217"/>
      <c r="H183" s="221">
        <v>23.625</v>
      </c>
      <c r="I183" s="222"/>
      <c r="J183" s="217"/>
      <c r="K183" s="217"/>
      <c r="L183" s="223"/>
      <c r="M183" s="228"/>
      <c r="N183" s="229"/>
      <c r="O183" s="229"/>
      <c r="P183" s="229"/>
      <c r="Q183" s="229"/>
      <c r="R183" s="229"/>
      <c r="S183" s="229"/>
      <c r="T183" s="230"/>
      <c r="AT183" s="227" t="s">
        <v>166</v>
      </c>
      <c r="AU183" s="227" t="s">
        <v>87</v>
      </c>
      <c r="AV183" s="13" t="s">
        <v>87</v>
      </c>
      <c r="AW183" s="13" t="s">
        <v>33</v>
      </c>
      <c r="AX183" s="13" t="s">
        <v>77</v>
      </c>
      <c r="AY183" s="227" t="s">
        <v>123</v>
      </c>
    </row>
    <row r="184" spans="2:51" s="14" customFormat="1" ht="11.25">
      <c r="B184" s="231"/>
      <c r="C184" s="232"/>
      <c r="D184" s="218" t="s">
        <v>166</v>
      </c>
      <c r="E184" s="233" t="s">
        <v>1</v>
      </c>
      <c r="F184" s="234" t="s">
        <v>198</v>
      </c>
      <c r="G184" s="232"/>
      <c r="H184" s="235">
        <v>730.631</v>
      </c>
      <c r="I184" s="236"/>
      <c r="J184" s="232"/>
      <c r="K184" s="232"/>
      <c r="L184" s="237"/>
      <c r="M184" s="238"/>
      <c r="N184" s="239"/>
      <c r="O184" s="239"/>
      <c r="P184" s="239"/>
      <c r="Q184" s="239"/>
      <c r="R184" s="239"/>
      <c r="S184" s="239"/>
      <c r="T184" s="240"/>
      <c r="AT184" s="241" t="s">
        <v>166</v>
      </c>
      <c r="AU184" s="241" t="s">
        <v>87</v>
      </c>
      <c r="AV184" s="14" t="s">
        <v>141</v>
      </c>
      <c r="AW184" s="14" t="s">
        <v>33</v>
      </c>
      <c r="AX184" s="14" t="s">
        <v>85</v>
      </c>
      <c r="AY184" s="241" t="s">
        <v>123</v>
      </c>
    </row>
    <row r="185" spans="1:65" s="2" customFormat="1" ht="21.75" customHeight="1">
      <c r="A185" s="34"/>
      <c r="B185" s="35"/>
      <c r="C185" s="203" t="s">
        <v>273</v>
      </c>
      <c r="D185" s="203" t="s">
        <v>126</v>
      </c>
      <c r="E185" s="204" t="s">
        <v>274</v>
      </c>
      <c r="F185" s="205" t="s">
        <v>275</v>
      </c>
      <c r="G185" s="206" t="s">
        <v>226</v>
      </c>
      <c r="H185" s="207">
        <v>7306.31</v>
      </c>
      <c r="I185" s="208"/>
      <c r="J185" s="209">
        <f>ROUND(I185*H185,2)</f>
        <v>0</v>
      </c>
      <c r="K185" s="205" t="s">
        <v>139</v>
      </c>
      <c r="L185" s="39"/>
      <c r="M185" s="210" t="s">
        <v>1</v>
      </c>
      <c r="N185" s="211" t="s">
        <v>42</v>
      </c>
      <c r="O185" s="71"/>
      <c r="P185" s="212">
        <f>O185*H185</f>
        <v>0</v>
      </c>
      <c r="Q185" s="212">
        <v>0</v>
      </c>
      <c r="R185" s="212">
        <f>Q185*H185</f>
        <v>0</v>
      </c>
      <c r="S185" s="212">
        <v>0</v>
      </c>
      <c r="T185" s="213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14" t="s">
        <v>141</v>
      </c>
      <c r="AT185" s="214" t="s">
        <v>126</v>
      </c>
      <c r="AU185" s="214" t="s">
        <v>87</v>
      </c>
      <c r="AY185" s="17" t="s">
        <v>123</v>
      </c>
      <c r="BE185" s="215">
        <f>IF(N185="základní",J185,0)</f>
        <v>0</v>
      </c>
      <c r="BF185" s="215">
        <f>IF(N185="snížená",J185,0)</f>
        <v>0</v>
      </c>
      <c r="BG185" s="215">
        <f>IF(N185="zákl. přenesená",J185,0)</f>
        <v>0</v>
      </c>
      <c r="BH185" s="215">
        <f>IF(N185="sníž. přenesená",J185,0)</f>
        <v>0</v>
      </c>
      <c r="BI185" s="215">
        <f>IF(N185="nulová",J185,0)</f>
        <v>0</v>
      </c>
      <c r="BJ185" s="17" t="s">
        <v>85</v>
      </c>
      <c r="BK185" s="215">
        <f>ROUND(I185*H185,2)</f>
        <v>0</v>
      </c>
      <c r="BL185" s="17" t="s">
        <v>141</v>
      </c>
      <c r="BM185" s="214" t="s">
        <v>276</v>
      </c>
    </row>
    <row r="186" spans="2:51" s="15" customFormat="1" ht="11.25">
      <c r="B186" s="242"/>
      <c r="C186" s="243"/>
      <c r="D186" s="218" t="s">
        <v>166</v>
      </c>
      <c r="E186" s="244" t="s">
        <v>1</v>
      </c>
      <c r="F186" s="245" t="s">
        <v>277</v>
      </c>
      <c r="G186" s="243"/>
      <c r="H186" s="244" t="s">
        <v>1</v>
      </c>
      <c r="I186" s="246"/>
      <c r="J186" s="243"/>
      <c r="K186" s="243"/>
      <c r="L186" s="247"/>
      <c r="M186" s="248"/>
      <c r="N186" s="249"/>
      <c r="O186" s="249"/>
      <c r="P186" s="249"/>
      <c r="Q186" s="249"/>
      <c r="R186" s="249"/>
      <c r="S186" s="249"/>
      <c r="T186" s="250"/>
      <c r="AT186" s="251" t="s">
        <v>166</v>
      </c>
      <c r="AU186" s="251" t="s">
        <v>87</v>
      </c>
      <c r="AV186" s="15" t="s">
        <v>85</v>
      </c>
      <c r="AW186" s="15" t="s">
        <v>33</v>
      </c>
      <c r="AX186" s="15" t="s">
        <v>77</v>
      </c>
      <c r="AY186" s="251" t="s">
        <v>123</v>
      </c>
    </row>
    <row r="187" spans="2:51" s="13" customFormat="1" ht="11.25">
      <c r="B187" s="216"/>
      <c r="C187" s="217"/>
      <c r="D187" s="218" t="s">
        <v>166</v>
      </c>
      <c r="E187" s="219" t="s">
        <v>1</v>
      </c>
      <c r="F187" s="220" t="s">
        <v>278</v>
      </c>
      <c r="G187" s="217"/>
      <c r="H187" s="221">
        <v>147</v>
      </c>
      <c r="I187" s="222"/>
      <c r="J187" s="217"/>
      <c r="K187" s="217"/>
      <c r="L187" s="223"/>
      <c r="M187" s="228"/>
      <c r="N187" s="229"/>
      <c r="O187" s="229"/>
      <c r="P187" s="229"/>
      <c r="Q187" s="229"/>
      <c r="R187" s="229"/>
      <c r="S187" s="229"/>
      <c r="T187" s="230"/>
      <c r="AT187" s="227" t="s">
        <v>166</v>
      </c>
      <c r="AU187" s="227" t="s">
        <v>87</v>
      </c>
      <c r="AV187" s="13" t="s">
        <v>87</v>
      </c>
      <c r="AW187" s="13" t="s">
        <v>33</v>
      </c>
      <c r="AX187" s="13" t="s">
        <v>77</v>
      </c>
      <c r="AY187" s="227" t="s">
        <v>123</v>
      </c>
    </row>
    <row r="188" spans="2:51" s="13" customFormat="1" ht="11.25">
      <c r="B188" s="216"/>
      <c r="C188" s="217"/>
      <c r="D188" s="218" t="s">
        <v>166</v>
      </c>
      <c r="E188" s="219" t="s">
        <v>1</v>
      </c>
      <c r="F188" s="220" t="s">
        <v>279</v>
      </c>
      <c r="G188" s="217"/>
      <c r="H188" s="221">
        <v>1125.2</v>
      </c>
      <c r="I188" s="222"/>
      <c r="J188" s="217"/>
      <c r="K188" s="217"/>
      <c r="L188" s="223"/>
      <c r="M188" s="228"/>
      <c r="N188" s="229"/>
      <c r="O188" s="229"/>
      <c r="P188" s="229"/>
      <c r="Q188" s="229"/>
      <c r="R188" s="229"/>
      <c r="S188" s="229"/>
      <c r="T188" s="230"/>
      <c r="AT188" s="227" t="s">
        <v>166</v>
      </c>
      <c r="AU188" s="227" t="s">
        <v>87</v>
      </c>
      <c r="AV188" s="13" t="s">
        <v>87</v>
      </c>
      <c r="AW188" s="13" t="s">
        <v>33</v>
      </c>
      <c r="AX188" s="13" t="s">
        <v>77</v>
      </c>
      <c r="AY188" s="227" t="s">
        <v>123</v>
      </c>
    </row>
    <row r="189" spans="2:51" s="13" customFormat="1" ht="11.25">
      <c r="B189" s="216"/>
      <c r="C189" s="217"/>
      <c r="D189" s="218" t="s">
        <v>166</v>
      </c>
      <c r="E189" s="219" t="s">
        <v>1</v>
      </c>
      <c r="F189" s="220" t="s">
        <v>280</v>
      </c>
      <c r="G189" s="217"/>
      <c r="H189" s="221">
        <v>1434.3</v>
      </c>
      <c r="I189" s="222"/>
      <c r="J189" s="217"/>
      <c r="K189" s="217"/>
      <c r="L189" s="223"/>
      <c r="M189" s="228"/>
      <c r="N189" s="229"/>
      <c r="O189" s="229"/>
      <c r="P189" s="229"/>
      <c r="Q189" s="229"/>
      <c r="R189" s="229"/>
      <c r="S189" s="229"/>
      <c r="T189" s="230"/>
      <c r="AT189" s="227" t="s">
        <v>166</v>
      </c>
      <c r="AU189" s="227" t="s">
        <v>87</v>
      </c>
      <c r="AV189" s="13" t="s">
        <v>87</v>
      </c>
      <c r="AW189" s="13" t="s">
        <v>33</v>
      </c>
      <c r="AX189" s="13" t="s">
        <v>77</v>
      </c>
      <c r="AY189" s="227" t="s">
        <v>123</v>
      </c>
    </row>
    <row r="190" spans="2:51" s="13" customFormat="1" ht="11.25">
      <c r="B190" s="216"/>
      <c r="C190" s="217"/>
      <c r="D190" s="218" t="s">
        <v>166</v>
      </c>
      <c r="E190" s="219" t="s">
        <v>1</v>
      </c>
      <c r="F190" s="220" t="s">
        <v>281</v>
      </c>
      <c r="G190" s="217"/>
      <c r="H190" s="221">
        <v>3727.9</v>
      </c>
      <c r="I190" s="222"/>
      <c r="J190" s="217"/>
      <c r="K190" s="217"/>
      <c r="L190" s="223"/>
      <c r="M190" s="228"/>
      <c r="N190" s="229"/>
      <c r="O190" s="229"/>
      <c r="P190" s="229"/>
      <c r="Q190" s="229"/>
      <c r="R190" s="229"/>
      <c r="S190" s="229"/>
      <c r="T190" s="230"/>
      <c r="AT190" s="227" t="s">
        <v>166</v>
      </c>
      <c r="AU190" s="227" t="s">
        <v>87</v>
      </c>
      <c r="AV190" s="13" t="s">
        <v>87</v>
      </c>
      <c r="AW190" s="13" t="s">
        <v>33</v>
      </c>
      <c r="AX190" s="13" t="s">
        <v>77</v>
      </c>
      <c r="AY190" s="227" t="s">
        <v>123</v>
      </c>
    </row>
    <row r="191" spans="2:51" s="13" customFormat="1" ht="22.5">
      <c r="B191" s="216"/>
      <c r="C191" s="217"/>
      <c r="D191" s="218" t="s">
        <v>166</v>
      </c>
      <c r="E191" s="219" t="s">
        <v>1</v>
      </c>
      <c r="F191" s="220" t="s">
        <v>282</v>
      </c>
      <c r="G191" s="217"/>
      <c r="H191" s="221">
        <v>294</v>
      </c>
      <c r="I191" s="222"/>
      <c r="J191" s="217"/>
      <c r="K191" s="217"/>
      <c r="L191" s="223"/>
      <c r="M191" s="228"/>
      <c r="N191" s="229"/>
      <c r="O191" s="229"/>
      <c r="P191" s="229"/>
      <c r="Q191" s="229"/>
      <c r="R191" s="229"/>
      <c r="S191" s="229"/>
      <c r="T191" s="230"/>
      <c r="AT191" s="227" t="s">
        <v>166</v>
      </c>
      <c r="AU191" s="227" t="s">
        <v>87</v>
      </c>
      <c r="AV191" s="13" t="s">
        <v>87</v>
      </c>
      <c r="AW191" s="13" t="s">
        <v>33</v>
      </c>
      <c r="AX191" s="13" t="s">
        <v>77</v>
      </c>
      <c r="AY191" s="227" t="s">
        <v>123</v>
      </c>
    </row>
    <row r="192" spans="2:51" s="13" customFormat="1" ht="11.25">
      <c r="B192" s="216"/>
      <c r="C192" s="217"/>
      <c r="D192" s="218" t="s">
        <v>166</v>
      </c>
      <c r="E192" s="219" t="s">
        <v>1</v>
      </c>
      <c r="F192" s="220" t="s">
        <v>283</v>
      </c>
      <c r="G192" s="217"/>
      <c r="H192" s="221">
        <v>341.66</v>
      </c>
      <c r="I192" s="222"/>
      <c r="J192" s="217"/>
      <c r="K192" s="217"/>
      <c r="L192" s="223"/>
      <c r="M192" s="228"/>
      <c r="N192" s="229"/>
      <c r="O192" s="229"/>
      <c r="P192" s="229"/>
      <c r="Q192" s="229"/>
      <c r="R192" s="229"/>
      <c r="S192" s="229"/>
      <c r="T192" s="230"/>
      <c r="AT192" s="227" t="s">
        <v>166</v>
      </c>
      <c r="AU192" s="227" t="s">
        <v>87</v>
      </c>
      <c r="AV192" s="13" t="s">
        <v>87</v>
      </c>
      <c r="AW192" s="13" t="s">
        <v>33</v>
      </c>
      <c r="AX192" s="13" t="s">
        <v>77</v>
      </c>
      <c r="AY192" s="227" t="s">
        <v>123</v>
      </c>
    </row>
    <row r="193" spans="2:51" s="13" customFormat="1" ht="11.25">
      <c r="B193" s="216"/>
      <c r="C193" s="217"/>
      <c r="D193" s="218" t="s">
        <v>166</v>
      </c>
      <c r="E193" s="219" t="s">
        <v>1</v>
      </c>
      <c r="F193" s="220" t="s">
        <v>284</v>
      </c>
      <c r="G193" s="217"/>
      <c r="H193" s="221">
        <v>236.25</v>
      </c>
      <c r="I193" s="222"/>
      <c r="J193" s="217"/>
      <c r="K193" s="217"/>
      <c r="L193" s="223"/>
      <c r="M193" s="228"/>
      <c r="N193" s="229"/>
      <c r="O193" s="229"/>
      <c r="P193" s="229"/>
      <c r="Q193" s="229"/>
      <c r="R193" s="229"/>
      <c r="S193" s="229"/>
      <c r="T193" s="230"/>
      <c r="AT193" s="227" t="s">
        <v>166</v>
      </c>
      <c r="AU193" s="227" t="s">
        <v>87</v>
      </c>
      <c r="AV193" s="13" t="s">
        <v>87</v>
      </c>
      <c r="AW193" s="13" t="s">
        <v>33</v>
      </c>
      <c r="AX193" s="13" t="s">
        <v>77</v>
      </c>
      <c r="AY193" s="227" t="s">
        <v>123</v>
      </c>
    </row>
    <row r="194" spans="2:51" s="14" customFormat="1" ht="11.25">
      <c r="B194" s="231"/>
      <c r="C194" s="232"/>
      <c r="D194" s="218" t="s">
        <v>166</v>
      </c>
      <c r="E194" s="233" t="s">
        <v>1</v>
      </c>
      <c r="F194" s="234" t="s">
        <v>198</v>
      </c>
      <c r="G194" s="232"/>
      <c r="H194" s="235">
        <v>7306.3099999999995</v>
      </c>
      <c r="I194" s="236"/>
      <c r="J194" s="232"/>
      <c r="K194" s="232"/>
      <c r="L194" s="237"/>
      <c r="M194" s="238"/>
      <c r="N194" s="239"/>
      <c r="O194" s="239"/>
      <c r="P194" s="239"/>
      <c r="Q194" s="239"/>
      <c r="R194" s="239"/>
      <c r="S194" s="239"/>
      <c r="T194" s="240"/>
      <c r="AT194" s="241" t="s">
        <v>166</v>
      </c>
      <c r="AU194" s="241" t="s">
        <v>87</v>
      </c>
      <c r="AV194" s="14" t="s">
        <v>141</v>
      </c>
      <c r="AW194" s="14" t="s">
        <v>33</v>
      </c>
      <c r="AX194" s="14" t="s">
        <v>85</v>
      </c>
      <c r="AY194" s="241" t="s">
        <v>123</v>
      </c>
    </row>
    <row r="195" spans="1:65" s="2" customFormat="1" ht="16.5" customHeight="1">
      <c r="A195" s="34"/>
      <c r="B195" s="35"/>
      <c r="C195" s="203" t="s">
        <v>285</v>
      </c>
      <c r="D195" s="203" t="s">
        <v>126</v>
      </c>
      <c r="E195" s="204" t="s">
        <v>286</v>
      </c>
      <c r="F195" s="205" t="s">
        <v>287</v>
      </c>
      <c r="G195" s="206" t="s">
        <v>226</v>
      </c>
      <c r="H195" s="207">
        <v>730.631</v>
      </c>
      <c r="I195" s="208"/>
      <c r="J195" s="209">
        <f>ROUND(I195*H195,2)</f>
        <v>0</v>
      </c>
      <c r="K195" s="205" t="s">
        <v>139</v>
      </c>
      <c r="L195" s="39"/>
      <c r="M195" s="210" t="s">
        <v>1</v>
      </c>
      <c r="N195" s="211" t="s">
        <v>42</v>
      </c>
      <c r="O195" s="71"/>
      <c r="P195" s="212">
        <f>O195*H195</f>
        <v>0</v>
      </c>
      <c r="Q195" s="212">
        <v>0</v>
      </c>
      <c r="R195" s="212">
        <f>Q195*H195</f>
        <v>0</v>
      </c>
      <c r="S195" s="212">
        <v>0</v>
      </c>
      <c r="T195" s="213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14" t="s">
        <v>141</v>
      </c>
      <c r="AT195" s="214" t="s">
        <v>126</v>
      </c>
      <c r="AU195" s="214" t="s">
        <v>87</v>
      </c>
      <c r="AY195" s="17" t="s">
        <v>123</v>
      </c>
      <c r="BE195" s="215">
        <f>IF(N195="základní",J195,0)</f>
        <v>0</v>
      </c>
      <c r="BF195" s="215">
        <f>IF(N195="snížená",J195,0)</f>
        <v>0</v>
      </c>
      <c r="BG195" s="215">
        <f>IF(N195="zákl. přenesená",J195,0)</f>
        <v>0</v>
      </c>
      <c r="BH195" s="215">
        <f>IF(N195="sníž. přenesená",J195,0)</f>
        <v>0</v>
      </c>
      <c r="BI195" s="215">
        <f>IF(N195="nulová",J195,0)</f>
        <v>0</v>
      </c>
      <c r="BJ195" s="17" t="s">
        <v>85</v>
      </c>
      <c r="BK195" s="215">
        <f>ROUND(I195*H195,2)</f>
        <v>0</v>
      </c>
      <c r="BL195" s="17" t="s">
        <v>141</v>
      </c>
      <c r="BM195" s="214" t="s">
        <v>288</v>
      </c>
    </row>
    <row r="196" spans="2:51" s="13" customFormat="1" ht="11.25">
      <c r="B196" s="216"/>
      <c r="C196" s="217"/>
      <c r="D196" s="218" t="s">
        <v>166</v>
      </c>
      <c r="E196" s="219" t="s">
        <v>1</v>
      </c>
      <c r="F196" s="220" t="s">
        <v>267</v>
      </c>
      <c r="G196" s="217"/>
      <c r="H196" s="221">
        <v>14.7</v>
      </c>
      <c r="I196" s="222"/>
      <c r="J196" s="217"/>
      <c r="K196" s="217"/>
      <c r="L196" s="223"/>
      <c r="M196" s="228"/>
      <c r="N196" s="229"/>
      <c r="O196" s="229"/>
      <c r="P196" s="229"/>
      <c r="Q196" s="229"/>
      <c r="R196" s="229"/>
      <c r="S196" s="229"/>
      <c r="T196" s="230"/>
      <c r="AT196" s="227" t="s">
        <v>166</v>
      </c>
      <c r="AU196" s="227" t="s">
        <v>87</v>
      </c>
      <c r="AV196" s="13" t="s">
        <v>87</v>
      </c>
      <c r="AW196" s="13" t="s">
        <v>33</v>
      </c>
      <c r="AX196" s="13" t="s">
        <v>77</v>
      </c>
      <c r="AY196" s="227" t="s">
        <v>123</v>
      </c>
    </row>
    <row r="197" spans="2:51" s="13" customFormat="1" ht="11.25">
      <c r="B197" s="216"/>
      <c r="C197" s="217"/>
      <c r="D197" s="218" t="s">
        <v>166</v>
      </c>
      <c r="E197" s="219" t="s">
        <v>1</v>
      </c>
      <c r="F197" s="220" t="s">
        <v>268</v>
      </c>
      <c r="G197" s="217"/>
      <c r="H197" s="221">
        <v>112.52</v>
      </c>
      <c r="I197" s="222"/>
      <c r="J197" s="217"/>
      <c r="K197" s="217"/>
      <c r="L197" s="223"/>
      <c r="M197" s="228"/>
      <c r="N197" s="229"/>
      <c r="O197" s="229"/>
      <c r="P197" s="229"/>
      <c r="Q197" s="229"/>
      <c r="R197" s="229"/>
      <c r="S197" s="229"/>
      <c r="T197" s="230"/>
      <c r="AT197" s="227" t="s">
        <v>166</v>
      </c>
      <c r="AU197" s="227" t="s">
        <v>87</v>
      </c>
      <c r="AV197" s="13" t="s">
        <v>87</v>
      </c>
      <c r="AW197" s="13" t="s">
        <v>33</v>
      </c>
      <c r="AX197" s="13" t="s">
        <v>77</v>
      </c>
      <c r="AY197" s="227" t="s">
        <v>123</v>
      </c>
    </row>
    <row r="198" spans="2:51" s="13" customFormat="1" ht="11.25">
      <c r="B198" s="216"/>
      <c r="C198" s="217"/>
      <c r="D198" s="218" t="s">
        <v>166</v>
      </c>
      <c r="E198" s="219" t="s">
        <v>1</v>
      </c>
      <c r="F198" s="220" t="s">
        <v>269</v>
      </c>
      <c r="G198" s="217"/>
      <c r="H198" s="221">
        <v>143.43</v>
      </c>
      <c r="I198" s="222"/>
      <c r="J198" s="217"/>
      <c r="K198" s="217"/>
      <c r="L198" s="223"/>
      <c r="M198" s="228"/>
      <c r="N198" s="229"/>
      <c r="O198" s="229"/>
      <c r="P198" s="229"/>
      <c r="Q198" s="229"/>
      <c r="R198" s="229"/>
      <c r="S198" s="229"/>
      <c r="T198" s="230"/>
      <c r="AT198" s="227" t="s">
        <v>166</v>
      </c>
      <c r="AU198" s="227" t="s">
        <v>87</v>
      </c>
      <c r="AV198" s="13" t="s">
        <v>87</v>
      </c>
      <c r="AW198" s="13" t="s">
        <v>33</v>
      </c>
      <c r="AX198" s="13" t="s">
        <v>77</v>
      </c>
      <c r="AY198" s="227" t="s">
        <v>123</v>
      </c>
    </row>
    <row r="199" spans="2:51" s="13" customFormat="1" ht="11.25">
      <c r="B199" s="216"/>
      <c r="C199" s="217"/>
      <c r="D199" s="218" t="s">
        <v>166</v>
      </c>
      <c r="E199" s="219" t="s">
        <v>1</v>
      </c>
      <c r="F199" s="220" t="s">
        <v>270</v>
      </c>
      <c r="G199" s="217"/>
      <c r="H199" s="221">
        <v>372.79</v>
      </c>
      <c r="I199" s="222"/>
      <c r="J199" s="217"/>
      <c r="K199" s="217"/>
      <c r="L199" s="223"/>
      <c r="M199" s="228"/>
      <c r="N199" s="229"/>
      <c r="O199" s="229"/>
      <c r="P199" s="229"/>
      <c r="Q199" s="229"/>
      <c r="R199" s="229"/>
      <c r="S199" s="229"/>
      <c r="T199" s="230"/>
      <c r="AT199" s="227" t="s">
        <v>166</v>
      </c>
      <c r="AU199" s="227" t="s">
        <v>87</v>
      </c>
      <c r="AV199" s="13" t="s">
        <v>87</v>
      </c>
      <c r="AW199" s="13" t="s">
        <v>33</v>
      </c>
      <c r="AX199" s="13" t="s">
        <v>77</v>
      </c>
      <c r="AY199" s="227" t="s">
        <v>123</v>
      </c>
    </row>
    <row r="200" spans="2:51" s="13" customFormat="1" ht="11.25">
      <c r="B200" s="216"/>
      <c r="C200" s="217"/>
      <c r="D200" s="218" t="s">
        <v>166</v>
      </c>
      <c r="E200" s="219" t="s">
        <v>1</v>
      </c>
      <c r="F200" s="220" t="s">
        <v>271</v>
      </c>
      <c r="G200" s="217"/>
      <c r="H200" s="221">
        <v>29.4</v>
      </c>
      <c r="I200" s="222"/>
      <c r="J200" s="217"/>
      <c r="K200" s="217"/>
      <c r="L200" s="223"/>
      <c r="M200" s="228"/>
      <c r="N200" s="229"/>
      <c r="O200" s="229"/>
      <c r="P200" s="229"/>
      <c r="Q200" s="229"/>
      <c r="R200" s="229"/>
      <c r="S200" s="229"/>
      <c r="T200" s="230"/>
      <c r="AT200" s="227" t="s">
        <v>166</v>
      </c>
      <c r="AU200" s="227" t="s">
        <v>87</v>
      </c>
      <c r="AV200" s="13" t="s">
        <v>87</v>
      </c>
      <c r="AW200" s="13" t="s">
        <v>33</v>
      </c>
      <c r="AX200" s="13" t="s">
        <v>77</v>
      </c>
      <c r="AY200" s="227" t="s">
        <v>123</v>
      </c>
    </row>
    <row r="201" spans="2:51" s="13" customFormat="1" ht="11.25">
      <c r="B201" s="216"/>
      <c r="C201" s="217"/>
      <c r="D201" s="218" t="s">
        <v>166</v>
      </c>
      <c r="E201" s="219" t="s">
        <v>1</v>
      </c>
      <c r="F201" s="220" t="s">
        <v>252</v>
      </c>
      <c r="G201" s="217"/>
      <c r="H201" s="221">
        <v>34.166</v>
      </c>
      <c r="I201" s="222"/>
      <c r="J201" s="217"/>
      <c r="K201" s="217"/>
      <c r="L201" s="223"/>
      <c r="M201" s="228"/>
      <c r="N201" s="229"/>
      <c r="O201" s="229"/>
      <c r="P201" s="229"/>
      <c r="Q201" s="229"/>
      <c r="R201" s="229"/>
      <c r="S201" s="229"/>
      <c r="T201" s="230"/>
      <c r="AT201" s="227" t="s">
        <v>166</v>
      </c>
      <c r="AU201" s="227" t="s">
        <v>87</v>
      </c>
      <c r="AV201" s="13" t="s">
        <v>87</v>
      </c>
      <c r="AW201" s="13" t="s">
        <v>33</v>
      </c>
      <c r="AX201" s="13" t="s">
        <v>77</v>
      </c>
      <c r="AY201" s="227" t="s">
        <v>123</v>
      </c>
    </row>
    <row r="202" spans="2:51" s="13" customFormat="1" ht="11.25">
      <c r="B202" s="216"/>
      <c r="C202" s="217"/>
      <c r="D202" s="218" t="s">
        <v>166</v>
      </c>
      <c r="E202" s="219" t="s">
        <v>1</v>
      </c>
      <c r="F202" s="220" t="s">
        <v>272</v>
      </c>
      <c r="G202" s="217"/>
      <c r="H202" s="221">
        <v>23.625</v>
      </c>
      <c r="I202" s="222"/>
      <c r="J202" s="217"/>
      <c r="K202" s="217"/>
      <c r="L202" s="223"/>
      <c r="M202" s="228"/>
      <c r="N202" s="229"/>
      <c r="O202" s="229"/>
      <c r="P202" s="229"/>
      <c r="Q202" s="229"/>
      <c r="R202" s="229"/>
      <c r="S202" s="229"/>
      <c r="T202" s="230"/>
      <c r="AT202" s="227" t="s">
        <v>166</v>
      </c>
      <c r="AU202" s="227" t="s">
        <v>87</v>
      </c>
      <c r="AV202" s="13" t="s">
        <v>87</v>
      </c>
      <c r="AW202" s="13" t="s">
        <v>33</v>
      </c>
      <c r="AX202" s="13" t="s">
        <v>77</v>
      </c>
      <c r="AY202" s="227" t="s">
        <v>123</v>
      </c>
    </row>
    <row r="203" spans="2:51" s="14" customFormat="1" ht="11.25">
      <c r="B203" s="231"/>
      <c r="C203" s="232"/>
      <c r="D203" s="218" t="s">
        <v>166</v>
      </c>
      <c r="E203" s="233" t="s">
        <v>1</v>
      </c>
      <c r="F203" s="234" t="s">
        <v>198</v>
      </c>
      <c r="G203" s="232"/>
      <c r="H203" s="235">
        <v>730.631</v>
      </c>
      <c r="I203" s="236"/>
      <c r="J203" s="232"/>
      <c r="K203" s="232"/>
      <c r="L203" s="237"/>
      <c r="M203" s="238"/>
      <c r="N203" s="239"/>
      <c r="O203" s="239"/>
      <c r="P203" s="239"/>
      <c r="Q203" s="239"/>
      <c r="R203" s="239"/>
      <c r="S203" s="239"/>
      <c r="T203" s="240"/>
      <c r="AT203" s="241" t="s">
        <v>166</v>
      </c>
      <c r="AU203" s="241" t="s">
        <v>87</v>
      </c>
      <c r="AV203" s="14" t="s">
        <v>141</v>
      </c>
      <c r="AW203" s="14" t="s">
        <v>33</v>
      </c>
      <c r="AX203" s="14" t="s">
        <v>85</v>
      </c>
      <c r="AY203" s="241" t="s">
        <v>123</v>
      </c>
    </row>
    <row r="204" spans="1:65" s="2" customFormat="1" ht="21.75" customHeight="1">
      <c r="A204" s="34"/>
      <c r="B204" s="35"/>
      <c r="C204" s="203" t="s">
        <v>7</v>
      </c>
      <c r="D204" s="203" t="s">
        <v>126</v>
      </c>
      <c r="E204" s="204" t="s">
        <v>289</v>
      </c>
      <c r="F204" s="205" t="s">
        <v>290</v>
      </c>
      <c r="G204" s="206" t="s">
        <v>291</v>
      </c>
      <c r="H204" s="207">
        <v>1337.056</v>
      </c>
      <c r="I204" s="208"/>
      <c r="J204" s="209">
        <f>ROUND(I204*H204,2)</f>
        <v>0</v>
      </c>
      <c r="K204" s="205" t="s">
        <v>139</v>
      </c>
      <c r="L204" s="39"/>
      <c r="M204" s="210" t="s">
        <v>1</v>
      </c>
      <c r="N204" s="211" t="s">
        <v>42</v>
      </c>
      <c r="O204" s="71"/>
      <c r="P204" s="212">
        <f>O204*H204</f>
        <v>0</v>
      </c>
      <c r="Q204" s="212">
        <v>0</v>
      </c>
      <c r="R204" s="212">
        <f>Q204*H204</f>
        <v>0</v>
      </c>
      <c r="S204" s="212">
        <v>0</v>
      </c>
      <c r="T204" s="213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14" t="s">
        <v>141</v>
      </c>
      <c r="AT204" s="214" t="s">
        <v>126</v>
      </c>
      <c r="AU204" s="214" t="s">
        <v>87</v>
      </c>
      <c r="AY204" s="17" t="s">
        <v>123</v>
      </c>
      <c r="BE204" s="215">
        <f>IF(N204="základní",J204,0)</f>
        <v>0</v>
      </c>
      <c r="BF204" s="215">
        <f>IF(N204="snížená",J204,0)</f>
        <v>0</v>
      </c>
      <c r="BG204" s="215">
        <f>IF(N204="zákl. přenesená",J204,0)</f>
        <v>0</v>
      </c>
      <c r="BH204" s="215">
        <f>IF(N204="sníž. přenesená",J204,0)</f>
        <v>0</v>
      </c>
      <c r="BI204" s="215">
        <f>IF(N204="nulová",J204,0)</f>
        <v>0</v>
      </c>
      <c r="BJ204" s="17" t="s">
        <v>85</v>
      </c>
      <c r="BK204" s="215">
        <f>ROUND(I204*H204,2)</f>
        <v>0</v>
      </c>
      <c r="BL204" s="17" t="s">
        <v>141</v>
      </c>
      <c r="BM204" s="214" t="s">
        <v>292</v>
      </c>
    </row>
    <row r="205" spans="2:51" s="13" customFormat="1" ht="11.25">
      <c r="B205" s="216"/>
      <c r="C205" s="217"/>
      <c r="D205" s="218" t="s">
        <v>166</v>
      </c>
      <c r="E205" s="219" t="s">
        <v>1</v>
      </c>
      <c r="F205" s="220" t="s">
        <v>293</v>
      </c>
      <c r="G205" s="217"/>
      <c r="H205" s="221">
        <v>26.901</v>
      </c>
      <c r="I205" s="222"/>
      <c r="J205" s="217"/>
      <c r="K205" s="217"/>
      <c r="L205" s="223"/>
      <c r="M205" s="228"/>
      <c r="N205" s="229"/>
      <c r="O205" s="229"/>
      <c r="P205" s="229"/>
      <c r="Q205" s="229"/>
      <c r="R205" s="229"/>
      <c r="S205" s="229"/>
      <c r="T205" s="230"/>
      <c r="AT205" s="227" t="s">
        <v>166</v>
      </c>
      <c r="AU205" s="227" t="s">
        <v>87</v>
      </c>
      <c r="AV205" s="13" t="s">
        <v>87</v>
      </c>
      <c r="AW205" s="13" t="s">
        <v>33</v>
      </c>
      <c r="AX205" s="13" t="s">
        <v>77</v>
      </c>
      <c r="AY205" s="227" t="s">
        <v>123</v>
      </c>
    </row>
    <row r="206" spans="2:51" s="13" customFormat="1" ht="11.25">
      <c r="B206" s="216"/>
      <c r="C206" s="217"/>
      <c r="D206" s="218" t="s">
        <v>166</v>
      </c>
      <c r="E206" s="219" t="s">
        <v>1</v>
      </c>
      <c r="F206" s="220" t="s">
        <v>294</v>
      </c>
      <c r="G206" s="217"/>
      <c r="H206" s="221">
        <v>205.912</v>
      </c>
      <c r="I206" s="222"/>
      <c r="J206" s="217"/>
      <c r="K206" s="217"/>
      <c r="L206" s="223"/>
      <c r="M206" s="228"/>
      <c r="N206" s="229"/>
      <c r="O206" s="229"/>
      <c r="P206" s="229"/>
      <c r="Q206" s="229"/>
      <c r="R206" s="229"/>
      <c r="S206" s="229"/>
      <c r="T206" s="230"/>
      <c r="AT206" s="227" t="s">
        <v>166</v>
      </c>
      <c r="AU206" s="227" t="s">
        <v>87</v>
      </c>
      <c r="AV206" s="13" t="s">
        <v>87</v>
      </c>
      <c r="AW206" s="13" t="s">
        <v>33</v>
      </c>
      <c r="AX206" s="13" t="s">
        <v>77</v>
      </c>
      <c r="AY206" s="227" t="s">
        <v>123</v>
      </c>
    </row>
    <row r="207" spans="2:51" s="13" customFormat="1" ht="11.25">
      <c r="B207" s="216"/>
      <c r="C207" s="217"/>
      <c r="D207" s="218" t="s">
        <v>166</v>
      </c>
      <c r="E207" s="219" t="s">
        <v>1</v>
      </c>
      <c r="F207" s="220" t="s">
        <v>295</v>
      </c>
      <c r="G207" s="217"/>
      <c r="H207" s="221">
        <v>262.477</v>
      </c>
      <c r="I207" s="222"/>
      <c r="J207" s="217"/>
      <c r="K207" s="217"/>
      <c r="L207" s="223"/>
      <c r="M207" s="228"/>
      <c r="N207" s="229"/>
      <c r="O207" s="229"/>
      <c r="P207" s="229"/>
      <c r="Q207" s="229"/>
      <c r="R207" s="229"/>
      <c r="S207" s="229"/>
      <c r="T207" s="230"/>
      <c r="AT207" s="227" t="s">
        <v>166</v>
      </c>
      <c r="AU207" s="227" t="s">
        <v>87</v>
      </c>
      <c r="AV207" s="13" t="s">
        <v>87</v>
      </c>
      <c r="AW207" s="13" t="s">
        <v>33</v>
      </c>
      <c r="AX207" s="13" t="s">
        <v>77</v>
      </c>
      <c r="AY207" s="227" t="s">
        <v>123</v>
      </c>
    </row>
    <row r="208" spans="2:51" s="13" customFormat="1" ht="11.25">
      <c r="B208" s="216"/>
      <c r="C208" s="217"/>
      <c r="D208" s="218" t="s">
        <v>166</v>
      </c>
      <c r="E208" s="219" t="s">
        <v>1</v>
      </c>
      <c r="F208" s="220" t="s">
        <v>296</v>
      </c>
      <c r="G208" s="217"/>
      <c r="H208" s="221">
        <v>682.206</v>
      </c>
      <c r="I208" s="222"/>
      <c r="J208" s="217"/>
      <c r="K208" s="217"/>
      <c r="L208" s="223"/>
      <c r="M208" s="228"/>
      <c r="N208" s="229"/>
      <c r="O208" s="229"/>
      <c r="P208" s="229"/>
      <c r="Q208" s="229"/>
      <c r="R208" s="229"/>
      <c r="S208" s="229"/>
      <c r="T208" s="230"/>
      <c r="AT208" s="227" t="s">
        <v>166</v>
      </c>
      <c r="AU208" s="227" t="s">
        <v>87</v>
      </c>
      <c r="AV208" s="13" t="s">
        <v>87</v>
      </c>
      <c r="AW208" s="13" t="s">
        <v>33</v>
      </c>
      <c r="AX208" s="13" t="s">
        <v>77</v>
      </c>
      <c r="AY208" s="227" t="s">
        <v>123</v>
      </c>
    </row>
    <row r="209" spans="2:51" s="13" customFormat="1" ht="22.5">
      <c r="B209" s="216"/>
      <c r="C209" s="217"/>
      <c r="D209" s="218" t="s">
        <v>166</v>
      </c>
      <c r="E209" s="219" t="s">
        <v>1</v>
      </c>
      <c r="F209" s="220" t="s">
        <v>297</v>
      </c>
      <c r="G209" s="217"/>
      <c r="H209" s="221">
        <v>53.802</v>
      </c>
      <c r="I209" s="222"/>
      <c r="J209" s="217"/>
      <c r="K209" s="217"/>
      <c r="L209" s="223"/>
      <c r="M209" s="228"/>
      <c r="N209" s="229"/>
      <c r="O209" s="229"/>
      <c r="P209" s="229"/>
      <c r="Q209" s="229"/>
      <c r="R209" s="229"/>
      <c r="S209" s="229"/>
      <c r="T209" s="230"/>
      <c r="AT209" s="227" t="s">
        <v>166</v>
      </c>
      <c r="AU209" s="227" t="s">
        <v>87</v>
      </c>
      <c r="AV209" s="13" t="s">
        <v>87</v>
      </c>
      <c r="AW209" s="13" t="s">
        <v>33</v>
      </c>
      <c r="AX209" s="13" t="s">
        <v>77</v>
      </c>
      <c r="AY209" s="227" t="s">
        <v>123</v>
      </c>
    </row>
    <row r="210" spans="2:51" s="13" customFormat="1" ht="11.25">
      <c r="B210" s="216"/>
      <c r="C210" s="217"/>
      <c r="D210" s="218" t="s">
        <v>166</v>
      </c>
      <c r="E210" s="219" t="s">
        <v>1</v>
      </c>
      <c r="F210" s="220" t="s">
        <v>298</v>
      </c>
      <c r="G210" s="217"/>
      <c r="H210" s="221">
        <v>62.524</v>
      </c>
      <c r="I210" s="222"/>
      <c r="J210" s="217"/>
      <c r="K210" s="217"/>
      <c r="L210" s="223"/>
      <c r="M210" s="228"/>
      <c r="N210" s="229"/>
      <c r="O210" s="229"/>
      <c r="P210" s="229"/>
      <c r="Q210" s="229"/>
      <c r="R210" s="229"/>
      <c r="S210" s="229"/>
      <c r="T210" s="230"/>
      <c r="AT210" s="227" t="s">
        <v>166</v>
      </c>
      <c r="AU210" s="227" t="s">
        <v>87</v>
      </c>
      <c r="AV210" s="13" t="s">
        <v>87</v>
      </c>
      <c r="AW210" s="13" t="s">
        <v>33</v>
      </c>
      <c r="AX210" s="13" t="s">
        <v>77</v>
      </c>
      <c r="AY210" s="227" t="s">
        <v>123</v>
      </c>
    </row>
    <row r="211" spans="2:51" s="13" customFormat="1" ht="11.25">
      <c r="B211" s="216"/>
      <c r="C211" s="217"/>
      <c r="D211" s="218" t="s">
        <v>166</v>
      </c>
      <c r="E211" s="219" t="s">
        <v>1</v>
      </c>
      <c r="F211" s="220" t="s">
        <v>299</v>
      </c>
      <c r="G211" s="217"/>
      <c r="H211" s="221">
        <v>43.234</v>
      </c>
      <c r="I211" s="222"/>
      <c r="J211" s="217"/>
      <c r="K211" s="217"/>
      <c r="L211" s="223"/>
      <c r="M211" s="228"/>
      <c r="N211" s="229"/>
      <c r="O211" s="229"/>
      <c r="P211" s="229"/>
      <c r="Q211" s="229"/>
      <c r="R211" s="229"/>
      <c r="S211" s="229"/>
      <c r="T211" s="230"/>
      <c r="AT211" s="227" t="s">
        <v>166</v>
      </c>
      <c r="AU211" s="227" t="s">
        <v>87</v>
      </c>
      <c r="AV211" s="13" t="s">
        <v>87</v>
      </c>
      <c r="AW211" s="13" t="s">
        <v>33</v>
      </c>
      <c r="AX211" s="13" t="s">
        <v>77</v>
      </c>
      <c r="AY211" s="227" t="s">
        <v>123</v>
      </c>
    </row>
    <row r="212" spans="2:51" s="14" customFormat="1" ht="11.25">
      <c r="B212" s="231"/>
      <c r="C212" s="232"/>
      <c r="D212" s="218" t="s">
        <v>166</v>
      </c>
      <c r="E212" s="233" t="s">
        <v>1</v>
      </c>
      <c r="F212" s="234" t="s">
        <v>198</v>
      </c>
      <c r="G212" s="232"/>
      <c r="H212" s="235">
        <v>1337.056</v>
      </c>
      <c r="I212" s="236"/>
      <c r="J212" s="232"/>
      <c r="K212" s="232"/>
      <c r="L212" s="237"/>
      <c r="M212" s="238"/>
      <c r="N212" s="239"/>
      <c r="O212" s="239"/>
      <c r="P212" s="239"/>
      <c r="Q212" s="239"/>
      <c r="R212" s="239"/>
      <c r="S212" s="239"/>
      <c r="T212" s="240"/>
      <c r="AT212" s="241" t="s">
        <v>166</v>
      </c>
      <c r="AU212" s="241" t="s">
        <v>87</v>
      </c>
      <c r="AV212" s="14" t="s">
        <v>141</v>
      </c>
      <c r="AW212" s="14" t="s">
        <v>33</v>
      </c>
      <c r="AX212" s="14" t="s">
        <v>85</v>
      </c>
      <c r="AY212" s="241" t="s">
        <v>123</v>
      </c>
    </row>
    <row r="213" spans="1:65" s="2" customFormat="1" ht="21.75" customHeight="1">
      <c r="A213" s="34"/>
      <c r="B213" s="35"/>
      <c r="C213" s="203" t="s">
        <v>300</v>
      </c>
      <c r="D213" s="203" t="s">
        <v>126</v>
      </c>
      <c r="E213" s="204" t="s">
        <v>301</v>
      </c>
      <c r="F213" s="205" t="s">
        <v>302</v>
      </c>
      <c r="G213" s="206" t="s">
        <v>226</v>
      </c>
      <c r="H213" s="207">
        <v>42.375</v>
      </c>
      <c r="I213" s="208"/>
      <c r="J213" s="209">
        <f>ROUND(I213*H213,2)</f>
        <v>0</v>
      </c>
      <c r="K213" s="205" t="s">
        <v>139</v>
      </c>
      <c r="L213" s="39"/>
      <c r="M213" s="210" t="s">
        <v>1</v>
      </c>
      <c r="N213" s="211" t="s">
        <v>42</v>
      </c>
      <c r="O213" s="71"/>
      <c r="P213" s="212">
        <f>O213*H213</f>
        <v>0</v>
      </c>
      <c r="Q213" s="212">
        <v>0</v>
      </c>
      <c r="R213" s="212">
        <f>Q213*H213</f>
        <v>0</v>
      </c>
      <c r="S213" s="212">
        <v>0</v>
      </c>
      <c r="T213" s="213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14" t="s">
        <v>141</v>
      </c>
      <c r="AT213" s="214" t="s">
        <v>126</v>
      </c>
      <c r="AU213" s="214" t="s">
        <v>87</v>
      </c>
      <c r="AY213" s="17" t="s">
        <v>123</v>
      </c>
      <c r="BE213" s="215">
        <f>IF(N213="základní",J213,0)</f>
        <v>0</v>
      </c>
      <c r="BF213" s="215">
        <f>IF(N213="snížená",J213,0)</f>
        <v>0</v>
      </c>
      <c r="BG213" s="215">
        <f>IF(N213="zákl. přenesená",J213,0)</f>
        <v>0</v>
      </c>
      <c r="BH213" s="215">
        <f>IF(N213="sníž. přenesená",J213,0)</f>
        <v>0</v>
      </c>
      <c r="BI213" s="215">
        <f>IF(N213="nulová",J213,0)</f>
        <v>0</v>
      </c>
      <c r="BJ213" s="17" t="s">
        <v>85</v>
      </c>
      <c r="BK213" s="215">
        <f>ROUND(I213*H213,2)</f>
        <v>0</v>
      </c>
      <c r="BL213" s="17" t="s">
        <v>141</v>
      </c>
      <c r="BM213" s="214" t="s">
        <v>303</v>
      </c>
    </row>
    <row r="214" spans="2:51" s="13" customFormat="1" ht="22.5">
      <c r="B214" s="216"/>
      <c r="C214" s="217"/>
      <c r="D214" s="218" t="s">
        <v>166</v>
      </c>
      <c r="E214" s="219" t="s">
        <v>1</v>
      </c>
      <c r="F214" s="220" t="s">
        <v>304</v>
      </c>
      <c r="G214" s="217"/>
      <c r="H214" s="221">
        <v>20.58</v>
      </c>
      <c r="I214" s="222"/>
      <c r="J214" s="217"/>
      <c r="K214" s="217"/>
      <c r="L214" s="223"/>
      <c r="M214" s="228"/>
      <c r="N214" s="229"/>
      <c r="O214" s="229"/>
      <c r="P214" s="229"/>
      <c r="Q214" s="229"/>
      <c r="R214" s="229"/>
      <c r="S214" s="229"/>
      <c r="T214" s="230"/>
      <c r="AT214" s="227" t="s">
        <v>166</v>
      </c>
      <c r="AU214" s="227" t="s">
        <v>87</v>
      </c>
      <c r="AV214" s="13" t="s">
        <v>87</v>
      </c>
      <c r="AW214" s="13" t="s">
        <v>33</v>
      </c>
      <c r="AX214" s="13" t="s">
        <v>77</v>
      </c>
      <c r="AY214" s="227" t="s">
        <v>123</v>
      </c>
    </row>
    <row r="215" spans="2:51" s="13" customFormat="1" ht="11.25">
      <c r="B215" s="216"/>
      <c r="C215" s="217"/>
      <c r="D215" s="218" t="s">
        <v>166</v>
      </c>
      <c r="E215" s="219" t="s">
        <v>1</v>
      </c>
      <c r="F215" s="220" t="s">
        <v>305</v>
      </c>
      <c r="G215" s="217"/>
      <c r="H215" s="221">
        <v>0.795</v>
      </c>
      <c r="I215" s="222"/>
      <c r="J215" s="217"/>
      <c r="K215" s="217"/>
      <c r="L215" s="223"/>
      <c r="M215" s="228"/>
      <c r="N215" s="229"/>
      <c r="O215" s="229"/>
      <c r="P215" s="229"/>
      <c r="Q215" s="229"/>
      <c r="R215" s="229"/>
      <c r="S215" s="229"/>
      <c r="T215" s="230"/>
      <c r="AT215" s="227" t="s">
        <v>166</v>
      </c>
      <c r="AU215" s="227" t="s">
        <v>87</v>
      </c>
      <c r="AV215" s="13" t="s">
        <v>87</v>
      </c>
      <c r="AW215" s="13" t="s">
        <v>33</v>
      </c>
      <c r="AX215" s="13" t="s">
        <v>77</v>
      </c>
      <c r="AY215" s="227" t="s">
        <v>123</v>
      </c>
    </row>
    <row r="216" spans="2:51" s="13" customFormat="1" ht="11.25">
      <c r="B216" s="216"/>
      <c r="C216" s="217"/>
      <c r="D216" s="218" t="s">
        <v>166</v>
      </c>
      <c r="E216" s="219" t="s">
        <v>1</v>
      </c>
      <c r="F216" s="220" t="s">
        <v>306</v>
      </c>
      <c r="G216" s="217"/>
      <c r="H216" s="221">
        <v>21</v>
      </c>
      <c r="I216" s="222"/>
      <c r="J216" s="217"/>
      <c r="K216" s="217"/>
      <c r="L216" s="223"/>
      <c r="M216" s="228"/>
      <c r="N216" s="229"/>
      <c r="O216" s="229"/>
      <c r="P216" s="229"/>
      <c r="Q216" s="229"/>
      <c r="R216" s="229"/>
      <c r="S216" s="229"/>
      <c r="T216" s="230"/>
      <c r="AT216" s="227" t="s">
        <v>166</v>
      </c>
      <c r="AU216" s="227" t="s">
        <v>87</v>
      </c>
      <c r="AV216" s="13" t="s">
        <v>87</v>
      </c>
      <c r="AW216" s="13" t="s">
        <v>33</v>
      </c>
      <c r="AX216" s="13" t="s">
        <v>77</v>
      </c>
      <c r="AY216" s="227" t="s">
        <v>123</v>
      </c>
    </row>
    <row r="217" spans="2:51" s="14" customFormat="1" ht="11.25">
      <c r="B217" s="231"/>
      <c r="C217" s="232"/>
      <c r="D217" s="218" t="s">
        <v>166</v>
      </c>
      <c r="E217" s="233" t="s">
        <v>1</v>
      </c>
      <c r="F217" s="234" t="s">
        <v>198</v>
      </c>
      <c r="G217" s="232"/>
      <c r="H217" s="235">
        <v>42.375</v>
      </c>
      <c r="I217" s="236"/>
      <c r="J217" s="232"/>
      <c r="K217" s="232"/>
      <c r="L217" s="237"/>
      <c r="M217" s="238"/>
      <c r="N217" s="239"/>
      <c r="O217" s="239"/>
      <c r="P217" s="239"/>
      <c r="Q217" s="239"/>
      <c r="R217" s="239"/>
      <c r="S217" s="239"/>
      <c r="T217" s="240"/>
      <c r="AT217" s="241" t="s">
        <v>166</v>
      </c>
      <c r="AU217" s="241" t="s">
        <v>87</v>
      </c>
      <c r="AV217" s="14" t="s">
        <v>141</v>
      </c>
      <c r="AW217" s="14" t="s">
        <v>33</v>
      </c>
      <c r="AX217" s="14" t="s">
        <v>85</v>
      </c>
      <c r="AY217" s="241" t="s">
        <v>123</v>
      </c>
    </row>
    <row r="218" spans="1:65" s="2" customFormat="1" ht="16.5" customHeight="1">
      <c r="A218" s="34"/>
      <c r="B218" s="35"/>
      <c r="C218" s="252" t="s">
        <v>307</v>
      </c>
      <c r="D218" s="252" t="s">
        <v>308</v>
      </c>
      <c r="E218" s="253" t="s">
        <v>309</v>
      </c>
      <c r="F218" s="254" t="s">
        <v>310</v>
      </c>
      <c r="G218" s="255" t="s">
        <v>291</v>
      </c>
      <c r="H218" s="256">
        <v>83.16</v>
      </c>
      <c r="I218" s="257"/>
      <c r="J218" s="258">
        <f>ROUND(I218*H218,2)</f>
        <v>0</v>
      </c>
      <c r="K218" s="254" t="s">
        <v>139</v>
      </c>
      <c r="L218" s="259"/>
      <c r="M218" s="260" t="s">
        <v>1</v>
      </c>
      <c r="N218" s="261" t="s">
        <v>42</v>
      </c>
      <c r="O218" s="71"/>
      <c r="P218" s="212">
        <f>O218*H218</f>
        <v>0</v>
      </c>
      <c r="Q218" s="212">
        <v>1</v>
      </c>
      <c r="R218" s="212">
        <f>Q218*H218</f>
        <v>83.16</v>
      </c>
      <c r="S218" s="212">
        <v>0</v>
      </c>
      <c r="T218" s="213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14" t="s">
        <v>158</v>
      </c>
      <c r="AT218" s="214" t="s">
        <v>308</v>
      </c>
      <c r="AU218" s="214" t="s">
        <v>87</v>
      </c>
      <c r="AY218" s="17" t="s">
        <v>123</v>
      </c>
      <c r="BE218" s="215">
        <f>IF(N218="základní",J218,0)</f>
        <v>0</v>
      </c>
      <c r="BF218" s="215">
        <f>IF(N218="snížená",J218,0)</f>
        <v>0</v>
      </c>
      <c r="BG218" s="215">
        <f>IF(N218="zákl. přenesená",J218,0)</f>
        <v>0</v>
      </c>
      <c r="BH218" s="215">
        <f>IF(N218="sníž. přenesená",J218,0)</f>
        <v>0</v>
      </c>
      <c r="BI218" s="215">
        <f>IF(N218="nulová",J218,0)</f>
        <v>0</v>
      </c>
      <c r="BJ218" s="17" t="s">
        <v>85</v>
      </c>
      <c r="BK218" s="215">
        <f>ROUND(I218*H218,2)</f>
        <v>0</v>
      </c>
      <c r="BL218" s="17" t="s">
        <v>141</v>
      </c>
      <c r="BM218" s="214" t="s">
        <v>311</v>
      </c>
    </row>
    <row r="219" spans="2:51" s="13" customFormat="1" ht="22.5">
      <c r="B219" s="216"/>
      <c r="C219" s="217"/>
      <c r="D219" s="218" t="s">
        <v>166</v>
      </c>
      <c r="E219" s="219" t="s">
        <v>1</v>
      </c>
      <c r="F219" s="220" t="s">
        <v>304</v>
      </c>
      <c r="G219" s="217"/>
      <c r="H219" s="221">
        <v>20.58</v>
      </c>
      <c r="I219" s="222"/>
      <c r="J219" s="217"/>
      <c r="K219" s="217"/>
      <c r="L219" s="223"/>
      <c r="M219" s="228"/>
      <c r="N219" s="229"/>
      <c r="O219" s="229"/>
      <c r="P219" s="229"/>
      <c r="Q219" s="229"/>
      <c r="R219" s="229"/>
      <c r="S219" s="229"/>
      <c r="T219" s="230"/>
      <c r="AT219" s="227" t="s">
        <v>166</v>
      </c>
      <c r="AU219" s="227" t="s">
        <v>87</v>
      </c>
      <c r="AV219" s="13" t="s">
        <v>87</v>
      </c>
      <c r="AW219" s="13" t="s">
        <v>33</v>
      </c>
      <c r="AX219" s="13" t="s">
        <v>77</v>
      </c>
      <c r="AY219" s="227" t="s">
        <v>123</v>
      </c>
    </row>
    <row r="220" spans="2:51" s="13" customFormat="1" ht="11.25">
      <c r="B220" s="216"/>
      <c r="C220" s="217"/>
      <c r="D220" s="218" t="s">
        <v>166</v>
      </c>
      <c r="E220" s="219" t="s">
        <v>1</v>
      </c>
      <c r="F220" s="220" t="s">
        <v>306</v>
      </c>
      <c r="G220" s="217"/>
      <c r="H220" s="221">
        <v>21</v>
      </c>
      <c r="I220" s="222"/>
      <c r="J220" s="217"/>
      <c r="K220" s="217"/>
      <c r="L220" s="223"/>
      <c r="M220" s="228"/>
      <c r="N220" s="229"/>
      <c r="O220" s="229"/>
      <c r="P220" s="229"/>
      <c r="Q220" s="229"/>
      <c r="R220" s="229"/>
      <c r="S220" s="229"/>
      <c r="T220" s="230"/>
      <c r="AT220" s="227" t="s">
        <v>166</v>
      </c>
      <c r="AU220" s="227" t="s">
        <v>87</v>
      </c>
      <c r="AV220" s="13" t="s">
        <v>87</v>
      </c>
      <c r="AW220" s="13" t="s">
        <v>33</v>
      </c>
      <c r="AX220" s="13" t="s">
        <v>77</v>
      </c>
      <c r="AY220" s="227" t="s">
        <v>123</v>
      </c>
    </row>
    <row r="221" spans="2:51" s="14" customFormat="1" ht="11.25">
      <c r="B221" s="231"/>
      <c r="C221" s="232"/>
      <c r="D221" s="218" t="s">
        <v>166</v>
      </c>
      <c r="E221" s="233" t="s">
        <v>1</v>
      </c>
      <c r="F221" s="234" t="s">
        <v>198</v>
      </c>
      <c r="G221" s="232"/>
      <c r="H221" s="235">
        <v>41.58</v>
      </c>
      <c r="I221" s="236"/>
      <c r="J221" s="232"/>
      <c r="K221" s="232"/>
      <c r="L221" s="237"/>
      <c r="M221" s="238"/>
      <c r="N221" s="239"/>
      <c r="O221" s="239"/>
      <c r="P221" s="239"/>
      <c r="Q221" s="239"/>
      <c r="R221" s="239"/>
      <c r="S221" s="239"/>
      <c r="T221" s="240"/>
      <c r="AT221" s="241" t="s">
        <v>166</v>
      </c>
      <c r="AU221" s="241" t="s">
        <v>87</v>
      </c>
      <c r="AV221" s="14" t="s">
        <v>141</v>
      </c>
      <c r="AW221" s="14" t="s">
        <v>33</v>
      </c>
      <c r="AX221" s="14" t="s">
        <v>85</v>
      </c>
      <c r="AY221" s="241" t="s">
        <v>123</v>
      </c>
    </row>
    <row r="222" spans="2:51" s="13" customFormat="1" ht="11.25">
      <c r="B222" s="216"/>
      <c r="C222" s="217"/>
      <c r="D222" s="218" t="s">
        <v>166</v>
      </c>
      <c r="E222" s="217"/>
      <c r="F222" s="220" t="s">
        <v>312</v>
      </c>
      <c r="G222" s="217"/>
      <c r="H222" s="221">
        <v>83.16</v>
      </c>
      <c r="I222" s="222"/>
      <c r="J222" s="217"/>
      <c r="K222" s="217"/>
      <c r="L222" s="223"/>
      <c r="M222" s="228"/>
      <c r="N222" s="229"/>
      <c r="O222" s="229"/>
      <c r="P222" s="229"/>
      <c r="Q222" s="229"/>
      <c r="R222" s="229"/>
      <c r="S222" s="229"/>
      <c r="T222" s="230"/>
      <c r="AT222" s="227" t="s">
        <v>166</v>
      </c>
      <c r="AU222" s="227" t="s">
        <v>87</v>
      </c>
      <c r="AV222" s="13" t="s">
        <v>87</v>
      </c>
      <c r="AW222" s="13" t="s">
        <v>4</v>
      </c>
      <c r="AX222" s="13" t="s">
        <v>85</v>
      </c>
      <c r="AY222" s="227" t="s">
        <v>123</v>
      </c>
    </row>
    <row r="223" spans="1:65" s="2" customFormat="1" ht="16.5" customHeight="1">
      <c r="A223" s="34"/>
      <c r="B223" s="35"/>
      <c r="C223" s="252" t="s">
        <v>313</v>
      </c>
      <c r="D223" s="252" t="s">
        <v>308</v>
      </c>
      <c r="E223" s="253" t="s">
        <v>314</v>
      </c>
      <c r="F223" s="254" t="s">
        <v>315</v>
      </c>
      <c r="G223" s="255" t="s">
        <v>291</v>
      </c>
      <c r="H223" s="256">
        <v>1.59</v>
      </c>
      <c r="I223" s="257"/>
      <c r="J223" s="258">
        <f>ROUND(I223*H223,2)</f>
        <v>0</v>
      </c>
      <c r="K223" s="254" t="s">
        <v>139</v>
      </c>
      <c r="L223" s="259"/>
      <c r="M223" s="260" t="s">
        <v>1</v>
      </c>
      <c r="N223" s="261" t="s">
        <v>42</v>
      </c>
      <c r="O223" s="71"/>
      <c r="P223" s="212">
        <f>O223*H223</f>
        <v>0</v>
      </c>
      <c r="Q223" s="212">
        <v>1</v>
      </c>
      <c r="R223" s="212">
        <f>Q223*H223</f>
        <v>1.59</v>
      </c>
      <c r="S223" s="212">
        <v>0</v>
      </c>
      <c r="T223" s="213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14" t="s">
        <v>158</v>
      </c>
      <c r="AT223" s="214" t="s">
        <v>308</v>
      </c>
      <c r="AU223" s="214" t="s">
        <v>87</v>
      </c>
      <c r="AY223" s="17" t="s">
        <v>123</v>
      </c>
      <c r="BE223" s="215">
        <f>IF(N223="základní",J223,0)</f>
        <v>0</v>
      </c>
      <c r="BF223" s="215">
        <f>IF(N223="snížená",J223,0)</f>
        <v>0</v>
      </c>
      <c r="BG223" s="215">
        <f>IF(N223="zákl. přenesená",J223,0)</f>
        <v>0</v>
      </c>
      <c r="BH223" s="215">
        <f>IF(N223="sníž. přenesená",J223,0)</f>
        <v>0</v>
      </c>
      <c r="BI223" s="215">
        <f>IF(N223="nulová",J223,0)</f>
        <v>0</v>
      </c>
      <c r="BJ223" s="17" t="s">
        <v>85</v>
      </c>
      <c r="BK223" s="215">
        <f>ROUND(I223*H223,2)</f>
        <v>0</v>
      </c>
      <c r="BL223" s="17" t="s">
        <v>141</v>
      </c>
      <c r="BM223" s="214" t="s">
        <v>316</v>
      </c>
    </row>
    <row r="224" spans="2:51" s="13" customFormat="1" ht="11.25">
      <c r="B224" s="216"/>
      <c r="C224" s="217"/>
      <c r="D224" s="218" t="s">
        <v>166</v>
      </c>
      <c r="E224" s="219" t="s">
        <v>1</v>
      </c>
      <c r="F224" s="220" t="s">
        <v>317</v>
      </c>
      <c r="G224" s="217"/>
      <c r="H224" s="221">
        <v>1.59</v>
      </c>
      <c r="I224" s="222"/>
      <c r="J224" s="217"/>
      <c r="K224" s="217"/>
      <c r="L224" s="223"/>
      <c r="M224" s="228"/>
      <c r="N224" s="229"/>
      <c r="O224" s="229"/>
      <c r="P224" s="229"/>
      <c r="Q224" s="229"/>
      <c r="R224" s="229"/>
      <c r="S224" s="229"/>
      <c r="T224" s="230"/>
      <c r="AT224" s="227" t="s">
        <v>166</v>
      </c>
      <c r="AU224" s="227" t="s">
        <v>87</v>
      </c>
      <c r="AV224" s="13" t="s">
        <v>87</v>
      </c>
      <c r="AW224" s="13" t="s">
        <v>33</v>
      </c>
      <c r="AX224" s="13" t="s">
        <v>85</v>
      </c>
      <c r="AY224" s="227" t="s">
        <v>123</v>
      </c>
    </row>
    <row r="225" spans="1:65" s="2" customFormat="1" ht="21.75" customHeight="1">
      <c r="A225" s="34"/>
      <c r="B225" s="35"/>
      <c r="C225" s="203" t="s">
        <v>318</v>
      </c>
      <c r="D225" s="203" t="s">
        <v>126</v>
      </c>
      <c r="E225" s="204" t="s">
        <v>319</v>
      </c>
      <c r="F225" s="205" t="s">
        <v>320</v>
      </c>
      <c r="G225" s="206" t="s">
        <v>182</v>
      </c>
      <c r="H225" s="207">
        <v>1240.4</v>
      </c>
      <c r="I225" s="208"/>
      <c r="J225" s="209">
        <f>ROUND(I225*H225,2)</f>
        <v>0</v>
      </c>
      <c r="K225" s="205" t="s">
        <v>139</v>
      </c>
      <c r="L225" s="39"/>
      <c r="M225" s="210" t="s">
        <v>1</v>
      </c>
      <c r="N225" s="211" t="s">
        <v>42</v>
      </c>
      <c r="O225" s="71"/>
      <c r="P225" s="212">
        <f>O225*H225</f>
        <v>0</v>
      </c>
      <c r="Q225" s="212">
        <v>0</v>
      </c>
      <c r="R225" s="212">
        <f>Q225*H225</f>
        <v>0</v>
      </c>
      <c r="S225" s="212">
        <v>0</v>
      </c>
      <c r="T225" s="213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14" t="s">
        <v>141</v>
      </c>
      <c r="AT225" s="214" t="s">
        <v>126</v>
      </c>
      <c r="AU225" s="214" t="s">
        <v>87</v>
      </c>
      <c r="AY225" s="17" t="s">
        <v>123</v>
      </c>
      <c r="BE225" s="215">
        <f>IF(N225="základní",J225,0)</f>
        <v>0</v>
      </c>
      <c r="BF225" s="215">
        <f>IF(N225="snížená",J225,0)</f>
        <v>0</v>
      </c>
      <c r="BG225" s="215">
        <f>IF(N225="zákl. přenesená",J225,0)</f>
        <v>0</v>
      </c>
      <c r="BH225" s="215">
        <f>IF(N225="sníž. přenesená",J225,0)</f>
        <v>0</v>
      </c>
      <c r="BI225" s="215">
        <f>IF(N225="nulová",J225,0)</f>
        <v>0</v>
      </c>
      <c r="BJ225" s="17" t="s">
        <v>85</v>
      </c>
      <c r="BK225" s="215">
        <f>ROUND(I225*H225,2)</f>
        <v>0</v>
      </c>
      <c r="BL225" s="17" t="s">
        <v>141</v>
      </c>
      <c r="BM225" s="214" t="s">
        <v>321</v>
      </c>
    </row>
    <row r="226" spans="2:51" s="13" customFormat="1" ht="11.25">
      <c r="B226" s="216"/>
      <c r="C226" s="217"/>
      <c r="D226" s="218" t="s">
        <v>166</v>
      </c>
      <c r="E226" s="219" t="s">
        <v>1</v>
      </c>
      <c r="F226" s="220" t="s">
        <v>322</v>
      </c>
      <c r="G226" s="217"/>
      <c r="H226" s="221">
        <v>1240.4</v>
      </c>
      <c r="I226" s="222"/>
      <c r="J226" s="217"/>
      <c r="K226" s="217"/>
      <c r="L226" s="223"/>
      <c r="M226" s="228"/>
      <c r="N226" s="229"/>
      <c r="O226" s="229"/>
      <c r="P226" s="229"/>
      <c r="Q226" s="229"/>
      <c r="R226" s="229"/>
      <c r="S226" s="229"/>
      <c r="T226" s="230"/>
      <c r="AT226" s="227" t="s">
        <v>166</v>
      </c>
      <c r="AU226" s="227" t="s">
        <v>87</v>
      </c>
      <c r="AV226" s="13" t="s">
        <v>87</v>
      </c>
      <c r="AW226" s="13" t="s">
        <v>33</v>
      </c>
      <c r="AX226" s="13" t="s">
        <v>85</v>
      </c>
      <c r="AY226" s="227" t="s">
        <v>123</v>
      </c>
    </row>
    <row r="227" spans="1:65" s="2" customFormat="1" ht="16.5" customHeight="1">
      <c r="A227" s="34"/>
      <c r="B227" s="35"/>
      <c r="C227" s="203" t="s">
        <v>323</v>
      </c>
      <c r="D227" s="203" t="s">
        <v>126</v>
      </c>
      <c r="E227" s="204" t="s">
        <v>324</v>
      </c>
      <c r="F227" s="205" t="s">
        <v>325</v>
      </c>
      <c r="G227" s="206" t="s">
        <v>182</v>
      </c>
      <c r="H227" s="207">
        <v>1137</v>
      </c>
      <c r="I227" s="208"/>
      <c r="J227" s="209">
        <f>ROUND(I227*H227,2)</f>
        <v>0</v>
      </c>
      <c r="K227" s="205" t="s">
        <v>139</v>
      </c>
      <c r="L227" s="39"/>
      <c r="M227" s="210" t="s">
        <v>1</v>
      </c>
      <c r="N227" s="211" t="s">
        <v>42</v>
      </c>
      <c r="O227" s="71"/>
      <c r="P227" s="212">
        <f>O227*H227</f>
        <v>0</v>
      </c>
      <c r="Q227" s="212">
        <v>0</v>
      </c>
      <c r="R227" s="212">
        <f>Q227*H227</f>
        <v>0</v>
      </c>
      <c r="S227" s="212">
        <v>0</v>
      </c>
      <c r="T227" s="213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14" t="s">
        <v>141</v>
      </c>
      <c r="AT227" s="214" t="s">
        <v>126</v>
      </c>
      <c r="AU227" s="214" t="s">
        <v>87</v>
      </c>
      <c r="AY227" s="17" t="s">
        <v>123</v>
      </c>
      <c r="BE227" s="215">
        <f>IF(N227="základní",J227,0)</f>
        <v>0</v>
      </c>
      <c r="BF227" s="215">
        <f>IF(N227="snížená",J227,0)</f>
        <v>0</v>
      </c>
      <c r="BG227" s="215">
        <f>IF(N227="zákl. přenesená",J227,0)</f>
        <v>0</v>
      </c>
      <c r="BH227" s="215">
        <f>IF(N227="sníž. přenesená",J227,0)</f>
        <v>0</v>
      </c>
      <c r="BI227" s="215">
        <f>IF(N227="nulová",J227,0)</f>
        <v>0</v>
      </c>
      <c r="BJ227" s="17" t="s">
        <v>85</v>
      </c>
      <c r="BK227" s="215">
        <f>ROUND(I227*H227,2)</f>
        <v>0</v>
      </c>
      <c r="BL227" s="17" t="s">
        <v>141</v>
      </c>
      <c r="BM227" s="214" t="s">
        <v>326</v>
      </c>
    </row>
    <row r="228" spans="2:51" s="13" customFormat="1" ht="11.25">
      <c r="B228" s="216"/>
      <c r="C228" s="217"/>
      <c r="D228" s="218" t="s">
        <v>166</v>
      </c>
      <c r="E228" s="219" t="s">
        <v>1</v>
      </c>
      <c r="F228" s="220" t="s">
        <v>327</v>
      </c>
      <c r="G228" s="217"/>
      <c r="H228" s="221">
        <v>1137</v>
      </c>
      <c r="I228" s="222"/>
      <c r="J228" s="217"/>
      <c r="K228" s="217"/>
      <c r="L228" s="223"/>
      <c r="M228" s="228"/>
      <c r="N228" s="229"/>
      <c r="O228" s="229"/>
      <c r="P228" s="229"/>
      <c r="Q228" s="229"/>
      <c r="R228" s="229"/>
      <c r="S228" s="229"/>
      <c r="T228" s="230"/>
      <c r="AT228" s="227" t="s">
        <v>166</v>
      </c>
      <c r="AU228" s="227" t="s">
        <v>87</v>
      </c>
      <c r="AV228" s="13" t="s">
        <v>87</v>
      </c>
      <c r="AW228" s="13" t="s">
        <v>33</v>
      </c>
      <c r="AX228" s="13" t="s">
        <v>85</v>
      </c>
      <c r="AY228" s="227" t="s">
        <v>123</v>
      </c>
    </row>
    <row r="229" spans="1:65" s="2" customFormat="1" ht="21.75" customHeight="1">
      <c r="A229" s="34"/>
      <c r="B229" s="35"/>
      <c r="C229" s="203" t="s">
        <v>328</v>
      </c>
      <c r="D229" s="203" t="s">
        <v>126</v>
      </c>
      <c r="E229" s="204" t="s">
        <v>329</v>
      </c>
      <c r="F229" s="205" t="s">
        <v>330</v>
      </c>
      <c r="G229" s="206" t="s">
        <v>182</v>
      </c>
      <c r="H229" s="207">
        <v>249.85</v>
      </c>
      <c r="I229" s="208"/>
      <c r="J229" s="209">
        <f>ROUND(I229*H229,2)</f>
        <v>0</v>
      </c>
      <c r="K229" s="205" t="s">
        <v>139</v>
      </c>
      <c r="L229" s="39"/>
      <c r="M229" s="210" t="s">
        <v>1</v>
      </c>
      <c r="N229" s="211" t="s">
        <v>42</v>
      </c>
      <c r="O229" s="71"/>
      <c r="P229" s="212">
        <f>O229*H229</f>
        <v>0</v>
      </c>
      <c r="Q229" s="212">
        <v>0</v>
      </c>
      <c r="R229" s="212">
        <f>Q229*H229</f>
        <v>0</v>
      </c>
      <c r="S229" s="212">
        <v>0</v>
      </c>
      <c r="T229" s="213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14" t="s">
        <v>141</v>
      </c>
      <c r="AT229" s="214" t="s">
        <v>126</v>
      </c>
      <c r="AU229" s="214" t="s">
        <v>87</v>
      </c>
      <c r="AY229" s="17" t="s">
        <v>123</v>
      </c>
      <c r="BE229" s="215">
        <f>IF(N229="základní",J229,0)</f>
        <v>0</v>
      </c>
      <c r="BF229" s="215">
        <f>IF(N229="snížená",J229,0)</f>
        <v>0</v>
      </c>
      <c r="BG229" s="215">
        <f>IF(N229="zákl. přenesená",J229,0)</f>
        <v>0</v>
      </c>
      <c r="BH229" s="215">
        <f>IF(N229="sníž. přenesená",J229,0)</f>
        <v>0</v>
      </c>
      <c r="BI229" s="215">
        <f>IF(N229="nulová",J229,0)</f>
        <v>0</v>
      </c>
      <c r="BJ229" s="17" t="s">
        <v>85</v>
      </c>
      <c r="BK229" s="215">
        <f>ROUND(I229*H229,2)</f>
        <v>0</v>
      </c>
      <c r="BL229" s="17" t="s">
        <v>141</v>
      </c>
      <c r="BM229" s="214" t="s">
        <v>331</v>
      </c>
    </row>
    <row r="230" spans="2:51" s="13" customFormat="1" ht="11.25">
      <c r="B230" s="216"/>
      <c r="C230" s="217"/>
      <c r="D230" s="218" t="s">
        <v>166</v>
      </c>
      <c r="E230" s="219" t="s">
        <v>1</v>
      </c>
      <c r="F230" s="220" t="s">
        <v>332</v>
      </c>
      <c r="G230" s="217"/>
      <c r="H230" s="221">
        <v>126.36</v>
      </c>
      <c r="I230" s="222"/>
      <c r="J230" s="217"/>
      <c r="K230" s="217"/>
      <c r="L230" s="223"/>
      <c r="M230" s="228"/>
      <c r="N230" s="229"/>
      <c r="O230" s="229"/>
      <c r="P230" s="229"/>
      <c r="Q230" s="229"/>
      <c r="R230" s="229"/>
      <c r="S230" s="229"/>
      <c r="T230" s="230"/>
      <c r="AT230" s="227" t="s">
        <v>166</v>
      </c>
      <c r="AU230" s="227" t="s">
        <v>87</v>
      </c>
      <c r="AV230" s="13" t="s">
        <v>87</v>
      </c>
      <c r="AW230" s="13" t="s">
        <v>33</v>
      </c>
      <c r="AX230" s="13" t="s">
        <v>77</v>
      </c>
      <c r="AY230" s="227" t="s">
        <v>123</v>
      </c>
    </row>
    <row r="231" spans="2:51" s="13" customFormat="1" ht="11.25">
      <c r="B231" s="216"/>
      <c r="C231" s="217"/>
      <c r="D231" s="218" t="s">
        <v>166</v>
      </c>
      <c r="E231" s="219" t="s">
        <v>1</v>
      </c>
      <c r="F231" s="220" t="s">
        <v>333</v>
      </c>
      <c r="G231" s="217"/>
      <c r="H231" s="221">
        <v>123.49</v>
      </c>
      <c r="I231" s="222"/>
      <c r="J231" s="217"/>
      <c r="K231" s="217"/>
      <c r="L231" s="223"/>
      <c r="M231" s="228"/>
      <c r="N231" s="229"/>
      <c r="O231" s="229"/>
      <c r="P231" s="229"/>
      <c r="Q231" s="229"/>
      <c r="R231" s="229"/>
      <c r="S231" s="229"/>
      <c r="T231" s="230"/>
      <c r="AT231" s="227" t="s">
        <v>166</v>
      </c>
      <c r="AU231" s="227" t="s">
        <v>87</v>
      </c>
      <c r="AV231" s="13" t="s">
        <v>87</v>
      </c>
      <c r="AW231" s="13" t="s">
        <v>33</v>
      </c>
      <c r="AX231" s="13" t="s">
        <v>77</v>
      </c>
      <c r="AY231" s="227" t="s">
        <v>123</v>
      </c>
    </row>
    <row r="232" spans="2:51" s="14" customFormat="1" ht="11.25">
      <c r="B232" s="231"/>
      <c r="C232" s="232"/>
      <c r="D232" s="218" t="s">
        <v>166</v>
      </c>
      <c r="E232" s="233" t="s">
        <v>1</v>
      </c>
      <c r="F232" s="234" t="s">
        <v>198</v>
      </c>
      <c r="G232" s="232"/>
      <c r="H232" s="235">
        <v>249.85</v>
      </c>
      <c r="I232" s="236"/>
      <c r="J232" s="232"/>
      <c r="K232" s="232"/>
      <c r="L232" s="237"/>
      <c r="M232" s="238"/>
      <c r="N232" s="239"/>
      <c r="O232" s="239"/>
      <c r="P232" s="239"/>
      <c r="Q232" s="239"/>
      <c r="R232" s="239"/>
      <c r="S232" s="239"/>
      <c r="T232" s="240"/>
      <c r="AT232" s="241" t="s">
        <v>166</v>
      </c>
      <c r="AU232" s="241" t="s">
        <v>87</v>
      </c>
      <c r="AV232" s="14" t="s">
        <v>141</v>
      </c>
      <c r="AW232" s="14" t="s">
        <v>33</v>
      </c>
      <c r="AX232" s="14" t="s">
        <v>85</v>
      </c>
      <c r="AY232" s="241" t="s">
        <v>123</v>
      </c>
    </row>
    <row r="233" spans="1:65" s="2" customFormat="1" ht="16.5" customHeight="1">
      <c r="A233" s="34"/>
      <c r="B233" s="35"/>
      <c r="C233" s="252" t="s">
        <v>334</v>
      </c>
      <c r="D233" s="252" t="s">
        <v>308</v>
      </c>
      <c r="E233" s="253" t="s">
        <v>335</v>
      </c>
      <c r="F233" s="254" t="s">
        <v>336</v>
      </c>
      <c r="G233" s="255" t="s">
        <v>291</v>
      </c>
      <c r="H233" s="256">
        <v>34.117</v>
      </c>
      <c r="I233" s="257"/>
      <c r="J233" s="258">
        <f>ROUND(I233*H233,2)</f>
        <v>0</v>
      </c>
      <c r="K233" s="254" t="s">
        <v>139</v>
      </c>
      <c r="L233" s="259"/>
      <c r="M233" s="260" t="s">
        <v>1</v>
      </c>
      <c r="N233" s="261" t="s">
        <v>42</v>
      </c>
      <c r="O233" s="71"/>
      <c r="P233" s="212">
        <f>O233*H233</f>
        <v>0</v>
      </c>
      <c r="Q233" s="212">
        <v>1</v>
      </c>
      <c r="R233" s="212">
        <f>Q233*H233</f>
        <v>34.117</v>
      </c>
      <c r="S233" s="212">
        <v>0</v>
      </c>
      <c r="T233" s="213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14" t="s">
        <v>158</v>
      </c>
      <c r="AT233" s="214" t="s">
        <v>308</v>
      </c>
      <c r="AU233" s="214" t="s">
        <v>87</v>
      </c>
      <c r="AY233" s="17" t="s">
        <v>123</v>
      </c>
      <c r="BE233" s="215">
        <f>IF(N233="základní",J233,0)</f>
        <v>0</v>
      </c>
      <c r="BF233" s="215">
        <f>IF(N233="snížená",J233,0)</f>
        <v>0</v>
      </c>
      <c r="BG233" s="215">
        <f>IF(N233="zákl. přenesená",J233,0)</f>
        <v>0</v>
      </c>
      <c r="BH233" s="215">
        <f>IF(N233="sníž. přenesená",J233,0)</f>
        <v>0</v>
      </c>
      <c r="BI233" s="215">
        <f>IF(N233="nulová",J233,0)</f>
        <v>0</v>
      </c>
      <c r="BJ233" s="17" t="s">
        <v>85</v>
      </c>
      <c r="BK233" s="215">
        <f>ROUND(I233*H233,2)</f>
        <v>0</v>
      </c>
      <c r="BL233" s="17" t="s">
        <v>141</v>
      </c>
      <c r="BM233" s="214" t="s">
        <v>337</v>
      </c>
    </row>
    <row r="234" spans="2:51" s="13" customFormat="1" ht="11.25">
      <c r="B234" s="216"/>
      <c r="C234" s="217"/>
      <c r="D234" s="218" t="s">
        <v>166</v>
      </c>
      <c r="E234" s="219" t="s">
        <v>1</v>
      </c>
      <c r="F234" s="220" t="s">
        <v>338</v>
      </c>
      <c r="G234" s="217"/>
      <c r="H234" s="221">
        <v>34.117</v>
      </c>
      <c r="I234" s="222"/>
      <c r="J234" s="217"/>
      <c r="K234" s="217"/>
      <c r="L234" s="223"/>
      <c r="M234" s="228"/>
      <c r="N234" s="229"/>
      <c r="O234" s="229"/>
      <c r="P234" s="229"/>
      <c r="Q234" s="229"/>
      <c r="R234" s="229"/>
      <c r="S234" s="229"/>
      <c r="T234" s="230"/>
      <c r="AT234" s="227" t="s">
        <v>166</v>
      </c>
      <c r="AU234" s="227" t="s">
        <v>87</v>
      </c>
      <c r="AV234" s="13" t="s">
        <v>87</v>
      </c>
      <c r="AW234" s="13" t="s">
        <v>33</v>
      </c>
      <c r="AX234" s="13" t="s">
        <v>85</v>
      </c>
      <c r="AY234" s="227" t="s">
        <v>123</v>
      </c>
    </row>
    <row r="235" spans="1:65" s="2" customFormat="1" ht="16.5" customHeight="1">
      <c r="A235" s="34"/>
      <c r="B235" s="35"/>
      <c r="C235" s="252" t="s">
        <v>339</v>
      </c>
      <c r="D235" s="252" t="s">
        <v>308</v>
      </c>
      <c r="E235" s="253" t="s">
        <v>340</v>
      </c>
      <c r="F235" s="254" t="s">
        <v>341</v>
      </c>
      <c r="G235" s="255" t="s">
        <v>291</v>
      </c>
      <c r="H235" s="256">
        <v>11.114</v>
      </c>
      <c r="I235" s="257"/>
      <c r="J235" s="258">
        <f>ROUND(I235*H235,2)</f>
        <v>0</v>
      </c>
      <c r="K235" s="254" t="s">
        <v>1</v>
      </c>
      <c r="L235" s="259"/>
      <c r="M235" s="260" t="s">
        <v>1</v>
      </c>
      <c r="N235" s="261" t="s">
        <v>42</v>
      </c>
      <c r="O235" s="71"/>
      <c r="P235" s="212">
        <f>O235*H235</f>
        <v>0</v>
      </c>
      <c r="Q235" s="212">
        <v>1</v>
      </c>
      <c r="R235" s="212">
        <f>Q235*H235</f>
        <v>11.114</v>
      </c>
      <c r="S235" s="212">
        <v>0</v>
      </c>
      <c r="T235" s="213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14" t="s">
        <v>158</v>
      </c>
      <c r="AT235" s="214" t="s">
        <v>308</v>
      </c>
      <c r="AU235" s="214" t="s">
        <v>87</v>
      </c>
      <c r="AY235" s="17" t="s">
        <v>123</v>
      </c>
      <c r="BE235" s="215">
        <f>IF(N235="základní",J235,0)</f>
        <v>0</v>
      </c>
      <c r="BF235" s="215">
        <f>IF(N235="snížená",J235,0)</f>
        <v>0</v>
      </c>
      <c r="BG235" s="215">
        <f>IF(N235="zákl. přenesená",J235,0)</f>
        <v>0</v>
      </c>
      <c r="BH235" s="215">
        <f>IF(N235="sníž. přenesená",J235,0)</f>
        <v>0</v>
      </c>
      <c r="BI235" s="215">
        <f>IF(N235="nulová",J235,0)</f>
        <v>0</v>
      </c>
      <c r="BJ235" s="17" t="s">
        <v>85</v>
      </c>
      <c r="BK235" s="215">
        <f>ROUND(I235*H235,2)</f>
        <v>0</v>
      </c>
      <c r="BL235" s="17" t="s">
        <v>141</v>
      </c>
      <c r="BM235" s="214" t="s">
        <v>342</v>
      </c>
    </row>
    <row r="236" spans="2:51" s="13" customFormat="1" ht="11.25">
      <c r="B236" s="216"/>
      <c r="C236" s="217"/>
      <c r="D236" s="218" t="s">
        <v>166</v>
      </c>
      <c r="E236" s="219" t="s">
        <v>1</v>
      </c>
      <c r="F236" s="220" t="s">
        <v>343</v>
      </c>
      <c r="G236" s="217"/>
      <c r="H236" s="221">
        <v>11.114</v>
      </c>
      <c r="I236" s="222"/>
      <c r="J236" s="217"/>
      <c r="K236" s="217"/>
      <c r="L236" s="223"/>
      <c r="M236" s="228"/>
      <c r="N236" s="229"/>
      <c r="O236" s="229"/>
      <c r="P236" s="229"/>
      <c r="Q236" s="229"/>
      <c r="R236" s="229"/>
      <c r="S236" s="229"/>
      <c r="T236" s="230"/>
      <c r="AT236" s="227" t="s">
        <v>166</v>
      </c>
      <c r="AU236" s="227" t="s">
        <v>87</v>
      </c>
      <c r="AV236" s="13" t="s">
        <v>87</v>
      </c>
      <c r="AW236" s="13" t="s">
        <v>33</v>
      </c>
      <c r="AX236" s="13" t="s">
        <v>77</v>
      </c>
      <c r="AY236" s="227" t="s">
        <v>123</v>
      </c>
    </row>
    <row r="237" spans="2:51" s="14" customFormat="1" ht="11.25">
      <c r="B237" s="231"/>
      <c r="C237" s="232"/>
      <c r="D237" s="218" t="s">
        <v>166</v>
      </c>
      <c r="E237" s="233" t="s">
        <v>1</v>
      </c>
      <c r="F237" s="234" t="s">
        <v>198</v>
      </c>
      <c r="G237" s="232"/>
      <c r="H237" s="235">
        <v>11.114</v>
      </c>
      <c r="I237" s="236"/>
      <c r="J237" s="232"/>
      <c r="K237" s="232"/>
      <c r="L237" s="237"/>
      <c r="M237" s="238"/>
      <c r="N237" s="239"/>
      <c r="O237" s="239"/>
      <c r="P237" s="239"/>
      <c r="Q237" s="239"/>
      <c r="R237" s="239"/>
      <c r="S237" s="239"/>
      <c r="T237" s="240"/>
      <c r="AT237" s="241" t="s">
        <v>166</v>
      </c>
      <c r="AU237" s="241" t="s">
        <v>87</v>
      </c>
      <c r="AV237" s="14" t="s">
        <v>141</v>
      </c>
      <c r="AW237" s="14" t="s">
        <v>33</v>
      </c>
      <c r="AX237" s="14" t="s">
        <v>85</v>
      </c>
      <c r="AY237" s="241" t="s">
        <v>123</v>
      </c>
    </row>
    <row r="238" spans="1:65" s="2" customFormat="1" ht="21.75" customHeight="1">
      <c r="A238" s="34"/>
      <c r="B238" s="35"/>
      <c r="C238" s="203" t="s">
        <v>344</v>
      </c>
      <c r="D238" s="203" t="s">
        <v>126</v>
      </c>
      <c r="E238" s="204" t="s">
        <v>345</v>
      </c>
      <c r="F238" s="205" t="s">
        <v>346</v>
      </c>
      <c r="G238" s="206" t="s">
        <v>182</v>
      </c>
      <c r="H238" s="207">
        <v>249.85</v>
      </c>
      <c r="I238" s="208"/>
      <c r="J238" s="209">
        <f>ROUND(I238*H238,2)</f>
        <v>0</v>
      </c>
      <c r="K238" s="205" t="s">
        <v>139</v>
      </c>
      <c r="L238" s="39"/>
      <c r="M238" s="210" t="s">
        <v>1</v>
      </c>
      <c r="N238" s="211" t="s">
        <v>42</v>
      </c>
      <c r="O238" s="71"/>
      <c r="P238" s="212">
        <f>O238*H238</f>
        <v>0</v>
      </c>
      <c r="Q238" s="212">
        <v>0</v>
      </c>
      <c r="R238" s="212">
        <f>Q238*H238</f>
        <v>0</v>
      </c>
      <c r="S238" s="212">
        <v>0</v>
      </c>
      <c r="T238" s="213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14" t="s">
        <v>141</v>
      </c>
      <c r="AT238" s="214" t="s">
        <v>126</v>
      </c>
      <c r="AU238" s="214" t="s">
        <v>87</v>
      </c>
      <c r="AY238" s="17" t="s">
        <v>123</v>
      </c>
      <c r="BE238" s="215">
        <f>IF(N238="základní",J238,0)</f>
        <v>0</v>
      </c>
      <c r="BF238" s="215">
        <f>IF(N238="snížená",J238,0)</f>
        <v>0</v>
      </c>
      <c r="BG238" s="215">
        <f>IF(N238="zákl. přenesená",J238,0)</f>
        <v>0</v>
      </c>
      <c r="BH238" s="215">
        <f>IF(N238="sníž. přenesená",J238,0)</f>
        <v>0</v>
      </c>
      <c r="BI238" s="215">
        <f>IF(N238="nulová",J238,0)</f>
        <v>0</v>
      </c>
      <c r="BJ238" s="17" t="s">
        <v>85</v>
      </c>
      <c r="BK238" s="215">
        <f>ROUND(I238*H238,2)</f>
        <v>0</v>
      </c>
      <c r="BL238" s="17" t="s">
        <v>141</v>
      </c>
      <c r="BM238" s="214" t="s">
        <v>347</v>
      </c>
    </row>
    <row r="239" spans="2:51" s="13" customFormat="1" ht="11.25">
      <c r="B239" s="216"/>
      <c r="C239" s="217"/>
      <c r="D239" s="218" t="s">
        <v>166</v>
      </c>
      <c r="E239" s="219" t="s">
        <v>1</v>
      </c>
      <c r="F239" s="220" t="s">
        <v>332</v>
      </c>
      <c r="G239" s="217"/>
      <c r="H239" s="221">
        <v>126.36</v>
      </c>
      <c r="I239" s="222"/>
      <c r="J239" s="217"/>
      <c r="K239" s="217"/>
      <c r="L239" s="223"/>
      <c r="M239" s="228"/>
      <c r="N239" s="229"/>
      <c r="O239" s="229"/>
      <c r="P239" s="229"/>
      <c r="Q239" s="229"/>
      <c r="R239" s="229"/>
      <c r="S239" s="229"/>
      <c r="T239" s="230"/>
      <c r="AT239" s="227" t="s">
        <v>166</v>
      </c>
      <c r="AU239" s="227" t="s">
        <v>87</v>
      </c>
      <c r="AV239" s="13" t="s">
        <v>87</v>
      </c>
      <c r="AW239" s="13" t="s">
        <v>33</v>
      </c>
      <c r="AX239" s="13" t="s">
        <v>77</v>
      </c>
      <c r="AY239" s="227" t="s">
        <v>123</v>
      </c>
    </row>
    <row r="240" spans="2:51" s="13" customFormat="1" ht="11.25">
      <c r="B240" s="216"/>
      <c r="C240" s="217"/>
      <c r="D240" s="218" t="s">
        <v>166</v>
      </c>
      <c r="E240" s="219" t="s">
        <v>1</v>
      </c>
      <c r="F240" s="220" t="s">
        <v>348</v>
      </c>
      <c r="G240" s="217"/>
      <c r="H240" s="221">
        <v>123.49</v>
      </c>
      <c r="I240" s="222"/>
      <c r="J240" s="217"/>
      <c r="K240" s="217"/>
      <c r="L240" s="223"/>
      <c r="M240" s="228"/>
      <c r="N240" s="229"/>
      <c r="O240" s="229"/>
      <c r="P240" s="229"/>
      <c r="Q240" s="229"/>
      <c r="R240" s="229"/>
      <c r="S240" s="229"/>
      <c r="T240" s="230"/>
      <c r="AT240" s="227" t="s">
        <v>166</v>
      </c>
      <c r="AU240" s="227" t="s">
        <v>87</v>
      </c>
      <c r="AV240" s="13" t="s">
        <v>87</v>
      </c>
      <c r="AW240" s="13" t="s">
        <v>33</v>
      </c>
      <c r="AX240" s="13" t="s">
        <v>77</v>
      </c>
      <c r="AY240" s="227" t="s">
        <v>123</v>
      </c>
    </row>
    <row r="241" spans="2:51" s="14" customFormat="1" ht="11.25">
      <c r="B241" s="231"/>
      <c r="C241" s="232"/>
      <c r="D241" s="218" t="s">
        <v>166</v>
      </c>
      <c r="E241" s="233" t="s">
        <v>1</v>
      </c>
      <c r="F241" s="234" t="s">
        <v>198</v>
      </c>
      <c r="G241" s="232"/>
      <c r="H241" s="235">
        <v>249.85</v>
      </c>
      <c r="I241" s="236"/>
      <c r="J241" s="232"/>
      <c r="K241" s="232"/>
      <c r="L241" s="237"/>
      <c r="M241" s="238"/>
      <c r="N241" s="239"/>
      <c r="O241" s="239"/>
      <c r="P241" s="239"/>
      <c r="Q241" s="239"/>
      <c r="R241" s="239"/>
      <c r="S241" s="239"/>
      <c r="T241" s="240"/>
      <c r="AT241" s="241" t="s">
        <v>166</v>
      </c>
      <c r="AU241" s="241" t="s">
        <v>87</v>
      </c>
      <c r="AV241" s="14" t="s">
        <v>141</v>
      </c>
      <c r="AW241" s="14" t="s">
        <v>33</v>
      </c>
      <c r="AX241" s="14" t="s">
        <v>85</v>
      </c>
      <c r="AY241" s="241" t="s">
        <v>123</v>
      </c>
    </row>
    <row r="242" spans="1:65" s="2" customFormat="1" ht="16.5" customHeight="1">
      <c r="A242" s="34"/>
      <c r="B242" s="35"/>
      <c r="C242" s="252" t="s">
        <v>349</v>
      </c>
      <c r="D242" s="252" t="s">
        <v>308</v>
      </c>
      <c r="E242" s="253" t="s">
        <v>350</v>
      </c>
      <c r="F242" s="254" t="s">
        <v>351</v>
      </c>
      <c r="G242" s="255" t="s">
        <v>352</v>
      </c>
      <c r="H242" s="256">
        <v>1.895</v>
      </c>
      <c r="I242" s="257"/>
      <c r="J242" s="258">
        <f>ROUND(I242*H242,2)</f>
        <v>0</v>
      </c>
      <c r="K242" s="254" t="s">
        <v>139</v>
      </c>
      <c r="L242" s="259"/>
      <c r="M242" s="260" t="s">
        <v>1</v>
      </c>
      <c r="N242" s="261" t="s">
        <v>42</v>
      </c>
      <c r="O242" s="71"/>
      <c r="P242" s="212">
        <f>O242*H242</f>
        <v>0</v>
      </c>
      <c r="Q242" s="212">
        <v>0.001</v>
      </c>
      <c r="R242" s="212">
        <f>Q242*H242</f>
        <v>0.001895</v>
      </c>
      <c r="S242" s="212">
        <v>0</v>
      </c>
      <c r="T242" s="213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14" t="s">
        <v>158</v>
      </c>
      <c r="AT242" s="214" t="s">
        <v>308</v>
      </c>
      <c r="AU242" s="214" t="s">
        <v>87</v>
      </c>
      <c r="AY242" s="17" t="s">
        <v>123</v>
      </c>
      <c r="BE242" s="215">
        <f>IF(N242="základní",J242,0)</f>
        <v>0</v>
      </c>
      <c r="BF242" s="215">
        <f>IF(N242="snížená",J242,0)</f>
        <v>0</v>
      </c>
      <c r="BG242" s="215">
        <f>IF(N242="zákl. přenesená",J242,0)</f>
        <v>0</v>
      </c>
      <c r="BH242" s="215">
        <f>IF(N242="sníž. přenesená",J242,0)</f>
        <v>0</v>
      </c>
      <c r="BI242" s="215">
        <f>IF(N242="nulová",J242,0)</f>
        <v>0</v>
      </c>
      <c r="BJ242" s="17" t="s">
        <v>85</v>
      </c>
      <c r="BK242" s="215">
        <f>ROUND(I242*H242,2)</f>
        <v>0</v>
      </c>
      <c r="BL242" s="17" t="s">
        <v>141</v>
      </c>
      <c r="BM242" s="214" t="s">
        <v>353</v>
      </c>
    </row>
    <row r="243" spans="2:51" s="13" customFormat="1" ht="11.25">
      <c r="B243" s="216"/>
      <c r="C243" s="217"/>
      <c r="D243" s="218" t="s">
        <v>166</v>
      </c>
      <c r="E243" s="217"/>
      <c r="F243" s="220" t="s">
        <v>354</v>
      </c>
      <c r="G243" s="217"/>
      <c r="H243" s="221">
        <v>1.895</v>
      </c>
      <c r="I243" s="222"/>
      <c r="J243" s="217"/>
      <c r="K243" s="217"/>
      <c r="L243" s="223"/>
      <c r="M243" s="228"/>
      <c r="N243" s="229"/>
      <c r="O243" s="229"/>
      <c r="P243" s="229"/>
      <c r="Q243" s="229"/>
      <c r="R243" s="229"/>
      <c r="S243" s="229"/>
      <c r="T243" s="230"/>
      <c r="AT243" s="227" t="s">
        <v>166</v>
      </c>
      <c r="AU243" s="227" t="s">
        <v>87</v>
      </c>
      <c r="AV243" s="13" t="s">
        <v>87</v>
      </c>
      <c r="AW243" s="13" t="s">
        <v>4</v>
      </c>
      <c r="AX243" s="13" t="s">
        <v>85</v>
      </c>
      <c r="AY243" s="227" t="s">
        <v>123</v>
      </c>
    </row>
    <row r="244" spans="1:65" s="2" customFormat="1" ht="21.75" customHeight="1">
      <c r="A244" s="34"/>
      <c r="B244" s="35"/>
      <c r="C244" s="203" t="s">
        <v>355</v>
      </c>
      <c r="D244" s="203" t="s">
        <v>126</v>
      </c>
      <c r="E244" s="204" t="s">
        <v>356</v>
      </c>
      <c r="F244" s="205" t="s">
        <v>357</v>
      </c>
      <c r="G244" s="206" t="s">
        <v>182</v>
      </c>
      <c r="H244" s="207">
        <v>249.85</v>
      </c>
      <c r="I244" s="208"/>
      <c r="J244" s="209">
        <f>ROUND(I244*H244,2)</f>
        <v>0</v>
      </c>
      <c r="K244" s="205" t="s">
        <v>139</v>
      </c>
      <c r="L244" s="39"/>
      <c r="M244" s="210" t="s">
        <v>1</v>
      </c>
      <c r="N244" s="211" t="s">
        <v>42</v>
      </c>
      <c r="O244" s="71"/>
      <c r="P244" s="212">
        <f>O244*H244</f>
        <v>0</v>
      </c>
      <c r="Q244" s="212">
        <v>0</v>
      </c>
      <c r="R244" s="212">
        <f>Q244*H244</f>
        <v>0</v>
      </c>
      <c r="S244" s="212">
        <v>0</v>
      </c>
      <c r="T244" s="213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14" t="s">
        <v>141</v>
      </c>
      <c r="AT244" s="214" t="s">
        <v>126</v>
      </c>
      <c r="AU244" s="214" t="s">
        <v>87</v>
      </c>
      <c r="AY244" s="17" t="s">
        <v>123</v>
      </c>
      <c r="BE244" s="215">
        <f>IF(N244="základní",J244,0)</f>
        <v>0</v>
      </c>
      <c r="BF244" s="215">
        <f>IF(N244="snížená",J244,0)</f>
        <v>0</v>
      </c>
      <c r="BG244" s="215">
        <f>IF(N244="zákl. přenesená",J244,0)</f>
        <v>0</v>
      </c>
      <c r="BH244" s="215">
        <f>IF(N244="sníž. přenesená",J244,0)</f>
        <v>0</v>
      </c>
      <c r="BI244" s="215">
        <f>IF(N244="nulová",J244,0)</f>
        <v>0</v>
      </c>
      <c r="BJ244" s="17" t="s">
        <v>85</v>
      </c>
      <c r="BK244" s="215">
        <f>ROUND(I244*H244,2)</f>
        <v>0</v>
      </c>
      <c r="BL244" s="17" t="s">
        <v>141</v>
      </c>
      <c r="BM244" s="214" t="s">
        <v>358</v>
      </c>
    </row>
    <row r="245" spans="2:51" s="13" customFormat="1" ht="11.25">
      <c r="B245" s="216"/>
      <c r="C245" s="217"/>
      <c r="D245" s="218" t="s">
        <v>166</v>
      </c>
      <c r="E245" s="219" t="s">
        <v>1</v>
      </c>
      <c r="F245" s="220" t="s">
        <v>359</v>
      </c>
      <c r="G245" s="217"/>
      <c r="H245" s="221">
        <v>249.85</v>
      </c>
      <c r="I245" s="222"/>
      <c r="J245" s="217"/>
      <c r="K245" s="217"/>
      <c r="L245" s="223"/>
      <c r="M245" s="228"/>
      <c r="N245" s="229"/>
      <c r="O245" s="229"/>
      <c r="P245" s="229"/>
      <c r="Q245" s="229"/>
      <c r="R245" s="229"/>
      <c r="S245" s="229"/>
      <c r="T245" s="230"/>
      <c r="AT245" s="227" t="s">
        <v>166</v>
      </c>
      <c r="AU245" s="227" t="s">
        <v>87</v>
      </c>
      <c r="AV245" s="13" t="s">
        <v>87</v>
      </c>
      <c r="AW245" s="13" t="s">
        <v>33</v>
      </c>
      <c r="AX245" s="13" t="s">
        <v>77</v>
      </c>
      <c r="AY245" s="227" t="s">
        <v>123</v>
      </c>
    </row>
    <row r="246" spans="2:51" s="14" customFormat="1" ht="11.25">
      <c r="B246" s="231"/>
      <c r="C246" s="232"/>
      <c r="D246" s="218" t="s">
        <v>166</v>
      </c>
      <c r="E246" s="233" t="s">
        <v>1</v>
      </c>
      <c r="F246" s="234" t="s">
        <v>198</v>
      </c>
      <c r="G246" s="232"/>
      <c r="H246" s="235">
        <v>249.85</v>
      </c>
      <c r="I246" s="236"/>
      <c r="J246" s="232"/>
      <c r="K246" s="232"/>
      <c r="L246" s="237"/>
      <c r="M246" s="238"/>
      <c r="N246" s="239"/>
      <c r="O246" s="239"/>
      <c r="P246" s="239"/>
      <c r="Q246" s="239"/>
      <c r="R246" s="239"/>
      <c r="S246" s="239"/>
      <c r="T246" s="240"/>
      <c r="AT246" s="241" t="s">
        <v>166</v>
      </c>
      <c r="AU246" s="241" t="s">
        <v>87</v>
      </c>
      <c r="AV246" s="14" t="s">
        <v>141</v>
      </c>
      <c r="AW246" s="14" t="s">
        <v>33</v>
      </c>
      <c r="AX246" s="14" t="s">
        <v>85</v>
      </c>
      <c r="AY246" s="241" t="s">
        <v>123</v>
      </c>
    </row>
    <row r="247" spans="1:65" s="2" customFormat="1" ht="33" customHeight="1">
      <c r="A247" s="34"/>
      <c r="B247" s="35"/>
      <c r="C247" s="203" t="s">
        <v>360</v>
      </c>
      <c r="D247" s="203" t="s">
        <v>126</v>
      </c>
      <c r="E247" s="204" t="s">
        <v>361</v>
      </c>
      <c r="F247" s="205" t="s">
        <v>362</v>
      </c>
      <c r="G247" s="206" t="s">
        <v>363</v>
      </c>
      <c r="H247" s="207">
        <v>38.4</v>
      </c>
      <c r="I247" s="208"/>
      <c r="J247" s="209">
        <f>ROUND(I247*H247,2)</f>
        <v>0</v>
      </c>
      <c r="K247" s="205" t="s">
        <v>1</v>
      </c>
      <c r="L247" s="39"/>
      <c r="M247" s="210" t="s">
        <v>1</v>
      </c>
      <c r="N247" s="211" t="s">
        <v>42</v>
      </c>
      <c r="O247" s="71"/>
      <c r="P247" s="212">
        <f>O247*H247</f>
        <v>0</v>
      </c>
      <c r="Q247" s="212">
        <v>0.0094</v>
      </c>
      <c r="R247" s="212">
        <f>Q247*H247</f>
        <v>0.36096</v>
      </c>
      <c r="S247" s="212">
        <v>0</v>
      </c>
      <c r="T247" s="213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214" t="s">
        <v>141</v>
      </c>
      <c r="AT247" s="214" t="s">
        <v>126</v>
      </c>
      <c r="AU247" s="214" t="s">
        <v>87</v>
      </c>
      <c r="AY247" s="17" t="s">
        <v>123</v>
      </c>
      <c r="BE247" s="215">
        <f>IF(N247="základní",J247,0)</f>
        <v>0</v>
      </c>
      <c r="BF247" s="215">
        <f>IF(N247="snížená",J247,0)</f>
        <v>0</v>
      </c>
      <c r="BG247" s="215">
        <f>IF(N247="zákl. přenesená",J247,0)</f>
        <v>0</v>
      </c>
      <c r="BH247" s="215">
        <f>IF(N247="sníž. přenesená",J247,0)</f>
        <v>0</v>
      </c>
      <c r="BI247" s="215">
        <f>IF(N247="nulová",J247,0)</f>
        <v>0</v>
      </c>
      <c r="BJ247" s="17" t="s">
        <v>85</v>
      </c>
      <c r="BK247" s="215">
        <f>ROUND(I247*H247,2)</f>
        <v>0</v>
      </c>
      <c r="BL247" s="17" t="s">
        <v>141</v>
      </c>
      <c r="BM247" s="214" t="s">
        <v>364</v>
      </c>
    </row>
    <row r="248" spans="2:51" s="13" customFormat="1" ht="11.25">
      <c r="B248" s="216"/>
      <c r="C248" s="217"/>
      <c r="D248" s="218" t="s">
        <v>166</v>
      </c>
      <c r="E248" s="219" t="s">
        <v>365</v>
      </c>
      <c r="F248" s="220" t="s">
        <v>366</v>
      </c>
      <c r="G248" s="217"/>
      <c r="H248" s="221">
        <v>38.4</v>
      </c>
      <c r="I248" s="222"/>
      <c r="J248" s="217"/>
      <c r="K248" s="217"/>
      <c r="L248" s="223"/>
      <c r="M248" s="228"/>
      <c r="N248" s="229"/>
      <c r="O248" s="229"/>
      <c r="P248" s="229"/>
      <c r="Q248" s="229"/>
      <c r="R248" s="229"/>
      <c r="S248" s="229"/>
      <c r="T248" s="230"/>
      <c r="AT248" s="227" t="s">
        <v>166</v>
      </c>
      <c r="AU248" s="227" t="s">
        <v>87</v>
      </c>
      <c r="AV248" s="13" t="s">
        <v>87</v>
      </c>
      <c r="AW248" s="13" t="s">
        <v>33</v>
      </c>
      <c r="AX248" s="13" t="s">
        <v>77</v>
      </c>
      <c r="AY248" s="227" t="s">
        <v>123</v>
      </c>
    </row>
    <row r="249" spans="2:51" s="14" customFormat="1" ht="11.25">
      <c r="B249" s="231"/>
      <c r="C249" s="232"/>
      <c r="D249" s="218" t="s">
        <v>166</v>
      </c>
      <c r="E249" s="233" t="s">
        <v>1</v>
      </c>
      <c r="F249" s="234" t="s">
        <v>198</v>
      </c>
      <c r="G249" s="232"/>
      <c r="H249" s="235">
        <v>38.4</v>
      </c>
      <c r="I249" s="236"/>
      <c r="J249" s="232"/>
      <c r="K249" s="232"/>
      <c r="L249" s="237"/>
      <c r="M249" s="238"/>
      <c r="N249" s="239"/>
      <c r="O249" s="239"/>
      <c r="P249" s="239"/>
      <c r="Q249" s="239"/>
      <c r="R249" s="239"/>
      <c r="S249" s="239"/>
      <c r="T249" s="240"/>
      <c r="AT249" s="241" t="s">
        <v>166</v>
      </c>
      <c r="AU249" s="241" t="s">
        <v>87</v>
      </c>
      <c r="AV249" s="14" t="s">
        <v>141</v>
      </c>
      <c r="AW249" s="14" t="s">
        <v>33</v>
      </c>
      <c r="AX249" s="14" t="s">
        <v>85</v>
      </c>
      <c r="AY249" s="241" t="s">
        <v>123</v>
      </c>
    </row>
    <row r="250" spans="1:65" s="2" customFormat="1" ht="16.5" customHeight="1">
      <c r="A250" s="34"/>
      <c r="B250" s="35"/>
      <c r="C250" s="203" t="s">
        <v>367</v>
      </c>
      <c r="D250" s="203" t="s">
        <v>126</v>
      </c>
      <c r="E250" s="204" t="s">
        <v>368</v>
      </c>
      <c r="F250" s="205" t="s">
        <v>369</v>
      </c>
      <c r="G250" s="206" t="s">
        <v>363</v>
      </c>
      <c r="H250" s="207">
        <v>38.4</v>
      </c>
      <c r="I250" s="208"/>
      <c r="J250" s="209">
        <f>ROUND(I250*H250,2)</f>
        <v>0</v>
      </c>
      <c r="K250" s="205" t="s">
        <v>1</v>
      </c>
      <c r="L250" s="39"/>
      <c r="M250" s="210" t="s">
        <v>1</v>
      </c>
      <c r="N250" s="211" t="s">
        <v>42</v>
      </c>
      <c r="O250" s="71"/>
      <c r="P250" s="212">
        <f>O250*H250</f>
        <v>0</v>
      </c>
      <c r="Q250" s="212">
        <v>0</v>
      </c>
      <c r="R250" s="212">
        <f>Q250*H250</f>
        <v>0</v>
      </c>
      <c r="S250" s="212">
        <v>0</v>
      </c>
      <c r="T250" s="213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14" t="s">
        <v>141</v>
      </c>
      <c r="AT250" s="214" t="s">
        <v>126</v>
      </c>
      <c r="AU250" s="214" t="s">
        <v>87</v>
      </c>
      <c r="AY250" s="17" t="s">
        <v>123</v>
      </c>
      <c r="BE250" s="215">
        <f>IF(N250="základní",J250,0)</f>
        <v>0</v>
      </c>
      <c r="BF250" s="215">
        <f>IF(N250="snížená",J250,0)</f>
        <v>0</v>
      </c>
      <c r="BG250" s="215">
        <f>IF(N250="zákl. přenesená",J250,0)</f>
        <v>0</v>
      </c>
      <c r="BH250" s="215">
        <f>IF(N250="sníž. přenesená",J250,0)</f>
        <v>0</v>
      </c>
      <c r="BI250" s="215">
        <f>IF(N250="nulová",J250,0)</f>
        <v>0</v>
      </c>
      <c r="BJ250" s="17" t="s">
        <v>85</v>
      </c>
      <c r="BK250" s="215">
        <f>ROUND(I250*H250,2)</f>
        <v>0</v>
      </c>
      <c r="BL250" s="17" t="s">
        <v>141</v>
      </c>
      <c r="BM250" s="214" t="s">
        <v>370</v>
      </c>
    </row>
    <row r="251" spans="2:51" s="13" customFormat="1" ht="11.25">
      <c r="B251" s="216"/>
      <c r="C251" s="217"/>
      <c r="D251" s="218" t="s">
        <v>166</v>
      </c>
      <c r="E251" s="219" t="s">
        <v>1</v>
      </c>
      <c r="F251" s="220" t="s">
        <v>371</v>
      </c>
      <c r="G251" s="217"/>
      <c r="H251" s="221">
        <v>38.4</v>
      </c>
      <c r="I251" s="222"/>
      <c r="J251" s="217"/>
      <c r="K251" s="217"/>
      <c r="L251" s="223"/>
      <c r="M251" s="228"/>
      <c r="N251" s="229"/>
      <c r="O251" s="229"/>
      <c r="P251" s="229"/>
      <c r="Q251" s="229"/>
      <c r="R251" s="229"/>
      <c r="S251" s="229"/>
      <c r="T251" s="230"/>
      <c r="AT251" s="227" t="s">
        <v>166</v>
      </c>
      <c r="AU251" s="227" t="s">
        <v>87</v>
      </c>
      <c r="AV251" s="13" t="s">
        <v>87</v>
      </c>
      <c r="AW251" s="13" t="s">
        <v>33</v>
      </c>
      <c r="AX251" s="13" t="s">
        <v>77</v>
      </c>
      <c r="AY251" s="227" t="s">
        <v>123</v>
      </c>
    </row>
    <row r="252" spans="2:51" s="14" customFormat="1" ht="11.25">
      <c r="B252" s="231"/>
      <c r="C252" s="232"/>
      <c r="D252" s="218" t="s">
        <v>166</v>
      </c>
      <c r="E252" s="233" t="s">
        <v>1</v>
      </c>
      <c r="F252" s="234" t="s">
        <v>198</v>
      </c>
      <c r="G252" s="232"/>
      <c r="H252" s="235">
        <v>38.4</v>
      </c>
      <c r="I252" s="236"/>
      <c r="J252" s="232"/>
      <c r="K252" s="232"/>
      <c r="L252" s="237"/>
      <c r="M252" s="238"/>
      <c r="N252" s="239"/>
      <c r="O252" s="239"/>
      <c r="P252" s="239"/>
      <c r="Q252" s="239"/>
      <c r="R252" s="239"/>
      <c r="S252" s="239"/>
      <c r="T252" s="240"/>
      <c r="AT252" s="241" t="s">
        <v>166</v>
      </c>
      <c r="AU252" s="241" t="s">
        <v>87</v>
      </c>
      <c r="AV252" s="14" t="s">
        <v>141</v>
      </c>
      <c r="AW252" s="14" t="s">
        <v>33</v>
      </c>
      <c r="AX252" s="14" t="s">
        <v>85</v>
      </c>
      <c r="AY252" s="241" t="s">
        <v>123</v>
      </c>
    </row>
    <row r="253" spans="1:65" s="2" customFormat="1" ht="16.5" customHeight="1">
      <c r="A253" s="34"/>
      <c r="B253" s="35"/>
      <c r="C253" s="203" t="s">
        <v>372</v>
      </c>
      <c r="D253" s="203" t="s">
        <v>126</v>
      </c>
      <c r="E253" s="204" t="s">
        <v>373</v>
      </c>
      <c r="F253" s="205" t="s">
        <v>374</v>
      </c>
      <c r="G253" s="206" t="s">
        <v>226</v>
      </c>
      <c r="H253" s="207">
        <v>2.499</v>
      </c>
      <c r="I253" s="208"/>
      <c r="J253" s="209">
        <f>ROUND(I253*H253,2)</f>
        <v>0</v>
      </c>
      <c r="K253" s="205" t="s">
        <v>139</v>
      </c>
      <c r="L253" s="39"/>
      <c r="M253" s="210" t="s">
        <v>1</v>
      </c>
      <c r="N253" s="211" t="s">
        <v>42</v>
      </c>
      <c r="O253" s="71"/>
      <c r="P253" s="212">
        <f>O253*H253</f>
        <v>0</v>
      </c>
      <c r="Q253" s="212">
        <v>0</v>
      </c>
      <c r="R253" s="212">
        <f>Q253*H253</f>
        <v>0</v>
      </c>
      <c r="S253" s="212">
        <v>0</v>
      </c>
      <c r="T253" s="213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214" t="s">
        <v>141</v>
      </c>
      <c r="AT253" s="214" t="s">
        <v>126</v>
      </c>
      <c r="AU253" s="214" t="s">
        <v>87</v>
      </c>
      <c r="AY253" s="17" t="s">
        <v>123</v>
      </c>
      <c r="BE253" s="215">
        <f>IF(N253="základní",J253,0)</f>
        <v>0</v>
      </c>
      <c r="BF253" s="215">
        <f>IF(N253="snížená",J253,0)</f>
        <v>0</v>
      </c>
      <c r="BG253" s="215">
        <f>IF(N253="zákl. přenesená",J253,0)</f>
        <v>0</v>
      </c>
      <c r="BH253" s="215">
        <f>IF(N253="sníž. přenesená",J253,0)</f>
        <v>0</v>
      </c>
      <c r="BI253" s="215">
        <f>IF(N253="nulová",J253,0)</f>
        <v>0</v>
      </c>
      <c r="BJ253" s="17" t="s">
        <v>85</v>
      </c>
      <c r="BK253" s="215">
        <f>ROUND(I253*H253,2)</f>
        <v>0</v>
      </c>
      <c r="BL253" s="17" t="s">
        <v>141</v>
      </c>
      <c r="BM253" s="214" t="s">
        <v>375</v>
      </c>
    </row>
    <row r="254" spans="2:51" s="13" customFormat="1" ht="11.25">
      <c r="B254" s="216"/>
      <c r="C254" s="217"/>
      <c r="D254" s="218" t="s">
        <v>166</v>
      </c>
      <c r="E254" s="219" t="s">
        <v>1</v>
      </c>
      <c r="F254" s="220" t="s">
        <v>376</v>
      </c>
      <c r="G254" s="217"/>
      <c r="H254" s="221">
        <v>2.499</v>
      </c>
      <c r="I254" s="222"/>
      <c r="J254" s="217"/>
      <c r="K254" s="217"/>
      <c r="L254" s="223"/>
      <c r="M254" s="228"/>
      <c r="N254" s="229"/>
      <c r="O254" s="229"/>
      <c r="P254" s="229"/>
      <c r="Q254" s="229"/>
      <c r="R254" s="229"/>
      <c r="S254" s="229"/>
      <c r="T254" s="230"/>
      <c r="AT254" s="227" t="s">
        <v>166</v>
      </c>
      <c r="AU254" s="227" t="s">
        <v>87</v>
      </c>
      <c r="AV254" s="13" t="s">
        <v>87</v>
      </c>
      <c r="AW254" s="13" t="s">
        <v>33</v>
      </c>
      <c r="AX254" s="13" t="s">
        <v>77</v>
      </c>
      <c r="AY254" s="227" t="s">
        <v>123</v>
      </c>
    </row>
    <row r="255" spans="2:51" s="14" customFormat="1" ht="11.25">
      <c r="B255" s="231"/>
      <c r="C255" s="232"/>
      <c r="D255" s="218" t="s">
        <v>166</v>
      </c>
      <c r="E255" s="233" t="s">
        <v>1</v>
      </c>
      <c r="F255" s="234" t="s">
        <v>198</v>
      </c>
      <c r="G255" s="232"/>
      <c r="H255" s="235">
        <v>2.499</v>
      </c>
      <c r="I255" s="236"/>
      <c r="J255" s="232"/>
      <c r="K255" s="232"/>
      <c r="L255" s="237"/>
      <c r="M255" s="238"/>
      <c r="N255" s="239"/>
      <c r="O255" s="239"/>
      <c r="P255" s="239"/>
      <c r="Q255" s="239"/>
      <c r="R255" s="239"/>
      <c r="S255" s="239"/>
      <c r="T255" s="240"/>
      <c r="AT255" s="241" t="s">
        <v>166</v>
      </c>
      <c r="AU255" s="241" t="s">
        <v>87</v>
      </c>
      <c r="AV255" s="14" t="s">
        <v>141</v>
      </c>
      <c r="AW255" s="14" t="s">
        <v>33</v>
      </c>
      <c r="AX255" s="14" t="s">
        <v>85</v>
      </c>
      <c r="AY255" s="241" t="s">
        <v>123</v>
      </c>
    </row>
    <row r="256" spans="1:65" s="2" customFormat="1" ht="16.5" customHeight="1">
      <c r="A256" s="34"/>
      <c r="B256" s="35"/>
      <c r="C256" s="203" t="s">
        <v>377</v>
      </c>
      <c r="D256" s="203" t="s">
        <v>126</v>
      </c>
      <c r="E256" s="204" t="s">
        <v>378</v>
      </c>
      <c r="F256" s="205" t="s">
        <v>379</v>
      </c>
      <c r="G256" s="206" t="s">
        <v>182</v>
      </c>
      <c r="H256" s="207">
        <v>126.36</v>
      </c>
      <c r="I256" s="208"/>
      <c r="J256" s="209">
        <f>ROUND(I256*H256,2)</f>
        <v>0</v>
      </c>
      <c r="K256" s="205" t="s">
        <v>1</v>
      </c>
      <c r="L256" s="39"/>
      <c r="M256" s="210" t="s">
        <v>1</v>
      </c>
      <c r="N256" s="211" t="s">
        <v>42</v>
      </c>
      <c r="O256" s="71"/>
      <c r="P256" s="212">
        <f>O256*H256</f>
        <v>0</v>
      </c>
      <c r="Q256" s="212">
        <v>0</v>
      </c>
      <c r="R256" s="212">
        <f>Q256*H256</f>
        <v>0</v>
      </c>
      <c r="S256" s="212">
        <v>0</v>
      </c>
      <c r="T256" s="213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214" t="s">
        <v>141</v>
      </c>
      <c r="AT256" s="214" t="s">
        <v>126</v>
      </c>
      <c r="AU256" s="214" t="s">
        <v>87</v>
      </c>
      <c r="AY256" s="17" t="s">
        <v>123</v>
      </c>
      <c r="BE256" s="215">
        <f>IF(N256="základní",J256,0)</f>
        <v>0</v>
      </c>
      <c r="BF256" s="215">
        <f>IF(N256="snížená",J256,0)</f>
        <v>0</v>
      </c>
      <c r="BG256" s="215">
        <f>IF(N256="zákl. přenesená",J256,0)</f>
        <v>0</v>
      </c>
      <c r="BH256" s="215">
        <f>IF(N256="sníž. přenesená",J256,0)</f>
        <v>0</v>
      </c>
      <c r="BI256" s="215">
        <f>IF(N256="nulová",J256,0)</f>
        <v>0</v>
      </c>
      <c r="BJ256" s="17" t="s">
        <v>85</v>
      </c>
      <c r="BK256" s="215">
        <f>ROUND(I256*H256,2)</f>
        <v>0</v>
      </c>
      <c r="BL256" s="17" t="s">
        <v>141</v>
      </c>
      <c r="BM256" s="214" t="s">
        <v>380</v>
      </c>
    </row>
    <row r="257" spans="2:51" s="13" customFormat="1" ht="11.25">
      <c r="B257" s="216"/>
      <c r="C257" s="217"/>
      <c r="D257" s="218" t="s">
        <v>166</v>
      </c>
      <c r="E257" s="219" t="s">
        <v>1</v>
      </c>
      <c r="F257" s="220" t="s">
        <v>332</v>
      </c>
      <c r="G257" s="217"/>
      <c r="H257" s="221">
        <v>126.36</v>
      </c>
      <c r="I257" s="222"/>
      <c r="J257" s="217"/>
      <c r="K257" s="217"/>
      <c r="L257" s="223"/>
      <c r="M257" s="228"/>
      <c r="N257" s="229"/>
      <c r="O257" s="229"/>
      <c r="P257" s="229"/>
      <c r="Q257" s="229"/>
      <c r="R257" s="229"/>
      <c r="S257" s="229"/>
      <c r="T257" s="230"/>
      <c r="AT257" s="227" t="s">
        <v>166</v>
      </c>
      <c r="AU257" s="227" t="s">
        <v>87</v>
      </c>
      <c r="AV257" s="13" t="s">
        <v>87</v>
      </c>
      <c r="AW257" s="13" t="s">
        <v>33</v>
      </c>
      <c r="AX257" s="13" t="s">
        <v>85</v>
      </c>
      <c r="AY257" s="227" t="s">
        <v>123</v>
      </c>
    </row>
    <row r="258" spans="1:65" s="2" customFormat="1" ht="16.5" customHeight="1">
      <c r="A258" s="34"/>
      <c r="B258" s="35"/>
      <c r="C258" s="203" t="s">
        <v>381</v>
      </c>
      <c r="D258" s="203" t="s">
        <v>126</v>
      </c>
      <c r="E258" s="204" t="s">
        <v>382</v>
      </c>
      <c r="F258" s="205" t="s">
        <v>383</v>
      </c>
      <c r="G258" s="206" t="s">
        <v>226</v>
      </c>
      <c r="H258" s="207">
        <v>2.499</v>
      </c>
      <c r="I258" s="208"/>
      <c r="J258" s="209">
        <f>ROUND(I258*H258,2)</f>
        <v>0</v>
      </c>
      <c r="K258" s="205" t="s">
        <v>139</v>
      </c>
      <c r="L258" s="39"/>
      <c r="M258" s="210" t="s">
        <v>1</v>
      </c>
      <c r="N258" s="211" t="s">
        <v>42</v>
      </c>
      <c r="O258" s="71"/>
      <c r="P258" s="212">
        <f>O258*H258</f>
        <v>0</v>
      </c>
      <c r="Q258" s="212">
        <v>0</v>
      </c>
      <c r="R258" s="212">
        <f>Q258*H258</f>
        <v>0</v>
      </c>
      <c r="S258" s="212">
        <v>0</v>
      </c>
      <c r="T258" s="213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214" t="s">
        <v>141</v>
      </c>
      <c r="AT258" s="214" t="s">
        <v>126</v>
      </c>
      <c r="AU258" s="214" t="s">
        <v>87</v>
      </c>
      <c r="AY258" s="17" t="s">
        <v>123</v>
      </c>
      <c r="BE258" s="215">
        <f>IF(N258="základní",J258,0)</f>
        <v>0</v>
      </c>
      <c r="BF258" s="215">
        <f>IF(N258="snížená",J258,0)</f>
        <v>0</v>
      </c>
      <c r="BG258" s="215">
        <f>IF(N258="zákl. přenesená",J258,0)</f>
        <v>0</v>
      </c>
      <c r="BH258" s="215">
        <f>IF(N258="sníž. přenesená",J258,0)</f>
        <v>0</v>
      </c>
      <c r="BI258" s="215">
        <f>IF(N258="nulová",J258,0)</f>
        <v>0</v>
      </c>
      <c r="BJ258" s="17" t="s">
        <v>85</v>
      </c>
      <c r="BK258" s="215">
        <f>ROUND(I258*H258,2)</f>
        <v>0</v>
      </c>
      <c r="BL258" s="17" t="s">
        <v>141</v>
      </c>
      <c r="BM258" s="214" t="s">
        <v>384</v>
      </c>
    </row>
    <row r="259" spans="2:51" s="13" customFormat="1" ht="11.25">
      <c r="B259" s="216"/>
      <c r="C259" s="217"/>
      <c r="D259" s="218" t="s">
        <v>166</v>
      </c>
      <c r="E259" s="219" t="s">
        <v>1</v>
      </c>
      <c r="F259" s="220" t="s">
        <v>376</v>
      </c>
      <c r="G259" s="217"/>
      <c r="H259" s="221">
        <v>2.499</v>
      </c>
      <c r="I259" s="222"/>
      <c r="J259" s="217"/>
      <c r="K259" s="217"/>
      <c r="L259" s="223"/>
      <c r="M259" s="228"/>
      <c r="N259" s="229"/>
      <c r="O259" s="229"/>
      <c r="P259" s="229"/>
      <c r="Q259" s="229"/>
      <c r="R259" s="229"/>
      <c r="S259" s="229"/>
      <c r="T259" s="230"/>
      <c r="AT259" s="227" t="s">
        <v>166</v>
      </c>
      <c r="AU259" s="227" t="s">
        <v>87</v>
      </c>
      <c r="AV259" s="13" t="s">
        <v>87</v>
      </c>
      <c r="AW259" s="13" t="s">
        <v>33</v>
      </c>
      <c r="AX259" s="13" t="s">
        <v>77</v>
      </c>
      <c r="AY259" s="227" t="s">
        <v>123</v>
      </c>
    </row>
    <row r="260" spans="2:51" s="14" customFormat="1" ht="11.25">
      <c r="B260" s="231"/>
      <c r="C260" s="232"/>
      <c r="D260" s="218" t="s">
        <v>166</v>
      </c>
      <c r="E260" s="233" t="s">
        <v>1</v>
      </c>
      <c r="F260" s="234" t="s">
        <v>198</v>
      </c>
      <c r="G260" s="232"/>
      <c r="H260" s="235">
        <v>2.499</v>
      </c>
      <c r="I260" s="236"/>
      <c r="J260" s="232"/>
      <c r="K260" s="232"/>
      <c r="L260" s="237"/>
      <c r="M260" s="238"/>
      <c r="N260" s="239"/>
      <c r="O260" s="239"/>
      <c r="P260" s="239"/>
      <c r="Q260" s="239"/>
      <c r="R260" s="239"/>
      <c r="S260" s="239"/>
      <c r="T260" s="240"/>
      <c r="AT260" s="241" t="s">
        <v>166</v>
      </c>
      <c r="AU260" s="241" t="s">
        <v>87</v>
      </c>
      <c r="AV260" s="14" t="s">
        <v>141</v>
      </c>
      <c r="AW260" s="14" t="s">
        <v>33</v>
      </c>
      <c r="AX260" s="14" t="s">
        <v>85</v>
      </c>
      <c r="AY260" s="241" t="s">
        <v>123</v>
      </c>
    </row>
    <row r="261" spans="1:65" s="2" customFormat="1" ht="21.75" customHeight="1">
      <c r="A261" s="34"/>
      <c r="B261" s="35"/>
      <c r="C261" s="203" t="s">
        <v>385</v>
      </c>
      <c r="D261" s="203" t="s">
        <v>126</v>
      </c>
      <c r="E261" s="204" t="s">
        <v>386</v>
      </c>
      <c r="F261" s="205" t="s">
        <v>387</v>
      </c>
      <c r="G261" s="206" t="s">
        <v>226</v>
      </c>
      <c r="H261" s="207">
        <v>9.996</v>
      </c>
      <c r="I261" s="208"/>
      <c r="J261" s="209">
        <f>ROUND(I261*H261,2)</f>
        <v>0</v>
      </c>
      <c r="K261" s="205" t="s">
        <v>139</v>
      </c>
      <c r="L261" s="39"/>
      <c r="M261" s="210" t="s">
        <v>1</v>
      </c>
      <c r="N261" s="211" t="s">
        <v>42</v>
      </c>
      <c r="O261" s="71"/>
      <c r="P261" s="212">
        <f>O261*H261</f>
        <v>0</v>
      </c>
      <c r="Q261" s="212">
        <v>0</v>
      </c>
      <c r="R261" s="212">
        <f>Q261*H261</f>
        <v>0</v>
      </c>
      <c r="S261" s="212">
        <v>0</v>
      </c>
      <c r="T261" s="213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14" t="s">
        <v>141</v>
      </c>
      <c r="AT261" s="214" t="s">
        <v>126</v>
      </c>
      <c r="AU261" s="214" t="s">
        <v>87</v>
      </c>
      <c r="AY261" s="17" t="s">
        <v>123</v>
      </c>
      <c r="BE261" s="215">
        <f>IF(N261="základní",J261,0)</f>
        <v>0</v>
      </c>
      <c r="BF261" s="215">
        <f>IF(N261="snížená",J261,0)</f>
        <v>0</v>
      </c>
      <c r="BG261" s="215">
        <f>IF(N261="zákl. přenesená",J261,0)</f>
        <v>0</v>
      </c>
      <c r="BH261" s="215">
        <f>IF(N261="sníž. přenesená",J261,0)</f>
        <v>0</v>
      </c>
      <c r="BI261" s="215">
        <f>IF(N261="nulová",J261,0)</f>
        <v>0</v>
      </c>
      <c r="BJ261" s="17" t="s">
        <v>85</v>
      </c>
      <c r="BK261" s="215">
        <f>ROUND(I261*H261,2)</f>
        <v>0</v>
      </c>
      <c r="BL261" s="17" t="s">
        <v>141</v>
      </c>
      <c r="BM261" s="214" t="s">
        <v>388</v>
      </c>
    </row>
    <row r="262" spans="2:51" s="13" customFormat="1" ht="11.25">
      <c r="B262" s="216"/>
      <c r="C262" s="217"/>
      <c r="D262" s="218" t="s">
        <v>166</v>
      </c>
      <c r="E262" s="219" t="s">
        <v>1</v>
      </c>
      <c r="F262" s="220" t="s">
        <v>389</v>
      </c>
      <c r="G262" s="217"/>
      <c r="H262" s="221">
        <v>9.996</v>
      </c>
      <c r="I262" s="222"/>
      <c r="J262" s="217"/>
      <c r="K262" s="217"/>
      <c r="L262" s="223"/>
      <c r="M262" s="228"/>
      <c r="N262" s="229"/>
      <c r="O262" s="229"/>
      <c r="P262" s="229"/>
      <c r="Q262" s="229"/>
      <c r="R262" s="229"/>
      <c r="S262" s="229"/>
      <c r="T262" s="230"/>
      <c r="AT262" s="227" t="s">
        <v>166</v>
      </c>
      <c r="AU262" s="227" t="s">
        <v>87</v>
      </c>
      <c r="AV262" s="13" t="s">
        <v>87</v>
      </c>
      <c r="AW262" s="13" t="s">
        <v>33</v>
      </c>
      <c r="AX262" s="13" t="s">
        <v>77</v>
      </c>
      <c r="AY262" s="227" t="s">
        <v>123</v>
      </c>
    </row>
    <row r="263" spans="2:51" s="14" customFormat="1" ht="11.25">
      <c r="B263" s="231"/>
      <c r="C263" s="232"/>
      <c r="D263" s="218" t="s">
        <v>166</v>
      </c>
      <c r="E263" s="233" t="s">
        <v>1</v>
      </c>
      <c r="F263" s="234" t="s">
        <v>198</v>
      </c>
      <c r="G263" s="232"/>
      <c r="H263" s="235">
        <v>9.996</v>
      </c>
      <c r="I263" s="236"/>
      <c r="J263" s="232"/>
      <c r="K263" s="232"/>
      <c r="L263" s="237"/>
      <c r="M263" s="238"/>
      <c r="N263" s="239"/>
      <c r="O263" s="239"/>
      <c r="P263" s="239"/>
      <c r="Q263" s="239"/>
      <c r="R263" s="239"/>
      <c r="S263" s="239"/>
      <c r="T263" s="240"/>
      <c r="AT263" s="241" t="s">
        <v>166</v>
      </c>
      <c r="AU263" s="241" t="s">
        <v>87</v>
      </c>
      <c r="AV263" s="14" t="s">
        <v>141</v>
      </c>
      <c r="AW263" s="14" t="s">
        <v>33</v>
      </c>
      <c r="AX263" s="14" t="s">
        <v>85</v>
      </c>
      <c r="AY263" s="241" t="s">
        <v>123</v>
      </c>
    </row>
    <row r="264" spans="2:63" s="12" customFormat="1" ht="22.9" customHeight="1">
      <c r="B264" s="187"/>
      <c r="C264" s="188"/>
      <c r="D264" s="189" t="s">
        <v>76</v>
      </c>
      <c r="E264" s="201" t="s">
        <v>87</v>
      </c>
      <c r="F264" s="201" t="s">
        <v>390</v>
      </c>
      <c r="G264" s="188"/>
      <c r="H264" s="188"/>
      <c r="I264" s="191"/>
      <c r="J264" s="202">
        <f>BK264</f>
        <v>0</v>
      </c>
      <c r="K264" s="188"/>
      <c r="L264" s="193"/>
      <c r="M264" s="194"/>
      <c r="N264" s="195"/>
      <c r="O264" s="195"/>
      <c r="P264" s="196">
        <f>SUM(P265:P276)</f>
        <v>0</v>
      </c>
      <c r="Q264" s="195"/>
      <c r="R264" s="196">
        <f>SUM(R265:R276)</f>
        <v>59.76700075</v>
      </c>
      <c r="S264" s="195"/>
      <c r="T264" s="197">
        <f>SUM(T265:T276)</f>
        <v>0</v>
      </c>
      <c r="AR264" s="198" t="s">
        <v>85</v>
      </c>
      <c r="AT264" s="199" t="s">
        <v>76</v>
      </c>
      <c r="AU264" s="199" t="s">
        <v>85</v>
      </c>
      <c r="AY264" s="198" t="s">
        <v>123</v>
      </c>
      <c r="BK264" s="200">
        <f>SUM(BK265:BK276)</f>
        <v>0</v>
      </c>
    </row>
    <row r="265" spans="1:65" s="2" customFormat="1" ht="16.5" customHeight="1">
      <c r="A265" s="34"/>
      <c r="B265" s="35"/>
      <c r="C265" s="203" t="s">
        <v>391</v>
      </c>
      <c r="D265" s="203" t="s">
        <v>126</v>
      </c>
      <c r="E265" s="204" t="s">
        <v>392</v>
      </c>
      <c r="F265" s="205" t="s">
        <v>393</v>
      </c>
      <c r="G265" s="206" t="s">
        <v>187</v>
      </c>
      <c r="H265" s="207">
        <v>1</v>
      </c>
      <c r="I265" s="208"/>
      <c r="J265" s="209">
        <f>ROUND(I265*H265,2)</f>
        <v>0</v>
      </c>
      <c r="K265" s="205" t="s">
        <v>1</v>
      </c>
      <c r="L265" s="39"/>
      <c r="M265" s="210" t="s">
        <v>1</v>
      </c>
      <c r="N265" s="211" t="s">
        <v>42</v>
      </c>
      <c r="O265" s="71"/>
      <c r="P265" s="212">
        <f>O265*H265</f>
        <v>0</v>
      </c>
      <c r="Q265" s="212">
        <v>1.665</v>
      </c>
      <c r="R265" s="212">
        <f>Q265*H265</f>
        <v>1.665</v>
      </c>
      <c r="S265" s="212">
        <v>0</v>
      </c>
      <c r="T265" s="213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14" t="s">
        <v>141</v>
      </c>
      <c r="AT265" s="214" t="s">
        <v>126</v>
      </c>
      <c r="AU265" s="214" t="s">
        <v>87</v>
      </c>
      <c r="AY265" s="17" t="s">
        <v>123</v>
      </c>
      <c r="BE265" s="215">
        <f>IF(N265="základní",J265,0)</f>
        <v>0</v>
      </c>
      <c r="BF265" s="215">
        <f>IF(N265="snížená",J265,0)</f>
        <v>0</v>
      </c>
      <c r="BG265" s="215">
        <f>IF(N265="zákl. přenesená",J265,0)</f>
        <v>0</v>
      </c>
      <c r="BH265" s="215">
        <f>IF(N265="sníž. přenesená",J265,0)</f>
        <v>0</v>
      </c>
      <c r="BI265" s="215">
        <f>IF(N265="nulová",J265,0)</f>
        <v>0</v>
      </c>
      <c r="BJ265" s="17" t="s">
        <v>85</v>
      </c>
      <c r="BK265" s="215">
        <f>ROUND(I265*H265,2)</f>
        <v>0</v>
      </c>
      <c r="BL265" s="17" t="s">
        <v>141</v>
      </c>
      <c r="BM265" s="214" t="s">
        <v>394</v>
      </c>
    </row>
    <row r="266" spans="1:65" s="2" customFormat="1" ht="21.75" customHeight="1">
      <c r="A266" s="34"/>
      <c r="B266" s="35"/>
      <c r="C266" s="203" t="s">
        <v>395</v>
      </c>
      <c r="D266" s="203" t="s">
        <v>126</v>
      </c>
      <c r="E266" s="204" t="s">
        <v>396</v>
      </c>
      <c r="F266" s="205" t="s">
        <v>397</v>
      </c>
      <c r="G266" s="206" t="s">
        <v>226</v>
      </c>
      <c r="H266" s="207">
        <v>31.06</v>
      </c>
      <c r="I266" s="208"/>
      <c r="J266" s="209">
        <f>ROUND(I266*H266,2)</f>
        <v>0</v>
      </c>
      <c r="K266" s="205" t="s">
        <v>139</v>
      </c>
      <c r="L266" s="39"/>
      <c r="M266" s="210" t="s">
        <v>1</v>
      </c>
      <c r="N266" s="211" t="s">
        <v>42</v>
      </c>
      <c r="O266" s="71"/>
      <c r="P266" s="212">
        <f>O266*H266</f>
        <v>0</v>
      </c>
      <c r="Q266" s="212">
        <v>1.665</v>
      </c>
      <c r="R266" s="212">
        <f>Q266*H266</f>
        <v>51.7149</v>
      </c>
      <c r="S266" s="212">
        <v>0</v>
      </c>
      <c r="T266" s="213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14" t="s">
        <v>141</v>
      </c>
      <c r="AT266" s="214" t="s">
        <v>126</v>
      </c>
      <c r="AU266" s="214" t="s">
        <v>87</v>
      </c>
      <c r="AY266" s="17" t="s">
        <v>123</v>
      </c>
      <c r="BE266" s="215">
        <f>IF(N266="základní",J266,0)</f>
        <v>0</v>
      </c>
      <c r="BF266" s="215">
        <f>IF(N266="snížená",J266,0)</f>
        <v>0</v>
      </c>
      <c r="BG266" s="215">
        <f>IF(N266="zákl. přenesená",J266,0)</f>
        <v>0</v>
      </c>
      <c r="BH266" s="215">
        <f>IF(N266="sníž. přenesená",J266,0)</f>
        <v>0</v>
      </c>
      <c r="BI266" s="215">
        <f>IF(N266="nulová",J266,0)</f>
        <v>0</v>
      </c>
      <c r="BJ266" s="17" t="s">
        <v>85</v>
      </c>
      <c r="BK266" s="215">
        <f>ROUND(I266*H266,2)</f>
        <v>0</v>
      </c>
      <c r="BL266" s="17" t="s">
        <v>141</v>
      </c>
      <c r="BM266" s="214" t="s">
        <v>398</v>
      </c>
    </row>
    <row r="267" spans="2:51" s="13" customFormat="1" ht="11.25">
      <c r="B267" s="216"/>
      <c r="C267" s="217"/>
      <c r="D267" s="218" t="s">
        <v>166</v>
      </c>
      <c r="E267" s="219" t="s">
        <v>1</v>
      </c>
      <c r="F267" s="220" t="s">
        <v>399</v>
      </c>
      <c r="G267" s="217"/>
      <c r="H267" s="221">
        <v>31.06</v>
      </c>
      <c r="I267" s="222"/>
      <c r="J267" s="217"/>
      <c r="K267" s="217"/>
      <c r="L267" s="223"/>
      <c r="M267" s="228"/>
      <c r="N267" s="229"/>
      <c r="O267" s="229"/>
      <c r="P267" s="229"/>
      <c r="Q267" s="229"/>
      <c r="R267" s="229"/>
      <c r="S267" s="229"/>
      <c r="T267" s="230"/>
      <c r="AT267" s="227" t="s">
        <v>166</v>
      </c>
      <c r="AU267" s="227" t="s">
        <v>87</v>
      </c>
      <c r="AV267" s="13" t="s">
        <v>87</v>
      </c>
      <c r="AW267" s="13" t="s">
        <v>33</v>
      </c>
      <c r="AX267" s="13" t="s">
        <v>85</v>
      </c>
      <c r="AY267" s="227" t="s">
        <v>123</v>
      </c>
    </row>
    <row r="268" spans="1:65" s="2" customFormat="1" ht="16.5" customHeight="1">
      <c r="A268" s="34"/>
      <c r="B268" s="35"/>
      <c r="C268" s="203" t="s">
        <v>400</v>
      </c>
      <c r="D268" s="203" t="s">
        <v>126</v>
      </c>
      <c r="E268" s="204" t="s">
        <v>401</v>
      </c>
      <c r="F268" s="205" t="s">
        <v>402</v>
      </c>
      <c r="G268" s="206" t="s">
        <v>226</v>
      </c>
      <c r="H268" s="207">
        <v>3.106</v>
      </c>
      <c r="I268" s="208"/>
      <c r="J268" s="209">
        <f>ROUND(I268*H268,2)</f>
        <v>0</v>
      </c>
      <c r="K268" s="205" t="s">
        <v>139</v>
      </c>
      <c r="L268" s="39"/>
      <c r="M268" s="210" t="s">
        <v>1</v>
      </c>
      <c r="N268" s="211" t="s">
        <v>42</v>
      </c>
      <c r="O268" s="71"/>
      <c r="P268" s="212">
        <f>O268*H268</f>
        <v>0</v>
      </c>
      <c r="Q268" s="212">
        <v>1.9205</v>
      </c>
      <c r="R268" s="212">
        <f>Q268*H268</f>
        <v>5.965073</v>
      </c>
      <c r="S268" s="212">
        <v>0</v>
      </c>
      <c r="T268" s="213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214" t="s">
        <v>141</v>
      </c>
      <c r="AT268" s="214" t="s">
        <v>126</v>
      </c>
      <c r="AU268" s="214" t="s">
        <v>87</v>
      </c>
      <c r="AY268" s="17" t="s">
        <v>123</v>
      </c>
      <c r="BE268" s="215">
        <f>IF(N268="základní",J268,0)</f>
        <v>0</v>
      </c>
      <c r="BF268" s="215">
        <f>IF(N268="snížená",J268,0)</f>
        <v>0</v>
      </c>
      <c r="BG268" s="215">
        <f>IF(N268="zákl. přenesená",J268,0)</f>
        <v>0</v>
      </c>
      <c r="BH268" s="215">
        <f>IF(N268="sníž. přenesená",J268,0)</f>
        <v>0</v>
      </c>
      <c r="BI268" s="215">
        <f>IF(N268="nulová",J268,0)</f>
        <v>0</v>
      </c>
      <c r="BJ268" s="17" t="s">
        <v>85</v>
      </c>
      <c r="BK268" s="215">
        <f>ROUND(I268*H268,2)</f>
        <v>0</v>
      </c>
      <c r="BL268" s="17" t="s">
        <v>141</v>
      </c>
      <c r="BM268" s="214" t="s">
        <v>403</v>
      </c>
    </row>
    <row r="269" spans="2:51" s="13" customFormat="1" ht="11.25">
      <c r="B269" s="216"/>
      <c r="C269" s="217"/>
      <c r="D269" s="218" t="s">
        <v>166</v>
      </c>
      <c r="E269" s="219" t="s">
        <v>1</v>
      </c>
      <c r="F269" s="220" t="s">
        <v>404</v>
      </c>
      <c r="G269" s="217"/>
      <c r="H269" s="221">
        <v>3.106</v>
      </c>
      <c r="I269" s="222"/>
      <c r="J269" s="217"/>
      <c r="K269" s="217"/>
      <c r="L269" s="223"/>
      <c r="M269" s="228"/>
      <c r="N269" s="229"/>
      <c r="O269" s="229"/>
      <c r="P269" s="229"/>
      <c r="Q269" s="229"/>
      <c r="R269" s="229"/>
      <c r="S269" s="229"/>
      <c r="T269" s="230"/>
      <c r="AT269" s="227" t="s">
        <v>166</v>
      </c>
      <c r="AU269" s="227" t="s">
        <v>87</v>
      </c>
      <c r="AV269" s="13" t="s">
        <v>87</v>
      </c>
      <c r="AW269" s="13" t="s">
        <v>33</v>
      </c>
      <c r="AX269" s="13" t="s">
        <v>85</v>
      </c>
      <c r="AY269" s="227" t="s">
        <v>123</v>
      </c>
    </row>
    <row r="270" spans="1:65" s="2" customFormat="1" ht="21.75" customHeight="1">
      <c r="A270" s="34"/>
      <c r="B270" s="35"/>
      <c r="C270" s="203" t="s">
        <v>405</v>
      </c>
      <c r="D270" s="203" t="s">
        <v>126</v>
      </c>
      <c r="E270" s="204" t="s">
        <v>406</v>
      </c>
      <c r="F270" s="205" t="s">
        <v>407</v>
      </c>
      <c r="G270" s="206" t="s">
        <v>215</v>
      </c>
      <c r="H270" s="207">
        <v>155.3</v>
      </c>
      <c r="I270" s="208"/>
      <c r="J270" s="209">
        <f>ROUND(I270*H270,2)</f>
        <v>0</v>
      </c>
      <c r="K270" s="205" t="s">
        <v>139</v>
      </c>
      <c r="L270" s="39"/>
      <c r="M270" s="210" t="s">
        <v>1</v>
      </c>
      <c r="N270" s="211" t="s">
        <v>42</v>
      </c>
      <c r="O270" s="71"/>
      <c r="P270" s="212">
        <f>O270*H270</f>
        <v>0</v>
      </c>
      <c r="Q270" s="212">
        <v>0.00116</v>
      </c>
      <c r="R270" s="212">
        <f>Q270*H270</f>
        <v>0.180148</v>
      </c>
      <c r="S270" s="212">
        <v>0</v>
      </c>
      <c r="T270" s="213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14" t="s">
        <v>141</v>
      </c>
      <c r="AT270" s="214" t="s">
        <v>126</v>
      </c>
      <c r="AU270" s="214" t="s">
        <v>87</v>
      </c>
      <c r="AY270" s="17" t="s">
        <v>123</v>
      </c>
      <c r="BE270" s="215">
        <f>IF(N270="základní",J270,0)</f>
        <v>0</v>
      </c>
      <c r="BF270" s="215">
        <f>IF(N270="snížená",J270,0)</f>
        <v>0</v>
      </c>
      <c r="BG270" s="215">
        <f>IF(N270="zákl. přenesená",J270,0)</f>
        <v>0</v>
      </c>
      <c r="BH270" s="215">
        <f>IF(N270="sníž. přenesená",J270,0)</f>
        <v>0</v>
      </c>
      <c r="BI270" s="215">
        <f>IF(N270="nulová",J270,0)</f>
        <v>0</v>
      </c>
      <c r="BJ270" s="17" t="s">
        <v>85</v>
      </c>
      <c r="BK270" s="215">
        <f>ROUND(I270*H270,2)</f>
        <v>0</v>
      </c>
      <c r="BL270" s="17" t="s">
        <v>141</v>
      </c>
      <c r="BM270" s="214" t="s">
        <v>408</v>
      </c>
    </row>
    <row r="271" spans="2:51" s="13" customFormat="1" ht="11.25">
      <c r="B271" s="216"/>
      <c r="C271" s="217"/>
      <c r="D271" s="218" t="s">
        <v>166</v>
      </c>
      <c r="E271" s="219" t="s">
        <v>1</v>
      </c>
      <c r="F271" s="220" t="s">
        <v>409</v>
      </c>
      <c r="G271" s="217"/>
      <c r="H271" s="221">
        <v>155.3</v>
      </c>
      <c r="I271" s="222"/>
      <c r="J271" s="217"/>
      <c r="K271" s="217"/>
      <c r="L271" s="223"/>
      <c r="M271" s="228"/>
      <c r="N271" s="229"/>
      <c r="O271" s="229"/>
      <c r="P271" s="229"/>
      <c r="Q271" s="229"/>
      <c r="R271" s="229"/>
      <c r="S271" s="229"/>
      <c r="T271" s="230"/>
      <c r="AT271" s="227" t="s">
        <v>166</v>
      </c>
      <c r="AU271" s="227" t="s">
        <v>87</v>
      </c>
      <c r="AV271" s="13" t="s">
        <v>87</v>
      </c>
      <c r="AW271" s="13" t="s">
        <v>33</v>
      </c>
      <c r="AX271" s="13" t="s">
        <v>85</v>
      </c>
      <c r="AY271" s="227" t="s">
        <v>123</v>
      </c>
    </row>
    <row r="272" spans="1:65" s="2" customFormat="1" ht="16.5" customHeight="1">
      <c r="A272" s="34"/>
      <c r="B272" s="35"/>
      <c r="C272" s="203" t="s">
        <v>410</v>
      </c>
      <c r="D272" s="203" t="s">
        <v>126</v>
      </c>
      <c r="E272" s="204" t="s">
        <v>411</v>
      </c>
      <c r="F272" s="205" t="s">
        <v>412</v>
      </c>
      <c r="G272" s="206" t="s">
        <v>226</v>
      </c>
      <c r="H272" s="207">
        <v>1.6</v>
      </c>
      <c r="I272" s="208"/>
      <c r="J272" s="209">
        <f>ROUND(I272*H272,2)</f>
        <v>0</v>
      </c>
      <c r="K272" s="205" t="s">
        <v>130</v>
      </c>
      <c r="L272" s="39"/>
      <c r="M272" s="210" t="s">
        <v>1</v>
      </c>
      <c r="N272" s="211" t="s">
        <v>42</v>
      </c>
      <c r="O272" s="71"/>
      <c r="P272" s="212">
        <f>O272*H272</f>
        <v>0</v>
      </c>
      <c r="Q272" s="212">
        <v>0</v>
      </c>
      <c r="R272" s="212">
        <f>Q272*H272</f>
        <v>0</v>
      </c>
      <c r="S272" s="212">
        <v>0</v>
      </c>
      <c r="T272" s="213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214" t="s">
        <v>141</v>
      </c>
      <c r="AT272" s="214" t="s">
        <v>126</v>
      </c>
      <c r="AU272" s="214" t="s">
        <v>87</v>
      </c>
      <c r="AY272" s="17" t="s">
        <v>123</v>
      </c>
      <c r="BE272" s="215">
        <f>IF(N272="základní",J272,0)</f>
        <v>0</v>
      </c>
      <c r="BF272" s="215">
        <f>IF(N272="snížená",J272,0)</f>
        <v>0</v>
      </c>
      <c r="BG272" s="215">
        <f>IF(N272="zákl. přenesená",J272,0)</f>
        <v>0</v>
      </c>
      <c r="BH272" s="215">
        <f>IF(N272="sníž. přenesená",J272,0)</f>
        <v>0</v>
      </c>
      <c r="BI272" s="215">
        <f>IF(N272="nulová",J272,0)</f>
        <v>0</v>
      </c>
      <c r="BJ272" s="17" t="s">
        <v>85</v>
      </c>
      <c r="BK272" s="215">
        <f>ROUND(I272*H272,2)</f>
        <v>0</v>
      </c>
      <c r="BL272" s="17" t="s">
        <v>141</v>
      </c>
      <c r="BM272" s="214" t="s">
        <v>413</v>
      </c>
    </row>
    <row r="273" spans="2:51" s="13" customFormat="1" ht="11.25">
      <c r="B273" s="216"/>
      <c r="C273" s="217"/>
      <c r="D273" s="218" t="s">
        <v>166</v>
      </c>
      <c r="E273" s="219" t="s">
        <v>1</v>
      </c>
      <c r="F273" s="220" t="s">
        <v>414</v>
      </c>
      <c r="G273" s="217"/>
      <c r="H273" s="221">
        <v>1.6</v>
      </c>
      <c r="I273" s="222"/>
      <c r="J273" s="217"/>
      <c r="K273" s="217"/>
      <c r="L273" s="223"/>
      <c r="M273" s="228"/>
      <c r="N273" s="229"/>
      <c r="O273" s="229"/>
      <c r="P273" s="229"/>
      <c r="Q273" s="229"/>
      <c r="R273" s="229"/>
      <c r="S273" s="229"/>
      <c r="T273" s="230"/>
      <c r="AT273" s="227" t="s">
        <v>166</v>
      </c>
      <c r="AU273" s="227" t="s">
        <v>87</v>
      </c>
      <c r="AV273" s="13" t="s">
        <v>87</v>
      </c>
      <c r="AW273" s="13" t="s">
        <v>33</v>
      </c>
      <c r="AX273" s="13" t="s">
        <v>77</v>
      </c>
      <c r="AY273" s="227" t="s">
        <v>123</v>
      </c>
    </row>
    <row r="274" spans="2:51" s="14" customFormat="1" ht="11.25">
      <c r="B274" s="231"/>
      <c r="C274" s="232"/>
      <c r="D274" s="218" t="s">
        <v>166</v>
      </c>
      <c r="E274" s="233" t="s">
        <v>1</v>
      </c>
      <c r="F274" s="234" t="s">
        <v>198</v>
      </c>
      <c r="G274" s="232"/>
      <c r="H274" s="235">
        <v>1.6</v>
      </c>
      <c r="I274" s="236"/>
      <c r="J274" s="232"/>
      <c r="K274" s="232"/>
      <c r="L274" s="237"/>
      <c r="M274" s="238"/>
      <c r="N274" s="239"/>
      <c r="O274" s="239"/>
      <c r="P274" s="239"/>
      <c r="Q274" s="239"/>
      <c r="R274" s="239"/>
      <c r="S274" s="239"/>
      <c r="T274" s="240"/>
      <c r="AT274" s="241" t="s">
        <v>166</v>
      </c>
      <c r="AU274" s="241" t="s">
        <v>87</v>
      </c>
      <c r="AV274" s="14" t="s">
        <v>141</v>
      </c>
      <c r="AW274" s="14" t="s">
        <v>33</v>
      </c>
      <c r="AX274" s="14" t="s">
        <v>85</v>
      </c>
      <c r="AY274" s="241" t="s">
        <v>123</v>
      </c>
    </row>
    <row r="275" spans="1:65" s="2" customFormat="1" ht="16.5" customHeight="1">
      <c r="A275" s="34"/>
      <c r="B275" s="35"/>
      <c r="C275" s="203" t="s">
        <v>415</v>
      </c>
      <c r="D275" s="203" t="s">
        <v>126</v>
      </c>
      <c r="E275" s="204" t="s">
        <v>416</v>
      </c>
      <c r="F275" s="205" t="s">
        <v>417</v>
      </c>
      <c r="G275" s="206" t="s">
        <v>182</v>
      </c>
      <c r="H275" s="207">
        <v>271.775</v>
      </c>
      <c r="I275" s="208"/>
      <c r="J275" s="209">
        <f>ROUND(I275*H275,2)</f>
        <v>0</v>
      </c>
      <c r="K275" s="205" t="s">
        <v>139</v>
      </c>
      <c r="L275" s="39"/>
      <c r="M275" s="210" t="s">
        <v>1</v>
      </c>
      <c r="N275" s="211" t="s">
        <v>42</v>
      </c>
      <c r="O275" s="71"/>
      <c r="P275" s="212">
        <f>O275*H275</f>
        <v>0</v>
      </c>
      <c r="Q275" s="212">
        <v>0.00089</v>
      </c>
      <c r="R275" s="212">
        <f>Q275*H275</f>
        <v>0.24187974999999998</v>
      </c>
      <c r="S275" s="212">
        <v>0</v>
      </c>
      <c r="T275" s="213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214" t="s">
        <v>141</v>
      </c>
      <c r="AT275" s="214" t="s">
        <v>126</v>
      </c>
      <c r="AU275" s="214" t="s">
        <v>87</v>
      </c>
      <c r="AY275" s="17" t="s">
        <v>123</v>
      </c>
      <c r="BE275" s="215">
        <f>IF(N275="základní",J275,0)</f>
        <v>0</v>
      </c>
      <c r="BF275" s="215">
        <f>IF(N275="snížená",J275,0)</f>
        <v>0</v>
      </c>
      <c r="BG275" s="215">
        <f>IF(N275="zákl. přenesená",J275,0)</f>
        <v>0</v>
      </c>
      <c r="BH275" s="215">
        <f>IF(N275="sníž. přenesená",J275,0)</f>
        <v>0</v>
      </c>
      <c r="BI275" s="215">
        <f>IF(N275="nulová",J275,0)</f>
        <v>0</v>
      </c>
      <c r="BJ275" s="17" t="s">
        <v>85</v>
      </c>
      <c r="BK275" s="215">
        <f>ROUND(I275*H275,2)</f>
        <v>0</v>
      </c>
      <c r="BL275" s="17" t="s">
        <v>141</v>
      </c>
      <c r="BM275" s="214" t="s">
        <v>418</v>
      </c>
    </row>
    <row r="276" spans="2:51" s="13" customFormat="1" ht="11.25">
      <c r="B276" s="216"/>
      <c r="C276" s="217"/>
      <c r="D276" s="218" t="s">
        <v>166</v>
      </c>
      <c r="E276" s="219" t="s">
        <v>1</v>
      </c>
      <c r="F276" s="220" t="s">
        <v>419</v>
      </c>
      <c r="G276" s="217"/>
      <c r="H276" s="221">
        <v>271.775</v>
      </c>
      <c r="I276" s="222"/>
      <c r="J276" s="217"/>
      <c r="K276" s="217"/>
      <c r="L276" s="223"/>
      <c r="M276" s="228"/>
      <c r="N276" s="229"/>
      <c r="O276" s="229"/>
      <c r="P276" s="229"/>
      <c r="Q276" s="229"/>
      <c r="R276" s="229"/>
      <c r="S276" s="229"/>
      <c r="T276" s="230"/>
      <c r="AT276" s="227" t="s">
        <v>166</v>
      </c>
      <c r="AU276" s="227" t="s">
        <v>87</v>
      </c>
      <c r="AV276" s="13" t="s">
        <v>87</v>
      </c>
      <c r="AW276" s="13" t="s">
        <v>33</v>
      </c>
      <c r="AX276" s="13" t="s">
        <v>85</v>
      </c>
      <c r="AY276" s="227" t="s">
        <v>123</v>
      </c>
    </row>
    <row r="277" spans="2:63" s="12" customFormat="1" ht="22.9" customHeight="1">
      <c r="B277" s="187"/>
      <c r="C277" s="188"/>
      <c r="D277" s="189" t="s">
        <v>76</v>
      </c>
      <c r="E277" s="201" t="s">
        <v>122</v>
      </c>
      <c r="F277" s="201" t="s">
        <v>420</v>
      </c>
      <c r="G277" s="188"/>
      <c r="H277" s="188"/>
      <c r="I277" s="191"/>
      <c r="J277" s="202">
        <f>BK277</f>
        <v>0</v>
      </c>
      <c r="K277" s="188"/>
      <c r="L277" s="193"/>
      <c r="M277" s="194"/>
      <c r="N277" s="195"/>
      <c r="O277" s="195"/>
      <c r="P277" s="196">
        <f>SUM(P278:P331)</f>
        <v>0</v>
      </c>
      <c r="Q277" s="195"/>
      <c r="R277" s="196">
        <f>SUM(R278:R331)</f>
        <v>122.40809150000001</v>
      </c>
      <c r="S277" s="195"/>
      <c r="T277" s="197">
        <f>SUM(T278:T331)</f>
        <v>0</v>
      </c>
      <c r="AR277" s="198" t="s">
        <v>85</v>
      </c>
      <c r="AT277" s="199" t="s">
        <v>76</v>
      </c>
      <c r="AU277" s="199" t="s">
        <v>85</v>
      </c>
      <c r="AY277" s="198" t="s">
        <v>123</v>
      </c>
      <c r="BK277" s="200">
        <f>SUM(BK278:BK331)</f>
        <v>0</v>
      </c>
    </row>
    <row r="278" spans="1:65" s="2" customFormat="1" ht="16.5" customHeight="1">
      <c r="A278" s="34"/>
      <c r="B278" s="35"/>
      <c r="C278" s="203" t="s">
        <v>421</v>
      </c>
      <c r="D278" s="203" t="s">
        <v>126</v>
      </c>
      <c r="E278" s="204" t="s">
        <v>422</v>
      </c>
      <c r="F278" s="205" t="s">
        <v>423</v>
      </c>
      <c r="G278" s="206" t="s">
        <v>182</v>
      </c>
      <c r="H278" s="207">
        <v>18</v>
      </c>
      <c r="I278" s="208"/>
      <c r="J278" s="209">
        <f>ROUND(I278*H278,2)</f>
        <v>0</v>
      </c>
      <c r="K278" s="205" t="s">
        <v>139</v>
      </c>
      <c r="L278" s="39"/>
      <c r="M278" s="210" t="s">
        <v>1</v>
      </c>
      <c r="N278" s="211" t="s">
        <v>42</v>
      </c>
      <c r="O278" s="71"/>
      <c r="P278" s="212">
        <f>O278*H278</f>
        <v>0</v>
      </c>
      <c r="Q278" s="212">
        <v>0</v>
      </c>
      <c r="R278" s="212">
        <f>Q278*H278</f>
        <v>0</v>
      </c>
      <c r="S278" s="212">
        <v>0</v>
      </c>
      <c r="T278" s="213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14" t="s">
        <v>141</v>
      </c>
      <c r="AT278" s="214" t="s">
        <v>126</v>
      </c>
      <c r="AU278" s="214" t="s">
        <v>87</v>
      </c>
      <c r="AY278" s="17" t="s">
        <v>123</v>
      </c>
      <c r="BE278" s="215">
        <f>IF(N278="základní",J278,0)</f>
        <v>0</v>
      </c>
      <c r="BF278" s="215">
        <f>IF(N278="snížená",J278,0)</f>
        <v>0</v>
      </c>
      <c r="BG278" s="215">
        <f>IF(N278="zákl. přenesená",J278,0)</f>
        <v>0</v>
      </c>
      <c r="BH278" s="215">
        <f>IF(N278="sníž. přenesená",J278,0)</f>
        <v>0</v>
      </c>
      <c r="BI278" s="215">
        <f>IF(N278="nulová",J278,0)</f>
        <v>0</v>
      </c>
      <c r="BJ278" s="17" t="s">
        <v>85</v>
      </c>
      <c r="BK278" s="215">
        <f>ROUND(I278*H278,2)</f>
        <v>0</v>
      </c>
      <c r="BL278" s="17" t="s">
        <v>141</v>
      </c>
      <c r="BM278" s="214" t="s">
        <v>424</v>
      </c>
    </row>
    <row r="279" spans="2:51" s="13" customFormat="1" ht="11.25">
      <c r="B279" s="216"/>
      <c r="C279" s="217"/>
      <c r="D279" s="218" t="s">
        <v>166</v>
      </c>
      <c r="E279" s="219" t="s">
        <v>1</v>
      </c>
      <c r="F279" s="220" t="s">
        <v>425</v>
      </c>
      <c r="G279" s="217"/>
      <c r="H279" s="221">
        <v>18</v>
      </c>
      <c r="I279" s="222"/>
      <c r="J279" s="217"/>
      <c r="K279" s="217"/>
      <c r="L279" s="223"/>
      <c r="M279" s="228"/>
      <c r="N279" s="229"/>
      <c r="O279" s="229"/>
      <c r="P279" s="229"/>
      <c r="Q279" s="229"/>
      <c r="R279" s="229"/>
      <c r="S279" s="229"/>
      <c r="T279" s="230"/>
      <c r="AT279" s="227" t="s">
        <v>166</v>
      </c>
      <c r="AU279" s="227" t="s">
        <v>87</v>
      </c>
      <c r="AV279" s="13" t="s">
        <v>87</v>
      </c>
      <c r="AW279" s="13" t="s">
        <v>33</v>
      </c>
      <c r="AX279" s="13" t="s">
        <v>85</v>
      </c>
      <c r="AY279" s="227" t="s">
        <v>123</v>
      </c>
    </row>
    <row r="280" spans="1:65" s="2" customFormat="1" ht="16.5" customHeight="1">
      <c r="A280" s="34"/>
      <c r="B280" s="35"/>
      <c r="C280" s="203" t="s">
        <v>426</v>
      </c>
      <c r="D280" s="203" t="s">
        <v>126</v>
      </c>
      <c r="E280" s="204" t="s">
        <v>427</v>
      </c>
      <c r="F280" s="205" t="s">
        <v>428</v>
      </c>
      <c r="G280" s="206" t="s">
        <v>182</v>
      </c>
      <c r="H280" s="207">
        <v>1014.36</v>
      </c>
      <c r="I280" s="208"/>
      <c r="J280" s="209">
        <f>ROUND(I280*H280,2)</f>
        <v>0</v>
      </c>
      <c r="K280" s="205" t="s">
        <v>1</v>
      </c>
      <c r="L280" s="39"/>
      <c r="M280" s="210" t="s">
        <v>1</v>
      </c>
      <c r="N280" s="211" t="s">
        <v>42</v>
      </c>
      <c r="O280" s="71"/>
      <c r="P280" s="212">
        <f>O280*H280</f>
        <v>0</v>
      </c>
      <c r="Q280" s="212">
        <v>0</v>
      </c>
      <c r="R280" s="212">
        <f>Q280*H280</f>
        <v>0</v>
      </c>
      <c r="S280" s="212">
        <v>0</v>
      </c>
      <c r="T280" s="213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14" t="s">
        <v>141</v>
      </c>
      <c r="AT280" s="214" t="s">
        <v>126</v>
      </c>
      <c r="AU280" s="214" t="s">
        <v>87</v>
      </c>
      <c r="AY280" s="17" t="s">
        <v>123</v>
      </c>
      <c r="BE280" s="215">
        <f>IF(N280="základní",J280,0)</f>
        <v>0</v>
      </c>
      <c r="BF280" s="215">
        <f>IF(N280="snížená",J280,0)</f>
        <v>0</v>
      </c>
      <c r="BG280" s="215">
        <f>IF(N280="zákl. přenesená",J280,0)</f>
        <v>0</v>
      </c>
      <c r="BH280" s="215">
        <f>IF(N280="sníž. přenesená",J280,0)</f>
        <v>0</v>
      </c>
      <c r="BI280" s="215">
        <f>IF(N280="nulová",J280,0)</f>
        <v>0</v>
      </c>
      <c r="BJ280" s="17" t="s">
        <v>85</v>
      </c>
      <c r="BK280" s="215">
        <f>ROUND(I280*H280,2)</f>
        <v>0</v>
      </c>
      <c r="BL280" s="17" t="s">
        <v>141</v>
      </c>
      <c r="BM280" s="214" t="s">
        <v>429</v>
      </c>
    </row>
    <row r="281" spans="2:51" s="13" customFormat="1" ht="11.25">
      <c r="B281" s="216"/>
      <c r="C281" s="217"/>
      <c r="D281" s="218" t="s">
        <v>166</v>
      </c>
      <c r="E281" s="219" t="s">
        <v>1</v>
      </c>
      <c r="F281" s="220" t="s">
        <v>430</v>
      </c>
      <c r="G281" s="217"/>
      <c r="H281" s="221">
        <v>270.81</v>
      </c>
      <c r="I281" s="222"/>
      <c r="J281" s="217"/>
      <c r="K281" s="217"/>
      <c r="L281" s="223"/>
      <c r="M281" s="228"/>
      <c r="N281" s="229"/>
      <c r="O281" s="229"/>
      <c r="P281" s="229"/>
      <c r="Q281" s="229"/>
      <c r="R281" s="229"/>
      <c r="S281" s="229"/>
      <c r="T281" s="230"/>
      <c r="AT281" s="227" t="s">
        <v>166</v>
      </c>
      <c r="AU281" s="227" t="s">
        <v>87</v>
      </c>
      <c r="AV281" s="13" t="s">
        <v>87</v>
      </c>
      <c r="AW281" s="13" t="s">
        <v>33</v>
      </c>
      <c r="AX281" s="13" t="s">
        <v>77</v>
      </c>
      <c r="AY281" s="227" t="s">
        <v>123</v>
      </c>
    </row>
    <row r="282" spans="2:51" s="13" customFormat="1" ht="11.25">
      <c r="B282" s="216"/>
      <c r="C282" s="217"/>
      <c r="D282" s="218" t="s">
        <v>166</v>
      </c>
      <c r="E282" s="219" t="s">
        <v>1</v>
      </c>
      <c r="F282" s="220" t="s">
        <v>431</v>
      </c>
      <c r="G282" s="217"/>
      <c r="H282" s="221">
        <v>677.75</v>
      </c>
      <c r="I282" s="222"/>
      <c r="J282" s="217"/>
      <c r="K282" s="217"/>
      <c r="L282" s="223"/>
      <c r="M282" s="228"/>
      <c r="N282" s="229"/>
      <c r="O282" s="229"/>
      <c r="P282" s="229"/>
      <c r="Q282" s="229"/>
      <c r="R282" s="229"/>
      <c r="S282" s="229"/>
      <c r="T282" s="230"/>
      <c r="AT282" s="227" t="s">
        <v>166</v>
      </c>
      <c r="AU282" s="227" t="s">
        <v>87</v>
      </c>
      <c r="AV282" s="13" t="s">
        <v>87</v>
      </c>
      <c r="AW282" s="13" t="s">
        <v>33</v>
      </c>
      <c r="AX282" s="13" t="s">
        <v>77</v>
      </c>
      <c r="AY282" s="227" t="s">
        <v>123</v>
      </c>
    </row>
    <row r="283" spans="2:51" s="13" customFormat="1" ht="11.25">
      <c r="B283" s="216"/>
      <c r="C283" s="217"/>
      <c r="D283" s="218" t="s">
        <v>166</v>
      </c>
      <c r="E283" s="219" t="s">
        <v>1</v>
      </c>
      <c r="F283" s="220" t="s">
        <v>432</v>
      </c>
      <c r="G283" s="217"/>
      <c r="H283" s="221">
        <v>65.8</v>
      </c>
      <c r="I283" s="222"/>
      <c r="J283" s="217"/>
      <c r="K283" s="217"/>
      <c r="L283" s="223"/>
      <c r="M283" s="228"/>
      <c r="N283" s="229"/>
      <c r="O283" s="229"/>
      <c r="P283" s="229"/>
      <c r="Q283" s="229"/>
      <c r="R283" s="229"/>
      <c r="S283" s="229"/>
      <c r="T283" s="230"/>
      <c r="AT283" s="227" t="s">
        <v>166</v>
      </c>
      <c r="AU283" s="227" t="s">
        <v>87</v>
      </c>
      <c r="AV283" s="13" t="s">
        <v>87</v>
      </c>
      <c r="AW283" s="13" t="s">
        <v>33</v>
      </c>
      <c r="AX283" s="13" t="s">
        <v>77</v>
      </c>
      <c r="AY283" s="227" t="s">
        <v>123</v>
      </c>
    </row>
    <row r="284" spans="2:51" s="14" customFormat="1" ht="11.25">
      <c r="B284" s="231"/>
      <c r="C284" s="232"/>
      <c r="D284" s="218" t="s">
        <v>166</v>
      </c>
      <c r="E284" s="233" t="s">
        <v>1</v>
      </c>
      <c r="F284" s="234" t="s">
        <v>198</v>
      </c>
      <c r="G284" s="232"/>
      <c r="H284" s="235">
        <v>1014.36</v>
      </c>
      <c r="I284" s="236"/>
      <c r="J284" s="232"/>
      <c r="K284" s="232"/>
      <c r="L284" s="237"/>
      <c r="M284" s="238"/>
      <c r="N284" s="239"/>
      <c r="O284" s="239"/>
      <c r="P284" s="239"/>
      <c r="Q284" s="239"/>
      <c r="R284" s="239"/>
      <c r="S284" s="239"/>
      <c r="T284" s="240"/>
      <c r="AT284" s="241" t="s">
        <v>166</v>
      </c>
      <c r="AU284" s="241" t="s">
        <v>87</v>
      </c>
      <c r="AV284" s="14" t="s">
        <v>141</v>
      </c>
      <c r="AW284" s="14" t="s">
        <v>33</v>
      </c>
      <c r="AX284" s="14" t="s">
        <v>85</v>
      </c>
      <c r="AY284" s="241" t="s">
        <v>123</v>
      </c>
    </row>
    <row r="285" spans="1:65" s="2" customFormat="1" ht="16.5" customHeight="1">
      <c r="A285" s="34"/>
      <c r="B285" s="35"/>
      <c r="C285" s="203" t="s">
        <v>433</v>
      </c>
      <c r="D285" s="203" t="s">
        <v>126</v>
      </c>
      <c r="E285" s="204" t="s">
        <v>434</v>
      </c>
      <c r="F285" s="205" t="s">
        <v>435</v>
      </c>
      <c r="G285" s="206" t="s">
        <v>182</v>
      </c>
      <c r="H285" s="207">
        <v>1022</v>
      </c>
      <c r="I285" s="208"/>
      <c r="J285" s="209">
        <f>ROUND(I285*H285,2)</f>
        <v>0</v>
      </c>
      <c r="K285" s="205" t="s">
        <v>139</v>
      </c>
      <c r="L285" s="39"/>
      <c r="M285" s="210" t="s">
        <v>1</v>
      </c>
      <c r="N285" s="211" t="s">
        <v>42</v>
      </c>
      <c r="O285" s="71"/>
      <c r="P285" s="212">
        <f>O285*H285</f>
        <v>0</v>
      </c>
      <c r="Q285" s="212">
        <v>0</v>
      </c>
      <c r="R285" s="212">
        <f>Q285*H285</f>
        <v>0</v>
      </c>
      <c r="S285" s="212">
        <v>0</v>
      </c>
      <c r="T285" s="213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214" t="s">
        <v>141</v>
      </c>
      <c r="AT285" s="214" t="s">
        <v>126</v>
      </c>
      <c r="AU285" s="214" t="s">
        <v>87</v>
      </c>
      <c r="AY285" s="17" t="s">
        <v>123</v>
      </c>
      <c r="BE285" s="215">
        <f>IF(N285="základní",J285,0)</f>
        <v>0</v>
      </c>
      <c r="BF285" s="215">
        <f>IF(N285="snížená",J285,0)</f>
        <v>0</v>
      </c>
      <c r="BG285" s="215">
        <f>IF(N285="zákl. přenesená",J285,0)</f>
        <v>0</v>
      </c>
      <c r="BH285" s="215">
        <f>IF(N285="sníž. přenesená",J285,0)</f>
        <v>0</v>
      </c>
      <c r="BI285" s="215">
        <f>IF(N285="nulová",J285,0)</f>
        <v>0</v>
      </c>
      <c r="BJ285" s="17" t="s">
        <v>85</v>
      </c>
      <c r="BK285" s="215">
        <f>ROUND(I285*H285,2)</f>
        <v>0</v>
      </c>
      <c r="BL285" s="17" t="s">
        <v>141</v>
      </c>
      <c r="BM285" s="214" t="s">
        <v>436</v>
      </c>
    </row>
    <row r="286" spans="2:51" s="13" customFormat="1" ht="11.25">
      <c r="B286" s="216"/>
      <c r="C286" s="217"/>
      <c r="D286" s="218" t="s">
        <v>166</v>
      </c>
      <c r="E286" s="219" t="s">
        <v>1</v>
      </c>
      <c r="F286" s="220" t="s">
        <v>437</v>
      </c>
      <c r="G286" s="217"/>
      <c r="H286" s="221">
        <v>65.8</v>
      </c>
      <c r="I286" s="222"/>
      <c r="J286" s="217"/>
      <c r="K286" s="217"/>
      <c r="L286" s="223"/>
      <c r="M286" s="228"/>
      <c r="N286" s="229"/>
      <c r="O286" s="229"/>
      <c r="P286" s="229"/>
      <c r="Q286" s="229"/>
      <c r="R286" s="229"/>
      <c r="S286" s="229"/>
      <c r="T286" s="230"/>
      <c r="AT286" s="227" t="s">
        <v>166</v>
      </c>
      <c r="AU286" s="227" t="s">
        <v>87</v>
      </c>
      <c r="AV286" s="13" t="s">
        <v>87</v>
      </c>
      <c r="AW286" s="13" t="s">
        <v>33</v>
      </c>
      <c r="AX286" s="13" t="s">
        <v>77</v>
      </c>
      <c r="AY286" s="227" t="s">
        <v>123</v>
      </c>
    </row>
    <row r="287" spans="2:51" s="13" customFormat="1" ht="11.25">
      <c r="B287" s="216"/>
      <c r="C287" s="217"/>
      <c r="D287" s="218" t="s">
        <v>166</v>
      </c>
      <c r="E287" s="219" t="s">
        <v>1</v>
      </c>
      <c r="F287" s="220" t="s">
        <v>438</v>
      </c>
      <c r="G287" s="217"/>
      <c r="H287" s="221">
        <v>956.2</v>
      </c>
      <c r="I287" s="222"/>
      <c r="J287" s="217"/>
      <c r="K287" s="217"/>
      <c r="L287" s="223"/>
      <c r="M287" s="228"/>
      <c r="N287" s="229"/>
      <c r="O287" s="229"/>
      <c r="P287" s="229"/>
      <c r="Q287" s="229"/>
      <c r="R287" s="229"/>
      <c r="S287" s="229"/>
      <c r="T287" s="230"/>
      <c r="AT287" s="227" t="s">
        <v>166</v>
      </c>
      <c r="AU287" s="227" t="s">
        <v>87</v>
      </c>
      <c r="AV287" s="13" t="s">
        <v>87</v>
      </c>
      <c r="AW287" s="13" t="s">
        <v>33</v>
      </c>
      <c r="AX287" s="13" t="s">
        <v>77</v>
      </c>
      <c r="AY287" s="227" t="s">
        <v>123</v>
      </c>
    </row>
    <row r="288" spans="2:51" s="14" customFormat="1" ht="11.25">
      <c r="B288" s="231"/>
      <c r="C288" s="232"/>
      <c r="D288" s="218" t="s">
        <v>166</v>
      </c>
      <c r="E288" s="233" t="s">
        <v>1</v>
      </c>
      <c r="F288" s="234" t="s">
        <v>198</v>
      </c>
      <c r="G288" s="232"/>
      <c r="H288" s="235">
        <v>1022</v>
      </c>
      <c r="I288" s="236"/>
      <c r="J288" s="232"/>
      <c r="K288" s="232"/>
      <c r="L288" s="237"/>
      <c r="M288" s="238"/>
      <c r="N288" s="239"/>
      <c r="O288" s="239"/>
      <c r="P288" s="239"/>
      <c r="Q288" s="239"/>
      <c r="R288" s="239"/>
      <c r="S288" s="239"/>
      <c r="T288" s="240"/>
      <c r="AT288" s="241" t="s">
        <v>166</v>
      </c>
      <c r="AU288" s="241" t="s">
        <v>87</v>
      </c>
      <c r="AV288" s="14" t="s">
        <v>141</v>
      </c>
      <c r="AW288" s="14" t="s">
        <v>33</v>
      </c>
      <c r="AX288" s="14" t="s">
        <v>85</v>
      </c>
      <c r="AY288" s="241" t="s">
        <v>123</v>
      </c>
    </row>
    <row r="289" spans="1:65" s="2" customFormat="1" ht="16.5" customHeight="1">
      <c r="A289" s="34"/>
      <c r="B289" s="35"/>
      <c r="C289" s="203" t="s">
        <v>439</v>
      </c>
      <c r="D289" s="203" t="s">
        <v>126</v>
      </c>
      <c r="E289" s="204" t="s">
        <v>440</v>
      </c>
      <c r="F289" s="205" t="s">
        <v>441</v>
      </c>
      <c r="G289" s="206" t="s">
        <v>182</v>
      </c>
      <c r="H289" s="207">
        <v>745.525</v>
      </c>
      <c r="I289" s="208"/>
      <c r="J289" s="209">
        <f>ROUND(I289*H289,2)</f>
        <v>0</v>
      </c>
      <c r="K289" s="205" t="s">
        <v>1</v>
      </c>
      <c r="L289" s="39"/>
      <c r="M289" s="210" t="s">
        <v>1</v>
      </c>
      <c r="N289" s="211" t="s">
        <v>42</v>
      </c>
      <c r="O289" s="71"/>
      <c r="P289" s="212">
        <f>O289*H289</f>
        <v>0</v>
      </c>
      <c r="Q289" s="212">
        <v>0</v>
      </c>
      <c r="R289" s="212">
        <f>Q289*H289</f>
        <v>0</v>
      </c>
      <c r="S289" s="212">
        <v>0</v>
      </c>
      <c r="T289" s="213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214" t="s">
        <v>141</v>
      </c>
      <c r="AT289" s="214" t="s">
        <v>126</v>
      </c>
      <c r="AU289" s="214" t="s">
        <v>87</v>
      </c>
      <c r="AY289" s="17" t="s">
        <v>123</v>
      </c>
      <c r="BE289" s="215">
        <f>IF(N289="základní",J289,0)</f>
        <v>0</v>
      </c>
      <c r="BF289" s="215">
        <f>IF(N289="snížená",J289,0)</f>
        <v>0</v>
      </c>
      <c r="BG289" s="215">
        <f>IF(N289="zákl. přenesená",J289,0)</f>
        <v>0</v>
      </c>
      <c r="BH289" s="215">
        <f>IF(N289="sníž. přenesená",J289,0)</f>
        <v>0</v>
      </c>
      <c r="BI289" s="215">
        <f>IF(N289="nulová",J289,0)</f>
        <v>0</v>
      </c>
      <c r="BJ289" s="17" t="s">
        <v>85</v>
      </c>
      <c r="BK289" s="215">
        <f>ROUND(I289*H289,2)</f>
        <v>0</v>
      </c>
      <c r="BL289" s="17" t="s">
        <v>141</v>
      </c>
      <c r="BM289" s="214" t="s">
        <v>442</v>
      </c>
    </row>
    <row r="290" spans="2:51" s="13" customFormat="1" ht="11.25">
      <c r="B290" s="216"/>
      <c r="C290" s="217"/>
      <c r="D290" s="218" t="s">
        <v>166</v>
      </c>
      <c r="E290" s="219" t="s">
        <v>1</v>
      </c>
      <c r="F290" s="220" t="s">
        <v>443</v>
      </c>
      <c r="G290" s="217"/>
      <c r="H290" s="221">
        <v>745.525</v>
      </c>
      <c r="I290" s="222"/>
      <c r="J290" s="217"/>
      <c r="K290" s="217"/>
      <c r="L290" s="223"/>
      <c r="M290" s="228"/>
      <c r="N290" s="229"/>
      <c r="O290" s="229"/>
      <c r="P290" s="229"/>
      <c r="Q290" s="229"/>
      <c r="R290" s="229"/>
      <c r="S290" s="229"/>
      <c r="T290" s="230"/>
      <c r="AT290" s="227" t="s">
        <v>166</v>
      </c>
      <c r="AU290" s="227" t="s">
        <v>87</v>
      </c>
      <c r="AV290" s="13" t="s">
        <v>87</v>
      </c>
      <c r="AW290" s="13" t="s">
        <v>33</v>
      </c>
      <c r="AX290" s="13" t="s">
        <v>77</v>
      </c>
      <c r="AY290" s="227" t="s">
        <v>123</v>
      </c>
    </row>
    <row r="291" spans="2:51" s="14" customFormat="1" ht="11.25">
      <c r="B291" s="231"/>
      <c r="C291" s="232"/>
      <c r="D291" s="218" t="s">
        <v>166</v>
      </c>
      <c r="E291" s="233" t="s">
        <v>1</v>
      </c>
      <c r="F291" s="234" t="s">
        <v>198</v>
      </c>
      <c r="G291" s="232"/>
      <c r="H291" s="235">
        <v>745.525</v>
      </c>
      <c r="I291" s="236"/>
      <c r="J291" s="232"/>
      <c r="K291" s="232"/>
      <c r="L291" s="237"/>
      <c r="M291" s="238"/>
      <c r="N291" s="239"/>
      <c r="O291" s="239"/>
      <c r="P291" s="239"/>
      <c r="Q291" s="239"/>
      <c r="R291" s="239"/>
      <c r="S291" s="239"/>
      <c r="T291" s="240"/>
      <c r="AT291" s="241" t="s">
        <v>166</v>
      </c>
      <c r="AU291" s="241" t="s">
        <v>87</v>
      </c>
      <c r="AV291" s="14" t="s">
        <v>141</v>
      </c>
      <c r="AW291" s="14" t="s">
        <v>33</v>
      </c>
      <c r="AX291" s="14" t="s">
        <v>85</v>
      </c>
      <c r="AY291" s="241" t="s">
        <v>123</v>
      </c>
    </row>
    <row r="292" spans="1:65" s="2" customFormat="1" ht="16.5" customHeight="1">
      <c r="A292" s="34"/>
      <c r="B292" s="35"/>
      <c r="C292" s="203" t="s">
        <v>444</v>
      </c>
      <c r="D292" s="203" t="s">
        <v>126</v>
      </c>
      <c r="E292" s="204" t="s">
        <v>445</v>
      </c>
      <c r="F292" s="205" t="s">
        <v>446</v>
      </c>
      <c r="G292" s="206" t="s">
        <v>182</v>
      </c>
      <c r="H292" s="207">
        <v>123.49</v>
      </c>
      <c r="I292" s="208"/>
      <c r="J292" s="209">
        <f>ROUND(I292*H292,2)</f>
        <v>0</v>
      </c>
      <c r="K292" s="205" t="s">
        <v>139</v>
      </c>
      <c r="L292" s="39"/>
      <c r="M292" s="210" t="s">
        <v>1</v>
      </c>
      <c r="N292" s="211" t="s">
        <v>42</v>
      </c>
      <c r="O292" s="71"/>
      <c r="P292" s="212">
        <f>O292*H292</f>
        <v>0</v>
      </c>
      <c r="Q292" s="212">
        <v>0</v>
      </c>
      <c r="R292" s="212">
        <f>Q292*H292</f>
        <v>0</v>
      </c>
      <c r="S292" s="212">
        <v>0</v>
      </c>
      <c r="T292" s="213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214" t="s">
        <v>141</v>
      </c>
      <c r="AT292" s="214" t="s">
        <v>126</v>
      </c>
      <c r="AU292" s="214" t="s">
        <v>87</v>
      </c>
      <c r="AY292" s="17" t="s">
        <v>123</v>
      </c>
      <c r="BE292" s="215">
        <f>IF(N292="základní",J292,0)</f>
        <v>0</v>
      </c>
      <c r="BF292" s="215">
        <f>IF(N292="snížená",J292,0)</f>
        <v>0</v>
      </c>
      <c r="BG292" s="215">
        <f>IF(N292="zákl. přenesená",J292,0)</f>
        <v>0</v>
      </c>
      <c r="BH292" s="215">
        <f>IF(N292="sníž. přenesená",J292,0)</f>
        <v>0</v>
      </c>
      <c r="BI292" s="215">
        <f>IF(N292="nulová",J292,0)</f>
        <v>0</v>
      </c>
      <c r="BJ292" s="17" t="s">
        <v>85</v>
      </c>
      <c r="BK292" s="215">
        <f>ROUND(I292*H292,2)</f>
        <v>0</v>
      </c>
      <c r="BL292" s="17" t="s">
        <v>141</v>
      </c>
      <c r="BM292" s="214" t="s">
        <v>447</v>
      </c>
    </row>
    <row r="293" spans="2:51" s="13" customFormat="1" ht="11.25">
      <c r="B293" s="216"/>
      <c r="C293" s="217"/>
      <c r="D293" s="218" t="s">
        <v>166</v>
      </c>
      <c r="E293" s="219" t="s">
        <v>1</v>
      </c>
      <c r="F293" s="220" t="s">
        <v>448</v>
      </c>
      <c r="G293" s="217"/>
      <c r="H293" s="221">
        <v>123.49</v>
      </c>
      <c r="I293" s="222"/>
      <c r="J293" s="217"/>
      <c r="K293" s="217"/>
      <c r="L293" s="223"/>
      <c r="M293" s="228"/>
      <c r="N293" s="229"/>
      <c r="O293" s="229"/>
      <c r="P293" s="229"/>
      <c r="Q293" s="229"/>
      <c r="R293" s="229"/>
      <c r="S293" s="229"/>
      <c r="T293" s="230"/>
      <c r="AT293" s="227" t="s">
        <v>166</v>
      </c>
      <c r="AU293" s="227" t="s">
        <v>87</v>
      </c>
      <c r="AV293" s="13" t="s">
        <v>87</v>
      </c>
      <c r="AW293" s="13" t="s">
        <v>33</v>
      </c>
      <c r="AX293" s="13" t="s">
        <v>85</v>
      </c>
      <c r="AY293" s="227" t="s">
        <v>123</v>
      </c>
    </row>
    <row r="294" spans="1:65" s="2" customFormat="1" ht="16.5" customHeight="1">
      <c r="A294" s="34"/>
      <c r="B294" s="35"/>
      <c r="C294" s="203" t="s">
        <v>449</v>
      </c>
      <c r="D294" s="203" t="s">
        <v>126</v>
      </c>
      <c r="E294" s="204" t="s">
        <v>450</v>
      </c>
      <c r="F294" s="205" t="s">
        <v>451</v>
      </c>
      <c r="G294" s="206" t="s">
        <v>182</v>
      </c>
      <c r="H294" s="207">
        <v>1491.05</v>
      </c>
      <c r="I294" s="208"/>
      <c r="J294" s="209">
        <f>ROUND(I294*H294,2)</f>
        <v>0</v>
      </c>
      <c r="K294" s="205" t="s">
        <v>130</v>
      </c>
      <c r="L294" s="39"/>
      <c r="M294" s="210" t="s">
        <v>1</v>
      </c>
      <c r="N294" s="211" t="s">
        <v>42</v>
      </c>
      <c r="O294" s="71"/>
      <c r="P294" s="212">
        <f>O294*H294</f>
        <v>0</v>
      </c>
      <c r="Q294" s="212">
        <v>0</v>
      </c>
      <c r="R294" s="212">
        <f>Q294*H294</f>
        <v>0</v>
      </c>
      <c r="S294" s="212">
        <v>0</v>
      </c>
      <c r="T294" s="213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214" t="s">
        <v>141</v>
      </c>
      <c r="AT294" s="214" t="s">
        <v>126</v>
      </c>
      <c r="AU294" s="214" t="s">
        <v>87</v>
      </c>
      <c r="AY294" s="17" t="s">
        <v>123</v>
      </c>
      <c r="BE294" s="215">
        <f>IF(N294="základní",J294,0)</f>
        <v>0</v>
      </c>
      <c r="BF294" s="215">
        <f>IF(N294="snížená",J294,0)</f>
        <v>0</v>
      </c>
      <c r="BG294" s="215">
        <f>IF(N294="zákl. přenesená",J294,0)</f>
        <v>0</v>
      </c>
      <c r="BH294" s="215">
        <f>IF(N294="sníž. přenesená",J294,0)</f>
        <v>0</v>
      </c>
      <c r="BI294" s="215">
        <f>IF(N294="nulová",J294,0)</f>
        <v>0</v>
      </c>
      <c r="BJ294" s="17" t="s">
        <v>85</v>
      </c>
      <c r="BK294" s="215">
        <f>ROUND(I294*H294,2)</f>
        <v>0</v>
      </c>
      <c r="BL294" s="17" t="s">
        <v>141</v>
      </c>
      <c r="BM294" s="214" t="s">
        <v>452</v>
      </c>
    </row>
    <row r="295" spans="2:51" s="13" customFormat="1" ht="11.25">
      <c r="B295" s="216"/>
      <c r="C295" s="217"/>
      <c r="D295" s="218" t="s">
        <v>166</v>
      </c>
      <c r="E295" s="219" t="s">
        <v>1</v>
      </c>
      <c r="F295" s="220" t="s">
        <v>453</v>
      </c>
      <c r="G295" s="217"/>
      <c r="H295" s="221">
        <v>1491.05</v>
      </c>
      <c r="I295" s="222"/>
      <c r="J295" s="217"/>
      <c r="K295" s="217"/>
      <c r="L295" s="223"/>
      <c r="M295" s="228"/>
      <c r="N295" s="229"/>
      <c r="O295" s="229"/>
      <c r="P295" s="229"/>
      <c r="Q295" s="229"/>
      <c r="R295" s="229"/>
      <c r="S295" s="229"/>
      <c r="T295" s="230"/>
      <c r="AT295" s="227" t="s">
        <v>166</v>
      </c>
      <c r="AU295" s="227" t="s">
        <v>87</v>
      </c>
      <c r="AV295" s="13" t="s">
        <v>87</v>
      </c>
      <c r="AW295" s="13" t="s">
        <v>33</v>
      </c>
      <c r="AX295" s="13" t="s">
        <v>77</v>
      </c>
      <c r="AY295" s="227" t="s">
        <v>123</v>
      </c>
    </row>
    <row r="296" spans="2:51" s="14" customFormat="1" ht="11.25">
      <c r="B296" s="231"/>
      <c r="C296" s="232"/>
      <c r="D296" s="218" t="s">
        <v>166</v>
      </c>
      <c r="E296" s="233" t="s">
        <v>1</v>
      </c>
      <c r="F296" s="234" t="s">
        <v>198</v>
      </c>
      <c r="G296" s="232"/>
      <c r="H296" s="235">
        <v>1491.05</v>
      </c>
      <c r="I296" s="236"/>
      <c r="J296" s="232"/>
      <c r="K296" s="232"/>
      <c r="L296" s="237"/>
      <c r="M296" s="238"/>
      <c r="N296" s="239"/>
      <c r="O296" s="239"/>
      <c r="P296" s="239"/>
      <c r="Q296" s="239"/>
      <c r="R296" s="239"/>
      <c r="S296" s="239"/>
      <c r="T296" s="240"/>
      <c r="AT296" s="241" t="s">
        <v>166</v>
      </c>
      <c r="AU296" s="241" t="s">
        <v>87</v>
      </c>
      <c r="AV296" s="14" t="s">
        <v>141</v>
      </c>
      <c r="AW296" s="14" t="s">
        <v>33</v>
      </c>
      <c r="AX296" s="14" t="s">
        <v>85</v>
      </c>
      <c r="AY296" s="241" t="s">
        <v>123</v>
      </c>
    </row>
    <row r="297" spans="1:65" s="2" customFormat="1" ht="21.75" customHeight="1">
      <c r="A297" s="34"/>
      <c r="B297" s="35"/>
      <c r="C297" s="203" t="s">
        <v>454</v>
      </c>
      <c r="D297" s="203" t="s">
        <v>126</v>
      </c>
      <c r="E297" s="204" t="s">
        <v>455</v>
      </c>
      <c r="F297" s="205" t="s">
        <v>456</v>
      </c>
      <c r="G297" s="206" t="s">
        <v>182</v>
      </c>
      <c r="H297" s="207">
        <v>65.8</v>
      </c>
      <c r="I297" s="208"/>
      <c r="J297" s="209">
        <f>ROUND(I297*H297,2)</f>
        <v>0</v>
      </c>
      <c r="K297" s="205" t="s">
        <v>139</v>
      </c>
      <c r="L297" s="39"/>
      <c r="M297" s="210" t="s">
        <v>1</v>
      </c>
      <c r="N297" s="211" t="s">
        <v>42</v>
      </c>
      <c r="O297" s="71"/>
      <c r="P297" s="212">
        <f>O297*H297</f>
        <v>0</v>
      </c>
      <c r="Q297" s="212">
        <v>0</v>
      </c>
      <c r="R297" s="212">
        <f>Q297*H297</f>
        <v>0</v>
      </c>
      <c r="S297" s="212">
        <v>0</v>
      </c>
      <c r="T297" s="213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214" t="s">
        <v>141</v>
      </c>
      <c r="AT297" s="214" t="s">
        <v>126</v>
      </c>
      <c r="AU297" s="214" t="s">
        <v>87</v>
      </c>
      <c r="AY297" s="17" t="s">
        <v>123</v>
      </c>
      <c r="BE297" s="215">
        <f>IF(N297="základní",J297,0)</f>
        <v>0</v>
      </c>
      <c r="BF297" s="215">
        <f>IF(N297="snížená",J297,0)</f>
        <v>0</v>
      </c>
      <c r="BG297" s="215">
        <f>IF(N297="zákl. přenesená",J297,0)</f>
        <v>0</v>
      </c>
      <c r="BH297" s="215">
        <f>IF(N297="sníž. přenesená",J297,0)</f>
        <v>0</v>
      </c>
      <c r="BI297" s="215">
        <f>IF(N297="nulová",J297,0)</f>
        <v>0</v>
      </c>
      <c r="BJ297" s="17" t="s">
        <v>85</v>
      </c>
      <c r="BK297" s="215">
        <f>ROUND(I297*H297,2)</f>
        <v>0</v>
      </c>
      <c r="BL297" s="17" t="s">
        <v>141</v>
      </c>
      <c r="BM297" s="214" t="s">
        <v>457</v>
      </c>
    </row>
    <row r="298" spans="2:51" s="13" customFormat="1" ht="11.25">
      <c r="B298" s="216"/>
      <c r="C298" s="217"/>
      <c r="D298" s="218" t="s">
        <v>166</v>
      </c>
      <c r="E298" s="219" t="s">
        <v>1</v>
      </c>
      <c r="F298" s="220" t="s">
        <v>458</v>
      </c>
      <c r="G298" s="217"/>
      <c r="H298" s="221">
        <v>65.8</v>
      </c>
      <c r="I298" s="222"/>
      <c r="J298" s="217"/>
      <c r="K298" s="217"/>
      <c r="L298" s="223"/>
      <c r="M298" s="228"/>
      <c r="N298" s="229"/>
      <c r="O298" s="229"/>
      <c r="P298" s="229"/>
      <c r="Q298" s="229"/>
      <c r="R298" s="229"/>
      <c r="S298" s="229"/>
      <c r="T298" s="230"/>
      <c r="AT298" s="227" t="s">
        <v>166</v>
      </c>
      <c r="AU298" s="227" t="s">
        <v>87</v>
      </c>
      <c r="AV298" s="13" t="s">
        <v>87</v>
      </c>
      <c r="AW298" s="13" t="s">
        <v>33</v>
      </c>
      <c r="AX298" s="13" t="s">
        <v>85</v>
      </c>
      <c r="AY298" s="227" t="s">
        <v>123</v>
      </c>
    </row>
    <row r="299" spans="1:65" s="2" customFormat="1" ht="16.5" customHeight="1">
      <c r="A299" s="34"/>
      <c r="B299" s="35"/>
      <c r="C299" s="203" t="s">
        <v>459</v>
      </c>
      <c r="D299" s="203" t="s">
        <v>126</v>
      </c>
      <c r="E299" s="204" t="s">
        <v>460</v>
      </c>
      <c r="F299" s="205" t="s">
        <v>461</v>
      </c>
      <c r="G299" s="206" t="s">
        <v>182</v>
      </c>
      <c r="H299" s="207">
        <v>14.68</v>
      </c>
      <c r="I299" s="208"/>
      <c r="J299" s="209">
        <f>ROUND(I299*H299,2)</f>
        <v>0</v>
      </c>
      <c r="K299" s="205" t="s">
        <v>139</v>
      </c>
      <c r="L299" s="39"/>
      <c r="M299" s="210" t="s">
        <v>1</v>
      </c>
      <c r="N299" s="211" t="s">
        <v>42</v>
      </c>
      <c r="O299" s="71"/>
      <c r="P299" s="212">
        <f>O299*H299</f>
        <v>0</v>
      </c>
      <c r="Q299" s="212">
        <v>0.19695</v>
      </c>
      <c r="R299" s="212">
        <f>Q299*H299</f>
        <v>2.8912259999999996</v>
      </c>
      <c r="S299" s="212">
        <v>0</v>
      </c>
      <c r="T299" s="213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214" t="s">
        <v>141</v>
      </c>
      <c r="AT299" s="214" t="s">
        <v>126</v>
      </c>
      <c r="AU299" s="214" t="s">
        <v>87</v>
      </c>
      <c r="AY299" s="17" t="s">
        <v>123</v>
      </c>
      <c r="BE299" s="215">
        <f>IF(N299="základní",J299,0)</f>
        <v>0</v>
      </c>
      <c r="BF299" s="215">
        <f>IF(N299="snížená",J299,0)</f>
        <v>0</v>
      </c>
      <c r="BG299" s="215">
        <f>IF(N299="zákl. přenesená",J299,0)</f>
        <v>0</v>
      </c>
      <c r="BH299" s="215">
        <f>IF(N299="sníž. přenesená",J299,0)</f>
        <v>0</v>
      </c>
      <c r="BI299" s="215">
        <f>IF(N299="nulová",J299,0)</f>
        <v>0</v>
      </c>
      <c r="BJ299" s="17" t="s">
        <v>85</v>
      </c>
      <c r="BK299" s="215">
        <f>ROUND(I299*H299,2)</f>
        <v>0</v>
      </c>
      <c r="BL299" s="17" t="s">
        <v>141</v>
      </c>
      <c r="BM299" s="214" t="s">
        <v>462</v>
      </c>
    </row>
    <row r="300" spans="2:51" s="13" customFormat="1" ht="11.25">
      <c r="B300" s="216"/>
      <c r="C300" s="217"/>
      <c r="D300" s="218" t="s">
        <v>166</v>
      </c>
      <c r="E300" s="219" t="s">
        <v>1</v>
      </c>
      <c r="F300" s="220" t="s">
        <v>463</v>
      </c>
      <c r="G300" s="217"/>
      <c r="H300" s="221">
        <v>14.68</v>
      </c>
      <c r="I300" s="222"/>
      <c r="J300" s="217"/>
      <c r="K300" s="217"/>
      <c r="L300" s="223"/>
      <c r="M300" s="228"/>
      <c r="N300" s="229"/>
      <c r="O300" s="229"/>
      <c r="P300" s="229"/>
      <c r="Q300" s="229"/>
      <c r="R300" s="229"/>
      <c r="S300" s="229"/>
      <c r="T300" s="230"/>
      <c r="AT300" s="227" t="s">
        <v>166</v>
      </c>
      <c r="AU300" s="227" t="s">
        <v>87</v>
      </c>
      <c r="AV300" s="13" t="s">
        <v>87</v>
      </c>
      <c r="AW300" s="13" t="s">
        <v>33</v>
      </c>
      <c r="AX300" s="13" t="s">
        <v>85</v>
      </c>
      <c r="AY300" s="227" t="s">
        <v>123</v>
      </c>
    </row>
    <row r="301" spans="1:65" s="2" customFormat="1" ht="21.75" customHeight="1">
      <c r="A301" s="34"/>
      <c r="B301" s="35"/>
      <c r="C301" s="203" t="s">
        <v>464</v>
      </c>
      <c r="D301" s="203" t="s">
        <v>126</v>
      </c>
      <c r="E301" s="204" t="s">
        <v>465</v>
      </c>
      <c r="F301" s="205" t="s">
        <v>466</v>
      </c>
      <c r="G301" s="206" t="s">
        <v>182</v>
      </c>
      <c r="H301" s="207">
        <v>27.21</v>
      </c>
      <c r="I301" s="208"/>
      <c r="J301" s="209">
        <f>ROUND(I301*H301,2)</f>
        <v>0</v>
      </c>
      <c r="K301" s="205" t="s">
        <v>139</v>
      </c>
      <c r="L301" s="39"/>
      <c r="M301" s="210" t="s">
        <v>1</v>
      </c>
      <c r="N301" s="211" t="s">
        <v>42</v>
      </c>
      <c r="O301" s="71"/>
      <c r="P301" s="212">
        <f>O301*H301</f>
        <v>0</v>
      </c>
      <c r="Q301" s="212">
        <v>0</v>
      </c>
      <c r="R301" s="212">
        <f>Q301*H301</f>
        <v>0</v>
      </c>
      <c r="S301" s="212">
        <v>0</v>
      </c>
      <c r="T301" s="213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214" t="s">
        <v>141</v>
      </c>
      <c r="AT301" s="214" t="s">
        <v>126</v>
      </c>
      <c r="AU301" s="214" t="s">
        <v>87</v>
      </c>
      <c r="AY301" s="17" t="s">
        <v>123</v>
      </c>
      <c r="BE301" s="215">
        <f>IF(N301="základní",J301,0)</f>
        <v>0</v>
      </c>
      <c r="BF301" s="215">
        <f>IF(N301="snížená",J301,0)</f>
        <v>0</v>
      </c>
      <c r="BG301" s="215">
        <f>IF(N301="zákl. přenesená",J301,0)</f>
        <v>0</v>
      </c>
      <c r="BH301" s="215">
        <f>IF(N301="sníž. přenesená",J301,0)</f>
        <v>0</v>
      </c>
      <c r="BI301" s="215">
        <f>IF(N301="nulová",J301,0)</f>
        <v>0</v>
      </c>
      <c r="BJ301" s="17" t="s">
        <v>85</v>
      </c>
      <c r="BK301" s="215">
        <f>ROUND(I301*H301,2)</f>
        <v>0</v>
      </c>
      <c r="BL301" s="17" t="s">
        <v>141</v>
      </c>
      <c r="BM301" s="214" t="s">
        <v>467</v>
      </c>
    </row>
    <row r="302" spans="2:51" s="13" customFormat="1" ht="11.25">
      <c r="B302" s="216"/>
      <c r="C302" s="217"/>
      <c r="D302" s="218" t="s">
        <v>166</v>
      </c>
      <c r="E302" s="219" t="s">
        <v>1</v>
      </c>
      <c r="F302" s="220" t="s">
        <v>468</v>
      </c>
      <c r="G302" s="217"/>
      <c r="H302" s="221">
        <v>27.21</v>
      </c>
      <c r="I302" s="222"/>
      <c r="J302" s="217"/>
      <c r="K302" s="217"/>
      <c r="L302" s="223"/>
      <c r="M302" s="228"/>
      <c r="N302" s="229"/>
      <c r="O302" s="229"/>
      <c r="P302" s="229"/>
      <c r="Q302" s="229"/>
      <c r="R302" s="229"/>
      <c r="S302" s="229"/>
      <c r="T302" s="230"/>
      <c r="AT302" s="227" t="s">
        <v>166</v>
      </c>
      <c r="AU302" s="227" t="s">
        <v>87</v>
      </c>
      <c r="AV302" s="13" t="s">
        <v>87</v>
      </c>
      <c r="AW302" s="13" t="s">
        <v>33</v>
      </c>
      <c r="AX302" s="13" t="s">
        <v>85</v>
      </c>
      <c r="AY302" s="227" t="s">
        <v>123</v>
      </c>
    </row>
    <row r="303" spans="1:65" s="2" customFormat="1" ht="21.75" customHeight="1">
      <c r="A303" s="34"/>
      <c r="B303" s="35"/>
      <c r="C303" s="203" t="s">
        <v>469</v>
      </c>
      <c r="D303" s="203" t="s">
        <v>126</v>
      </c>
      <c r="E303" s="204" t="s">
        <v>470</v>
      </c>
      <c r="F303" s="205" t="s">
        <v>471</v>
      </c>
      <c r="G303" s="206" t="s">
        <v>182</v>
      </c>
      <c r="H303" s="207">
        <v>27.21</v>
      </c>
      <c r="I303" s="208"/>
      <c r="J303" s="209">
        <f>ROUND(I303*H303,2)</f>
        <v>0</v>
      </c>
      <c r="K303" s="205" t="s">
        <v>139</v>
      </c>
      <c r="L303" s="39"/>
      <c r="M303" s="210" t="s">
        <v>1</v>
      </c>
      <c r="N303" s="211" t="s">
        <v>42</v>
      </c>
      <c r="O303" s="71"/>
      <c r="P303" s="212">
        <f>O303*H303</f>
        <v>0</v>
      </c>
      <c r="Q303" s="212">
        <v>0</v>
      </c>
      <c r="R303" s="212">
        <f>Q303*H303</f>
        <v>0</v>
      </c>
      <c r="S303" s="212">
        <v>0</v>
      </c>
      <c r="T303" s="213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214" t="s">
        <v>141</v>
      </c>
      <c r="AT303" s="214" t="s">
        <v>126</v>
      </c>
      <c r="AU303" s="214" t="s">
        <v>87</v>
      </c>
      <c r="AY303" s="17" t="s">
        <v>123</v>
      </c>
      <c r="BE303" s="215">
        <f>IF(N303="základní",J303,0)</f>
        <v>0</v>
      </c>
      <c r="BF303" s="215">
        <f>IF(N303="snížená",J303,0)</f>
        <v>0</v>
      </c>
      <c r="BG303" s="215">
        <f>IF(N303="zákl. přenesená",J303,0)</f>
        <v>0</v>
      </c>
      <c r="BH303" s="215">
        <f>IF(N303="sníž. přenesená",J303,0)</f>
        <v>0</v>
      </c>
      <c r="BI303" s="215">
        <f>IF(N303="nulová",J303,0)</f>
        <v>0</v>
      </c>
      <c r="BJ303" s="17" t="s">
        <v>85</v>
      </c>
      <c r="BK303" s="215">
        <f>ROUND(I303*H303,2)</f>
        <v>0</v>
      </c>
      <c r="BL303" s="17" t="s">
        <v>141</v>
      </c>
      <c r="BM303" s="214" t="s">
        <v>472</v>
      </c>
    </row>
    <row r="304" spans="2:51" s="13" customFormat="1" ht="11.25">
      <c r="B304" s="216"/>
      <c r="C304" s="217"/>
      <c r="D304" s="218" t="s">
        <v>166</v>
      </c>
      <c r="E304" s="219" t="s">
        <v>1</v>
      </c>
      <c r="F304" s="220" t="s">
        <v>468</v>
      </c>
      <c r="G304" s="217"/>
      <c r="H304" s="221">
        <v>27.21</v>
      </c>
      <c r="I304" s="222"/>
      <c r="J304" s="217"/>
      <c r="K304" s="217"/>
      <c r="L304" s="223"/>
      <c r="M304" s="228"/>
      <c r="N304" s="229"/>
      <c r="O304" s="229"/>
      <c r="P304" s="229"/>
      <c r="Q304" s="229"/>
      <c r="R304" s="229"/>
      <c r="S304" s="229"/>
      <c r="T304" s="230"/>
      <c r="AT304" s="227" t="s">
        <v>166</v>
      </c>
      <c r="AU304" s="227" t="s">
        <v>87</v>
      </c>
      <c r="AV304" s="13" t="s">
        <v>87</v>
      </c>
      <c r="AW304" s="13" t="s">
        <v>33</v>
      </c>
      <c r="AX304" s="13" t="s">
        <v>85</v>
      </c>
      <c r="AY304" s="227" t="s">
        <v>123</v>
      </c>
    </row>
    <row r="305" spans="1:65" s="2" customFormat="1" ht="21.75" customHeight="1">
      <c r="A305" s="34"/>
      <c r="B305" s="35"/>
      <c r="C305" s="203" t="s">
        <v>473</v>
      </c>
      <c r="D305" s="203" t="s">
        <v>126</v>
      </c>
      <c r="E305" s="204" t="s">
        <v>474</v>
      </c>
      <c r="F305" s="205" t="s">
        <v>475</v>
      </c>
      <c r="G305" s="206" t="s">
        <v>182</v>
      </c>
      <c r="H305" s="207">
        <v>677.75</v>
      </c>
      <c r="I305" s="208"/>
      <c r="J305" s="209">
        <f>ROUND(I305*H305,2)</f>
        <v>0</v>
      </c>
      <c r="K305" s="205" t="s">
        <v>139</v>
      </c>
      <c r="L305" s="39"/>
      <c r="M305" s="210" t="s">
        <v>1</v>
      </c>
      <c r="N305" s="211" t="s">
        <v>42</v>
      </c>
      <c r="O305" s="71"/>
      <c r="P305" s="212">
        <f>O305*H305</f>
        <v>0</v>
      </c>
      <c r="Q305" s="212">
        <v>0</v>
      </c>
      <c r="R305" s="212">
        <f>Q305*H305</f>
        <v>0</v>
      </c>
      <c r="S305" s="212">
        <v>0</v>
      </c>
      <c r="T305" s="213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214" t="s">
        <v>141</v>
      </c>
      <c r="AT305" s="214" t="s">
        <v>126</v>
      </c>
      <c r="AU305" s="214" t="s">
        <v>87</v>
      </c>
      <c r="AY305" s="17" t="s">
        <v>123</v>
      </c>
      <c r="BE305" s="215">
        <f>IF(N305="základní",J305,0)</f>
        <v>0</v>
      </c>
      <c r="BF305" s="215">
        <f>IF(N305="snížená",J305,0)</f>
        <v>0</v>
      </c>
      <c r="BG305" s="215">
        <f>IF(N305="zákl. přenesená",J305,0)</f>
        <v>0</v>
      </c>
      <c r="BH305" s="215">
        <f>IF(N305="sníž. přenesená",J305,0)</f>
        <v>0</v>
      </c>
      <c r="BI305" s="215">
        <f>IF(N305="nulová",J305,0)</f>
        <v>0</v>
      </c>
      <c r="BJ305" s="17" t="s">
        <v>85</v>
      </c>
      <c r="BK305" s="215">
        <f>ROUND(I305*H305,2)</f>
        <v>0</v>
      </c>
      <c r="BL305" s="17" t="s">
        <v>141</v>
      </c>
      <c r="BM305" s="214" t="s">
        <v>476</v>
      </c>
    </row>
    <row r="306" spans="2:51" s="13" customFormat="1" ht="11.25">
      <c r="B306" s="216"/>
      <c r="C306" s="217"/>
      <c r="D306" s="218" t="s">
        <v>166</v>
      </c>
      <c r="E306" s="219" t="s">
        <v>1</v>
      </c>
      <c r="F306" s="220" t="s">
        <v>477</v>
      </c>
      <c r="G306" s="217"/>
      <c r="H306" s="221">
        <v>677.75</v>
      </c>
      <c r="I306" s="222"/>
      <c r="J306" s="217"/>
      <c r="K306" s="217"/>
      <c r="L306" s="223"/>
      <c r="M306" s="228"/>
      <c r="N306" s="229"/>
      <c r="O306" s="229"/>
      <c r="P306" s="229"/>
      <c r="Q306" s="229"/>
      <c r="R306" s="229"/>
      <c r="S306" s="229"/>
      <c r="T306" s="230"/>
      <c r="AT306" s="227" t="s">
        <v>166</v>
      </c>
      <c r="AU306" s="227" t="s">
        <v>87</v>
      </c>
      <c r="AV306" s="13" t="s">
        <v>87</v>
      </c>
      <c r="AW306" s="13" t="s">
        <v>33</v>
      </c>
      <c r="AX306" s="13" t="s">
        <v>85</v>
      </c>
      <c r="AY306" s="227" t="s">
        <v>123</v>
      </c>
    </row>
    <row r="307" spans="1:65" s="2" customFormat="1" ht="16.5" customHeight="1">
      <c r="A307" s="34"/>
      <c r="B307" s="35"/>
      <c r="C307" s="203" t="s">
        <v>478</v>
      </c>
      <c r="D307" s="203" t="s">
        <v>126</v>
      </c>
      <c r="E307" s="204" t="s">
        <v>479</v>
      </c>
      <c r="F307" s="205" t="s">
        <v>480</v>
      </c>
      <c r="G307" s="206" t="s">
        <v>182</v>
      </c>
      <c r="H307" s="207">
        <v>677.75</v>
      </c>
      <c r="I307" s="208"/>
      <c r="J307" s="209">
        <f>ROUND(I307*H307,2)</f>
        <v>0</v>
      </c>
      <c r="K307" s="205" t="s">
        <v>139</v>
      </c>
      <c r="L307" s="39"/>
      <c r="M307" s="210" t="s">
        <v>1</v>
      </c>
      <c r="N307" s="211" t="s">
        <v>42</v>
      </c>
      <c r="O307" s="71"/>
      <c r="P307" s="212">
        <f>O307*H307</f>
        <v>0</v>
      </c>
      <c r="Q307" s="212">
        <v>0</v>
      </c>
      <c r="R307" s="212">
        <f>Q307*H307</f>
        <v>0</v>
      </c>
      <c r="S307" s="212">
        <v>0</v>
      </c>
      <c r="T307" s="213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214" t="s">
        <v>141</v>
      </c>
      <c r="AT307" s="214" t="s">
        <v>126</v>
      </c>
      <c r="AU307" s="214" t="s">
        <v>87</v>
      </c>
      <c r="AY307" s="17" t="s">
        <v>123</v>
      </c>
      <c r="BE307" s="215">
        <f>IF(N307="základní",J307,0)</f>
        <v>0</v>
      </c>
      <c r="BF307" s="215">
        <f>IF(N307="snížená",J307,0)</f>
        <v>0</v>
      </c>
      <c r="BG307" s="215">
        <f>IF(N307="zákl. přenesená",J307,0)</f>
        <v>0</v>
      </c>
      <c r="BH307" s="215">
        <f>IF(N307="sníž. přenesená",J307,0)</f>
        <v>0</v>
      </c>
      <c r="BI307" s="215">
        <f>IF(N307="nulová",J307,0)</f>
        <v>0</v>
      </c>
      <c r="BJ307" s="17" t="s">
        <v>85</v>
      </c>
      <c r="BK307" s="215">
        <f>ROUND(I307*H307,2)</f>
        <v>0</v>
      </c>
      <c r="BL307" s="17" t="s">
        <v>141</v>
      </c>
      <c r="BM307" s="214" t="s">
        <v>481</v>
      </c>
    </row>
    <row r="308" spans="2:51" s="13" customFormat="1" ht="11.25">
      <c r="B308" s="216"/>
      <c r="C308" s="217"/>
      <c r="D308" s="218" t="s">
        <v>166</v>
      </c>
      <c r="E308" s="219" t="s">
        <v>1</v>
      </c>
      <c r="F308" s="220" t="s">
        <v>477</v>
      </c>
      <c r="G308" s="217"/>
      <c r="H308" s="221">
        <v>677.75</v>
      </c>
      <c r="I308" s="222"/>
      <c r="J308" s="217"/>
      <c r="K308" s="217"/>
      <c r="L308" s="223"/>
      <c r="M308" s="228"/>
      <c r="N308" s="229"/>
      <c r="O308" s="229"/>
      <c r="P308" s="229"/>
      <c r="Q308" s="229"/>
      <c r="R308" s="229"/>
      <c r="S308" s="229"/>
      <c r="T308" s="230"/>
      <c r="AT308" s="227" t="s">
        <v>166</v>
      </c>
      <c r="AU308" s="227" t="s">
        <v>87</v>
      </c>
      <c r="AV308" s="13" t="s">
        <v>87</v>
      </c>
      <c r="AW308" s="13" t="s">
        <v>33</v>
      </c>
      <c r="AX308" s="13" t="s">
        <v>85</v>
      </c>
      <c r="AY308" s="227" t="s">
        <v>123</v>
      </c>
    </row>
    <row r="309" spans="1:65" s="2" customFormat="1" ht="21.75" customHeight="1">
      <c r="A309" s="34"/>
      <c r="B309" s="35"/>
      <c r="C309" s="203" t="s">
        <v>482</v>
      </c>
      <c r="D309" s="203" t="s">
        <v>126</v>
      </c>
      <c r="E309" s="204" t="s">
        <v>483</v>
      </c>
      <c r="F309" s="205" t="s">
        <v>484</v>
      </c>
      <c r="G309" s="206" t="s">
        <v>182</v>
      </c>
      <c r="H309" s="207">
        <v>677.75</v>
      </c>
      <c r="I309" s="208"/>
      <c r="J309" s="209">
        <f>ROUND(I309*H309,2)</f>
        <v>0</v>
      </c>
      <c r="K309" s="205" t="s">
        <v>1</v>
      </c>
      <c r="L309" s="39"/>
      <c r="M309" s="210" t="s">
        <v>1</v>
      </c>
      <c r="N309" s="211" t="s">
        <v>42</v>
      </c>
      <c r="O309" s="71"/>
      <c r="P309" s="212">
        <f>O309*H309</f>
        <v>0</v>
      </c>
      <c r="Q309" s="212">
        <v>0</v>
      </c>
      <c r="R309" s="212">
        <f>Q309*H309</f>
        <v>0</v>
      </c>
      <c r="S309" s="212">
        <v>0</v>
      </c>
      <c r="T309" s="213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214" t="s">
        <v>141</v>
      </c>
      <c r="AT309" s="214" t="s">
        <v>126</v>
      </c>
      <c r="AU309" s="214" t="s">
        <v>87</v>
      </c>
      <c r="AY309" s="17" t="s">
        <v>123</v>
      </c>
      <c r="BE309" s="215">
        <f>IF(N309="základní",J309,0)</f>
        <v>0</v>
      </c>
      <c r="BF309" s="215">
        <f>IF(N309="snížená",J309,0)</f>
        <v>0</v>
      </c>
      <c r="BG309" s="215">
        <f>IF(N309="zákl. přenesená",J309,0)</f>
        <v>0</v>
      </c>
      <c r="BH309" s="215">
        <f>IF(N309="sníž. přenesená",J309,0)</f>
        <v>0</v>
      </c>
      <c r="BI309" s="215">
        <f>IF(N309="nulová",J309,0)</f>
        <v>0</v>
      </c>
      <c r="BJ309" s="17" t="s">
        <v>85</v>
      </c>
      <c r="BK309" s="215">
        <f>ROUND(I309*H309,2)</f>
        <v>0</v>
      </c>
      <c r="BL309" s="17" t="s">
        <v>141</v>
      </c>
      <c r="BM309" s="214" t="s">
        <v>485</v>
      </c>
    </row>
    <row r="310" spans="2:51" s="13" customFormat="1" ht="11.25">
      <c r="B310" s="216"/>
      <c r="C310" s="217"/>
      <c r="D310" s="218" t="s">
        <v>166</v>
      </c>
      <c r="E310" s="219" t="s">
        <v>1</v>
      </c>
      <c r="F310" s="220" t="s">
        <v>477</v>
      </c>
      <c r="G310" s="217"/>
      <c r="H310" s="221">
        <v>677.75</v>
      </c>
      <c r="I310" s="222"/>
      <c r="J310" s="217"/>
      <c r="K310" s="217"/>
      <c r="L310" s="223"/>
      <c r="M310" s="228"/>
      <c r="N310" s="229"/>
      <c r="O310" s="229"/>
      <c r="P310" s="229"/>
      <c r="Q310" s="229"/>
      <c r="R310" s="229"/>
      <c r="S310" s="229"/>
      <c r="T310" s="230"/>
      <c r="AT310" s="227" t="s">
        <v>166</v>
      </c>
      <c r="AU310" s="227" t="s">
        <v>87</v>
      </c>
      <c r="AV310" s="13" t="s">
        <v>87</v>
      </c>
      <c r="AW310" s="13" t="s">
        <v>33</v>
      </c>
      <c r="AX310" s="13" t="s">
        <v>85</v>
      </c>
      <c r="AY310" s="227" t="s">
        <v>123</v>
      </c>
    </row>
    <row r="311" spans="1:65" s="2" customFormat="1" ht="21.75" customHeight="1">
      <c r="A311" s="34"/>
      <c r="B311" s="35"/>
      <c r="C311" s="203" t="s">
        <v>486</v>
      </c>
      <c r="D311" s="203" t="s">
        <v>126</v>
      </c>
      <c r="E311" s="204" t="s">
        <v>487</v>
      </c>
      <c r="F311" s="205" t="s">
        <v>488</v>
      </c>
      <c r="G311" s="206" t="s">
        <v>182</v>
      </c>
      <c r="H311" s="207">
        <v>233.26</v>
      </c>
      <c r="I311" s="208"/>
      <c r="J311" s="209">
        <f>ROUND(I311*H311,2)</f>
        <v>0</v>
      </c>
      <c r="K311" s="205" t="s">
        <v>139</v>
      </c>
      <c r="L311" s="39"/>
      <c r="M311" s="210" t="s">
        <v>1</v>
      </c>
      <c r="N311" s="211" t="s">
        <v>42</v>
      </c>
      <c r="O311" s="71"/>
      <c r="P311" s="212">
        <f>O311*H311</f>
        <v>0</v>
      </c>
      <c r="Q311" s="212">
        <v>0.08425</v>
      </c>
      <c r="R311" s="212">
        <f>Q311*H311</f>
        <v>19.652155</v>
      </c>
      <c r="S311" s="212">
        <v>0</v>
      </c>
      <c r="T311" s="213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214" t="s">
        <v>141</v>
      </c>
      <c r="AT311" s="214" t="s">
        <v>126</v>
      </c>
      <c r="AU311" s="214" t="s">
        <v>87</v>
      </c>
      <c r="AY311" s="17" t="s">
        <v>123</v>
      </c>
      <c r="BE311" s="215">
        <f>IF(N311="základní",J311,0)</f>
        <v>0</v>
      </c>
      <c r="BF311" s="215">
        <f>IF(N311="snížená",J311,0)</f>
        <v>0</v>
      </c>
      <c r="BG311" s="215">
        <f>IF(N311="zákl. přenesená",J311,0)</f>
        <v>0</v>
      </c>
      <c r="BH311" s="215">
        <f>IF(N311="sníž. přenesená",J311,0)</f>
        <v>0</v>
      </c>
      <c r="BI311" s="215">
        <f>IF(N311="nulová",J311,0)</f>
        <v>0</v>
      </c>
      <c r="BJ311" s="17" t="s">
        <v>85</v>
      </c>
      <c r="BK311" s="215">
        <f>ROUND(I311*H311,2)</f>
        <v>0</v>
      </c>
      <c r="BL311" s="17" t="s">
        <v>141</v>
      </c>
      <c r="BM311" s="214" t="s">
        <v>489</v>
      </c>
    </row>
    <row r="312" spans="2:51" s="13" customFormat="1" ht="11.25">
      <c r="B312" s="216"/>
      <c r="C312" s="217"/>
      <c r="D312" s="218" t="s">
        <v>166</v>
      </c>
      <c r="E312" s="219" t="s">
        <v>1</v>
      </c>
      <c r="F312" s="220" t="s">
        <v>490</v>
      </c>
      <c r="G312" s="217"/>
      <c r="H312" s="221">
        <v>233.26</v>
      </c>
      <c r="I312" s="222"/>
      <c r="J312" s="217"/>
      <c r="K312" s="217"/>
      <c r="L312" s="223"/>
      <c r="M312" s="228"/>
      <c r="N312" s="229"/>
      <c r="O312" s="229"/>
      <c r="P312" s="229"/>
      <c r="Q312" s="229"/>
      <c r="R312" s="229"/>
      <c r="S312" s="229"/>
      <c r="T312" s="230"/>
      <c r="AT312" s="227" t="s">
        <v>166</v>
      </c>
      <c r="AU312" s="227" t="s">
        <v>87</v>
      </c>
      <c r="AV312" s="13" t="s">
        <v>87</v>
      </c>
      <c r="AW312" s="13" t="s">
        <v>33</v>
      </c>
      <c r="AX312" s="13" t="s">
        <v>85</v>
      </c>
      <c r="AY312" s="227" t="s">
        <v>123</v>
      </c>
    </row>
    <row r="313" spans="1:65" s="2" customFormat="1" ht="16.5" customHeight="1">
      <c r="A313" s="34"/>
      <c r="B313" s="35"/>
      <c r="C313" s="252" t="s">
        <v>491</v>
      </c>
      <c r="D313" s="252" t="s">
        <v>308</v>
      </c>
      <c r="E313" s="253" t="s">
        <v>492</v>
      </c>
      <c r="F313" s="254" t="s">
        <v>493</v>
      </c>
      <c r="G313" s="255" t="s">
        <v>182</v>
      </c>
      <c r="H313" s="256">
        <v>237.925</v>
      </c>
      <c r="I313" s="257"/>
      <c r="J313" s="258">
        <f>ROUND(I313*H313,2)</f>
        <v>0</v>
      </c>
      <c r="K313" s="254" t="s">
        <v>139</v>
      </c>
      <c r="L313" s="259"/>
      <c r="M313" s="260" t="s">
        <v>1</v>
      </c>
      <c r="N313" s="261" t="s">
        <v>42</v>
      </c>
      <c r="O313" s="71"/>
      <c r="P313" s="212">
        <f>O313*H313</f>
        <v>0</v>
      </c>
      <c r="Q313" s="212">
        <v>0.13</v>
      </c>
      <c r="R313" s="212">
        <f>Q313*H313</f>
        <v>30.93025</v>
      </c>
      <c r="S313" s="212">
        <v>0</v>
      </c>
      <c r="T313" s="213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214" t="s">
        <v>158</v>
      </c>
      <c r="AT313" s="214" t="s">
        <v>308</v>
      </c>
      <c r="AU313" s="214" t="s">
        <v>87</v>
      </c>
      <c r="AY313" s="17" t="s">
        <v>123</v>
      </c>
      <c r="BE313" s="215">
        <f>IF(N313="základní",J313,0)</f>
        <v>0</v>
      </c>
      <c r="BF313" s="215">
        <f>IF(N313="snížená",J313,0)</f>
        <v>0</v>
      </c>
      <c r="BG313" s="215">
        <f>IF(N313="zákl. přenesená",J313,0)</f>
        <v>0</v>
      </c>
      <c r="BH313" s="215">
        <f>IF(N313="sníž. přenesená",J313,0)</f>
        <v>0</v>
      </c>
      <c r="BI313" s="215">
        <f>IF(N313="nulová",J313,0)</f>
        <v>0</v>
      </c>
      <c r="BJ313" s="17" t="s">
        <v>85</v>
      </c>
      <c r="BK313" s="215">
        <f>ROUND(I313*H313,2)</f>
        <v>0</v>
      </c>
      <c r="BL313" s="17" t="s">
        <v>141</v>
      </c>
      <c r="BM313" s="214" t="s">
        <v>494</v>
      </c>
    </row>
    <row r="314" spans="2:51" s="13" customFormat="1" ht="11.25">
      <c r="B314" s="216"/>
      <c r="C314" s="217"/>
      <c r="D314" s="218" t="s">
        <v>166</v>
      </c>
      <c r="E314" s="219" t="s">
        <v>1</v>
      </c>
      <c r="F314" s="220" t="s">
        <v>495</v>
      </c>
      <c r="G314" s="217"/>
      <c r="H314" s="221">
        <v>237.925</v>
      </c>
      <c r="I314" s="222"/>
      <c r="J314" s="217"/>
      <c r="K314" s="217"/>
      <c r="L314" s="223"/>
      <c r="M314" s="228"/>
      <c r="N314" s="229"/>
      <c r="O314" s="229"/>
      <c r="P314" s="229"/>
      <c r="Q314" s="229"/>
      <c r="R314" s="229"/>
      <c r="S314" s="229"/>
      <c r="T314" s="230"/>
      <c r="AT314" s="227" t="s">
        <v>166</v>
      </c>
      <c r="AU314" s="227" t="s">
        <v>87</v>
      </c>
      <c r="AV314" s="13" t="s">
        <v>87</v>
      </c>
      <c r="AW314" s="13" t="s">
        <v>33</v>
      </c>
      <c r="AX314" s="13" t="s">
        <v>85</v>
      </c>
      <c r="AY314" s="227" t="s">
        <v>123</v>
      </c>
    </row>
    <row r="315" spans="1:65" s="2" customFormat="1" ht="21.75" customHeight="1">
      <c r="A315" s="34"/>
      <c r="B315" s="35"/>
      <c r="C315" s="203" t="s">
        <v>496</v>
      </c>
      <c r="D315" s="203" t="s">
        <v>126</v>
      </c>
      <c r="E315" s="204" t="s">
        <v>497</v>
      </c>
      <c r="F315" s="205" t="s">
        <v>498</v>
      </c>
      <c r="G315" s="206" t="s">
        <v>182</v>
      </c>
      <c r="H315" s="207">
        <v>22.15</v>
      </c>
      <c r="I315" s="208"/>
      <c r="J315" s="209">
        <f>ROUND(I315*H315,2)</f>
        <v>0</v>
      </c>
      <c r="K315" s="205" t="s">
        <v>139</v>
      </c>
      <c r="L315" s="39"/>
      <c r="M315" s="210" t="s">
        <v>1</v>
      </c>
      <c r="N315" s="211" t="s">
        <v>42</v>
      </c>
      <c r="O315" s="71"/>
      <c r="P315" s="212">
        <f>O315*H315</f>
        <v>0</v>
      </c>
      <c r="Q315" s="212">
        <v>0.08425</v>
      </c>
      <c r="R315" s="212">
        <f>Q315*H315</f>
        <v>1.8661375</v>
      </c>
      <c r="S315" s="212">
        <v>0</v>
      </c>
      <c r="T315" s="213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214" t="s">
        <v>141</v>
      </c>
      <c r="AT315" s="214" t="s">
        <v>126</v>
      </c>
      <c r="AU315" s="214" t="s">
        <v>87</v>
      </c>
      <c r="AY315" s="17" t="s">
        <v>123</v>
      </c>
      <c r="BE315" s="215">
        <f>IF(N315="základní",J315,0)</f>
        <v>0</v>
      </c>
      <c r="BF315" s="215">
        <f>IF(N315="snížená",J315,0)</f>
        <v>0</v>
      </c>
      <c r="BG315" s="215">
        <f>IF(N315="zákl. přenesená",J315,0)</f>
        <v>0</v>
      </c>
      <c r="BH315" s="215">
        <f>IF(N315="sníž. přenesená",J315,0)</f>
        <v>0</v>
      </c>
      <c r="BI315" s="215">
        <f>IF(N315="nulová",J315,0)</f>
        <v>0</v>
      </c>
      <c r="BJ315" s="17" t="s">
        <v>85</v>
      </c>
      <c r="BK315" s="215">
        <f>ROUND(I315*H315,2)</f>
        <v>0</v>
      </c>
      <c r="BL315" s="17" t="s">
        <v>141</v>
      </c>
      <c r="BM315" s="214" t="s">
        <v>499</v>
      </c>
    </row>
    <row r="316" spans="2:51" s="13" customFormat="1" ht="11.25">
      <c r="B316" s="216"/>
      <c r="C316" s="217"/>
      <c r="D316" s="218" t="s">
        <v>166</v>
      </c>
      <c r="E316" s="219" t="s">
        <v>1</v>
      </c>
      <c r="F316" s="220" t="s">
        <v>500</v>
      </c>
      <c r="G316" s="217"/>
      <c r="H316" s="221">
        <v>22.15</v>
      </c>
      <c r="I316" s="222"/>
      <c r="J316" s="217"/>
      <c r="K316" s="217"/>
      <c r="L316" s="223"/>
      <c r="M316" s="228"/>
      <c r="N316" s="229"/>
      <c r="O316" s="229"/>
      <c r="P316" s="229"/>
      <c r="Q316" s="229"/>
      <c r="R316" s="229"/>
      <c r="S316" s="229"/>
      <c r="T316" s="230"/>
      <c r="AT316" s="227" t="s">
        <v>166</v>
      </c>
      <c r="AU316" s="227" t="s">
        <v>87</v>
      </c>
      <c r="AV316" s="13" t="s">
        <v>87</v>
      </c>
      <c r="AW316" s="13" t="s">
        <v>33</v>
      </c>
      <c r="AX316" s="13" t="s">
        <v>85</v>
      </c>
      <c r="AY316" s="227" t="s">
        <v>123</v>
      </c>
    </row>
    <row r="317" spans="1:65" s="2" customFormat="1" ht="21.75" customHeight="1">
      <c r="A317" s="34"/>
      <c r="B317" s="35"/>
      <c r="C317" s="252" t="s">
        <v>501</v>
      </c>
      <c r="D317" s="252" t="s">
        <v>308</v>
      </c>
      <c r="E317" s="253" t="s">
        <v>502</v>
      </c>
      <c r="F317" s="254" t="s">
        <v>503</v>
      </c>
      <c r="G317" s="255" t="s">
        <v>182</v>
      </c>
      <c r="H317" s="256">
        <v>23.258</v>
      </c>
      <c r="I317" s="257"/>
      <c r="J317" s="258">
        <f>ROUND(I317*H317,2)</f>
        <v>0</v>
      </c>
      <c r="K317" s="254" t="s">
        <v>139</v>
      </c>
      <c r="L317" s="259"/>
      <c r="M317" s="260" t="s">
        <v>1</v>
      </c>
      <c r="N317" s="261" t="s">
        <v>42</v>
      </c>
      <c r="O317" s="71"/>
      <c r="P317" s="212">
        <f>O317*H317</f>
        <v>0</v>
      </c>
      <c r="Q317" s="212">
        <v>0.131</v>
      </c>
      <c r="R317" s="212">
        <f>Q317*H317</f>
        <v>3.046798</v>
      </c>
      <c r="S317" s="212">
        <v>0</v>
      </c>
      <c r="T317" s="213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214" t="s">
        <v>158</v>
      </c>
      <c r="AT317" s="214" t="s">
        <v>308</v>
      </c>
      <c r="AU317" s="214" t="s">
        <v>87</v>
      </c>
      <c r="AY317" s="17" t="s">
        <v>123</v>
      </c>
      <c r="BE317" s="215">
        <f>IF(N317="základní",J317,0)</f>
        <v>0</v>
      </c>
      <c r="BF317" s="215">
        <f>IF(N317="snížená",J317,0)</f>
        <v>0</v>
      </c>
      <c r="BG317" s="215">
        <f>IF(N317="zákl. přenesená",J317,0)</f>
        <v>0</v>
      </c>
      <c r="BH317" s="215">
        <f>IF(N317="sníž. přenesená",J317,0)</f>
        <v>0</v>
      </c>
      <c r="BI317" s="215">
        <f>IF(N317="nulová",J317,0)</f>
        <v>0</v>
      </c>
      <c r="BJ317" s="17" t="s">
        <v>85</v>
      </c>
      <c r="BK317" s="215">
        <f>ROUND(I317*H317,2)</f>
        <v>0</v>
      </c>
      <c r="BL317" s="17" t="s">
        <v>141</v>
      </c>
      <c r="BM317" s="214" t="s">
        <v>504</v>
      </c>
    </row>
    <row r="318" spans="2:51" s="13" customFormat="1" ht="11.25">
      <c r="B318" s="216"/>
      <c r="C318" s="217"/>
      <c r="D318" s="218" t="s">
        <v>166</v>
      </c>
      <c r="E318" s="219" t="s">
        <v>1</v>
      </c>
      <c r="F318" s="220" t="s">
        <v>505</v>
      </c>
      <c r="G318" s="217"/>
      <c r="H318" s="221">
        <v>23.258</v>
      </c>
      <c r="I318" s="222"/>
      <c r="J318" s="217"/>
      <c r="K318" s="217"/>
      <c r="L318" s="223"/>
      <c r="M318" s="228"/>
      <c r="N318" s="229"/>
      <c r="O318" s="229"/>
      <c r="P318" s="229"/>
      <c r="Q318" s="229"/>
      <c r="R318" s="229"/>
      <c r="S318" s="229"/>
      <c r="T318" s="230"/>
      <c r="AT318" s="227" t="s">
        <v>166</v>
      </c>
      <c r="AU318" s="227" t="s">
        <v>87</v>
      </c>
      <c r="AV318" s="13" t="s">
        <v>87</v>
      </c>
      <c r="AW318" s="13" t="s">
        <v>33</v>
      </c>
      <c r="AX318" s="13" t="s">
        <v>85</v>
      </c>
      <c r="AY318" s="227" t="s">
        <v>123</v>
      </c>
    </row>
    <row r="319" spans="1:65" s="2" customFormat="1" ht="21.75" customHeight="1">
      <c r="A319" s="34"/>
      <c r="B319" s="35"/>
      <c r="C319" s="203" t="s">
        <v>506</v>
      </c>
      <c r="D319" s="203" t="s">
        <v>126</v>
      </c>
      <c r="E319" s="204" t="s">
        <v>507</v>
      </c>
      <c r="F319" s="205" t="s">
        <v>508</v>
      </c>
      <c r="G319" s="206" t="s">
        <v>182</v>
      </c>
      <c r="H319" s="207">
        <v>65.8</v>
      </c>
      <c r="I319" s="208"/>
      <c r="J319" s="209">
        <f>ROUND(I319*H319,2)</f>
        <v>0</v>
      </c>
      <c r="K319" s="205" t="s">
        <v>139</v>
      </c>
      <c r="L319" s="39"/>
      <c r="M319" s="210" t="s">
        <v>1</v>
      </c>
      <c r="N319" s="211" t="s">
        <v>42</v>
      </c>
      <c r="O319" s="71"/>
      <c r="P319" s="212">
        <f>O319*H319</f>
        <v>0</v>
      </c>
      <c r="Q319" s="212">
        <v>0.10362</v>
      </c>
      <c r="R319" s="212">
        <f>Q319*H319</f>
        <v>6.818196</v>
      </c>
      <c r="S319" s="212">
        <v>0</v>
      </c>
      <c r="T319" s="213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214" t="s">
        <v>141</v>
      </c>
      <c r="AT319" s="214" t="s">
        <v>126</v>
      </c>
      <c r="AU319" s="214" t="s">
        <v>87</v>
      </c>
      <c r="AY319" s="17" t="s">
        <v>123</v>
      </c>
      <c r="BE319" s="215">
        <f>IF(N319="základní",J319,0)</f>
        <v>0</v>
      </c>
      <c r="BF319" s="215">
        <f>IF(N319="snížená",J319,0)</f>
        <v>0</v>
      </c>
      <c r="BG319" s="215">
        <f>IF(N319="zákl. přenesená",J319,0)</f>
        <v>0</v>
      </c>
      <c r="BH319" s="215">
        <f>IF(N319="sníž. přenesená",J319,0)</f>
        <v>0</v>
      </c>
      <c r="BI319" s="215">
        <f>IF(N319="nulová",J319,0)</f>
        <v>0</v>
      </c>
      <c r="BJ319" s="17" t="s">
        <v>85</v>
      </c>
      <c r="BK319" s="215">
        <f>ROUND(I319*H319,2)</f>
        <v>0</v>
      </c>
      <c r="BL319" s="17" t="s">
        <v>141</v>
      </c>
      <c r="BM319" s="214" t="s">
        <v>509</v>
      </c>
    </row>
    <row r="320" spans="2:51" s="13" customFormat="1" ht="11.25">
      <c r="B320" s="216"/>
      <c r="C320" s="217"/>
      <c r="D320" s="218" t="s">
        <v>166</v>
      </c>
      <c r="E320" s="219" t="s">
        <v>1</v>
      </c>
      <c r="F320" s="220" t="s">
        <v>510</v>
      </c>
      <c r="G320" s="217"/>
      <c r="H320" s="221">
        <v>50.4</v>
      </c>
      <c r="I320" s="222"/>
      <c r="J320" s="217"/>
      <c r="K320" s="217"/>
      <c r="L320" s="223"/>
      <c r="M320" s="228"/>
      <c r="N320" s="229"/>
      <c r="O320" s="229"/>
      <c r="P320" s="229"/>
      <c r="Q320" s="229"/>
      <c r="R320" s="229"/>
      <c r="S320" s="229"/>
      <c r="T320" s="230"/>
      <c r="AT320" s="227" t="s">
        <v>166</v>
      </c>
      <c r="AU320" s="227" t="s">
        <v>87</v>
      </c>
      <c r="AV320" s="13" t="s">
        <v>87</v>
      </c>
      <c r="AW320" s="13" t="s">
        <v>33</v>
      </c>
      <c r="AX320" s="13" t="s">
        <v>77</v>
      </c>
      <c r="AY320" s="227" t="s">
        <v>123</v>
      </c>
    </row>
    <row r="321" spans="2:51" s="13" customFormat="1" ht="11.25">
      <c r="B321" s="216"/>
      <c r="C321" s="217"/>
      <c r="D321" s="218" t="s">
        <v>166</v>
      </c>
      <c r="E321" s="219" t="s">
        <v>1</v>
      </c>
      <c r="F321" s="220" t="s">
        <v>511</v>
      </c>
      <c r="G321" s="217"/>
      <c r="H321" s="221">
        <v>15.4</v>
      </c>
      <c r="I321" s="222"/>
      <c r="J321" s="217"/>
      <c r="K321" s="217"/>
      <c r="L321" s="223"/>
      <c r="M321" s="228"/>
      <c r="N321" s="229"/>
      <c r="O321" s="229"/>
      <c r="P321" s="229"/>
      <c r="Q321" s="229"/>
      <c r="R321" s="229"/>
      <c r="S321" s="229"/>
      <c r="T321" s="230"/>
      <c r="AT321" s="227" t="s">
        <v>166</v>
      </c>
      <c r="AU321" s="227" t="s">
        <v>87</v>
      </c>
      <c r="AV321" s="13" t="s">
        <v>87</v>
      </c>
      <c r="AW321" s="13" t="s">
        <v>33</v>
      </c>
      <c r="AX321" s="13" t="s">
        <v>77</v>
      </c>
      <c r="AY321" s="227" t="s">
        <v>123</v>
      </c>
    </row>
    <row r="322" spans="2:51" s="14" customFormat="1" ht="11.25">
      <c r="B322" s="231"/>
      <c r="C322" s="232"/>
      <c r="D322" s="218" t="s">
        <v>166</v>
      </c>
      <c r="E322" s="233" t="s">
        <v>1</v>
      </c>
      <c r="F322" s="234" t="s">
        <v>198</v>
      </c>
      <c r="G322" s="232"/>
      <c r="H322" s="235">
        <v>65.8</v>
      </c>
      <c r="I322" s="236"/>
      <c r="J322" s="232"/>
      <c r="K322" s="232"/>
      <c r="L322" s="237"/>
      <c r="M322" s="238"/>
      <c r="N322" s="239"/>
      <c r="O322" s="239"/>
      <c r="P322" s="239"/>
      <c r="Q322" s="239"/>
      <c r="R322" s="239"/>
      <c r="S322" s="239"/>
      <c r="T322" s="240"/>
      <c r="AT322" s="241" t="s">
        <v>166</v>
      </c>
      <c r="AU322" s="241" t="s">
        <v>87</v>
      </c>
      <c r="AV322" s="14" t="s">
        <v>141</v>
      </c>
      <c r="AW322" s="14" t="s">
        <v>33</v>
      </c>
      <c r="AX322" s="14" t="s">
        <v>85</v>
      </c>
      <c r="AY322" s="241" t="s">
        <v>123</v>
      </c>
    </row>
    <row r="323" spans="1:65" s="2" customFormat="1" ht="21.75" customHeight="1">
      <c r="A323" s="34"/>
      <c r="B323" s="35"/>
      <c r="C323" s="252" t="s">
        <v>512</v>
      </c>
      <c r="D323" s="252" t="s">
        <v>308</v>
      </c>
      <c r="E323" s="253" t="s">
        <v>513</v>
      </c>
      <c r="F323" s="254" t="s">
        <v>514</v>
      </c>
      <c r="G323" s="255" t="s">
        <v>182</v>
      </c>
      <c r="H323" s="256">
        <v>16.17</v>
      </c>
      <c r="I323" s="257"/>
      <c r="J323" s="258">
        <f>ROUND(I323*H323,2)</f>
        <v>0</v>
      </c>
      <c r="K323" s="254" t="s">
        <v>139</v>
      </c>
      <c r="L323" s="259"/>
      <c r="M323" s="260" t="s">
        <v>1</v>
      </c>
      <c r="N323" s="261" t="s">
        <v>42</v>
      </c>
      <c r="O323" s="71"/>
      <c r="P323" s="212">
        <f>O323*H323</f>
        <v>0</v>
      </c>
      <c r="Q323" s="212">
        <v>0.176</v>
      </c>
      <c r="R323" s="212">
        <f>Q323*H323</f>
        <v>2.84592</v>
      </c>
      <c r="S323" s="212">
        <v>0</v>
      </c>
      <c r="T323" s="213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214" t="s">
        <v>158</v>
      </c>
      <c r="AT323" s="214" t="s">
        <v>308</v>
      </c>
      <c r="AU323" s="214" t="s">
        <v>87</v>
      </c>
      <c r="AY323" s="17" t="s">
        <v>123</v>
      </c>
      <c r="BE323" s="215">
        <f>IF(N323="základní",J323,0)</f>
        <v>0</v>
      </c>
      <c r="BF323" s="215">
        <f>IF(N323="snížená",J323,0)</f>
        <v>0</v>
      </c>
      <c r="BG323" s="215">
        <f>IF(N323="zákl. přenesená",J323,0)</f>
        <v>0</v>
      </c>
      <c r="BH323" s="215">
        <f>IF(N323="sníž. přenesená",J323,0)</f>
        <v>0</v>
      </c>
      <c r="BI323" s="215">
        <f>IF(N323="nulová",J323,0)</f>
        <v>0</v>
      </c>
      <c r="BJ323" s="17" t="s">
        <v>85</v>
      </c>
      <c r="BK323" s="215">
        <f>ROUND(I323*H323,2)</f>
        <v>0</v>
      </c>
      <c r="BL323" s="17" t="s">
        <v>141</v>
      </c>
      <c r="BM323" s="214" t="s">
        <v>515</v>
      </c>
    </row>
    <row r="324" spans="2:51" s="13" customFormat="1" ht="11.25">
      <c r="B324" s="216"/>
      <c r="C324" s="217"/>
      <c r="D324" s="218" t="s">
        <v>166</v>
      </c>
      <c r="E324" s="219" t="s">
        <v>1</v>
      </c>
      <c r="F324" s="220" t="s">
        <v>516</v>
      </c>
      <c r="G324" s="217"/>
      <c r="H324" s="221">
        <v>16.17</v>
      </c>
      <c r="I324" s="222"/>
      <c r="J324" s="217"/>
      <c r="K324" s="217"/>
      <c r="L324" s="223"/>
      <c r="M324" s="228"/>
      <c r="N324" s="229"/>
      <c r="O324" s="229"/>
      <c r="P324" s="229"/>
      <c r="Q324" s="229"/>
      <c r="R324" s="229"/>
      <c r="S324" s="229"/>
      <c r="T324" s="230"/>
      <c r="AT324" s="227" t="s">
        <v>166</v>
      </c>
      <c r="AU324" s="227" t="s">
        <v>87</v>
      </c>
      <c r="AV324" s="13" t="s">
        <v>87</v>
      </c>
      <c r="AW324" s="13" t="s">
        <v>33</v>
      </c>
      <c r="AX324" s="13" t="s">
        <v>85</v>
      </c>
      <c r="AY324" s="227" t="s">
        <v>123</v>
      </c>
    </row>
    <row r="325" spans="1:65" s="2" customFormat="1" ht="16.5" customHeight="1">
      <c r="A325" s="34"/>
      <c r="B325" s="35"/>
      <c r="C325" s="252" t="s">
        <v>517</v>
      </c>
      <c r="D325" s="252" t="s">
        <v>308</v>
      </c>
      <c r="E325" s="253" t="s">
        <v>518</v>
      </c>
      <c r="F325" s="254" t="s">
        <v>519</v>
      </c>
      <c r="G325" s="255" t="s">
        <v>182</v>
      </c>
      <c r="H325" s="256">
        <v>51.408</v>
      </c>
      <c r="I325" s="257"/>
      <c r="J325" s="258">
        <f>ROUND(I325*H325,2)</f>
        <v>0</v>
      </c>
      <c r="K325" s="254" t="s">
        <v>139</v>
      </c>
      <c r="L325" s="259"/>
      <c r="M325" s="260" t="s">
        <v>1</v>
      </c>
      <c r="N325" s="261" t="s">
        <v>42</v>
      </c>
      <c r="O325" s="71"/>
      <c r="P325" s="212">
        <f>O325*H325</f>
        <v>0</v>
      </c>
      <c r="Q325" s="212">
        <v>0.176</v>
      </c>
      <c r="R325" s="212">
        <f>Q325*H325</f>
        <v>9.047808</v>
      </c>
      <c r="S325" s="212">
        <v>0</v>
      </c>
      <c r="T325" s="213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214" t="s">
        <v>158</v>
      </c>
      <c r="AT325" s="214" t="s">
        <v>308</v>
      </c>
      <c r="AU325" s="214" t="s">
        <v>87</v>
      </c>
      <c r="AY325" s="17" t="s">
        <v>123</v>
      </c>
      <c r="BE325" s="215">
        <f>IF(N325="základní",J325,0)</f>
        <v>0</v>
      </c>
      <c r="BF325" s="215">
        <f>IF(N325="snížená",J325,0)</f>
        <v>0</v>
      </c>
      <c r="BG325" s="215">
        <f>IF(N325="zákl. přenesená",J325,0)</f>
        <v>0</v>
      </c>
      <c r="BH325" s="215">
        <f>IF(N325="sníž. přenesená",J325,0)</f>
        <v>0</v>
      </c>
      <c r="BI325" s="215">
        <f>IF(N325="nulová",J325,0)</f>
        <v>0</v>
      </c>
      <c r="BJ325" s="17" t="s">
        <v>85</v>
      </c>
      <c r="BK325" s="215">
        <f>ROUND(I325*H325,2)</f>
        <v>0</v>
      </c>
      <c r="BL325" s="17" t="s">
        <v>141</v>
      </c>
      <c r="BM325" s="214" t="s">
        <v>520</v>
      </c>
    </row>
    <row r="326" spans="2:51" s="13" customFormat="1" ht="11.25">
      <c r="B326" s="216"/>
      <c r="C326" s="217"/>
      <c r="D326" s="218" t="s">
        <v>166</v>
      </c>
      <c r="E326" s="219" t="s">
        <v>1</v>
      </c>
      <c r="F326" s="220" t="s">
        <v>521</v>
      </c>
      <c r="G326" s="217"/>
      <c r="H326" s="221">
        <v>51.408</v>
      </c>
      <c r="I326" s="222"/>
      <c r="J326" s="217"/>
      <c r="K326" s="217"/>
      <c r="L326" s="223"/>
      <c r="M326" s="228"/>
      <c r="N326" s="229"/>
      <c r="O326" s="229"/>
      <c r="P326" s="229"/>
      <c r="Q326" s="229"/>
      <c r="R326" s="229"/>
      <c r="S326" s="229"/>
      <c r="T326" s="230"/>
      <c r="AT326" s="227" t="s">
        <v>166</v>
      </c>
      <c r="AU326" s="227" t="s">
        <v>87</v>
      </c>
      <c r="AV326" s="13" t="s">
        <v>87</v>
      </c>
      <c r="AW326" s="13" t="s">
        <v>33</v>
      </c>
      <c r="AX326" s="13" t="s">
        <v>85</v>
      </c>
      <c r="AY326" s="227" t="s">
        <v>123</v>
      </c>
    </row>
    <row r="327" spans="1:65" s="2" customFormat="1" ht="33" customHeight="1">
      <c r="A327" s="34"/>
      <c r="B327" s="35"/>
      <c r="C327" s="203" t="s">
        <v>522</v>
      </c>
      <c r="D327" s="203" t="s">
        <v>126</v>
      </c>
      <c r="E327" s="204" t="s">
        <v>523</v>
      </c>
      <c r="F327" s="205" t="s">
        <v>524</v>
      </c>
      <c r="G327" s="206" t="s">
        <v>182</v>
      </c>
      <c r="H327" s="207">
        <v>123.49</v>
      </c>
      <c r="I327" s="208"/>
      <c r="J327" s="209">
        <f>ROUND(I327*H327,2)</f>
        <v>0</v>
      </c>
      <c r="K327" s="205" t="s">
        <v>1</v>
      </c>
      <c r="L327" s="39"/>
      <c r="M327" s="210" t="s">
        <v>1</v>
      </c>
      <c r="N327" s="211" t="s">
        <v>42</v>
      </c>
      <c r="O327" s="71"/>
      <c r="P327" s="212">
        <f>O327*H327</f>
        <v>0</v>
      </c>
      <c r="Q327" s="212">
        <v>0.098</v>
      </c>
      <c r="R327" s="212">
        <f>Q327*H327</f>
        <v>12.10202</v>
      </c>
      <c r="S327" s="212">
        <v>0</v>
      </c>
      <c r="T327" s="213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214" t="s">
        <v>141</v>
      </c>
      <c r="AT327" s="214" t="s">
        <v>126</v>
      </c>
      <c r="AU327" s="214" t="s">
        <v>87</v>
      </c>
      <c r="AY327" s="17" t="s">
        <v>123</v>
      </c>
      <c r="BE327" s="215">
        <f>IF(N327="základní",J327,0)</f>
        <v>0</v>
      </c>
      <c r="BF327" s="215">
        <f>IF(N327="snížená",J327,0)</f>
        <v>0</v>
      </c>
      <c r="BG327" s="215">
        <f>IF(N327="zákl. přenesená",J327,0)</f>
        <v>0</v>
      </c>
      <c r="BH327" s="215">
        <f>IF(N327="sníž. přenesená",J327,0)</f>
        <v>0</v>
      </c>
      <c r="BI327" s="215">
        <f>IF(N327="nulová",J327,0)</f>
        <v>0</v>
      </c>
      <c r="BJ327" s="17" t="s">
        <v>85</v>
      </c>
      <c r="BK327" s="215">
        <f>ROUND(I327*H327,2)</f>
        <v>0</v>
      </c>
      <c r="BL327" s="17" t="s">
        <v>141</v>
      </c>
      <c r="BM327" s="214" t="s">
        <v>525</v>
      </c>
    </row>
    <row r="328" spans="2:51" s="13" customFormat="1" ht="11.25">
      <c r="B328" s="216"/>
      <c r="C328" s="217"/>
      <c r="D328" s="218" t="s">
        <v>166</v>
      </c>
      <c r="E328" s="219" t="s">
        <v>1</v>
      </c>
      <c r="F328" s="220" t="s">
        <v>526</v>
      </c>
      <c r="G328" s="217"/>
      <c r="H328" s="221">
        <v>123.49</v>
      </c>
      <c r="I328" s="222"/>
      <c r="J328" s="217"/>
      <c r="K328" s="217"/>
      <c r="L328" s="223"/>
      <c r="M328" s="228"/>
      <c r="N328" s="229"/>
      <c r="O328" s="229"/>
      <c r="P328" s="229"/>
      <c r="Q328" s="229"/>
      <c r="R328" s="229"/>
      <c r="S328" s="229"/>
      <c r="T328" s="230"/>
      <c r="AT328" s="227" t="s">
        <v>166</v>
      </c>
      <c r="AU328" s="227" t="s">
        <v>87</v>
      </c>
      <c r="AV328" s="13" t="s">
        <v>87</v>
      </c>
      <c r="AW328" s="13" t="s">
        <v>33</v>
      </c>
      <c r="AX328" s="13" t="s">
        <v>85</v>
      </c>
      <c r="AY328" s="227" t="s">
        <v>123</v>
      </c>
    </row>
    <row r="329" spans="1:65" s="2" customFormat="1" ht="16.5" customHeight="1">
      <c r="A329" s="34"/>
      <c r="B329" s="35"/>
      <c r="C329" s="252" t="s">
        <v>527</v>
      </c>
      <c r="D329" s="252" t="s">
        <v>308</v>
      </c>
      <c r="E329" s="253" t="s">
        <v>528</v>
      </c>
      <c r="F329" s="254" t="s">
        <v>529</v>
      </c>
      <c r="G329" s="255" t="s">
        <v>187</v>
      </c>
      <c r="H329" s="256">
        <v>1145.089</v>
      </c>
      <c r="I329" s="257"/>
      <c r="J329" s="258">
        <f>ROUND(I329*H329,2)</f>
        <v>0</v>
      </c>
      <c r="K329" s="254" t="s">
        <v>1</v>
      </c>
      <c r="L329" s="259"/>
      <c r="M329" s="260" t="s">
        <v>1</v>
      </c>
      <c r="N329" s="261" t="s">
        <v>42</v>
      </c>
      <c r="O329" s="71"/>
      <c r="P329" s="212">
        <f>O329*H329</f>
        <v>0</v>
      </c>
      <c r="Q329" s="212">
        <v>0.029</v>
      </c>
      <c r="R329" s="212">
        <f>Q329*H329</f>
        <v>33.207581</v>
      </c>
      <c r="S329" s="212">
        <v>0</v>
      </c>
      <c r="T329" s="213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214" t="s">
        <v>158</v>
      </c>
      <c r="AT329" s="214" t="s">
        <v>308</v>
      </c>
      <c r="AU329" s="214" t="s">
        <v>87</v>
      </c>
      <c r="AY329" s="17" t="s">
        <v>123</v>
      </c>
      <c r="BE329" s="215">
        <f>IF(N329="základní",J329,0)</f>
        <v>0</v>
      </c>
      <c r="BF329" s="215">
        <f>IF(N329="snížená",J329,0)</f>
        <v>0</v>
      </c>
      <c r="BG329" s="215">
        <f>IF(N329="zákl. přenesená",J329,0)</f>
        <v>0</v>
      </c>
      <c r="BH329" s="215">
        <f>IF(N329="sníž. přenesená",J329,0)</f>
        <v>0</v>
      </c>
      <c r="BI329" s="215">
        <f>IF(N329="nulová",J329,0)</f>
        <v>0</v>
      </c>
      <c r="BJ329" s="17" t="s">
        <v>85</v>
      </c>
      <c r="BK329" s="215">
        <f>ROUND(I329*H329,2)</f>
        <v>0</v>
      </c>
      <c r="BL329" s="17" t="s">
        <v>141</v>
      </c>
      <c r="BM329" s="214" t="s">
        <v>530</v>
      </c>
    </row>
    <row r="330" spans="2:51" s="13" customFormat="1" ht="11.25">
      <c r="B330" s="216"/>
      <c r="C330" s="217"/>
      <c r="D330" s="218" t="s">
        <v>166</v>
      </c>
      <c r="E330" s="219" t="s">
        <v>1</v>
      </c>
      <c r="F330" s="220" t="s">
        <v>531</v>
      </c>
      <c r="G330" s="217"/>
      <c r="H330" s="221">
        <v>1145.089</v>
      </c>
      <c r="I330" s="222"/>
      <c r="J330" s="217"/>
      <c r="K330" s="217"/>
      <c r="L330" s="223"/>
      <c r="M330" s="228"/>
      <c r="N330" s="229"/>
      <c r="O330" s="229"/>
      <c r="P330" s="229"/>
      <c r="Q330" s="229"/>
      <c r="R330" s="229"/>
      <c r="S330" s="229"/>
      <c r="T330" s="230"/>
      <c r="AT330" s="227" t="s">
        <v>166</v>
      </c>
      <c r="AU330" s="227" t="s">
        <v>87</v>
      </c>
      <c r="AV330" s="13" t="s">
        <v>87</v>
      </c>
      <c r="AW330" s="13" t="s">
        <v>33</v>
      </c>
      <c r="AX330" s="13" t="s">
        <v>77</v>
      </c>
      <c r="AY330" s="227" t="s">
        <v>123</v>
      </c>
    </row>
    <row r="331" spans="2:51" s="14" customFormat="1" ht="11.25">
      <c r="B331" s="231"/>
      <c r="C331" s="232"/>
      <c r="D331" s="218" t="s">
        <v>166</v>
      </c>
      <c r="E331" s="233" t="s">
        <v>1</v>
      </c>
      <c r="F331" s="234" t="s">
        <v>198</v>
      </c>
      <c r="G331" s="232"/>
      <c r="H331" s="235">
        <v>1145.089</v>
      </c>
      <c r="I331" s="236"/>
      <c r="J331" s="232"/>
      <c r="K331" s="232"/>
      <c r="L331" s="237"/>
      <c r="M331" s="238"/>
      <c r="N331" s="239"/>
      <c r="O331" s="239"/>
      <c r="P331" s="239"/>
      <c r="Q331" s="239"/>
      <c r="R331" s="239"/>
      <c r="S331" s="239"/>
      <c r="T331" s="240"/>
      <c r="AT331" s="241" t="s">
        <v>166</v>
      </c>
      <c r="AU331" s="241" t="s">
        <v>87</v>
      </c>
      <c r="AV331" s="14" t="s">
        <v>141</v>
      </c>
      <c r="AW331" s="14" t="s">
        <v>33</v>
      </c>
      <c r="AX331" s="14" t="s">
        <v>85</v>
      </c>
      <c r="AY331" s="241" t="s">
        <v>123</v>
      </c>
    </row>
    <row r="332" spans="2:63" s="12" customFormat="1" ht="22.9" customHeight="1">
      <c r="B332" s="187"/>
      <c r="C332" s="188"/>
      <c r="D332" s="189" t="s">
        <v>76</v>
      </c>
      <c r="E332" s="201" t="s">
        <v>158</v>
      </c>
      <c r="F332" s="201" t="s">
        <v>532</v>
      </c>
      <c r="G332" s="188"/>
      <c r="H332" s="188"/>
      <c r="I332" s="191"/>
      <c r="J332" s="202">
        <f>BK332</f>
        <v>0</v>
      </c>
      <c r="K332" s="188"/>
      <c r="L332" s="193"/>
      <c r="M332" s="194"/>
      <c r="N332" s="195"/>
      <c r="O332" s="195"/>
      <c r="P332" s="196">
        <f>SUM(P333:P356)</f>
        <v>0</v>
      </c>
      <c r="Q332" s="195"/>
      <c r="R332" s="196">
        <f>SUM(R333:R356)</f>
        <v>32.1758338</v>
      </c>
      <c r="S332" s="195"/>
      <c r="T332" s="197">
        <f>SUM(T333:T356)</f>
        <v>0</v>
      </c>
      <c r="AR332" s="198" t="s">
        <v>85</v>
      </c>
      <c r="AT332" s="199" t="s">
        <v>76</v>
      </c>
      <c r="AU332" s="199" t="s">
        <v>85</v>
      </c>
      <c r="AY332" s="198" t="s">
        <v>123</v>
      </c>
      <c r="BK332" s="200">
        <f>SUM(BK333:BK356)</f>
        <v>0</v>
      </c>
    </row>
    <row r="333" spans="1:65" s="2" customFormat="1" ht="16.5" customHeight="1">
      <c r="A333" s="34"/>
      <c r="B333" s="35"/>
      <c r="C333" s="203" t="s">
        <v>533</v>
      </c>
      <c r="D333" s="203" t="s">
        <v>126</v>
      </c>
      <c r="E333" s="204" t="s">
        <v>534</v>
      </c>
      <c r="F333" s="205" t="s">
        <v>535</v>
      </c>
      <c r="G333" s="206" t="s">
        <v>226</v>
      </c>
      <c r="H333" s="207">
        <v>5.88</v>
      </c>
      <c r="I333" s="208"/>
      <c r="J333" s="209">
        <f>ROUND(I333*H333,2)</f>
        <v>0</v>
      </c>
      <c r="K333" s="205" t="s">
        <v>139</v>
      </c>
      <c r="L333" s="39"/>
      <c r="M333" s="210" t="s">
        <v>1</v>
      </c>
      <c r="N333" s="211" t="s">
        <v>42</v>
      </c>
      <c r="O333" s="71"/>
      <c r="P333" s="212">
        <f>O333*H333</f>
        <v>0</v>
      </c>
      <c r="Q333" s="212">
        <v>0</v>
      </c>
      <c r="R333" s="212">
        <f>Q333*H333</f>
        <v>0</v>
      </c>
      <c r="S333" s="212">
        <v>0</v>
      </c>
      <c r="T333" s="213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214" t="s">
        <v>141</v>
      </c>
      <c r="AT333" s="214" t="s">
        <v>126</v>
      </c>
      <c r="AU333" s="214" t="s">
        <v>87</v>
      </c>
      <c r="AY333" s="17" t="s">
        <v>123</v>
      </c>
      <c r="BE333" s="215">
        <f>IF(N333="základní",J333,0)</f>
        <v>0</v>
      </c>
      <c r="BF333" s="215">
        <f>IF(N333="snížená",J333,0)</f>
        <v>0</v>
      </c>
      <c r="BG333" s="215">
        <f>IF(N333="zákl. přenesená",J333,0)</f>
        <v>0</v>
      </c>
      <c r="BH333" s="215">
        <f>IF(N333="sníž. přenesená",J333,0)</f>
        <v>0</v>
      </c>
      <c r="BI333" s="215">
        <f>IF(N333="nulová",J333,0)</f>
        <v>0</v>
      </c>
      <c r="BJ333" s="17" t="s">
        <v>85</v>
      </c>
      <c r="BK333" s="215">
        <f>ROUND(I333*H333,2)</f>
        <v>0</v>
      </c>
      <c r="BL333" s="17" t="s">
        <v>141</v>
      </c>
      <c r="BM333" s="214" t="s">
        <v>536</v>
      </c>
    </row>
    <row r="334" spans="2:51" s="13" customFormat="1" ht="11.25">
      <c r="B334" s="216"/>
      <c r="C334" s="217"/>
      <c r="D334" s="218" t="s">
        <v>166</v>
      </c>
      <c r="E334" s="219" t="s">
        <v>1</v>
      </c>
      <c r="F334" s="220" t="s">
        <v>537</v>
      </c>
      <c r="G334" s="217"/>
      <c r="H334" s="221">
        <v>5.88</v>
      </c>
      <c r="I334" s="222"/>
      <c r="J334" s="217"/>
      <c r="K334" s="217"/>
      <c r="L334" s="223"/>
      <c r="M334" s="228"/>
      <c r="N334" s="229"/>
      <c r="O334" s="229"/>
      <c r="P334" s="229"/>
      <c r="Q334" s="229"/>
      <c r="R334" s="229"/>
      <c r="S334" s="229"/>
      <c r="T334" s="230"/>
      <c r="AT334" s="227" t="s">
        <v>166</v>
      </c>
      <c r="AU334" s="227" t="s">
        <v>87</v>
      </c>
      <c r="AV334" s="13" t="s">
        <v>87</v>
      </c>
      <c r="AW334" s="13" t="s">
        <v>33</v>
      </c>
      <c r="AX334" s="13" t="s">
        <v>85</v>
      </c>
      <c r="AY334" s="227" t="s">
        <v>123</v>
      </c>
    </row>
    <row r="335" spans="1:65" s="2" customFormat="1" ht="16.5" customHeight="1">
      <c r="A335" s="34"/>
      <c r="B335" s="35"/>
      <c r="C335" s="252" t="s">
        <v>538</v>
      </c>
      <c r="D335" s="252" t="s">
        <v>308</v>
      </c>
      <c r="E335" s="253" t="s">
        <v>539</v>
      </c>
      <c r="F335" s="254" t="s">
        <v>540</v>
      </c>
      <c r="G335" s="255" t="s">
        <v>291</v>
      </c>
      <c r="H335" s="256">
        <v>11.76</v>
      </c>
      <c r="I335" s="257"/>
      <c r="J335" s="258">
        <f>ROUND(I335*H335,2)</f>
        <v>0</v>
      </c>
      <c r="K335" s="254" t="s">
        <v>139</v>
      </c>
      <c r="L335" s="259"/>
      <c r="M335" s="260" t="s">
        <v>1</v>
      </c>
      <c r="N335" s="261" t="s">
        <v>42</v>
      </c>
      <c r="O335" s="71"/>
      <c r="P335" s="212">
        <f>O335*H335</f>
        <v>0</v>
      </c>
      <c r="Q335" s="212">
        <v>1</v>
      </c>
      <c r="R335" s="212">
        <f>Q335*H335</f>
        <v>11.76</v>
      </c>
      <c r="S335" s="212">
        <v>0</v>
      </c>
      <c r="T335" s="213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214" t="s">
        <v>158</v>
      </c>
      <c r="AT335" s="214" t="s">
        <v>308</v>
      </c>
      <c r="AU335" s="214" t="s">
        <v>87</v>
      </c>
      <c r="AY335" s="17" t="s">
        <v>123</v>
      </c>
      <c r="BE335" s="215">
        <f>IF(N335="základní",J335,0)</f>
        <v>0</v>
      </c>
      <c r="BF335" s="215">
        <f>IF(N335="snížená",J335,0)</f>
        <v>0</v>
      </c>
      <c r="BG335" s="215">
        <f>IF(N335="zákl. přenesená",J335,0)</f>
        <v>0</v>
      </c>
      <c r="BH335" s="215">
        <f>IF(N335="sníž. přenesená",J335,0)</f>
        <v>0</v>
      </c>
      <c r="BI335" s="215">
        <f>IF(N335="nulová",J335,0)</f>
        <v>0</v>
      </c>
      <c r="BJ335" s="17" t="s">
        <v>85</v>
      </c>
      <c r="BK335" s="215">
        <f>ROUND(I335*H335,2)</f>
        <v>0</v>
      </c>
      <c r="BL335" s="17" t="s">
        <v>141</v>
      </c>
      <c r="BM335" s="214" t="s">
        <v>541</v>
      </c>
    </row>
    <row r="336" spans="2:51" s="13" customFormat="1" ht="11.25">
      <c r="B336" s="216"/>
      <c r="C336" s="217"/>
      <c r="D336" s="218" t="s">
        <v>166</v>
      </c>
      <c r="E336" s="219" t="s">
        <v>1</v>
      </c>
      <c r="F336" s="220" t="s">
        <v>542</v>
      </c>
      <c r="G336" s="217"/>
      <c r="H336" s="221">
        <v>11.76</v>
      </c>
      <c r="I336" s="222"/>
      <c r="J336" s="217"/>
      <c r="K336" s="217"/>
      <c r="L336" s="223"/>
      <c r="M336" s="228"/>
      <c r="N336" s="229"/>
      <c r="O336" s="229"/>
      <c r="P336" s="229"/>
      <c r="Q336" s="229"/>
      <c r="R336" s="229"/>
      <c r="S336" s="229"/>
      <c r="T336" s="230"/>
      <c r="AT336" s="227" t="s">
        <v>166</v>
      </c>
      <c r="AU336" s="227" t="s">
        <v>87</v>
      </c>
      <c r="AV336" s="13" t="s">
        <v>87</v>
      </c>
      <c r="AW336" s="13" t="s">
        <v>33</v>
      </c>
      <c r="AX336" s="13" t="s">
        <v>85</v>
      </c>
      <c r="AY336" s="227" t="s">
        <v>123</v>
      </c>
    </row>
    <row r="337" spans="1:65" s="2" customFormat="1" ht="21.75" customHeight="1">
      <c r="A337" s="34"/>
      <c r="B337" s="35"/>
      <c r="C337" s="203" t="s">
        <v>543</v>
      </c>
      <c r="D337" s="203" t="s">
        <v>126</v>
      </c>
      <c r="E337" s="204" t="s">
        <v>544</v>
      </c>
      <c r="F337" s="205" t="s">
        <v>545</v>
      </c>
      <c r="G337" s="206" t="s">
        <v>226</v>
      </c>
      <c r="H337" s="207">
        <v>2.94</v>
      </c>
      <c r="I337" s="208"/>
      <c r="J337" s="209">
        <f>ROUND(I337*H337,2)</f>
        <v>0</v>
      </c>
      <c r="K337" s="205" t="s">
        <v>139</v>
      </c>
      <c r="L337" s="39"/>
      <c r="M337" s="210" t="s">
        <v>1</v>
      </c>
      <c r="N337" s="211" t="s">
        <v>42</v>
      </c>
      <c r="O337" s="71"/>
      <c r="P337" s="212">
        <f>O337*H337</f>
        <v>0</v>
      </c>
      <c r="Q337" s="212">
        <v>1.89077</v>
      </c>
      <c r="R337" s="212">
        <f>Q337*H337</f>
        <v>5.5588638</v>
      </c>
      <c r="S337" s="212">
        <v>0</v>
      </c>
      <c r="T337" s="213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214" t="s">
        <v>141</v>
      </c>
      <c r="AT337" s="214" t="s">
        <v>126</v>
      </c>
      <c r="AU337" s="214" t="s">
        <v>87</v>
      </c>
      <c r="AY337" s="17" t="s">
        <v>123</v>
      </c>
      <c r="BE337" s="215">
        <f>IF(N337="základní",J337,0)</f>
        <v>0</v>
      </c>
      <c r="BF337" s="215">
        <f>IF(N337="snížená",J337,0)</f>
        <v>0</v>
      </c>
      <c r="BG337" s="215">
        <f>IF(N337="zákl. přenesená",J337,0)</f>
        <v>0</v>
      </c>
      <c r="BH337" s="215">
        <f>IF(N337="sníž. přenesená",J337,0)</f>
        <v>0</v>
      </c>
      <c r="BI337" s="215">
        <f>IF(N337="nulová",J337,0)</f>
        <v>0</v>
      </c>
      <c r="BJ337" s="17" t="s">
        <v>85</v>
      </c>
      <c r="BK337" s="215">
        <f>ROUND(I337*H337,2)</f>
        <v>0</v>
      </c>
      <c r="BL337" s="17" t="s">
        <v>141</v>
      </c>
      <c r="BM337" s="214" t="s">
        <v>546</v>
      </c>
    </row>
    <row r="338" spans="2:51" s="13" customFormat="1" ht="11.25">
      <c r="B338" s="216"/>
      <c r="C338" s="217"/>
      <c r="D338" s="218" t="s">
        <v>166</v>
      </c>
      <c r="E338" s="219" t="s">
        <v>1</v>
      </c>
      <c r="F338" s="220" t="s">
        <v>547</v>
      </c>
      <c r="G338" s="217"/>
      <c r="H338" s="221">
        <v>2.94</v>
      </c>
      <c r="I338" s="222"/>
      <c r="J338" s="217"/>
      <c r="K338" s="217"/>
      <c r="L338" s="223"/>
      <c r="M338" s="228"/>
      <c r="N338" s="229"/>
      <c r="O338" s="229"/>
      <c r="P338" s="229"/>
      <c r="Q338" s="229"/>
      <c r="R338" s="229"/>
      <c r="S338" s="229"/>
      <c r="T338" s="230"/>
      <c r="AT338" s="227" t="s">
        <v>166</v>
      </c>
      <c r="AU338" s="227" t="s">
        <v>87</v>
      </c>
      <c r="AV338" s="13" t="s">
        <v>87</v>
      </c>
      <c r="AW338" s="13" t="s">
        <v>33</v>
      </c>
      <c r="AX338" s="13" t="s">
        <v>85</v>
      </c>
      <c r="AY338" s="227" t="s">
        <v>123</v>
      </c>
    </row>
    <row r="339" spans="1:65" s="2" customFormat="1" ht="16.5" customHeight="1">
      <c r="A339" s="34"/>
      <c r="B339" s="35"/>
      <c r="C339" s="203" t="s">
        <v>548</v>
      </c>
      <c r="D339" s="203" t="s">
        <v>126</v>
      </c>
      <c r="E339" s="204" t="s">
        <v>549</v>
      </c>
      <c r="F339" s="205" t="s">
        <v>550</v>
      </c>
      <c r="G339" s="206" t="s">
        <v>187</v>
      </c>
      <c r="H339" s="207">
        <v>7</v>
      </c>
      <c r="I339" s="208"/>
      <c r="J339" s="209">
        <f>ROUND(I339*H339,2)</f>
        <v>0</v>
      </c>
      <c r="K339" s="205" t="s">
        <v>1</v>
      </c>
      <c r="L339" s="39"/>
      <c r="M339" s="210" t="s">
        <v>1</v>
      </c>
      <c r="N339" s="211" t="s">
        <v>42</v>
      </c>
      <c r="O339" s="71"/>
      <c r="P339" s="212">
        <f>O339*H339</f>
        <v>0</v>
      </c>
      <c r="Q339" s="212">
        <v>0.0014</v>
      </c>
      <c r="R339" s="212">
        <f>Q339*H339</f>
        <v>0.0098</v>
      </c>
      <c r="S339" s="212">
        <v>0</v>
      </c>
      <c r="T339" s="213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214" t="s">
        <v>141</v>
      </c>
      <c r="AT339" s="214" t="s">
        <v>126</v>
      </c>
      <c r="AU339" s="214" t="s">
        <v>87</v>
      </c>
      <c r="AY339" s="17" t="s">
        <v>123</v>
      </c>
      <c r="BE339" s="215">
        <f>IF(N339="základní",J339,0)</f>
        <v>0</v>
      </c>
      <c r="BF339" s="215">
        <f>IF(N339="snížená",J339,0)</f>
        <v>0</v>
      </c>
      <c r="BG339" s="215">
        <f>IF(N339="zákl. přenesená",J339,0)</f>
        <v>0</v>
      </c>
      <c r="BH339" s="215">
        <f>IF(N339="sníž. přenesená",J339,0)</f>
        <v>0</v>
      </c>
      <c r="BI339" s="215">
        <f>IF(N339="nulová",J339,0)</f>
        <v>0</v>
      </c>
      <c r="BJ339" s="17" t="s">
        <v>85</v>
      </c>
      <c r="BK339" s="215">
        <f>ROUND(I339*H339,2)</f>
        <v>0</v>
      </c>
      <c r="BL339" s="17" t="s">
        <v>141</v>
      </c>
      <c r="BM339" s="214" t="s">
        <v>551</v>
      </c>
    </row>
    <row r="340" spans="2:51" s="13" customFormat="1" ht="11.25">
      <c r="B340" s="216"/>
      <c r="C340" s="217"/>
      <c r="D340" s="218" t="s">
        <v>166</v>
      </c>
      <c r="E340" s="219" t="s">
        <v>1</v>
      </c>
      <c r="F340" s="220" t="s">
        <v>154</v>
      </c>
      <c r="G340" s="217"/>
      <c r="H340" s="221">
        <v>7</v>
      </c>
      <c r="I340" s="222"/>
      <c r="J340" s="217"/>
      <c r="K340" s="217"/>
      <c r="L340" s="223"/>
      <c r="M340" s="228"/>
      <c r="N340" s="229"/>
      <c r="O340" s="229"/>
      <c r="P340" s="229"/>
      <c r="Q340" s="229"/>
      <c r="R340" s="229"/>
      <c r="S340" s="229"/>
      <c r="T340" s="230"/>
      <c r="AT340" s="227" t="s">
        <v>166</v>
      </c>
      <c r="AU340" s="227" t="s">
        <v>87</v>
      </c>
      <c r="AV340" s="13" t="s">
        <v>87</v>
      </c>
      <c r="AW340" s="13" t="s">
        <v>33</v>
      </c>
      <c r="AX340" s="13" t="s">
        <v>77</v>
      </c>
      <c r="AY340" s="227" t="s">
        <v>123</v>
      </c>
    </row>
    <row r="341" spans="2:51" s="14" customFormat="1" ht="11.25">
      <c r="B341" s="231"/>
      <c r="C341" s="232"/>
      <c r="D341" s="218" t="s">
        <v>166</v>
      </c>
      <c r="E341" s="233" t="s">
        <v>1</v>
      </c>
      <c r="F341" s="234" t="s">
        <v>198</v>
      </c>
      <c r="G341" s="232"/>
      <c r="H341" s="235">
        <v>7</v>
      </c>
      <c r="I341" s="236"/>
      <c r="J341" s="232"/>
      <c r="K341" s="232"/>
      <c r="L341" s="237"/>
      <c r="M341" s="238"/>
      <c r="N341" s="239"/>
      <c r="O341" s="239"/>
      <c r="P341" s="239"/>
      <c r="Q341" s="239"/>
      <c r="R341" s="239"/>
      <c r="S341" s="239"/>
      <c r="T341" s="240"/>
      <c r="AT341" s="241" t="s">
        <v>166</v>
      </c>
      <c r="AU341" s="241" t="s">
        <v>87</v>
      </c>
      <c r="AV341" s="14" t="s">
        <v>141</v>
      </c>
      <c r="AW341" s="14" t="s">
        <v>33</v>
      </c>
      <c r="AX341" s="14" t="s">
        <v>85</v>
      </c>
      <c r="AY341" s="241" t="s">
        <v>123</v>
      </c>
    </row>
    <row r="342" spans="1:65" s="2" customFormat="1" ht="21.75" customHeight="1">
      <c r="A342" s="34"/>
      <c r="B342" s="35"/>
      <c r="C342" s="203" t="s">
        <v>552</v>
      </c>
      <c r="D342" s="203" t="s">
        <v>126</v>
      </c>
      <c r="E342" s="204" t="s">
        <v>553</v>
      </c>
      <c r="F342" s="205" t="s">
        <v>554</v>
      </c>
      <c r="G342" s="206" t="s">
        <v>215</v>
      </c>
      <c r="H342" s="207">
        <v>49</v>
      </c>
      <c r="I342" s="208"/>
      <c r="J342" s="209">
        <f>ROUND(I342*H342,2)</f>
        <v>0</v>
      </c>
      <c r="K342" s="205" t="s">
        <v>139</v>
      </c>
      <c r="L342" s="39"/>
      <c r="M342" s="210" t="s">
        <v>1</v>
      </c>
      <c r="N342" s="211" t="s">
        <v>42</v>
      </c>
      <c r="O342" s="71"/>
      <c r="P342" s="212">
        <f>O342*H342</f>
        <v>0</v>
      </c>
      <c r="Q342" s="212">
        <v>0.00241</v>
      </c>
      <c r="R342" s="212">
        <f>Q342*H342</f>
        <v>0.11808999999999999</v>
      </c>
      <c r="S342" s="212">
        <v>0</v>
      </c>
      <c r="T342" s="213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214" t="s">
        <v>141</v>
      </c>
      <c r="AT342" s="214" t="s">
        <v>126</v>
      </c>
      <c r="AU342" s="214" t="s">
        <v>87</v>
      </c>
      <c r="AY342" s="17" t="s">
        <v>123</v>
      </c>
      <c r="BE342" s="215">
        <f>IF(N342="základní",J342,0)</f>
        <v>0</v>
      </c>
      <c r="BF342" s="215">
        <f>IF(N342="snížená",J342,0)</f>
        <v>0</v>
      </c>
      <c r="BG342" s="215">
        <f>IF(N342="zákl. přenesená",J342,0)</f>
        <v>0</v>
      </c>
      <c r="BH342" s="215">
        <f>IF(N342="sníž. přenesená",J342,0)</f>
        <v>0</v>
      </c>
      <c r="BI342" s="215">
        <f>IF(N342="nulová",J342,0)</f>
        <v>0</v>
      </c>
      <c r="BJ342" s="17" t="s">
        <v>85</v>
      </c>
      <c r="BK342" s="215">
        <f>ROUND(I342*H342,2)</f>
        <v>0</v>
      </c>
      <c r="BL342" s="17" t="s">
        <v>141</v>
      </c>
      <c r="BM342" s="214" t="s">
        <v>555</v>
      </c>
    </row>
    <row r="343" spans="2:51" s="13" customFormat="1" ht="11.25">
      <c r="B343" s="216"/>
      <c r="C343" s="217"/>
      <c r="D343" s="218" t="s">
        <v>166</v>
      </c>
      <c r="E343" s="219" t="s">
        <v>1</v>
      </c>
      <c r="F343" s="220" t="s">
        <v>556</v>
      </c>
      <c r="G343" s="217"/>
      <c r="H343" s="221">
        <v>49</v>
      </c>
      <c r="I343" s="222"/>
      <c r="J343" s="217"/>
      <c r="K343" s="217"/>
      <c r="L343" s="223"/>
      <c r="M343" s="228"/>
      <c r="N343" s="229"/>
      <c r="O343" s="229"/>
      <c r="P343" s="229"/>
      <c r="Q343" s="229"/>
      <c r="R343" s="229"/>
      <c r="S343" s="229"/>
      <c r="T343" s="230"/>
      <c r="AT343" s="227" t="s">
        <v>166</v>
      </c>
      <c r="AU343" s="227" t="s">
        <v>87</v>
      </c>
      <c r="AV343" s="13" t="s">
        <v>87</v>
      </c>
      <c r="AW343" s="13" t="s">
        <v>33</v>
      </c>
      <c r="AX343" s="13" t="s">
        <v>85</v>
      </c>
      <c r="AY343" s="227" t="s">
        <v>123</v>
      </c>
    </row>
    <row r="344" spans="1:65" s="2" customFormat="1" ht="16.5" customHeight="1">
      <c r="A344" s="34"/>
      <c r="B344" s="35"/>
      <c r="C344" s="203" t="s">
        <v>557</v>
      </c>
      <c r="D344" s="203" t="s">
        <v>126</v>
      </c>
      <c r="E344" s="204" t="s">
        <v>558</v>
      </c>
      <c r="F344" s="205" t="s">
        <v>559</v>
      </c>
      <c r="G344" s="206" t="s">
        <v>187</v>
      </c>
      <c r="H344" s="207">
        <v>7</v>
      </c>
      <c r="I344" s="208"/>
      <c r="J344" s="209">
        <f aca="true" t="shared" si="0" ref="J344:J352">ROUND(I344*H344,2)</f>
        <v>0</v>
      </c>
      <c r="K344" s="205" t="s">
        <v>139</v>
      </c>
      <c r="L344" s="39"/>
      <c r="M344" s="210" t="s">
        <v>1</v>
      </c>
      <c r="N344" s="211" t="s">
        <v>42</v>
      </c>
      <c r="O344" s="71"/>
      <c r="P344" s="212">
        <f aca="true" t="shared" si="1" ref="P344:P352">O344*H344</f>
        <v>0</v>
      </c>
      <c r="Q344" s="212">
        <v>0.3409</v>
      </c>
      <c r="R344" s="212">
        <f aca="true" t="shared" si="2" ref="R344:R352">Q344*H344</f>
        <v>2.3863</v>
      </c>
      <c r="S344" s="212">
        <v>0</v>
      </c>
      <c r="T344" s="213">
        <f aca="true" t="shared" si="3" ref="T344:T352"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214" t="s">
        <v>141</v>
      </c>
      <c r="AT344" s="214" t="s">
        <v>126</v>
      </c>
      <c r="AU344" s="214" t="s">
        <v>87</v>
      </c>
      <c r="AY344" s="17" t="s">
        <v>123</v>
      </c>
      <c r="BE344" s="215">
        <f aca="true" t="shared" si="4" ref="BE344:BE352">IF(N344="základní",J344,0)</f>
        <v>0</v>
      </c>
      <c r="BF344" s="215">
        <f aca="true" t="shared" si="5" ref="BF344:BF352">IF(N344="snížená",J344,0)</f>
        <v>0</v>
      </c>
      <c r="BG344" s="215">
        <f aca="true" t="shared" si="6" ref="BG344:BG352">IF(N344="zákl. přenesená",J344,0)</f>
        <v>0</v>
      </c>
      <c r="BH344" s="215">
        <f aca="true" t="shared" si="7" ref="BH344:BH352">IF(N344="sníž. přenesená",J344,0)</f>
        <v>0</v>
      </c>
      <c r="BI344" s="215">
        <f aca="true" t="shared" si="8" ref="BI344:BI352">IF(N344="nulová",J344,0)</f>
        <v>0</v>
      </c>
      <c r="BJ344" s="17" t="s">
        <v>85</v>
      </c>
      <c r="BK344" s="215">
        <f aca="true" t="shared" si="9" ref="BK344:BK352">ROUND(I344*H344,2)</f>
        <v>0</v>
      </c>
      <c r="BL344" s="17" t="s">
        <v>141</v>
      </c>
      <c r="BM344" s="214" t="s">
        <v>560</v>
      </c>
    </row>
    <row r="345" spans="1:65" s="2" customFormat="1" ht="21.75" customHeight="1">
      <c r="A345" s="34"/>
      <c r="B345" s="35"/>
      <c r="C345" s="252" t="s">
        <v>561</v>
      </c>
      <c r="D345" s="252" t="s">
        <v>308</v>
      </c>
      <c r="E345" s="253" t="s">
        <v>562</v>
      </c>
      <c r="F345" s="254" t="s">
        <v>563</v>
      </c>
      <c r="G345" s="255" t="s">
        <v>187</v>
      </c>
      <c r="H345" s="256">
        <v>7</v>
      </c>
      <c r="I345" s="257"/>
      <c r="J345" s="258">
        <f t="shared" si="0"/>
        <v>0</v>
      </c>
      <c r="K345" s="254" t="s">
        <v>1</v>
      </c>
      <c r="L345" s="259"/>
      <c r="M345" s="260" t="s">
        <v>1</v>
      </c>
      <c r="N345" s="261" t="s">
        <v>42</v>
      </c>
      <c r="O345" s="71"/>
      <c r="P345" s="212">
        <f t="shared" si="1"/>
        <v>0</v>
      </c>
      <c r="Q345" s="212">
        <v>0.072</v>
      </c>
      <c r="R345" s="212">
        <f t="shared" si="2"/>
        <v>0.504</v>
      </c>
      <c r="S345" s="212">
        <v>0</v>
      </c>
      <c r="T345" s="213">
        <f t="shared" si="3"/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214" t="s">
        <v>158</v>
      </c>
      <c r="AT345" s="214" t="s">
        <v>308</v>
      </c>
      <c r="AU345" s="214" t="s">
        <v>87</v>
      </c>
      <c r="AY345" s="17" t="s">
        <v>123</v>
      </c>
      <c r="BE345" s="215">
        <f t="shared" si="4"/>
        <v>0</v>
      </c>
      <c r="BF345" s="215">
        <f t="shared" si="5"/>
        <v>0</v>
      </c>
      <c r="BG345" s="215">
        <f t="shared" si="6"/>
        <v>0</v>
      </c>
      <c r="BH345" s="215">
        <f t="shared" si="7"/>
        <v>0</v>
      </c>
      <c r="BI345" s="215">
        <f t="shared" si="8"/>
        <v>0</v>
      </c>
      <c r="BJ345" s="17" t="s">
        <v>85</v>
      </c>
      <c r="BK345" s="215">
        <f t="shared" si="9"/>
        <v>0</v>
      </c>
      <c r="BL345" s="17" t="s">
        <v>141</v>
      </c>
      <c r="BM345" s="214" t="s">
        <v>564</v>
      </c>
    </row>
    <row r="346" spans="1:65" s="2" customFormat="1" ht="21.75" customHeight="1">
      <c r="A346" s="34"/>
      <c r="B346" s="35"/>
      <c r="C346" s="252" t="s">
        <v>565</v>
      </c>
      <c r="D346" s="252" t="s">
        <v>308</v>
      </c>
      <c r="E346" s="253" t="s">
        <v>566</v>
      </c>
      <c r="F346" s="254" t="s">
        <v>567</v>
      </c>
      <c r="G346" s="255" t="s">
        <v>187</v>
      </c>
      <c r="H346" s="256">
        <v>7</v>
      </c>
      <c r="I346" s="257"/>
      <c r="J346" s="258">
        <f t="shared" si="0"/>
        <v>0</v>
      </c>
      <c r="K346" s="254" t="s">
        <v>1</v>
      </c>
      <c r="L346" s="259"/>
      <c r="M346" s="260" t="s">
        <v>1</v>
      </c>
      <c r="N346" s="261" t="s">
        <v>42</v>
      </c>
      <c r="O346" s="71"/>
      <c r="P346" s="212">
        <f t="shared" si="1"/>
        <v>0</v>
      </c>
      <c r="Q346" s="212">
        <v>0.08</v>
      </c>
      <c r="R346" s="212">
        <f t="shared" si="2"/>
        <v>0.56</v>
      </c>
      <c r="S346" s="212">
        <v>0</v>
      </c>
      <c r="T346" s="213">
        <f t="shared" si="3"/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214" t="s">
        <v>158</v>
      </c>
      <c r="AT346" s="214" t="s">
        <v>308</v>
      </c>
      <c r="AU346" s="214" t="s">
        <v>87</v>
      </c>
      <c r="AY346" s="17" t="s">
        <v>123</v>
      </c>
      <c r="BE346" s="215">
        <f t="shared" si="4"/>
        <v>0</v>
      </c>
      <c r="BF346" s="215">
        <f t="shared" si="5"/>
        <v>0</v>
      </c>
      <c r="BG346" s="215">
        <f t="shared" si="6"/>
        <v>0</v>
      </c>
      <c r="BH346" s="215">
        <f t="shared" si="7"/>
        <v>0</v>
      </c>
      <c r="BI346" s="215">
        <f t="shared" si="8"/>
        <v>0</v>
      </c>
      <c r="BJ346" s="17" t="s">
        <v>85</v>
      </c>
      <c r="BK346" s="215">
        <f t="shared" si="9"/>
        <v>0</v>
      </c>
      <c r="BL346" s="17" t="s">
        <v>141</v>
      </c>
      <c r="BM346" s="214" t="s">
        <v>568</v>
      </c>
    </row>
    <row r="347" spans="1:65" s="2" customFormat="1" ht="21.75" customHeight="1">
      <c r="A347" s="34"/>
      <c r="B347" s="35"/>
      <c r="C347" s="252" t="s">
        <v>569</v>
      </c>
      <c r="D347" s="252" t="s">
        <v>308</v>
      </c>
      <c r="E347" s="253" t="s">
        <v>570</v>
      </c>
      <c r="F347" s="254" t="s">
        <v>571</v>
      </c>
      <c r="G347" s="255" t="s">
        <v>187</v>
      </c>
      <c r="H347" s="256">
        <v>7</v>
      </c>
      <c r="I347" s="257"/>
      <c r="J347" s="258">
        <f t="shared" si="0"/>
        <v>0</v>
      </c>
      <c r="K347" s="254" t="s">
        <v>1</v>
      </c>
      <c r="L347" s="259"/>
      <c r="M347" s="260" t="s">
        <v>1</v>
      </c>
      <c r="N347" s="261" t="s">
        <v>42</v>
      </c>
      <c r="O347" s="71"/>
      <c r="P347" s="212">
        <f t="shared" si="1"/>
        <v>0</v>
      </c>
      <c r="Q347" s="212">
        <v>0.111</v>
      </c>
      <c r="R347" s="212">
        <f t="shared" si="2"/>
        <v>0.777</v>
      </c>
      <c r="S347" s="212">
        <v>0</v>
      </c>
      <c r="T347" s="213">
        <f t="shared" si="3"/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214" t="s">
        <v>158</v>
      </c>
      <c r="AT347" s="214" t="s">
        <v>308</v>
      </c>
      <c r="AU347" s="214" t="s">
        <v>87</v>
      </c>
      <c r="AY347" s="17" t="s">
        <v>123</v>
      </c>
      <c r="BE347" s="215">
        <f t="shared" si="4"/>
        <v>0</v>
      </c>
      <c r="BF347" s="215">
        <f t="shared" si="5"/>
        <v>0</v>
      </c>
      <c r="BG347" s="215">
        <f t="shared" si="6"/>
        <v>0</v>
      </c>
      <c r="BH347" s="215">
        <f t="shared" si="7"/>
        <v>0</v>
      </c>
      <c r="BI347" s="215">
        <f t="shared" si="8"/>
        <v>0</v>
      </c>
      <c r="BJ347" s="17" t="s">
        <v>85</v>
      </c>
      <c r="BK347" s="215">
        <f t="shared" si="9"/>
        <v>0</v>
      </c>
      <c r="BL347" s="17" t="s">
        <v>141</v>
      </c>
      <c r="BM347" s="214" t="s">
        <v>572</v>
      </c>
    </row>
    <row r="348" spans="1:65" s="2" customFormat="1" ht="21.75" customHeight="1">
      <c r="A348" s="34"/>
      <c r="B348" s="35"/>
      <c r="C348" s="252" t="s">
        <v>573</v>
      </c>
      <c r="D348" s="252" t="s">
        <v>308</v>
      </c>
      <c r="E348" s="253" t="s">
        <v>574</v>
      </c>
      <c r="F348" s="254" t="s">
        <v>575</v>
      </c>
      <c r="G348" s="255" t="s">
        <v>187</v>
      </c>
      <c r="H348" s="256">
        <v>7</v>
      </c>
      <c r="I348" s="257"/>
      <c r="J348" s="258">
        <f t="shared" si="0"/>
        <v>0</v>
      </c>
      <c r="K348" s="254" t="s">
        <v>1</v>
      </c>
      <c r="L348" s="259"/>
      <c r="M348" s="260" t="s">
        <v>1</v>
      </c>
      <c r="N348" s="261" t="s">
        <v>42</v>
      </c>
      <c r="O348" s="71"/>
      <c r="P348" s="212">
        <f t="shared" si="1"/>
        <v>0</v>
      </c>
      <c r="Q348" s="212">
        <v>0.027</v>
      </c>
      <c r="R348" s="212">
        <f t="shared" si="2"/>
        <v>0.189</v>
      </c>
      <c r="S348" s="212">
        <v>0</v>
      </c>
      <c r="T348" s="213">
        <f t="shared" si="3"/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214" t="s">
        <v>158</v>
      </c>
      <c r="AT348" s="214" t="s">
        <v>308</v>
      </c>
      <c r="AU348" s="214" t="s">
        <v>87</v>
      </c>
      <c r="AY348" s="17" t="s">
        <v>123</v>
      </c>
      <c r="BE348" s="215">
        <f t="shared" si="4"/>
        <v>0</v>
      </c>
      <c r="BF348" s="215">
        <f t="shared" si="5"/>
        <v>0</v>
      </c>
      <c r="BG348" s="215">
        <f t="shared" si="6"/>
        <v>0</v>
      </c>
      <c r="BH348" s="215">
        <f t="shared" si="7"/>
        <v>0</v>
      </c>
      <c r="BI348" s="215">
        <f t="shared" si="8"/>
        <v>0</v>
      </c>
      <c r="BJ348" s="17" t="s">
        <v>85</v>
      </c>
      <c r="BK348" s="215">
        <f t="shared" si="9"/>
        <v>0</v>
      </c>
      <c r="BL348" s="17" t="s">
        <v>141</v>
      </c>
      <c r="BM348" s="214" t="s">
        <v>576</v>
      </c>
    </row>
    <row r="349" spans="1:65" s="2" customFormat="1" ht="16.5" customHeight="1">
      <c r="A349" s="34"/>
      <c r="B349" s="35"/>
      <c r="C349" s="252" t="s">
        <v>577</v>
      </c>
      <c r="D349" s="252" t="s">
        <v>308</v>
      </c>
      <c r="E349" s="253" t="s">
        <v>578</v>
      </c>
      <c r="F349" s="254" t="s">
        <v>579</v>
      </c>
      <c r="G349" s="255" t="s">
        <v>187</v>
      </c>
      <c r="H349" s="256">
        <v>7</v>
      </c>
      <c r="I349" s="257"/>
      <c r="J349" s="258">
        <f t="shared" si="0"/>
        <v>0</v>
      </c>
      <c r="K349" s="254" t="s">
        <v>139</v>
      </c>
      <c r="L349" s="259"/>
      <c r="M349" s="260" t="s">
        <v>1</v>
      </c>
      <c r="N349" s="261" t="s">
        <v>42</v>
      </c>
      <c r="O349" s="71"/>
      <c r="P349" s="212">
        <f t="shared" si="1"/>
        <v>0</v>
      </c>
      <c r="Q349" s="212">
        <v>0.001</v>
      </c>
      <c r="R349" s="212">
        <f t="shared" si="2"/>
        <v>0.007</v>
      </c>
      <c r="S349" s="212">
        <v>0</v>
      </c>
      <c r="T349" s="213">
        <f t="shared" si="3"/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214" t="s">
        <v>158</v>
      </c>
      <c r="AT349" s="214" t="s">
        <v>308</v>
      </c>
      <c r="AU349" s="214" t="s">
        <v>87</v>
      </c>
      <c r="AY349" s="17" t="s">
        <v>123</v>
      </c>
      <c r="BE349" s="215">
        <f t="shared" si="4"/>
        <v>0</v>
      </c>
      <c r="BF349" s="215">
        <f t="shared" si="5"/>
        <v>0</v>
      </c>
      <c r="BG349" s="215">
        <f t="shared" si="6"/>
        <v>0</v>
      </c>
      <c r="BH349" s="215">
        <f t="shared" si="7"/>
        <v>0</v>
      </c>
      <c r="BI349" s="215">
        <f t="shared" si="8"/>
        <v>0</v>
      </c>
      <c r="BJ349" s="17" t="s">
        <v>85</v>
      </c>
      <c r="BK349" s="215">
        <f t="shared" si="9"/>
        <v>0</v>
      </c>
      <c r="BL349" s="17" t="s">
        <v>141</v>
      </c>
      <c r="BM349" s="214" t="s">
        <v>580</v>
      </c>
    </row>
    <row r="350" spans="1:65" s="2" customFormat="1" ht="21.75" customHeight="1">
      <c r="A350" s="34"/>
      <c r="B350" s="35"/>
      <c r="C350" s="203" t="s">
        <v>581</v>
      </c>
      <c r="D350" s="203" t="s">
        <v>126</v>
      </c>
      <c r="E350" s="204" t="s">
        <v>582</v>
      </c>
      <c r="F350" s="205" t="s">
        <v>583</v>
      </c>
      <c r="G350" s="206" t="s">
        <v>187</v>
      </c>
      <c r="H350" s="207">
        <v>7</v>
      </c>
      <c r="I350" s="208"/>
      <c r="J350" s="209">
        <f t="shared" si="0"/>
        <v>0</v>
      </c>
      <c r="K350" s="205" t="s">
        <v>139</v>
      </c>
      <c r="L350" s="39"/>
      <c r="M350" s="210" t="s">
        <v>1</v>
      </c>
      <c r="N350" s="211" t="s">
        <v>42</v>
      </c>
      <c r="O350" s="71"/>
      <c r="P350" s="212">
        <f t="shared" si="1"/>
        <v>0</v>
      </c>
      <c r="Q350" s="212">
        <v>0.21734</v>
      </c>
      <c r="R350" s="212">
        <f t="shared" si="2"/>
        <v>1.52138</v>
      </c>
      <c r="S350" s="212">
        <v>0</v>
      </c>
      <c r="T350" s="213">
        <f t="shared" si="3"/>
        <v>0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214" t="s">
        <v>141</v>
      </c>
      <c r="AT350" s="214" t="s">
        <v>126</v>
      </c>
      <c r="AU350" s="214" t="s">
        <v>87</v>
      </c>
      <c r="AY350" s="17" t="s">
        <v>123</v>
      </c>
      <c r="BE350" s="215">
        <f t="shared" si="4"/>
        <v>0</v>
      </c>
      <c r="BF350" s="215">
        <f t="shared" si="5"/>
        <v>0</v>
      </c>
      <c r="BG350" s="215">
        <f t="shared" si="6"/>
        <v>0</v>
      </c>
      <c r="BH350" s="215">
        <f t="shared" si="7"/>
        <v>0</v>
      </c>
      <c r="BI350" s="215">
        <f t="shared" si="8"/>
        <v>0</v>
      </c>
      <c r="BJ350" s="17" t="s">
        <v>85</v>
      </c>
      <c r="BK350" s="215">
        <f t="shared" si="9"/>
        <v>0</v>
      </c>
      <c r="BL350" s="17" t="s">
        <v>141</v>
      </c>
      <c r="BM350" s="214" t="s">
        <v>584</v>
      </c>
    </row>
    <row r="351" spans="1:65" s="2" customFormat="1" ht="16.5" customHeight="1">
      <c r="A351" s="34"/>
      <c r="B351" s="35"/>
      <c r="C351" s="252" t="s">
        <v>585</v>
      </c>
      <c r="D351" s="252" t="s">
        <v>308</v>
      </c>
      <c r="E351" s="253" t="s">
        <v>586</v>
      </c>
      <c r="F351" s="254" t="s">
        <v>587</v>
      </c>
      <c r="G351" s="255" t="s">
        <v>187</v>
      </c>
      <c r="H351" s="256">
        <v>7</v>
      </c>
      <c r="I351" s="257"/>
      <c r="J351" s="258">
        <f t="shared" si="0"/>
        <v>0</v>
      </c>
      <c r="K351" s="254" t="s">
        <v>1</v>
      </c>
      <c r="L351" s="259"/>
      <c r="M351" s="260" t="s">
        <v>1</v>
      </c>
      <c r="N351" s="261" t="s">
        <v>42</v>
      </c>
      <c r="O351" s="71"/>
      <c r="P351" s="212">
        <f t="shared" si="1"/>
        <v>0</v>
      </c>
      <c r="Q351" s="212">
        <v>0.041</v>
      </c>
      <c r="R351" s="212">
        <f t="shared" si="2"/>
        <v>0.28700000000000003</v>
      </c>
      <c r="S351" s="212">
        <v>0</v>
      </c>
      <c r="T351" s="213">
        <f t="shared" si="3"/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214" t="s">
        <v>158</v>
      </c>
      <c r="AT351" s="214" t="s">
        <v>308</v>
      </c>
      <c r="AU351" s="214" t="s">
        <v>87</v>
      </c>
      <c r="AY351" s="17" t="s">
        <v>123</v>
      </c>
      <c r="BE351" s="215">
        <f t="shared" si="4"/>
        <v>0</v>
      </c>
      <c r="BF351" s="215">
        <f t="shared" si="5"/>
        <v>0</v>
      </c>
      <c r="BG351" s="215">
        <f t="shared" si="6"/>
        <v>0</v>
      </c>
      <c r="BH351" s="215">
        <f t="shared" si="7"/>
        <v>0</v>
      </c>
      <c r="BI351" s="215">
        <f t="shared" si="8"/>
        <v>0</v>
      </c>
      <c r="BJ351" s="17" t="s">
        <v>85</v>
      </c>
      <c r="BK351" s="215">
        <f t="shared" si="9"/>
        <v>0</v>
      </c>
      <c r="BL351" s="17" t="s">
        <v>141</v>
      </c>
      <c r="BM351" s="214" t="s">
        <v>588</v>
      </c>
    </row>
    <row r="352" spans="1:65" s="2" customFormat="1" ht="21.75" customHeight="1">
      <c r="A352" s="34"/>
      <c r="B352" s="35"/>
      <c r="C352" s="203" t="s">
        <v>589</v>
      </c>
      <c r="D352" s="203" t="s">
        <v>126</v>
      </c>
      <c r="E352" s="204" t="s">
        <v>590</v>
      </c>
      <c r="F352" s="205" t="s">
        <v>591</v>
      </c>
      <c r="G352" s="206" t="s">
        <v>187</v>
      </c>
      <c r="H352" s="207">
        <v>9</v>
      </c>
      <c r="I352" s="208"/>
      <c r="J352" s="209">
        <f t="shared" si="0"/>
        <v>0</v>
      </c>
      <c r="K352" s="205" t="s">
        <v>139</v>
      </c>
      <c r="L352" s="39"/>
      <c r="M352" s="210" t="s">
        <v>1</v>
      </c>
      <c r="N352" s="211" t="s">
        <v>42</v>
      </c>
      <c r="O352" s="71"/>
      <c r="P352" s="212">
        <f t="shared" si="1"/>
        <v>0</v>
      </c>
      <c r="Q352" s="212">
        <v>0.42368</v>
      </c>
      <c r="R352" s="212">
        <f t="shared" si="2"/>
        <v>3.81312</v>
      </c>
      <c r="S352" s="212">
        <v>0</v>
      </c>
      <c r="T352" s="213">
        <f t="shared" si="3"/>
        <v>0</v>
      </c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R352" s="214" t="s">
        <v>141</v>
      </c>
      <c r="AT352" s="214" t="s">
        <v>126</v>
      </c>
      <c r="AU352" s="214" t="s">
        <v>87</v>
      </c>
      <c r="AY352" s="17" t="s">
        <v>123</v>
      </c>
      <c r="BE352" s="215">
        <f t="shared" si="4"/>
        <v>0</v>
      </c>
      <c r="BF352" s="215">
        <f t="shared" si="5"/>
        <v>0</v>
      </c>
      <c r="BG352" s="215">
        <f t="shared" si="6"/>
        <v>0</v>
      </c>
      <c r="BH352" s="215">
        <f t="shared" si="7"/>
        <v>0</v>
      </c>
      <c r="BI352" s="215">
        <f t="shared" si="8"/>
        <v>0</v>
      </c>
      <c r="BJ352" s="17" t="s">
        <v>85</v>
      </c>
      <c r="BK352" s="215">
        <f t="shared" si="9"/>
        <v>0</v>
      </c>
      <c r="BL352" s="17" t="s">
        <v>141</v>
      </c>
      <c r="BM352" s="214" t="s">
        <v>592</v>
      </c>
    </row>
    <row r="353" spans="2:51" s="13" customFormat="1" ht="11.25">
      <c r="B353" s="216"/>
      <c r="C353" s="217"/>
      <c r="D353" s="218" t="s">
        <v>166</v>
      </c>
      <c r="E353" s="219" t="s">
        <v>1</v>
      </c>
      <c r="F353" s="220" t="s">
        <v>593</v>
      </c>
      <c r="G353" s="217"/>
      <c r="H353" s="221">
        <v>9</v>
      </c>
      <c r="I353" s="222"/>
      <c r="J353" s="217"/>
      <c r="K353" s="217"/>
      <c r="L353" s="223"/>
      <c r="M353" s="228"/>
      <c r="N353" s="229"/>
      <c r="O353" s="229"/>
      <c r="P353" s="229"/>
      <c r="Q353" s="229"/>
      <c r="R353" s="229"/>
      <c r="S353" s="229"/>
      <c r="T353" s="230"/>
      <c r="AT353" s="227" t="s">
        <v>166</v>
      </c>
      <c r="AU353" s="227" t="s">
        <v>87</v>
      </c>
      <c r="AV353" s="13" t="s">
        <v>87</v>
      </c>
      <c r="AW353" s="13" t="s">
        <v>33</v>
      </c>
      <c r="AX353" s="13" t="s">
        <v>77</v>
      </c>
      <c r="AY353" s="227" t="s">
        <v>123</v>
      </c>
    </row>
    <row r="354" spans="2:51" s="14" customFormat="1" ht="11.25">
      <c r="B354" s="231"/>
      <c r="C354" s="232"/>
      <c r="D354" s="218" t="s">
        <v>166</v>
      </c>
      <c r="E354" s="233" t="s">
        <v>1</v>
      </c>
      <c r="F354" s="234" t="s">
        <v>198</v>
      </c>
      <c r="G354" s="232"/>
      <c r="H354" s="235">
        <v>9</v>
      </c>
      <c r="I354" s="236"/>
      <c r="J354" s="232"/>
      <c r="K354" s="232"/>
      <c r="L354" s="237"/>
      <c r="M354" s="238"/>
      <c r="N354" s="239"/>
      <c r="O354" s="239"/>
      <c r="P354" s="239"/>
      <c r="Q354" s="239"/>
      <c r="R354" s="239"/>
      <c r="S354" s="239"/>
      <c r="T354" s="240"/>
      <c r="AT354" s="241" t="s">
        <v>166</v>
      </c>
      <c r="AU354" s="241" t="s">
        <v>87</v>
      </c>
      <c r="AV354" s="14" t="s">
        <v>141</v>
      </c>
      <c r="AW354" s="14" t="s">
        <v>33</v>
      </c>
      <c r="AX354" s="14" t="s">
        <v>85</v>
      </c>
      <c r="AY354" s="241" t="s">
        <v>123</v>
      </c>
    </row>
    <row r="355" spans="1:65" s="2" customFormat="1" ht="21.75" customHeight="1">
      <c r="A355" s="34"/>
      <c r="B355" s="35"/>
      <c r="C355" s="203" t="s">
        <v>594</v>
      </c>
      <c r="D355" s="203" t="s">
        <v>126</v>
      </c>
      <c r="E355" s="204" t="s">
        <v>595</v>
      </c>
      <c r="F355" s="205" t="s">
        <v>596</v>
      </c>
      <c r="G355" s="206" t="s">
        <v>187</v>
      </c>
      <c r="H355" s="207">
        <v>3</v>
      </c>
      <c r="I355" s="208"/>
      <c r="J355" s="209">
        <f>ROUND(I355*H355,2)</f>
        <v>0</v>
      </c>
      <c r="K355" s="205" t="s">
        <v>139</v>
      </c>
      <c r="L355" s="39"/>
      <c r="M355" s="210" t="s">
        <v>1</v>
      </c>
      <c r="N355" s="211" t="s">
        <v>42</v>
      </c>
      <c r="O355" s="71"/>
      <c r="P355" s="212">
        <f>O355*H355</f>
        <v>0</v>
      </c>
      <c r="Q355" s="212">
        <v>0.4208</v>
      </c>
      <c r="R355" s="212">
        <f>Q355*H355</f>
        <v>1.2624</v>
      </c>
      <c r="S355" s="212">
        <v>0</v>
      </c>
      <c r="T355" s="213">
        <f>S355*H355</f>
        <v>0</v>
      </c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214" t="s">
        <v>141</v>
      </c>
      <c r="AT355" s="214" t="s">
        <v>126</v>
      </c>
      <c r="AU355" s="214" t="s">
        <v>87</v>
      </c>
      <c r="AY355" s="17" t="s">
        <v>123</v>
      </c>
      <c r="BE355" s="215">
        <f>IF(N355="základní",J355,0)</f>
        <v>0</v>
      </c>
      <c r="BF355" s="215">
        <f>IF(N355="snížená",J355,0)</f>
        <v>0</v>
      </c>
      <c r="BG355" s="215">
        <f>IF(N355="zákl. přenesená",J355,0)</f>
        <v>0</v>
      </c>
      <c r="BH355" s="215">
        <f>IF(N355="sníž. přenesená",J355,0)</f>
        <v>0</v>
      </c>
      <c r="BI355" s="215">
        <f>IF(N355="nulová",J355,0)</f>
        <v>0</v>
      </c>
      <c r="BJ355" s="17" t="s">
        <v>85</v>
      </c>
      <c r="BK355" s="215">
        <f>ROUND(I355*H355,2)</f>
        <v>0</v>
      </c>
      <c r="BL355" s="17" t="s">
        <v>141</v>
      </c>
      <c r="BM355" s="214" t="s">
        <v>597</v>
      </c>
    </row>
    <row r="356" spans="1:65" s="2" customFormat="1" ht="21.75" customHeight="1">
      <c r="A356" s="34"/>
      <c r="B356" s="35"/>
      <c r="C356" s="203" t="s">
        <v>598</v>
      </c>
      <c r="D356" s="203" t="s">
        <v>126</v>
      </c>
      <c r="E356" s="204" t="s">
        <v>599</v>
      </c>
      <c r="F356" s="205" t="s">
        <v>600</v>
      </c>
      <c r="G356" s="206" t="s">
        <v>187</v>
      </c>
      <c r="H356" s="207">
        <v>11</v>
      </c>
      <c r="I356" s="208"/>
      <c r="J356" s="209">
        <f>ROUND(I356*H356,2)</f>
        <v>0</v>
      </c>
      <c r="K356" s="205" t="s">
        <v>139</v>
      </c>
      <c r="L356" s="39"/>
      <c r="M356" s="210" t="s">
        <v>1</v>
      </c>
      <c r="N356" s="211" t="s">
        <v>42</v>
      </c>
      <c r="O356" s="71"/>
      <c r="P356" s="212">
        <f>O356*H356</f>
        <v>0</v>
      </c>
      <c r="Q356" s="212">
        <v>0.31108</v>
      </c>
      <c r="R356" s="212">
        <f>Q356*H356</f>
        <v>3.4218800000000003</v>
      </c>
      <c r="S356" s="212">
        <v>0</v>
      </c>
      <c r="T356" s="213">
        <f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214" t="s">
        <v>141</v>
      </c>
      <c r="AT356" s="214" t="s">
        <v>126</v>
      </c>
      <c r="AU356" s="214" t="s">
        <v>87</v>
      </c>
      <c r="AY356" s="17" t="s">
        <v>123</v>
      </c>
      <c r="BE356" s="215">
        <f>IF(N356="základní",J356,0)</f>
        <v>0</v>
      </c>
      <c r="BF356" s="215">
        <f>IF(N356="snížená",J356,0)</f>
        <v>0</v>
      </c>
      <c r="BG356" s="215">
        <f>IF(N356="zákl. přenesená",J356,0)</f>
        <v>0</v>
      </c>
      <c r="BH356" s="215">
        <f>IF(N356="sníž. přenesená",J356,0)</f>
        <v>0</v>
      </c>
      <c r="BI356" s="215">
        <f>IF(N356="nulová",J356,0)</f>
        <v>0</v>
      </c>
      <c r="BJ356" s="17" t="s">
        <v>85</v>
      </c>
      <c r="BK356" s="215">
        <f>ROUND(I356*H356,2)</f>
        <v>0</v>
      </c>
      <c r="BL356" s="17" t="s">
        <v>141</v>
      </c>
      <c r="BM356" s="214" t="s">
        <v>601</v>
      </c>
    </row>
    <row r="357" spans="2:63" s="12" customFormat="1" ht="22.9" customHeight="1">
      <c r="B357" s="187"/>
      <c r="C357" s="188"/>
      <c r="D357" s="189" t="s">
        <v>76</v>
      </c>
      <c r="E357" s="201" t="s">
        <v>162</v>
      </c>
      <c r="F357" s="201" t="s">
        <v>602</v>
      </c>
      <c r="G357" s="188"/>
      <c r="H357" s="188"/>
      <c r="I357" s="191"/>
      <c r="J357" s="202">
        <f>BK357</f>
        <v>0</v>
      </c>
      <c r="K357" s="188"/>
      <c r="L357" s="193"/>
      <c r="M357" s="194"/>
      <c r="N357" s="195"/>
      <c r="O357" s="195"/>
      <c r="P357" s="196">
        <f>SUM(P358:P422)</f>
        <v>0</v>
      </c>
      <c r="Q357" s="195"/>
      <c r="R357" s="196">
        <f>SUM(R358:R422)</f>
        <v>104.50893035</v>
      </c>
      <c r="S357" s="195"/>
      <c r="T357" s="197">
        <f>SUM(T358:T422)</f>
        <v>0.8940000000000001</v>
      </c>
      <c r="AR357" s="198" t="s">
        <v>85</v>
      </c>
      <c r="AT357" s="199" t="s">
        <v>76</v>
      </c>
      <c r="AU357" s="199" t="s">
        <v>85</v>
      </c>
      <c r="AY357" s="198" t="s">
        <v>123</v>
      </c>
      <c r="BK357" s="200">
        <f>SUM(BK358:BK422)</f>
        <v>0</v>
      </c>
    </row>
    <row r="358" spans="1:65" s="2" customFormat="1" ht="21.75" customHeight="1">
      <c r="A358" s="34"/>
      <c r="B358" s="35"/>
      <c r="C358" s="203" t="s">
        <v>603</v>
      </c>
      <c r="D358" s="203" t="s">
        <v>126</v>
      </c>
      <c r="E358" s="204" t="s">
        <v>604</v>
      </c>
      <c r="F358" s="205" t="s">
        <v>605</v>
      </c>
      <c r="G358" s="206" t="s">
        <v>606</v>
      </c>
      <c r="H358" s="207">
        <v>15</v>
      </c>
      <c r="I358" s="208"/>
      <c r="J358" s="209">
        <f>ROUND(I358*H358,2)</f>
        <v>0</v>
      </c>
      <c r="K358" s="205" t="s">
        <v>1</v>
      </c>
      <c r="L358" s="39"/>
      <c r="M358" s="210" t="s">
        <v>1</v>
      </c>
      <c r="N358" s="211" t="s">
        <v>42</v>
      </c>
      <c r="O358" s="71"/>
      <c r="P358" s="212">
        <f>O358*H358</f>
        <v>0</v>
      </c>
      <c r="Q358" s="212">
        <v>0.0007</v>
      </c>
      <c r="R358" s="212">
        <f>Q358*H358</f>
        <v>0.0105</v>
      </c>
      <c r="S358" s="212">
        <v>0</v>
      </c>
      <c r="T358" s="213">
        <f>S358*H358</f>
        <v>0</v>
      </c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R358" s="214" t="s">
        <v>141</v>
      </c>
      <c r="AT358" s="214" t="s">
        <v>126</v>
      </c>
      <c r="AU358" s="214" t="s">
        <v>87</v>
      </c>
      <c r="AY358" s="17" t="s">
        <v>123</v>
      </c>
      <c r="BE358" s="215">
        <f>IF(N358="základní",J358,0)</f>
        <v>0</v>
      </c>
      <c r="BF358" s="215">
        <f>IF(N358="snížená",J358,0)</f>
        <v>0</v>
      </c>
      <c r="BG358" s="215">
        <f>IF(N358="zákl. přenesená",J358,0)</f>
        <v>0</v>
      </c>
      <c r="BH358" s="215">
        <f>IF(N358="sníž. přenesená",J358,0)</f>
        <v>0</v>
      </c>
      <c r="BI358" s="215">
        <f>IF(N358="nulová",J358,0)</f>
        <v>0</v>
      </c>
      <c r="BJ358" s="17" t="s">
        <v>85</v>
      </c>
      <c r="BK358" s="215">
        <f>ROUND(I358*H358,2)</f>
        <v>0</v>
      </c>
      <c r="BL358" s="17" t="s">
        <v>141</v>
      </c>
      <c r="BM358" s="214" t="s">
        <v>607</v>
      </c>
    </row>
    <row r="359" spans="2:51" s="13" customFormat="1" ht="11.25">
      <c r="B359" s="216"/>
      <c r="C359" s="217"/>
      <c r="D359" s="218" t="s">
        <v>166</v>
      </c>
      <c r="E359" s="219" t="s">
        <v>1</v>
      </c>
      <c r="F359" s="220" t="s">
        <v>608</v>
      </c>
      <c r="G359" s="217"/>
      <c r="H359" s="221">
        <v>15</v>
      </c>
      <c r="I359" s="222"/>
      <c r="J359" s="217"/>
      <c r="K359" s="217"/>
      <c r="L359" s="223"/>
      <c r="M359" s="228"/>
      <c r="N359" s="229"/>
      <c r="O359" s="229"/>
      <c r="P359" s="229"/>
      <c r="Q359" s="229"/>
      <c r="R359" s="229"/>
      <c r="S359" s="229"/>
      <c r="T359" s="230"/>
      <c r="AT359" s="227" t="s">
        <v>166</v>
      </c>
      <c r="AU359" s="227" t="s">
        <v>87</v>
      </c>
      <c r="AV359" s="13" t="s">
        <v>87</v>
      </c>
      <c r="AW359" s="13" t="s">
        <v>33</v>
      </c>
      <c r="AX359" s="13" t="s">
        <v>77</v>
      </c>
      <c r="AY359" s="227" t="s">
        <v>123</v>
      </c>
    </row>
    <row r="360" spans="2:51" s="14" customFormat="1" ht="11.25">
      <c r="B360" s="231"/>
      <c r="C360" s="232"/>
      <c r="D360" s="218" t="s">
        <v>166</v>
      </c>
      <c r="E360" s="233" t="s">
        <v>1</v>
      </c>
      <c r="F360" s="234" t="s">
        <v>198</v>
      </c>
      <c r="G360" s="232"/>
      <c r="H360" s="235">
        <v>15</v>
      </c>
      <c r="I360" s="236"/>
      <c r="J360" s="232"/>
      <c r="K360" s="232"/>
      <c r="L360" s="237"/>
      <c r="M360" s="238"/>
      <c r="N360" s="239"/>
      <c r="O360" s="239"/>
      <c r="P360" s="239"/>
      <c r="Q360" s="239"/>
      <c r="R360" s="239"/>
      <c r="S360" s="239"/>
      <c r="T360" s="240"/>
      <c r="AT360" s="241" t="s">
        <v>166</v>
      </c>
      <c r="AU360" s="241" t="s">
        <v>87</v>
      </c>
      <c r="AV360" s="14" t="s">
        <v>141</v>
      </c>
      <c r="AW360" s="14" t="s">
        <v>33</v>
      </c>
      <c r="AX360" s="14" t="s">
        <v>85</v>
      </c>
      <c r="AY360" s="241" t="s">
        <v>123</v>
      </c>
    </row>
    <row r="361" spans="1:65" s="2" customFormat="1" ht="16.5" customHeight="1">
      <c r="A361" s="34"/>
      <c r="B361" s="35"/>
      <c r="C361" s="203" t="s">
        <v>609</v>
      </c>
      <c r="D361" s="203" t="s">
        <v>126</v>
      </c>
      <c r="E361" s="204" t="s">
        <v>610</v>
      </c>
      <c r="F361" s="205" t="s">
        <v>611</v>
      </c>
      <c r="G361" s="206" t="s">
        <v>606</v>
      </c>
      <c r="H361" s="207">
        <v>15</v>
      </c>
      <c r="I361" s="208"/>
      <c r="J361" s="209">
        <f>ROUND(I361*H361,2)</f>
        <v>0</v>
      </c>
      <c r="K361" s="205" t="s">
        <v>1</v>
      </c>
      <c r="L361" s="39"/>
      <c r="M361" s="210" t="s">
        <v>1</v>
      </c>
      <c r="N361" s="211" t="s">
        <v>42</v>
      </c>
      <c r="O361" s="71"/>
      <c r="P361" s="212">
        <f>O361*H361</f>
        <v>0</v>
      </c>
      <c r="Q361" s="212">
        <v>0.003</v>
      </c>
      <c r="R361" s="212">
        <f>Q361*H361</f>
        <v>0.045</v>
      </c>
      <c r="S361" s="212">
        <v>0</v>
      </c>
      <c r="T361" s="213">
        <f>S361*H361</f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214" t="s">
        <v>141</v>
      </c>
      <c r="AT361" s="214" t="s">
        <v>126</v>
      </c>
      <c r="AU361" s="214" t="s">
        <v>87</v>
      </c>
      <c r="AY361" s="17" t="s">
        <v>123</v>
      </c>
      <c r="BE361" s="215">
        <f>IF(N361="základní",J361,0)</f>
        <v>0</v>
      </c>
      <c r="BF361" s="215">
        <f>IF(N361="snížená",J361,0)</f>
        <v>0</v>
      </c>
      <c r="BG361" s="215">
        <f>IF(N361="zákl. přenesená",J361,0)</f>
        <v>0</v>
      </c>
      <c r="BH361" s="215">
        <f>IF(N361="sníž. přenesená",J361,0)</f>
        <v>0</v>
      </c>
      <c r="BI361" s="215">
        <f>IF(N361="nulová",J361,0)</f>
        <v>0</v>
      </c>
      <c r="BJ361" s="17" t="s">
        <v>85</v>
      </c>
      <c r="BK361" s="215">
        <f>ROUND(I361*H361,2)</f>
        <v>0</v>
      </c>
      <c r="BL361" s="17" t="s">
        <v>141</v>
      </c>
      <c r="BM361" s="214" t="s">
        <v>612</v>
      </c>
    </row>
    <row r="362" spans="2:51" s="13" customFormat="1" ht="11.25">
      <c r="B362" s="216"/>
      <c r="C362" s="217"/>
      <c r="D362" s="218" t="s">
        <v>166</v>
      </c>
      <c r="E362" s="219" t="s">
        <v>1</v>
      </c>
      <c r="F362" s="220" t="s">
        <v>608</v>
      </c>
      <c r="G362" s="217"/>
      <c r="H362" s="221">
        <v>15</v>
      </c>
      <c r="I362" s="222"/>
      <c r="J362" s="217"/>
      <c r="K362" s="217"/>
      <c r="L362" s="223"/>
      <c r="M362" s="228"/>
      <c r="N362" s="229"/>
      <c r="O362" s="229"/>
      <c r="P362" s="229"/>
      <c r="Q362" s="229"/>
      <c r="R362" s="229"/>
      <c r="S362" s="229"/>
      <c r="T362" s="230"/>
      <c r="AT362" s="227" t="s">
        <v>166</v>
      </c>
      <c r="AU362" s="227" t="s">
        <v>87</v>
      </c>
      <c r="AV362" s="13" t="s">
        <v>87</v>
      </c>
      <c r="AW362" s="13" t="s">
        <v>33</v>
      </c>
      <c r="AX362" s="13" t="s">
        <v>77</v>
      </c>
      <c r="AY362" s="227" t="s">
        <v>123</v>
      </c>
    </row>
    <row r="363" spans="2:51" s="14" customFormat="1" ht="11.25">
      <c r="B363" s="231"/>
      <c r="C363" s="232"/>
      <c r="D363" s="218" t="s">
        <v>166</v>
      </c>
      <c r="E363" s="233" t="s">
        <v>1</v>
      </c>
      <c r="F363" s="234" t="s">
        <v>198</v>
      </c>
      <c r="G363" s="232"/>
      <c r="H363" s="235">
        <v>15</v>
      </c>
      <c r="I363" s="236"/>
      <c r="J363" s="232"/>
      <c r="K363" s="232"/>
      <c r="L363" s="237"/>
      <c r="M363" s="238"/>
      <c r="N363" s="239"/>
      <c r="O363" s="239"/>
      <c r="P363" s="239"/>
      <c r="Q363" s="239"/>
      <c r="R363" s="239"/>
      <c r="S363" s="239"/>
      <c r="T363" s="240"/>
      <c r="AT363" s="241" t="s">
        <v>166</v>
      </c>
      <c r="AU363" s="241" t="s">
        <v>87</v>
      </c>
      <c r="AV363" s="14" t="s">
        <v>141</v>
      </c>
      <c r="AW363" s="14" t="s">
        <v>33</v>
      </c>
      <c r="AX363" s="14" t="s">
        <v>85</v>
      </c>
      <c r="AY363" s="241" t="s">
        <v>123</v>
      </c>
    </row>
    <row r="364" spans="1:65" s="2" customFormat="1" ht="21.75" customHeight="1">
      <c r="A364" s="34"/>
      <c r="B364" s="35"/>
      <c r="C364" s="203" t="s">
        <v>613</v>
      </c>
      <c r="D364" s="203" t="s">
        <v>126</v>
      </c>
      <c r="E364" s="204" t="s">
        <v>614</v>
      </c>
      <c r="F364" s="205" t="s">
        <v>615</v>
      </c>
      <c r="G364" s="206" t="s">
        <v>606</v>
      </c>
      <c r="H364" s="207">
        <v>8</v>
      </c>
      <c r="I364" s="208"/>
      <c r="J364" s="209">
        <f>ROUND(I364*H364,2)</f>
        <v>0</v>
      </c>
      <c r="K364" s="205" t="s">
        <v>1</v>
      </c>
      <c r="L364" s="39"/>
      <c r="M364" s="210" t="s">
        <v>1</v>
      </c>
      <c r="N364" s="211" t="s">
        <v>42</v>
      </c>
      <c r="O364" s="71"/>
      <c r="P364" s="212">
        <f>O364*H364</f>
        <v>0</v>
      </c>
      <c r="Q364" s="212">
        <v>0.11241</v>
      </c>
      <c r="R364" s="212">
        <f>Q364*H364</f>
        <v>0.89928</v>
      </c>
      <c r="S364" s="212">
        <v>0</v>
      </c>
      <c r="T364" s="213">
        <f>S364*H364</f>
        <v>0</v>
      </c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R364" s="214" t="s">
        <v>141</v>
      </c>
      <c r="AT364" s="214" t="s">
        <v>126</v>
      </c>
      <c r="AU364" s="214" t="s">
        <v>87</v>
      </c>
      <c r="AY364" s="17" t="s">
        <v>123</v>
      </c>
      <c r="BE364" s="215">
        <f>IF(N364="základní",J364,0)</f>
        <v>0</v>
      </c>
      <c r="BF364" s="215">
        <f>IF(N364="snížená",J364,0)</f>
        <v>0</v>
      </c>
      <c r="BG364" s="215">
        <f>IF(N364="zákl. přenesená",J364,0)</f>
        <v>0</v>
      </c>
      <c r="BH364" s="215">
        <f>IF(N364="sníž. přenesená",J364,0)</f>
        <v>0</v>
      </c>
      <c r="BI364" s="215">
        <f>IF(N364="nulová",J364,0)</f>
        <v>0</v>
      </c>
      <c r="BJ364" s="17" t="s">
        <v>85</v>
      </c>
      <c r="BK364" s="215">
        <f>ROUND(I364*H364,2)</f>
        <v>0</v>
      </c>
      <c r="BL364" s="17" t="s">
        <v>141</v>
      </c>
      <c r="BM364" s="214" t="s">
        <v>616</v>
      </c>
    </row>
    <row r="365" spans="2:51" s="13" customFormat="1" ht="11.25">
      <c r="B365" s="216"/>
      <c r="C365" s="217"/>
      <c r="D365" s="218" t="s">
        <v>166</v>
      </c>
      <c r="E365" s="219" t="s">
        <v>1</v>
      </c>
      <c r="F365" s="220" t="s">
        <v>617</v>
      </c>
      <c r="G365" s="217"/>
      <c r="H365" s="221">
        <v>8</v>
      </c>
      <c r="I365" s="222"/>
      <c r="J365" s="217"/>
      <c r="K365" s="217"/>
      <c r="L365" s="223"/>
      <c r="M365" s="228"/>
      <c r="N365" s="229"/>
      <c r="O365" s="229"/>
      <c r="P365" s="229"/>
      <c r="Q365" s="229"/>
      <c r="R365" s="229"/>
      <c r="S365" s="229"/>
      <c r="T365" s="230"/>
      <c r="AT365" s="227" t="s">
        <v>166</v>
      </c>
      <c r="AU365" s="227" t="s">
        <v>87</v>
      </c>
      <c r="AV365" s="13" t="s">
        <v>87</v>
      </c>
      <c r="AW365" s="13" t="s">
        <v>33</v>
      </c>
      <c r="AX365" s="13" t="s">
        <v>77</v>
      </c>
      <c r="AY365" s="227" t="s">
        <v>123</v>
      </c>
    </row>
    <row r="366" spans="2:51" s="14" customFormat="1" ht="11.25">
      <c r="B366" s="231"/>
      <c r="C366" s="232"/>
      <c r="D366" s="218" t="s">
        <v>166</v>
      </c>
      <c r="E366" s="233" t="s">
        <v>1</v>
      </c>
      <c r="F366" s="234" t="s">
        <v>198</v>
      </c>
      <c r="G366" s="232"/>
      <c r="H366" s="235">
        <v>8</v>
      </c>
      <c r="I366" s="236"/>
      <c r="J366" s="232"/>
      <c r="K366" s="232"/>
      <c r="L366" s="237"/>
      <c r="M366" s="238"/>
      <c r="N366" s="239"/>
      <c r="O366" s="239"/>
      <c r="P366" s="239"/>
      <c r="Q366" s="239"/>
      <c r="R366" s="239"/>
      <c r="S366" s="239"/>
      <c r="T366" s="240"/>
      <c r="AT366" s="241" t="s">
        <v>166</v>
      </c>
      <c r="AU366" s="241" t="s">
        <v>87</v>
      </c>
      <c r="AV366" s="14" t="s">
        <v>141</v>
      </c>
      <c r="AW366" s="14" t="s">
        <v>33</v>
      </c>
      <c r="AX366" s="14" t="s">
        <v>85</v>
      </c>
      <c r="AY366" s="241" t="s">
        <v>123</v>
      </c>
    </row>
    <row r="367" spans="1:65" s="2" customFormat="1" ht="16.5" customHeight="1">
      <c r="A367" s="34"/>
      <c r="B367" s="35"/>
      <c r="C367" s="203" t="s">
        <v>618</v>
      </c>
      <c r="D367" s="203" t="s">
        <v>126</v>
      </c>
      <c r="E367" s="204" t="s">
        <v>619</v>
      </c>
      <c r="F367" s="205" t="s">
        <v>620</v>
      </c>
      <c r="G367" s="206" t="s">
        <v>606</v>
      </c>
      <c r="H367" s="207">
        <v>8</v>
      </c>
      <c r="I367" s="208"/>
      <c r="J367" s="209">
        <f>ROUND(I367*H367,2)</f>
        <v>0</v>
      </c>
      <c r="K367" s="205" t="s">
        <v>1</v>
      </c>
      <c r="L367" s="39"/>
      <c r="M367" s="210" t="s">
        <v>1</v>
      </c>
      <c r="N367" s="211" t="s">
        <v>42</v>
      </c>
      <c r="O367" s="71"/>
      <c r="P367" s="212">
        <f>O367*H367</f>
        <v>0</v>
      </c>
      <c r="Q367" s="212">
        <v>0.0061</v>
      </c>
      <c r="R367" s="212">
        <f>Q367*H367</f>
        <v>0.0488</v>
      </c>
      <c r="S367" s="212">
        <v>0</v>
      </c>
      <c r="T367" s="213">
        <f>S367*H367</f>
        <v>0</v>
      </c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R367" s="214" t="s">
        <v>141</v>
      </c>
      <c r="AT367" s="214" t="s">
        <v>126</v>
      </c>
      <c r="AU367" s="214" t="s">
        <v>87</v>
      </c>
      <c r="AY367" s="17" t="s">
        <v>123</v>
      </c>
      <c r="BE367" s="215">
        <f>IF(N367="základní",J367,0)</f>
        <v>0</v>
      </c>
      <c r="BF367" s="215">
        <f>IF(N367="snížená",J367,0)</f>
        <v>0</v>
      </c>
      <c r="BG367" s="215">
        <f>IF(N367="zákl. přenesená",J367,0)</f>
        <v>0</v>
      </c>
      <c r="BH367" s="215">
        <f>IF(N367="sníž. přenesená",J367,0)</f>
        <v>0</v>
      </c>
      <c r="BI367" s="215">
        <f>IF(N367="nulová",J367,0)</f>
        <v>0</v>
      </c>
      <c r="BJ367" s="17" t="s">
        <v>85</v>
      </c>
      <c r="BK367" s="215">
        <f>ROUND(I367*H367,2)</f>
        <v>0</v>
      </c>
      <c r="BL367" s="17" t="s">
        <v>141</v>
      </c>
      <c r="BM367" s="214" t="s">
        <v>621</v>
      </c>
    </row>
    <row r="368" spans="2:51" s="13" customFormat="1" ht="11.25">
      <c r="B368" s="216"/>
      <c r="C368" s="217"/>
      <c r="D368" s="218" t="s">
        <v>166</v>
      </c>
      <c r="E368" s="219" t="s">
        <v>1</v>
      </c>
      <c r="F368" s="220" t="s">
        <v>158</v>
      </c>
      <c r="G368" s="217"/>
      <c r="H368" s="221">
        <v>8</v>
      </c>
      <c r="I368" s="222"/>
      <c r="J368" s="217"/>
      <c r="K368" s="217"/>
      <c r="L368" s="223"/>
      <c r="M368" s="228"/>
      <c r="N368" s="229"/>
      <c r="O368" s="229"/>
      <c r="P368" s="229"/>
      <c r="Q368" s="229"/>
      <c r="R368" s="229"/>
      <c r="S368" s="229"/>
      <c r="T368" s="230"/>
      <c r="AT368" s="227" t="s">
        <v>166</v>
      </c>
      <c r="AU368" s="227" t="s">
        <v>87</v>
      </c>
      <c r="AV368" s="13" t="s">
        <v>87</v>
      </c>
      <c r="AW368" s="13" t="s">
        <v>33</v>
      </c>
      <c r="AX368" s="13" t="s">
        <v>77</v>
      </c>
      <c r="AY368" s="227" t="s">
        <v>123</v>
      </c>
    </row>
    <row r="369" spans="2:51" s="14" customFormat="1" ht="11.25">
      <c r="B369" s="231"/>
      <c r="C369" s="232"/>
      <c r="D369" s="218" t="s">
        <v>166</v>
      </c>
      <c r="E369" s="233" t="s">
        <v>1</v>
      </c>
      <c r="F369" s="234" t="s">
        <v>198</v>
      </c>
      <c r="G369" s="232"/>
      <c r="H369" s="235">
        <v>8</v>
      </c>
      <c r="I369" s="236"/>
      <c r="J369" s="232"/>
      <c r="K369" s="232"/>
      <c r="L369" s="237"/>
      <c r="M369" s="238"/>
      <c r="N369" s="239"/>
      <c r="O369" s="239"/>
      <c r="P369" s="239"/>
      <c r="Q369" s="239"/>
      <c r="R369" s="239"/>
      <c r="S369" s="239"/>
      <c r="T369" s="240"/>
      <c r="AT369" s="241" t="s">
        <v>166</v>
      </c>
      <c r="AU369" s="241" t="s">
        <v>87</v>
      </c>
      <c r="AV369" s="14" t="s">
        <v>141</v>
      </c>
      <c r="AW369" s="14" t="s">
        <v>33</v>
      </c>
      <c r="AX369" s="14" t="s">
        <v>85</v>
      </c>
      <c r="AY369" s="241" t="s">
        <v>123</v>
      </c>
    </row>
    <row r="370" spans="1:65" s="2" customFormat="1" ht="16.5" customHeight="1">
      <c r="A370" s="34"/>
      <c r="B370" s="35"/>
      <c r="C370" s="203" t="s">
        <v>622</v>
      </c>
      <c r="D370" s="203" t="s">
        <v>126</v>
      </c>
      <c r="E370" s="204" t="s">
        <v>623</v>
      </c>
      <c r="F370" s="205" t="s">
        <v>624</v>
      </c>
      <c r="G370" s="206" t="s">
        <v>606</v>
      </c>
      <c r="H370" s="207">
        <v>8</v>
      </c>
      <c r="I370" s="208"/>
      <c r="J370" s="209">
        <f>ROUND(I370*H370,2)</f>
        <v>0</v>
      </c>
      <c r="K370" s="205" t="s">
        <v>1</v>
      </c>
      <c r="L370" s="39"/>
      <c r="M370" s="210" t="s">
        <v>1</v>
      </c>
      <c r="N370" s="211" t="s">
        <v>42</v>
      </c>
      <c r="O370" s="71"/>
      <c r="P370" s="212">
        <f>O370*H370</f>
        <v>0</v>
      </c>
      <c r="Q370" s="212">
        <v>0.003</v>
      </c>
      <c r="R370" s="212">
        <f>Q370*H370</f>
        <v>0.024</v>
      </c>
      <c r="S370" s="212">
        <v>0</v>
      </c>
      <c r="T370" s="213">
        <f>S370*H370</f>
        <v>0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214" t="s">
        <v>141</v>
      </c>
      <c r="AT370" s="214" t="s">
        <v>126</v>
      </c>
      <c r="AU370" s="214" t="s">
        <v>87</v>
      </c>
      <c r="AY370" s="17" t="s">
        <v>123</v>
      </c>
      <c r="BE370" s="215">
        <f>IF(N370="základní",J370,0)</f>
        <v>0</v>
      </c>
      <c r="BF370" s="215">
        <f>IF(N370="snížená",J370,0)</f>
        <v>0</v>
      </c>
      <c r="BG370" s="215">
        <f>IF(N370="zákl. přenesená",J370,0)</f>
        <v>0</v>
      </c>
      <c r="BH370" s="215">
        <f>IF(N370="sníž. přenesená",J370,0)</f>
        <v>0</v>
      </c>
      <c r="BI370" s="215">
        <f>IF(N370="nulová",J370,0)</f>
        <v>0</v>
      </c>
      <c r="BJ370" s="17" t="s">
        <v>85</v>
      </c>
      <c r="BK370" s="215">
        <f>ROUND(I370*H370,2)</f>
        <v>0</v>
      </c>
      <c r="BL370" s="17" t="s">
        <v>141</v>
      </c>
      <c r="BM370" s="214" t="s">
        <v>625</v>
      </c>
    </row>
    <row r="371" spans="2:51" s="13" customFormat="1" ht="11.25">
      <c r="B371" s="216"/>
      <c r="C371" s="217"/>
      <c r="D371" s="218" t="s">
        <v>166</v>
      </c>
      <c r="E371" s="219" t="s">
        <v>1</v>
      </c>
      <c r="F371" s="220" t="s">
        <v>158</v>
      </c>
      <c r="G371" s="217"/>
      <c r="H371" s="221">
        <v>8</v>
      </c>
      <c r="I371" s="222"/>
      <c r="J371" s="217"/>
      <c r="K371" s="217"/>
      <c r="L371" s="223"/>
      <c r="M371" s="228"/>
      <c r="N371" s="229"/>
      <c r="O371" s="229"/>
      <c r="P371" s="229"/>
      <c r="Q371" s="229"/>
      <c r="R371" s="229"/>
      <c r="S371" s="229"/>
      <c r="T371" s="230"/>
      <c r="AT371" s="227" t="s">
        <v>166</v>
      </c>
      <c r="AU371" s="227" t="s">
        <v>87</v>
      </c>
      <c r="AV371" s="13" t="s">
        <v>87</v>
      </c>
      <c r="AW371" s="13" t="s">
        <v>33</v>
      </c>
      <c r="AX371" s="13" t="s">
        <v>77</v>
      </c>
      <c r="AY371" s="227" t="s">
        <v>123</v>
      </c>
    </row>
    <row r="372" spans="2:51" s="14" customFormat="1" ht="11.25">
      <c r="B372" s="231"/>
      <c r="C372" s="232"/>
      <c r="D372" s="218" t="s">
        <v>166</v>
      </c>
      <c r="E372" s="233" t="s">
        <v>1</v>
      </c>
      <c r="F372" s="234" t="s">
        <v>198</v>
      </c>
      <c r="G372" s="232"/>
      <c r="H372" s="235">
        <v>8</v>
      </c>
      <c r="I372" s="236"/>
      <c r="J372" s="232"/>
      <c r="K372" s="232"/>
      <c r="L372" s="237"/>
      <c r="M372" s="238"/>
      <c r="N372" s="239"/>
      <c r="O372" s="239"/>
      <c r="P372" s="239"/>
      <c r="Q372" s="239"/>
      <c r="R372" s="239"/>
      <c r="S372" s="239"/>
      <c r="T372" s="240"/>
      <c r="AT372" s="241" t="s">
        <v>166</v>
      </c>
      <c r="AU372" s="241" t="s">
        <v>87</v>
      </c>
      <c r="AV372" s="14" t="s">
        <v>141</v>
      </c>
      <c r="AW372" s="14" t="s">
        <v>33</v>
      </c>
      <c r="AX372" s="14" t="s">
        <v>85</v>
      </c>
      <c r="AY372" s="241" t="s">
        <v>123</v>
      </c>
    </row>
    <row r="373" spans="1:65" s="2" customFormat="1" ht="16.5" customHeight="1">
      <c r="A373" s="34"/>
      <c r="B373" s="35"/>
      <c r="C373" s="203" t="s">
        <v>626</v>
      </c>
      <c r="D373" s="203" t="s">
        <v>126</v>
      </c>
      <c r="E373" s="204" t="s">
        <v>627</v>
      </c>
      <c r="F373" s="205" t="s">
        <v>628</v>
      </c>
      <c r="G373" s="206" t="s">
        <v>606</v>
      </c>
      <c r="H373" s="207">
        <v>8</v>
      </c>
      <c r="I373" s="208"/>
      <c r="J373" s="209">
        <f>ROUND(I373*H373,2)</f>
        <v>0</v>
      </c>
      <c r="K373" s="205" t="s">
        <v>1</v>
      </c>
      <c r="L373" s="39"/>
      <c r="M373" s="210" t="s">
        <v>1</v>
      </c>
      <c r="N373" s="211" t="s">
        <v>42</v>
      </c>
      <c r="O373" s="71"/>
      <c r="P373" s="212">
        <f>O373*H373</f>
        <v>0</v>
      </c>
      <c r="Q373" s="212">
        <v>0.0001</v>
      </c>
      <c r="R373" s="212">
        <f>Q373*H373</f>
        <v>0.0008</v>
      </c>
      <c r="S373" s="212">
        <v>0</v>
      </c>
      <c r="T373" s="213">
        <f>S373*H373</f>
        <v>0</v>
      </c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R373" s="214" t="s">
        <v>141</v>
      </c>
      <c r="AT373" s="214" t="s">
        <v>126</v>
      </c>
      <c r="AU373" s="214" t="s">
        <v>87</v>
      </c>
      <c r="AY373" s="17" t="s">
        <v>123</v>
      </c>
      <c r="BE373" s="215">
        <f>IF(N373="základní",J373,0)</f>
        <v>0</v>
      </c>
      <c r="BF373" s="215">
        <f>IF(N373="snížená",J373,0)</f>
        <v>0</v>
      </c>
      <c r="BG373" s="215">
        <f>IF(N373="zákl. přenesená",J373,0)</f>
        <v>0</v>
      </c>
      <c r="BH373" s="215">
        <f>IF(N373="sníž. přenesená",J373,0)</f>
        <v>0</v>
      </c>
      <c r="BI373" s="215">
        <f>IF(N373="nulová",J373,0)</f>
        <v>0</v>
      </c>
      <c r="BJ373" s="17" t="s">
        <v>85</v>
      </c>
      <c r="BK373" s="215">
        <f>ROUND(I373*H373,2)</f>
        <v>0</v>
      </c>
      <c r="BL373" s="17" t="s">
        <v>141</v>
      </c>
      <c r="BM373" s="214" t="s">
        <v>629</v>
      </c>
    </row>
    <row r="374" spans="2:51" s="13" customFormat="1" ht="11.25">
      <c r="B374" s="216"/>
      <c r="C374" s="217"/>
      <c r="D374" s="218" t="s">
        <v>166</v>
      </c>
      <c r="E374" s="219" t="s">
        <v>1</v>
      </c>
      <c r="F374" s="220" t="s">
        <v>158</v>
      </c>
      <c r="G374" s="217"/>
      <c r="H374" s="221">
        <v>8</v>
      </c>
      <c r="I374" s="222"/>
      <c r="J374" s="217"/>
      <c r="K374" s="217"/>
      <c r="L374" s="223"/>
      <c r="M374" s="228"/>
      <c r="N374" s="229"/>
      <c r="O374" s="229"/>
      <c r="P374" s="229"/>
      <c r="Q374" s="229"/>
      <c r="R374" s="229"/>
      <c r="S374" s="229"/>
      <c r="T374" s="230"/>
      <c r="AT374" s="227" t="s">
        <v>166</v>
      </c>
      <c r="AU374" s="227" t="s">
        <v>87</v>
      </c>
      <c r="AV374" s="13" t="s">
        <v>87</v>
      </c>
      <c r="AW374" s="13" t="s">
        <v>33</v>
      </c>
      <c r="AX374" s="13" t="s">
        <v>77</v>
      </c>
      <c r="AY374" s="227" t="s">
        <v>123</v>
      </c>
    </row>
    <row r="375" spans="2:51" s="14" customFormat="1" ht="11.25">
      <c r="B375" s="231"/>
      <c r="C375" s="232"/>
      <c r="D375" s="218" t="s">
        <v>166</v>
      </c>
      <c r="E375" s="233" t="s">
        <v>1</v>
      </c>
      <c r="F375" s="234" t="s">
        <v>198</v>
      </c>
      <c r="G375" s="232"/>
      <c r="H375" s="235">
        <v>8</v>
      </c>
      <c r="I375" s="236"/>
      <c r="J375" s="232"/>
      <c r="K375" s="232"/>
      <c r="L375" s="237"/>
      <c r="M375" s="238"/>
      <c r="N375" s="239"/>
      <c r="O375" s="239"/>
      <c r="P375" s="239"/>
      <c r="Q375" s="239"/>
      <c r="R375" s="239"/>
      <c r="S375" s="239"/>
      <c r="T375" s="240"/>
      <c r="AT375" s="241" t="s">
        <v>166</v>
      </c>
      <c r="AU375" s="241" t="s">
        <v>87</v>
      </c>
      <c r="AV375" s="14" t="s">
        <v>141</v>
      </c>
      <c r="AW375" s="14" t="s">
        <v>33</v>
      </c>
      <c r="AX375" s="14" t="s">
        <v>85</v>
      </c>
      <c r="AY375" s="241" t="s">
        <v>123</v>
      </c>
    </row>
    <row r="376" spans="1:65" s="2" customFormat="1" ht="16.5" customHeight="1">
      <c r="A376" s="34"/>
      <c r="B376" s="35"/>
      <c r="C376" s="203" t="s">
        <v>630</v>
      </c>
      <c r="D376" s="203" t="s">
        <v>126</v>
      </c>
      <c r="E376" s="204" t="s">
        <v>631</v>
      </c>
      <c r="F376" s="205" t="s">
        <v>632</v>
      </c>
      <c r="G376" s="206" t="s">
        <v>606</v>
      </c>
      <c r="H376" s="207">
        <v>30</v>
      </c>
      <c r="I376" s="208"/>
      <c r="J376" s="209">
        <f>ROUND(I376*H376,2)</f>
        <v>0</v>
      </c>
      <c r="K376" s="205" t="s">
        <v>1</v>
      </c>
      <c r="L376" s="39"/>
      <c r="M376" s="210" t="s">
        <v>1</v>
      </c>
      <c r="N376" s="211" t="s">
        <v>42</v>
      </c>
      <c r="O376" s="71"/>
      <c r="P376" s="212">
        <f>O376*H376</f>
        <v>0</v>
      </c>
      <c r="Q376" s="212">
        <v>0.00035</v>
      </c>
      <c r="R376" s="212">
        <f>Q376*H376</f>
        <v>0.0105</v>
      </c>
      <c r="S376" s="212">
        <v>0</v>
      </c>
      <c r="T376" s="213">
        <f>S376*H376</f>
        <v>0</v>
      </c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R376" s="214" t="s">
        <v>141</v>
      </c>
      <c r="AT376" s="214" t="s">
        <v>126</v>
      </c>
      <c r="AU376" s="214" t="s">
        <v>87</v>
      </c>
      <c r="AY376" s="17" t="s">
        <v>123</v>
      </c>
      <c r="BE376" s="215">
        <f>IF(N376="základní",J376,0)</f>
        <v>0</v>
      </c>
      <c r="BF376" s="215">
        <f>IF(N376="snížená",J376,0)</f>
        <v>0</v>
      </c>
      <c r="BG376" s="215">
        <f>IF(N376="zákl. přenesená",J376,0)</f>
        <v>0</v>
      </c>
      <c r="BH376" s="215">
        <f>IF(N376="sníž. přenesená",J376,0)</f>
        <v>0</v>
      </c>
      <c r="BI376" s="215">
        <f>IF(N376="nulová",J376,0)</f>
        <v>0</v>
      </c>
      <c r="BJ376" s="17" t="s">
        <v>85</v>
      </c>
      <c r="BK376" s="215">
        <f>ROUND(I376*H376,2)</f>
        <v>0</v>
      </c>
      <c r="BL376" s="17" t="s">
        <v>141</v>
      </c>
      <c r="BM376" s="214" t="s">
        <v>633</v>
      </c>
    </row>
    <row r="377" spans="2:51" s="13" customFormat="1" ht="11.25">
      <c r="B377" s="216"/>
      <c r="C377" s="217"/>
      <c r="D377" s="218" t="s">
        <v>166</v>
      </c>
      <c r="E377" s="219" t="s">
        <v>1</v>
      </c>
      <c r="F377" s="220" t="s">
        <v>634</v>
      </c>
      <c r="G377" s="217"/>
      <c r="H377" s="221">
        <v>30</v>
      </c>
      <c r="I377" s="222"/>
      <c r="J377" s="217"/>
      <c r="K377" s="217"/>
      <c r="L377" s="223"/>
      <c r="M377" s="228"/>
      <c r="N377" s="229"/>
      <c r="O377" s="229"/>
      <c r="P377" s="229"/>
      <c r="Q377" s="229"/>
      <c r="R377" s="229"/>
      <c r="S377" s="229"/>
      <c r="T377" s="230"/>
      <c r="AT377" s="227" t="s">
        <v>166</v>
      </c>
      <c r="AU377" s="227" t="s">
        <v>87</v>
      </c>
      <c r="AV377" s="13" t="s">
        <v>87</v>
      </c>
      <c r="AW377" s="13" t="s">
        <v>33</v>
      </c>
      <c r="AX377" s="13" t="s">
        <v>77</v>
      </c>
      <c r="AY377" s="227" t="s">
        <v>123</v>
      </c>
    </row>
    <row r="378" spans="2:51" s="14" customFormat="1" ht="11.25">
      <c r="B378" s="231"/>
      <c r="C378" s="232"/>
      <c r="D378" s="218" t="s">
        <v>166</v>
      </c>
      <c r="E378" s="233" t="s">
        <v>1</v>
      </c>
      <c r="F378" s="234" t="s">
        <v>198</v>
      </c>
      <c r="G378" s="232"/>
      <c r="H378" s="235">
        <v>30</v>
      </c>
      <c r="I378" s="236"/>
      <c r="J378" s="232"/>
      <c r="K378" s="232"/>
      <c r="L378" s="237"/>
      <c r="M378" s="238"/>
      <c r="N378" s="239"/>
      <c r="O378" s="239"/>
      <c r="P378" s="239"/>
      <c r="Q378" s="239"/>
      <c r="R378" s="239"/>
      <c r="S378" s="239"/>
      <c r="T378" s="240"/>
      <c r="AT378" s="241" t="s">
        <v>166</v>
      </c>
      <c r="AU378" s="241" t="s">
        <v>87</v>
      </c>
      <c r="AV378" s="14" t="s">
        <v>141</v>
      </c>
      <c r="AW378" s="14" t="s">
        <v>33</v>
      </c>
      <c r="AX378" s="14" t="s">
        <v>85</v>
      </c>
      <c r="AY378" s="241" t="s">
        <v>123</v>
      </c>
    </row>
    <row r="379" spans="1:65" s="2" customFormat="1" ht="21.75" customHeight="1">
      <c r="A379" s="34"/>
      <c r="B379" s="35"/>
      <c r="C379" s="203" t="s">
        <v>635</v>
      </c>
      <c r="D379" s="203" t="s">
        <v>126</v>
      </c>
      <c r="E379" s="204" t="s">
        <v>636</v>
      </c>
      <c r="F379" s="205" t="s">
        <v>637</v>
      </c>
      <c r="G379" s="206" t="s">
        <v>606</v>
      </c>
      <c r="H379" s="207">
        <v>8</v>
      </c>
      <c r="I379" s="208"/>
      <c r="J379" s="209">
        <f>ROUND(I379*H379,2)</f>
        <v>0</v>
      </c>
      <c r="K379" s="205" t="s">
        <v>1</v>
      </c>
      <c r="L379" s="39"/>
      <c r="M379" s="210" t="s">
        <v>1</v>
      </c>
      <c r="N379" s="211" t="s">
        <v>42</v>
      </c>
      <c r="O379" s="71"/>
      <c r="P379" s="212">
        <f>O379*H379</f>
        <v>0</v>
      </c>
      <c r="Q379" s="212">
        <v>0</v>
      </c>
      <c r="R379" s="212">
        <f>Q379*H379</f>
        <v>0</v>
      </c>
      <c r="S379" s="212">
        <v>0</v>
      </c>
      <c r="T379" s="213">
        <f>S379*H379</f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214" t="s">
        <v>141</v>
      </c>
      <c r="AT379" s="214" t="s">
        <v>126</v>
      </c>
      <c r="AU379" s="214" t="s">
        <v>87</v>
      </c>
      <c r="AY379" s="17" t="s">
        <v>123</v>
      </c>
      <c r="BE379" s="215">
        <f>IF(N379="základní",J379,0)</f>
        <v>0</v>
      </c>
      <c r="BF379" s="215">
        <f>IF(N379="snížená",J379,0)</f>
        <v>0</v>
      </c>
      <c r="BG379" s="215">
        <f>IF(N379="zákl. přenesená",J379,0)</f>
        <v>0</v>
      </c>
      <c r="BH379" s="215">
        <f>IF(N379="sníž. přenesená",J379,0)</f>
        <v>0</v>
      </c>
      <c r="BI379" s="215">
        <f>IF(N379="nulová",J379,0)</f>
        <v>0</v>
      </c>
      <c r="BJ379" s="17" t="s">
        <v>85</v>
      </c>
      <c r="BK379" s="215">
        <f>ROUND(I379*H379,2)</f>
        <v>0</v>
      </c>
      <c r="BL379" s="17" t="s">
        <v>141</v>
      </c>
      <c r="BM379" s="214" t="s">
        <v>638</v>
      </c>
    </row>
    <row r="380" spans="2:51" s="13" customFormat="1" ht="11.25">
      <c r="B380" s="216"/>
      <c r="C380" s="217"/>
      <c r="D380" s="218" t="s">
        <v>166</v>
      </c>
      <c r="E380" s="219" t="s">
        <v>1</v>
      </c>
      <c r="F380" s="220" t="s">
        <v>639</v>
      </c>
      <c r="G380" s="217"/>
      <c r="H380" s="221">
        <v>8</v>
      </c>
      <c r="I380" s="222"/>
      <c r="J380" s="217"/>
      <c r="K380" s="217"/>
      <c r="L380" s="223"/>
      <c r="M380" s="228"/>
      <c r="N380" s="229"/>
      <c r="O380" s="229"/>
      <c r="P380" s="229"/>
      <c r="Q380" s="229"/>
      <c r="R380" s="229"/>
      <c r="S380" s="229"/>
      <c r="T380" s="230"/>
      <c r="AT380" s="227" t="s">
        <v>166</v>
      </c>
      <c r="AU380" s="227" t="s">
        <v>87</v>
      </c>
      <c r="AV380" s="13" t="s">
        <v>87</v>
      </c>
      <c r="AW380" s="13" t="s">
        <v>33</v>
      </c>
      <c r="AX380" s="13" t="s">
        <v>77</v>
      </c>
      <c r="AY380" s="227" t="s">
        <v>123</v>
      </c>
    </row>
    <row r="381" spans="2:51" s="14" customFormat="1" ht="11.25">
      <c r="B381" s="231"/>
      <c r="C381" s="232"/>
      <c r="D381" s="218" t="s">
        <v>166</v>
      </c>
      <c r="E381" s="233" t="s">
        <v>1</v>
      </c>
      <c r="F381" s="234" t="s">
        <v>198</v>
      </c>
      <c r="G381" s="232"/>
      <c r="H381" s="235">
        <v>8</v>
      </c>
      <c r="I381" s="236"/>
      <c r="J381" s="232"/>
      <c r="K381" s="232"/>
      <c r="L381" s="237"/>
      <c r="M381" s="238"/>
      <c r="N381" s="239"/>
      <c r="O381" s="239"/>
      <c r="P381" s="239"/>
      <c r="Q381" s="239"/>
      <c r="R381" s="239"/>
      <c r="S381" s="239"/>
      <c r="T381" s="240"/>
      <c r="AT381" s="241" t="s">
        <v>166</v>
      </c>
      <c r="AU381" s="241" t="s">
        <v>87</v>
      </c>
      <c r="AV381" s="14" t="s">
        <v>141</v>
      </c>
      <c r="AW381" s="14" t="s">
        <v>33</v>
      </c>
      <c r="AX381" s="14" t="s">
        <v>85</v>
      </c>
      <c r="AY381" s="241" t="s">
        <v>123</v>
      </c>
    </row>
    <row r="382" spans="1:65" s="2" customFormat="1" ht="44.25" customHeight="1">
      <c r="A382" s="34"/>
      <c r="B382" s="35"/>
      <c r="C382" s="203" t="s">
        <v>640</v>
      </c>
      <c r="D382" s="203" t="s">
        <v>126</v>
      </c>
      <c r="E382" s="204" t="s">
        <v>641</v>
      </c>
      <c r="F382" s="205" t="s">
        <v>642</v>
      </c>
      <c r="G382" s="206" t="s">
        <v>363</v>
      </c>
      <c r="H382" s="207">
        <v>55</v>
      </c>
      <c r="I382" s="208"/>
      <c r="J382" s="209">
        <f>ROUND(I382*H382,2)</f>
        <v>0</v>
      </c>
      <c r="K382" s="205" t="s">
        <v>1</v>
      </c>
      <c r="L382" s="39"/>
      <c r="M382" s="210" t="s">
        <v>1</v>
      </c>
      <c r="N382" s="211" t="s">
        <v>42</v>
      </c>
      <c r="O382" s="71"/>
      <c r="P382" s="212">
        <f>O382*H382</f>
        <v>0</v>
      </c>
      <c r="Q382" s="212">
        <v>0</v>
      </c>
      <c r="R382" s="212">
        <f>Q382*H382</f>
        <v>0</v>
      </c>
      <c r="S382" s="212">
        <v>0</v>
      </c>
      <c r="T382" s="213">
        <f>S382*H382</f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214" t="s">
        <v>141</v>
      </c>
      <c r="AT382" s="214" t="s">
        <v>126</v>
      </c>
      <c r="AU382" s="214" t="s">
        <v>87</v>
      </c>
      <c r="AY382" s="17" t="s">
        <v>123</v>
      </c>
      <c r="BE382" s="215">
        <f>IF(N382="základní",J382,0)</f>
        <v>0</v>
      </c>
      <c r="BF382" s="215">
        <f>IF(N382="snížená",J382,0)</f>
        <v>0</v>
      </c>
      <c r="BG382" s="215">
        <f>IF(N382="zákl. přenesená",J382,0)</f>
        <v>0</v>
      </c>
      <c r="BH382" s="215">
        <f>IF(N382="sníž. přenesená",J382,0)</f>
        <v>0</v>
      </c>
      <c r="BI382" s="215">
        <f>IF(N382="nulová",J382,0)</f>
        <v>0</v>
      </c>
      <c r="BJ382" s="17" t="s">
        <v>85</v>
      </c>
      <c r="BK382" s="215">
        <f>ROUND(I382*H382,2)</f>
        <v>0</v>
      </c>
      <c r="BL382" s="17" t="s">
        <v>141</v>
      </c>
      <c r="BM382" s="214" t="s">
        <v>643</v>
      </c>
    </row>
    <row r="383" spans="2:51" s="13" customFormat="1" ht="11.25">
      <c r="B383" s="216"/>
      <c r="C383" s="217"/>
      <c r="D383" s="218" t="s">
        <v>166</v>
      </c>
      <c r="E383" s="219" t="s">
        <v>644</v>
      </c>
      <c r="F383" s="220" t="s">
        <v>645</v>
      </c>
      <c r="G383" s="217"/>
      <c r="H383" s="221">
        <v>55</v>
      </c>
      <c r="I383" s="222"/>
      <c r="J383" s="217"/>
      <c r="K383" s="217"/>
      <c r="L383" s="223"/>
      <c r="M383" s="228"/>
      <c r="N383" s="229"/>
      <c r="O383" s="229"/>
      <c r="P383" s="229"/>
      <c r="Q383" s="229"/>
      <c r="R383" s="229"/>
      <c r="S383" s="229"/>
      <c r="T383" s="230"/>
      <c r="AT383" s="227" t="s">
        <v>166</v>
      </c>
      <c r="AU383" s="227" t="s">
        <v>87</v>
      </c>
      <c r="AV383" s="13" t="s">
        <v>87</v>
      </c>
      <c r="AW383" s="13" t="s">
        <v>33</v>
      </c>
      <c r="AX383" s="13" t="s">
        <v>77</v>
      </c>
      <c r="AY383" s="227" t="s">
        <v>123</v>
      </c>
    </row>
    <row r="384" spans="2:51" s="14" customFormat="1" ht="11.25">
      <c r="B384" s="231"/>
      <c r="C384" s="232"/>
      <c r="D384" s="218" t="s">
        <v>166</v>
      </c>
      <c r="E384" s="233" t="s">
        <v>1</v>
      </c>
      <c r="F384" s="234" t="s">
        <v>198</v>
      </c>
      <c r="G384" s="232"/>
      <c r="H384" s="235">
        <v>55</v>
      </c>
      <c r="I384" s="236"/>
      <c r="J384" s="232"/>
      <c r="K384" s="232"/>
      <c r="L384" s="237"/>
      <c r="M384" s="238"/>
      <c r="N384" s="239"/>
      <c r="O384" s="239"/>
      <c r="P384" s="239"/>
      <c r="Q384" s="239"/>
      <c r="R384" s="239"/>
      <c r="S384" s="239"/>
      <c r="T384" s="240"/>
      <c r="AT384" s="241" t="s">
        <v>166</v>
      </c>
      <c r="AU384" s="241" t="s">
        <v>87</v>
      </c>
      <c r="AV384" s="14" t="s">
        <v>141</v>
      </c>
      <c r="AW384" s="14" t="s">
        <v>33</v>
      </c>
      <c r="AX384" s="14" t="s">
        <v>85</v>
      </c>
      <c r="AY384" s="241" t="s">
        <v>123</v>
      </c>
    </row>
    <row r="385" spans="1:65" s="2" customFormat="1" ht="21.75" customHeight="1">
      <c r="A385" s="34"/>
      <c r="B385" s="35"/>
      <c r="C385" s="203" t="s">
        <v>646</v>
      </c>
      <c r="D385" s="203" t="s">
        <v>126</v>
      </c>
      <c r="E385" s="204" t="s">
        <v>647</v>
      </c>
      <c r="F385" s="205" t="s">
        <v>648</v>
      </c>
      <c r="G385" s="206" t="s">
        <v>182</v>
      </c>
      <c r="H385" s="207">
        <v>745.525</v>
      </c>
      <c r="I385" s="208"/>
      <c r="J385" s="209">
        <f>ROUND(I385*H385,2)</f>
        <v>0</v>
      </c>
      <c r="K385" s="205" t="s">
        <v>139</v>
      </c>
      <c r="L385" s="39"/>
      <c r="M385" s="210" t="s">
        <v>1</v>
      </c>
      <c r="N385" s="211" t="s">
        <v>42</v>
      </c>
      <c r="O385" s="71"/>
      <c r="P385" s="212">
        <f>O385*H385</f>
        <v>0</v>
      </c>
      <c r="Q385" s="212">
        <v>0.00047</v>
      </c>
      <c r="R385" s="212">
        <f>Q385*H385</f>
        <v>0.35039675</v>
      </c>
      <c r="S385" s="212">
        <v>0</v>
      </c>
      <c r="T385" s="213">
        <f>S385*H385</f>
        <v>0</v>
      </c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R385" s="214" t="s">
        <v>141</v>
      </c>
      <c r="AT385" s="214" t="s">
        <v>126</v>
      </c>
      <c r="AU385" s="214" t="s">
        <v>87</v>
      </c>
      <c r="AY385" s="17" t="s">
        <v>123</v>
      </c>
      <c r="BE385" s="215">
        <f>IF(N385="základní",J385,0)</f>
        <v>0</v>
      </c>
      <c r="BF385" s="215">
        <f>IF(N385="snížená",J385,0)</f>
        <v>0</v>
      </c>
      <c r="BG385" s="215">
        <f>IF(N385="zákl. přenesená",J385,0)</f>
        <v>0</v>
      </c>
      <c r="BH385" s="215">
        <f>IF(N385="sníž. přenesená",J385,0)</f>
        <v>0</v>
      </c>
      <c r="BI385" s="215">
        <f>IF(N385="nulová",J385,0)</f>
        <v>0</v>
      </c>
      <c r="BJ385" s="17" t="s">
        <v>85</v>
      </c>
      <c r="BK385" s="215">
        <f>ROUND(I385*H385,2)</f>
        <v>0</v>
      </c>
      <c r="BL385" s="17" t="s">
        <v>141</v>
      </c>
      <c r="BM385" s="214" t="s">
        <v>649</v>
      </c>
    </row>
    <row r="386" spans="2:51" s="13" customFormat="1" ht="11.25">
      <c r="B386" s="216"/>
      <c r="C386" s="217"/>
      <c r="D386" s="218" t="s">
        <v>166</v>
      </c>
      <c r="E386" s="219" t="s">
        <v>1</v>
      </c>
      <c r="F386" s="220" t="s">
        <v>650</v>
      </c>
      <c r="G386" s="217"/>
      <c r="H386" s="221">
        <v>745.525</v>
      </c>
      <c r="I386" s="222"/>
      <c r="J386" s="217"/>
      <c r="K386" s="217"/>
      <c r="L386" s="223"/>
      <c r="M386" s="228"/>
      <c r="N386" s="229"/>
      <c r="O386" s="229"/>
      <c r="P386" s="229"/>
      <c r="Q386" s="229"/>
      <c r="R386" s="229"/>
      <c r="S386" s="229"/>
      <c r="T386" s="230"/>
      <c r="AT386" s="227" t="s">
        <v>166</v>
      </c>
      <c r="AU386" s="227" t="s">
        <v>87</v>
      </c>
      <c r="AV386" s="13" t="s">
        <v>87</v>
      </c>
      <c r="AW386" s="13" t="s">
        <v>33</v>
      </c>
      <c r="AX386" s="13" t="s">
        <v>85</v>
      </c>
      <c r="AY386" s="227" t="s">
        <v>123</v>
      </c>
    </row>
    <row r="387" spans="1:65" s="2" customFormat="1" ht="33" customHeight="1">
      <c r="A387" s="34"/>
      <c r="B387" s="35"/>
      <c r="C387" s="203" t="s">
        <v>651</v>
      </c>
      <c r="D387" s="203" t="s">
        <v>126</v>
      </c>
      <c r="E387" s="204" t="s">
        <v>652</v>
      </c>
      <c r="F387" s="205" t="s">
        <v>653</v>
      </c>
      <c r="G387" s="206" t="s">
        <v>215</v>
      </c>
      <c r="H387" s="207">
        <v>162.57</v>
      </c>
      <c r="I387" s="208"/>
      <c r="J387" s="209">
        <f>ROUND(I387*H387,2)</f>
        <v>0</v>
      </c>
      <c r="K387" s="205" t="s">
        <v>139</v>
      </c>
      <c r="L387" s="39"/>
      <c r="M387" s="210" t="s">
        <v>1</v>
      </c>
      <c r="N387" s="211" t="s">
        <v>42</v>
      </c>
      <c r="O387" s="71"/>
      <c r="P387" s="212">
        <f>O387*H387</f>
        <v>0</v>
      </c>
      <c r="Q387" s="212">
        <v>0.08088</v>
      </c>
      <c r="R387" s="212">
        <f>Q387*H387</f>
        <v>13.148661599999999</v>
      </c>
      <c r="S387" s="212">
        <v>0</v>
      </c>
      <c r="T387" s="213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214" t="s">
        <v>141</v>
      </c>
      <c r="AT387" s="214" t="s">
        <v>126</v>
      </c>
      <c r="AU387" s="214" t="s">
        <v>87</v>
      </c>
      <c r="AY387" s="17" t="s">
        <v>123</v>
      </c>
      <c r="BE387" s="215">
        <f>IF(N387="základní",J387,0)</f>
        <v>0</v>
      </c>
      <c r="BF387" s="215">
        <f>IF(N387="snížená",J387,0)</f>
        <v>0</v>
      </c>
      <c r="BG387" s="215">
        <f>IF(N387="zákl. přenesená",J387,0)</f>
        <v>0</v>
      </c>
      <c r="BH387" s="215">
        <f>IF(N387="sníž. přenesená",J387,0)</f>
        <v>0</v>
      </c>
      <c r="BI387" s="215">
        <f>IF(N387="nulová",J387,0)</f>
        <v>0</v>
      </c>
      <c r="BJ387" s="17" t="s">
        <v>85</v>
      </c>
      <c r="BK387" s="215">
        <f>ROUND(I387*H387,2)</f>
        <v>0</v>
      </c>
      <c r="BL387" s="17" t="s">
        <v>141</v>
      </c>
      <c r="BM387" s="214" t="s">
        <v>654</v>
      </c>
    </row>
    <row r="388" spans="2:51" s="13" customFormat="1" ht="11.25">
      <c r="B388" s="216"/>
      <c r="C388" s="217"/>
      <c r="D388" s="218" t="s">
        <v>166</v>
      </c>
      <c r="E388" s="219" t="s">
        <v>1</v>
      </c>
      <c r="F388" s="220" t="s">
        <v>655</v>
      </c>
      <c r="G388" s="217"/>
      <c r="H388" s="221">
        <v>162.57</v>
      </c>
      <c r="I388" s="222"/>
      <c r="J388" s="217"/>
      <c r="K388" s="217"/>
      <c r="L388" s="223"/>
      <c r="M388" s="228"/>
      <c r="N388" s="229"/>
      <c r="O388" s="229"/>
      <c r="P388" s="229"/>
      <c r="Q388" s="229"/>
      <c r="R388" s="229"/>
      <c r="S388" s="229"/>
      <c r="T388" s="230"/>
      <c r="AT388" s="227" t="s">
        <v>166</v>
      </c>
      <c r="AU388" s="227" t="s">
        <v>87</v>
      </c>
      <c r="AV388" s="13" t="s">
        <v>87</v>
      </c>
      <c r="AW388" s="13" t="s">
        <v>33</v>
      </c>
      <c r="AX388" s="13" t="s">
        <v>85</v>
      </c>
      <c r="AY388" s="227" t="s">
        <v>123</v>
      </c>
    </row>
    <row r="389" spans="1:65" s="2" customFormat="1" ht="16.5" customHeight="1">
      <c r="A389" s="34"/>
      <c r="B389" s="35"/>
      <c r="C389" s="252" t="s">
        <v>656</v>
      </c>
      <c r="D389" s="252" t="s">
        <v>308</v>
      </c>
      <c r="E389" s="253" t="s">
        <v>657</v>
      </c>
      <c r="F389" s="254" t="s">
        <v>658</v>
      </c>
      <c r="G389" s="255" t="s">
        <v>215</v>
      </c>
      <c r="H389" s="256">
        <v>165.821</v>
      </c>
      <c r="I389" s="257"/>
      <c r="J389" s="258">
        <f>ROUND(I389*H389,2)</f>
        <v>0</v>
      </c>
      <c r="K389" s="254" t="s">
        <v>139</v>
      </c>
      <c r="L389" s="259"/>
      <c r="M389" s="260" t="s">
        <v>1</v>
      </c>
      <c r="N389" s="261" t="s">
        <v>42</v>
      </c>
      <c r="O389" s="71"/>
      <c r="P389" s="212">
        <f>O389*H389</f>
        <v>0</v>
      </c>
      <c r="Q389" s="212">
        <v>0.046</v>
      </c>
      <c r="R389" s="212">
        <f>Q389*H389</f>
        <v>7.627765999999999</v>
      </c>
      <c r="S389" s="212">
        <v>0</v>
      </c>
      <c r="T389" s="213">
        <f>S389*H389</f>
        <v>0</v>
      </c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R389" s="214" t="s">
        <v>158</v>
      </c>
      <c r="AT389" s="214" t="s">
        <v>308</v>
      </c>
      <c r="AU389" s="214" t="s">
        <v>87</v>
      </c>
      <c r="AY389" s="17" t="s">
        <v>123</v>
      </c>
      <c r="BE389" s="215">
        <f>IF(N389="základní",J389,0)</f>
        <v>0</v>
      </c>
      <c r="BF389" s="215">
        <f>IF(N389="snížená",J389,0)</f>
        <v>0</v>
      </c>
      <c r="BG389" s="215">
        <f>IF(N389="zákl. přenesená",J389,0)</f>
        <v>0</v>
      </c>
      <c r="BH389" s="215">
        <f>IF(N389="sníž. přenesená",J389,0)</f>
        <v>0</v>
      </c>
      <c r="BI389" s="215">
        <f>IF(N389="nulová",J389,0)</f>
        <v>0</v>
      </c>
      <c r="BJ389" s="17" t="s">
        <v>85</v>
      </c>
      <c r="BK389" s="215">
        <f>ROUND(I389*H389,2)</f>
        <v>0</v>
      </c>
      <c r="BL389" s="17" t="s">
        <v>141</v>
      </c>
      <c r="BM389" s="214" t="s">
        <v>659</v>
      </c>
    </row>
    <row r="390" spans="2:51" s="13" customFormat="1" ht="11.25">
      <c r="B390" s="216"/>
      <c r="C390" s="217"/>
      <c r="D390" s="218" t="s">
        <v>166</v>
      </c>
      <c r="E390" s="219" t="s">
        <v>1</v>
      </c>
      <c r="F390" s="220" t="s">
        <v>660</v>
      </c>
      <c r="G390" s="217"/>
      <c r="H390" s="221">
        <v>165.821</v>
      </c>
      <c r="I390" s="222"/>
      <c r="J390" s="217"/>
      <c r="K390" s="217"/>
      <c r="L390" s="223"/>
      <c r="M390" s="228"/>
      <c r="N390" s="229"/>
      <c r="O390" s="229"/>
      <c r="P390" s="229"/>
      <c r="Q390" s="229"/>
      <c r="R390" s="229"/>
      <c r="S390" s="229"/>
      <c r="T390" s="230"/>
      <c r="AT390" s="227" t="s">
        <v>166</v>
      </c>
      <c r="AU390" s="227" t="s">
        <v>87</v>
      </c>
      <c r="AV390" s="13" t="s">
        <v>87</v>
      </c>
      <c r="AW390" s="13" t="s">
        <v>33</v>
      </c>
      <c r="AX390" s="13" t="s">
        <v>85</v>
      </c>
      <c r="AY390" s="227" t="s">
        <v>123</v>
      </c>
    </row>
    <row r="391" spans="1:65" s="2" customFormat="1" ht="21.75" customHeight="1">
      <c r="A391" s="34"/>
      <c r="B391" s="35"/>
      <c r="C391" s="203" t="s">
        <v>661</v>
      </c>
      <c r="D391" s="203" t="s">
        <v>126</v>
      </c>
      <c r="E391" s="204" t="s">
        <v>662</v>
      </c>
      <c r="F391" s="205" t="s">
        <v>663</v>
      </c>
      <c r="G391" s="206" t="s">
        <v>215</v>
      </c>
      <c r="H391" s="207">
        <v>181.59</v>
      </c>
      <c r="I391" s="208"/>
      <c r="J391" s="209">
        <f>ROUND(I391*H391,2)</f>
        <v>0</v>
      </c>
      <c r="K391" s="205" t="s">
        <v>139</v>
      </c>
      <c r="L391" s="39"/>
      <c r="M391" s="210" t="s">
        <v>1</v>
      </c>
      <c r="N391" s="211" t="s">
        <v>42</v>
      </c>
      <c r="O391" s="71"/>
      <c r="P391" s="212">
        <f>O391*H391</f>
        <v>0</v>
      </c>
      <c r="Q391" s="212">
        <v>0.1554</v>
      </c>
      <c r="R391" s="212">
        <f>Q391*H391</f>
        <v>28.219086</v>
      </c>
      <c r="S391" s="212">
        <v>0</v>
      </c>
      <c r="T391" s="213">
        <f>S391*H391</f>
        <v>0</v>
      </c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R391" s="214" t="s">
        <v>141</v>
      </c>
      <c r="AT391" s="214" t="s">
        <v>126</v>
      </c>
      <c r="AU391" s="214" t="s">
        <v>87</v>
      </c>
      <c r="AY391" s="17" t="s">
        <v>123</v>
      </c>
      <c r="BE391" s="215">
        <f>IF(N391="základní",J391,0)</f>
        <v>0</v>
      </c>
      <c r="BF391" s="215">
        <f>IF(N391="snížená",J391,0)</f>
        <v>0</v>
      </c>
      <c r="BG391" s="215">
        <f>IF(N391="zákl. přenesená",J391,0)</f>
        <v>0</v>
      </c>
      <c r="BH391" s="215">
        <f>IF(N391="sníž. přenesená",J391,0)</f>
        <v>0</v>
      </c>
      <c r="BI391" s="215">
        <f>IF(N391="nulová",J391,0)</f>
        <v>0</v>
      </c>
      <c r="BJ391" s="17" t="s">
        <v>85</v>
      </c>
      <c r="BK391" s="215">
        <f>ROUND(I391*H391,2)</f>
        <v>0</v>
      </c>
      <c r="BL391" s="17" t="s">
        <v>141</v>
      </c>
      <c r="BM391" s="214" t="s">
        <v>664</v>
      </c>
    </row>
    <row r="392" spans="2:51" s="13" customFormat="1" ht="11.25">
      <c r="B392" s="216"/>
      <c r="C392" s="217"/>
      <c r="D392" s="218" t="s">
        <v>166</v>
      </c>
      <c r="E392" s="219" t="s">
        <v>1</v>
      </c>
      <c r="F392" s="220" t="s">
        <v>665</v>
      </c>
      <c r="G392" s="217"/>
      <c r="H392" s="221">
        <v>156.59</v>
      </c>
      <c r="I392" s="222"/>
      <c r="J392" s="217"/>
      <c r="K392" s="217"/>
      <c r="L392" s="223"/>
      <c r="M392" s="228"/>
      <c r="N392" s="229"/>
      <c r="O392" s="229"/>
      <c r="P392" s="229"/>
      <c r="Q392" s="229"/>
      <c r="R392" s="229"/>
      <c r="S392" s="229"/>
      <c r="T392" s="230"/>
      <c r="AT392" s="227" t="s">
        <v>166</v>
      </c>
      <c r="AU392" s="227" t="s">
        <v>87</v>
      </c>
      <c r="AV392" s="13" t="s">
        <v>87</v>
      </c>
      <c r="AW392" s="13" t="s">
        <v>33</v>
      </c>
      <c r="AX392" s="13" t="s">
        <v>77</v>
      </c>
      <c r="AY392" s="227" t="s">
        <v>123</v>
      </c>
    </row>
    <row r="393" spans="2:51" s="13" customFormat="1" ht="11.25">
      <c r="B393" s="216"/>
      <c r="C393" s="217"/>
      <c r="D393" s="218" t="s">
        <v>166</v>
      </c>
      <c r="E393" s="219" t="s">
        <v>1</v>
      </c>
      <c r="F393" s="220" t="s">
        <v>666</v>
      </c>
      <c r="G393" s="217"/>
      <c r="H393" s="221">
        <v>25</v>
      </c>
      <c r="I393" s="222"/>
      <c r="J393" s="217"/>
      <c r="K393" s="217"/>
      <c r="L393" s="223"/>
      <c r="M393" s="228"/>
      <c r="N393" s="229"/>
      <c r="O393" s="229"/>
      <c r="P393" s="229"/>
      <c r="Q393" s="229"/>
      <c r="R393" s="229"/>
      <c r="S393" s="229"/>
      <c r="T393" s="230"/>
      <c r="AT393" s="227" t="s">
        <v>166</v>
      </c>
      <c r="AU393" s="227" t="s">
        <v>87</v>
      </c>
      <c r="AV393" s="13" t="s">
        <v>87</v>
      </c>
      <c r="AW393" s="13" t="s">
        <v>33</v>
      </c>
      <c r="AX393" s="13" t="s">
        <v>77</v>
      </c>
      <c r="AY393" s="227" t="s">
        <v>123</v>
      </c>
    </row>
    <row r="394" spans="2:51" s="14" customFormat="1" ht="11.25">
      <c r="B394" s="231"/>
      <c r="C394" s="232"/>
      <c r="D394" s="218" t="s">
        <v>166</v>
      </c>
      <c r="E394" s="233" t="s">
        <v>1</v>
      </c>
      <c r="F394" s="234" t="s">
        <v>198</v>
      </c>
      <c r="G394" s="232"/>
      <c r="H394" s="235">
        <v>181.59</v>
      </c>
      <c r="I394" s="236"/>
      <c r="J394" s="232"/>
      <c r="K394" s="232"/>
      <c r="L394" s="237"/>
      <c r="M394" s="238"/>
      <c r="N394" s="239"/>
      <c r="O394" s="239"/>
      <c r="P394" s="239"/>
      <c r="Q394" s="239"/>
      <c r="R394" s="239"/>
      <c r="S394" s="239"/>
      <c r="T394" s="240"/>
      <c r="AT394" s="241" t="s">
        <v>166</v>
      </c>
      <c r="AU394" s="241" t="s">
        <v>87</v>
      </c>
      <c r="AV394" s="14" t="s">
        <v>141</v>
      </c>
      <c r="AW394" s="14" t="s">
        <v>33</v>
      </c>
      <c r="AX394" s="14" t="s">
        <v>85</v>
      </c>
      <c r="AY394" s="241" t="s">
        <v>123</v>
      </c>
    </row>
    <row r="395" spans="1:65" s="2" customFormat="1" ht="16.5" customHeight="1">
      <c r="A395" s="34"/>
      <c r="B395" s="35"/>
      <c r="C395" s="252" t="s">
        <v>667</v>
      </c>
      <c r="D395" s="252" t="s">
        <v>308</v>
      </c>
      <c r="E395" s="253" t="s">
        <v>668</v>
      </c>
      <c r="F395" s="254" t="s">
        <v>669</v>
      </c>
      <c r="G395" s="255" t="s">
        <v>215</v>
      </c>
      <c r="H395" s="256">
        <v>159.722</v>
      </c>
      <c r="I395" s="257"/>
      <c r="J395" s="258">
        <f>ROUND(I395*H395,2)</f>
        <v>0</v>
      </c>
      <c r="K395" s="254" t="s">
        <v>139</v>
      </c>
      <c r="L395" s="259"/>
      <c r="M395" s="260" t="s">
        <v>1</v>
      </c>
      <c r="N395" s="261" t="s">
        <v>42</v>
      </c>
      <c r="O395" s="71"/>
      <c r="P395" s="212">
        <f>O395*H395</f>
        <v>0</v>
      </c>
      <c r="Q395" s="212">
        <v>0.085</v>
      </c>
      <c r="R395" s="212">
        <f>Q395*H395</f>
        <v>13.576370000000002</v>
      </c>
      <c r="S395" s="212">
        <v>0</v>
      </c>
      <c r="T395" s="213">
        <f>S395*H395</f>
        <v>0</v>
      </c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R395" s="214" t="s">
        <v>158</v>
      </c>
      <c r="AT395" s="214" t="s">
        <v>308</v>
      </c>
      <c r="AU395" s="214" t="s">
        <v>87</v>
      </c>
      <c r="AY395" s="17" t="s">
        <v>123</v>
      </c>
      <c r="BE395" s="215">
        <f>IF(N395="základní",J395,0)</f>
        <v>0</v>
      </c>
      <c r="BF395" s="215">
        <f>IF(N395="snížená",J395,0)</f>
        <v>0</v>
      </c>
      <c r="BG395" s="215">
        <f>IF(N395="zákl. přenesená",J395,0)</f>
        <v>0</v>
      </c>
      <c r="BH395" s="215">
        <f>IF(N395="sníž. přenesená",J395,0)</f>
        <v>0</v>
      </c>
      <c r="BI395" s="215">
        <f>IF(N395="nulová",J395,0)</f>
        <v>0</v>
      </c>
      <c r="BJ395" s="17" t="s">
        <v>85</v>
      </c>
      <c r="BK395" s="215">
        <f>ROUND(I395*H395,2)</f>
        <v>0</v>
      </c>
      <c r="BL395" s="17" t="s">
        <v>141</v>
      </c>
      <c r="BM395" s="214" t="s">
        <v>670</v>
      </c>
    </row>
    <row r="396" spans="2:51" s="13" customFormat="1" ht="11.25">
      <c r="B396" s="216"/>
      <c r="C396" s="217"/>
      <c r="D396" s="218" t="s">
        <v>166</v>
      </c>
      <c r="E396" s="219" t="s">
        <v>1</v>
      </c>
      <c r="F396" s="220" t="s">
        <v>671</v>
      </c>
      <c r="G396" s="217"/>
      <c r="H396" s="221">
        <v>159.722</v>
      </c>
      <c r="I396" s="222"/>
      <c r="J396" s="217"/>
      <c r="K396" s="217"/>
      <c r="L396" s="223"/>
      <c r="M396" s="228"/>
      <c r="N396" s="229"/>
      <c r="O396" s="229"/>
      <c r="P396" s="229"/>
      <c r="Q396" s="229"/>
      <c r="R396" s="229"/>
      <c r="S396" s="229"/>
      <c r="T396" s="230"/>
      <c r="AT396" s="227" t="s">
        <v>166</v>
      </c>
      <c r="AU396" s="227" t="s">
        <v>87</v>
      </c>
      <c r="AV396" s="13" t="s">
        <v>87</v>
      </c>
      <c r="AW396" s="13" t="s">
        <v>33</v>
      </c>
      <c r="AX396" s="13" t="s">
        <v>85</v>
      </c>
      <c r="AY396" s="227" t="s">
        <v>123</v>
      </c>
    </row>
    <row r="397" spans="1:65" s="2" customFormat="1" ht="16.5" customHeight="1">
      <c r="A397" s="34"/>
      <c r="B397" s="35"/>
      <c r="C397" s="252" t="s">
        <v>672</v>
      </c>
      <c r="D397" s="252" t="s">
        <v>308</v>
      </c>
      <c r="E397" s="253" t="s">
        <v>673</v>
      </c>
      <c r="F397" s="254" t="s">
        <v>674</v>
      </c>
      <c r="G397" s="255" t="s">
        <v>215</v>
      </c>
      <c r="H397" s="256">
        <v>25</v>
      </c>
      <c r="I397" s="257"/>
      <c r="J397" s="258">
        <f>ROUND(I397*H397,2)</f>
        <v>0</v>
      </c>
      <c r="K397" s="254" t="s">
        <v>139</v>
      </c>
      <c r="L397" s="259"/>
      <c r="M397" s="260" t="s">
        <v>1</v>
      </c>
      <c r="N397" s="261" t="s">
        <v>42</v>
      </c>
      <c r="O397" s="71"/>
      <c r="P397" s="212">
        <f>O397*H397</f>
        <v>0</v>
      </c>
      <c r="Q397" s="212">
        <v>0.15</v>
      </c>
      <c r="R397" s="212">
        <f>Q397*H397</f>
        <v>3.75</v>
      </c>
      <c r="S397" s="212">
        <v>0</v>
      </c>
      <c r="T397" s="213">
        <f>S397*H397</f>
        <v>0</v>
      </c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R397" s="214" t="s">
        <v>158</v>
      </c>
      <c r="AT397" s="214" t="s">
        <v>308</v>
      </c>
      <c r="AU397" s="214" t="s">
        <v>87</v>
      </c>
      <c r="AY397" s="17" t="s">
        <v>123</v>
      </c>
      <c r="BE397" s="215">
        <f>IF(N397="základní",J397,0)</f>
        <v>0</v>
      </c>
      <c r="BF397" s="215">
        <f>IF(N397="snížená",J397,0)</f>
        <v>0</v>
      </c>
      <c r="BG397" s="215">
        <f>IF(N397="zákl. přenesená",J397,0)</f>
        <v>0</v>
      </c>
      <c r="BH397" s="215">
        <f>IF(N397="sníž. přenesená",J397,0)</f>
        <v>0</v>
      </c>
      <c r="BI397" s="215">
        <f>IF(N397="nulová",J397,0)</f>
        <v>0</v>
      </c>
      <c r="BJ397" s="17" t="s">
        <v>85</v>
      </c>
      <c r="BK397" s="215">
        <f>ROUND(I397*H397,2)</f>
        <v>0</v>
      </c>
      <c r="BL397" s="17" t="s">
        <v>141</v>
      </c>
      <c r="BM397" s="214" t="s">
        <v>675</v>
      </c>
    </row>
    <row r="398" spans="2:51" s="13" customFormat="1" ht="11.25">
      <c r="B398" s="216"/>
      <c r="C398" s="217"/>
      <c r="D398" s="218" t="s">
        <v>166</v>
      </c>
      <c r="E398" s="219" t="s">
        <v>1</v>
      </c>
      <c r="F398" s="220" t="s">
        <v>318</v>
      </c>
      <c r="G398" s="217"/>
      <c r="H398" s="221">
        <v>25</v>
      </c>
      <c r="I398" s="222"/>
      <c r="J398" s="217"/>
      <c r="K398" s="217"/>
      <c r="L398" s="223"/>
      <c r="M398" s="228"/>
      <c r="N398" s="229"/>
      <c r="O398" s="229"/>
      <c r="P398" s="229"/>
      <c r="Q398" s="229"/>
      <c r="R398" s="229"/>
      <c r="S398" s="229"/>
      <c r="T398" s="230"/>
      <c r="AT398" s="227" t="s">
        <v>166</v>
      </c>
      <c r="AU398" s="227" t="s">
        <v>87</v>
      </c>
      <c r="AV398" s="13" t="s">
        <v>87</v>
      </c>
      <c r="AW398" s="13" t="s">
        <v>33</v>
      </c>
      <c r="AX398" s="13" t="s">
        <v>85</v>
      </c>
      <c r="AY398" s="227" t="s">
        <v>123</v>
      </c>
    </row>
    <row r="399" spans="1:65" s="2" customFormat="1" ht="33" customHeight="1">
      <c r="A399" s="34"/>
      <c r="B399" s="35"/>
      <c r="C399" s="203" t="s">
        <v>676</v>
      </c>
      <c r="D399" s="203" t="s">
        <v>126</v>
      </c>
      <c r="E399" s="204" t="s">
        <v>677</v>
      </c>
      <c r="F399" s="205" t="s">
        <v>678</v>
      </c>
      <c r="G399" s="206" t="s">
        <v>215</v>
      </c>
      <c r="H399" s="207">
        <v>227.07</v>
      </c>
      <c r="I399" s="208"/>
      <c r="J399" s="209">
        <f>ROUND(I399*H399,2)</f>
        <v>0</v>
      </c>
      <c r="K399" s="205" t="s">
        <v>139</v>
      </c>
      <c r="L399" s="39"/>
      <c r="M399" s="210" t="s">
        <v>1</v>
      </c>
      <c r="N399" s="211" t="s">
        <v>42</v>
      </c>
      <c r="O399" s="71"/>
      <c r="P399" s="212">
        <f>O399*H399</f>
        <v>0</v>
      </c>
      <c r="Q399" s="212">
        <v>0.1295</v>
      </c>
      <c r="R399" s="212">
        <f>Q399*H399</f>
        <v>29.405565</v>
      </c>
      <c r="S399" s="212">
        <v>0</v>
      </c>
      <c r="T399" s="213">
        <f>S399*H399</f>
        <v>0</v>
      </c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R399" s="214" t="s">
        <v>141</v>
      </c>
      <c r="AT399" s="214" t="s">
        <v>126</v>
      </c>
      <c r="AU399" s="214" t="s">
        <v>87</v>
      </c>
      <c r="AY399" s="17" t="s">
        <v>123</v>
      </c>
      <c r="BE399" s="215">
        <f>IF(N399="základní",J399,0)</f>
        <v>0</v>
      </c>
      <c r="BF399" s="215">
        <f>IF(N399="snížená",J399,0)</f>
        <v>0</v>
      </c>
      <c r="BG399" s="215">
        <f>IF(N399="zákl. přenesená",J399,0)</f>
        <v>0</v>
      </c>
      <c r="BH399" s="215">
        <f>IF(N399="sníž. přenesená",J399,0)</f>
        <v>0</v>
      </c>
      <c r="BI399" s="215">
        <f>IF(N399="nulová",J399,0)</f>
        <v>0</v>
      </c>
      <c r="BJ399" s="17" t="s">
        <v>85</v>
      </c>
      <c r="BK399" s="215">
        <f>ROUND(I399*H399,2)</f>
        <v>0</v>
      </c>
      <c r="BL399" s="17" t="s">
        <v>141</v>
      </c>
      <c r="BM399" s="214" t="s">
        <v>679</v>
      </c>
    </row>
    <row r="400" spans="2:51" s="13" customFormat="1" ht="11.25">
      <c r="B400" s="216"/>
      <c r="C400" s="217"/>
      <c r="D400" s="218" t="s">
        <v>166</v>
      </c>
      <c r="E400" s="219" t="s">
        <v>1</v>
      </c>
      <c r="F400" s="220" t="s">
        <v>680</v>
      </c>
      <c r="G400" s="217"/>
      <c r="H400" s="221">
        <v>116.82</v>
      </c>
      <c r="I400" s="222"/>
      <c r="J400" s="217"/>
      <c r="K400" s="217"/>
      <c r="L400" s="223"/>
      <c r="M400" s="228"/>
      <c r="N400" s="229"/>
      <c r="O400" s="229"/>
      <c r="P400" s="229"/>
      <c r="Q400" s="229"/>
      <c r="R400" s="229"/>
      <c r="S400" s="229"/>
      <c r="T400" s="230"/>
      <c r="AT400" s="227" t="s">
        <v>166</v>
      </c>
      <c r="AU400" s="227" t="s">
        <v>87</v>
      </c>
      <c r="AV400" s="13" t="s">
        <v>87</v>
      </c>
      <c r="AW400" s="13" t="s">
        <v>33</v>
      </c>
      <c r="AX400" s="13" t="s">
        <v>77</v>
      </c>
      <c r="AY400" s="227" t="s">
        <v>123</v>
      </c>
    </row>
    <row r="401" spans="2:51" s="13" customFormat="1" ht="11.25">
      <c r="B401" s="216"/>
      <c r="C401" s="217"/>
      <c r="D401" s="218" t="s">
        <v>166</v>
      </c>
      <c r="E401" s="219" t="s">
        <v>1</v>
      </c>
      <c r="F401" s="220" t="s">
        <v>681</v>
      </c>
      <c r="G401" s="217"/>
      <c r="H401" s="221">
        <v>110.25</v>
      </c>
      <c r="I401" s="222"/>
      <c r="J401" s="217"/>
      <c r="K401" s="217"/>
      <c r="L401" s="223"/>
      <c r="M401" s="228"/>
      <c r="N401" s="229"/>
      <c r="O401" s="229"/>
      <c r="P401" s="229"/>
      <c r="Q401" s="229"/>
      <c r="R401" s="229"/>
      <c r="S401" s="229"/>
      <c r="T401" s="230"/>
      <c r="AT401" s="227" t="s">
        <v>166</v>
      </c>
      <c r="AU401" s="227" t="s">
        <v>87</v>
      </c>
      <c r="AV401" s="13" t="s">
        <v>87</v>
      </c>
      <c r="AW401" s="13" t="s">
        <v>33</v>
      </c>
      <c r="AX401" s="13" t="s">
        <v>77</v>
      </c>
      <c r="AY401" s="227" t="s">
        <v>123</v>
      </c>
    </row>
    <row r="402" spans="2:51" s="14" customFormat="1" ht="11.25">
      <c r="B402" s="231"/>
      <c r="C402" s="232"/>
      <c r="D402" s="218" t="s">
        <v>166</v>
      </c>
      <c r="E402" s="233" t="s">
        <v>1</v>
      </c>
      <c r="F402" s="234" t="s">
        <v>198</v>
      </c>
      <c r="G402" s="232"/>
      <c r="H402" s="235">
        <v>227.07</v>
      </c>
      <c r="I402" s="236"/>
      <c r="J402" s="232"/>
      <c r="K402" s="232"/>
      <c r="L402" s="237"/>
      <c r="M402" s="238"/>
      <c r="N402" s="239"/>
      <c r="O402" s="239"/>
      <c r="P402" s="239"/>
      <c r="Q402" s="239"/>
      <c r="R402" s="239"/>
      <c r="S402" s="239"/>
      <c r="T402" s="240"/>
      <c r="AT402" s="241" t="s">
        <v>166</v>
      </c>
      <c r="AU402" s="241" t="s">
        <v>87</v>
      </c>
      <c r="AV402" s="14" t="s">
        <v>141</v>
      </c>
      <c r="AW402" s="14" t="s">
        <v>33</v>
      </c>
      <c r="AX402" s="14" t="s">
        <v>85</v>
      </c>
      <c r="AY402" s="241" t="s">
        <v>123</v>
      </c>
    </row>
    <row r="403" spans="1:65" s="2" customFormat="1" ht="16.5" customHeight="1">
      <c r="A403" s="34"/>
      <c r="B403" s="35"/>
      <c r="C403" s="252" t="s">
        <v>682</v>
      </c>
      <c r="D403" s="252" t="s">
        <v>308</v>
      </c>
      <c r="E403" s="253" t="s">
        <v>683</v>
      </c>
      <c r="F403" s="254" t="s">
        <v>684</v>
      </c>
      <c r="G403" s="255" t="s">
        <v>215</v>
      </c>
      <c r="H403" s="256">
        <v>119.156</v>
      </c>
      <c r="I403" s="257"/>
      <c r="J403" s="258">
        <f>ROUND(I403*H403,2)</f>
        <v>0</v>
      </c>
      <c r="K403" s="254" t="s">
        <v>139</v>
      </c>
      <c r="L403" s="259"/>
      <c r="M403" s="260" t="s">
        <v>1</v>
      </c>
      <c r="N403" s="261" t="s">
        <v>42</v>
      </c>
      <c r="O403" s="71"/>
      <c r="P403" s="212">
        <f>O403*H403</f>
        <v>0</v>
      </c>
      <c r="Q403" s="212">
        <v>0.045</v>
      </c>
      <c r="R403" s="212">
        <f>Q403*H403</f>
        <v>5.36202</v>
      </c>
      <c r="S403" s="212">
        <v>0</v>
      </c>
      <c r="T403" s="213">
        <f>S403*H403</f>
        <v>0</v>
      </c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R403" s="214" t="s">
        <v>158</v>
      </c>
      <c r="AT403" s="214" t="s">
        <v>308</v>
      </c>
      <c r="AU403" s="214" t="s">
        <v>87</v>
      </c>
      <c r="AY403" s="17" t="s">
        <v>123</v>
      </c>
      <c r="BE403" s="215">
        <f>IF(N403="základní",J403,0)</f>
        <v>0</v>
      </c>
      <c r="BF403" s="215">
        <f>IF(N403="snížená",J403,0)</f>
        <v>0</v>
      </c>
      <c r="BG403" s="215">
        <f>IF(N403="zákl. přenesená",J403,0)</f>
        <v>0</v>
      </c>
      <c r="BH403" s="215">
        <f>IF(N403="sníž. přenesená",J403,0)</f>
        <v>0</v>
      </c>
      <c r="BI403" s="215">
        <f>IF(N403="nulová",J403,0)</f>
        <v>0</v>
      </c>
      <c r="BJ403" s="17" t="s">
        <v>85</v>
      </c>
      <c r="BK403" s="215">
        <f>ROUND(I403*H403,2)</f>
        <v>0</v>
      </c>
      <c r="BL403" s="17" t="s">
        <v>141</v>
      </c>
      <c r="BM403" s="214" t="s">
        <v>685</v>
      </c>
    </row>
    <row r="404" spans="2:51" s="13" customFormat="1" ht="11.25">
      <c r="B404" s="216"/>
      <c r="C404" s="217"/>
      <c r="D404" s="218" t="s">
        <v>166</v>
      </c>
      <c r="E404" s="219" t="s">
        <v>1</v>
      </c>
      <c r="F404" s="220" t="s">
        <v>686</v>
      </c>
      <c r="G404" s="217"/>
      <c r="H404" s="221">
        <v>119.156</v>
      </c>
      <c r="I404" s="222"/>
      <c r="J404" s="217"/>
      <c r="K404" s="217"/>
      <c r="L404" s="223"/>
      <c r="M404" s="228"/>
      <c r="N404" s="229"/>
      <c r="O404" s="229"/>
      <c r="P404" s="229"/>
      <c r="Q404" s="229"/>
      <c r="R404" s="229"/>
      <c r="S404" s="229"/>
      <c r="T404" s="230"/>
      <c r="AT404" s="227" t="s">
        <v>166</v>
      </c>
      <c r="AU404" s="227" t="s">
        <v>87</v>
      </c>
      <c r="AV404" s="13" t="s">
        <v>87</v>
      </c>
      <c r="AW404" s="13" t="s">
        <v>33</v>
      </c>
      <c r="AX404" s="13" t="s">
        <v>85</v>
      </c>
      <c r="AY404" s="227" t="s">
        <v>123</v>
      </c>
    </row>
    <row r="405" spans="1:65" s="2" customFormat="1" ht="16.5" customHeight="1">
      <c r="A405" s="34"/>
      <c r="B405" s="35"/>
      <c r="C405" s="252" t="s">
        <v>687</v>
      </c>
      <c r="D405" s="252" t="s">
        <v>308</v>
      </c>
      <c r="E405" s="253" t="s">
        <v>688</v>
      </c>
      <c r="F405" s="254" t="s">
        <v>689</v>
      </c>
      <c r="G405" s="255" t="s">
        <v>215</v>
      </c>
      <c r="H405" s="256">
        <v>112.455</v>
      </c>
      <c r="I405" s="257"/>
      <c r="J405" s="258">
        <f>ROUND(I405*H405,2)</f>
        <v>0</v>
      </c>
      <c r="K405" s="254" t="s">
        <v>139</v>
      </c>
      <c r="L405" s="259"/>
      <c r="M405" s="260" t="s">
        <v>1</v>
      </c>
      <c r="N405" s="261" t="s">
        <v>42</v>
      </c>
      <c r="O405" s="71"/>
      <c r="P405" s="212">
        <f>O405*H405</f>
        <v>0</v>
      </c>
      <c r="Q405" s="212">
        <v>0.018</v>
      </c>
      <c r="R405" s="212">
        <f>Q405*H405</f>
        <v>2.02419</v>
      </c>
      <c r="S405" s="212">
        <v>0</v>
      </c>
      <c r="T405" s="213">
        <f>S405*H405</f>
        <v>0</v>
      </c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R405" s="214" t="s">
        <v>158</v>
      </c>
      <c r="AT405" s="214" t="s">
        <v>308</v>
      </c>
      <c r="AU405" s="214" t="s">
        <v>87</v>
      </c>
      <c r="AY405" s="17" t="s">
        <v>123</v>
      </c>
      <c r="BE405" s="215">
        <f>IF(N405="základní",J405,0)</f>
        <v>0</v>
      </c>
      <c r="BF405" s="215">
        <f>IF(N405="snížená",J405,0)</f>
        <v>0</v>
      </c>
      <c r="BG405" s="215">
        <f>IF(N405="zákl. přenesená",J405,0)</f>
        <v>0</v>
      </c>
      <c r="BH405" s="215">
        <f>IF(N405="sníž. přenesená",J405,0)</f>
        <v>0</v>
      </c>
      <c r="BI405" s="215">
        <f>IF(N405="nulová",J405,0)</f>
        <v>0</v>
      </c>
      <c r="BJ405" s="17" t="s">
        <v>85</v>
      </c>
      <c r="BK405" s="215">
        <f>ROUND(I405*H405,2)</f>
        <v>0</v>
      </c>
      <c r="BL405" s="17" t="s">
        <v>141</v>
      </c>
      <c r="BM405" s="214" t="s">
        <v>690</v>
      </c>
    </row>
    <row r="406" spans="2:51" s="13" customFormat="1" ht="11.25">
      <c r="B406" s="216"/>
      <c r="C406" s="217"/>
      <c r="D406" s="218" t="s">
        <v>166</v>
      </c>
      <c r="E406" s="219" t="s">
        <v>1</v>
      </c>
      <c r="F406" s="220" t="s">
        <v>691</v>
      </c>
      <c r="G406" s="217"/>
      <c r="H406" s="221">
        <v>112.455</v>
      </c>
      <c r="I406" s="222"/>
      <c r="J406" s="217"/>
      <c r="K406" s="217"/>
      <c r="L406" s="223"/>
      <c r="M406" s="228"/>
      <c r="N406" s="229"/>
      <c r="O406" s="229"/>
      <c r="P406" s="229"/>
      <c r="Q406" s="229"/>
      <c r="R406" s="229"/>
      <c r="S406" s="229"/>
      <c r="T406" s="230"/>
      <c r="AT406" s="227" t="s">
        <v>166</v>
      </c>
      <c r="AU406" s="227" t="s">
        <v>87</v>
      </c>
      <c r="AV406" s="13" t="s">
        <v>87</v>
      </c>
      <c r="AW406" s="13" t="s">
        <v>33</v>
      </c>
      <c r="AX406" s="13" t="s">
        <v>85</v>
      </c>
      <c r="AY406" s="227" t="s">
        <v>123</v>
      </c>
    </row>
    <row r="407" spans="1:65" s="2" customFormat="1" ht="21.75" customHeight="1">
      <c r="A407" s="34"/>
      <c r="B407" s="35"/>
      <c r="C407" s="203" t="s">
        <v>692</v>
      </c>
      <c r="D407" s="203" t="s">
        <v>126</v>
      </c>
      <c r="E407" s="204" t="s">
        <v>693</v>
      </c>
      <c r="F407" s="205" t="s">
        <v>694</v>
      </c>
      <c r="G407" s="206" t="s">
        <v>215</v>
      </c>
      <c r="H407" s="207">
        <v>54.5</v>
      </c>
      <c r="I407" s="208"/>
      <c r="J407" s="209">
        <f>ROUND(I407*H407,2)</f>
        <v>0</v>
      </c>
      <c r="K407" s="205" t="s">
        <v>139</v>
      </c>
      <c r="L407" s="39"/>
      <c r="M407" s="210" t="s">
        <v>1</v>
      </c>
      <c r="N407" s="211" t="s">
        <v>42</v>
      </c>
      <c r="O407" s="71"/>
      <c r="P407" s="212">
        <f>O407*H407</f>
        <v>0</v>
      </c>
      <c r="Q407" s="212">
        <v>0</v>
      </c>
      <c r="R407" s="212">
        <f>Q407*H407</f>
        <v>0</v>
      </c>
      <c r="S407" s="212">
        <v>0</v>
      </c>
      <c r="T407" s="213">
        <f>S407*H407</f>
        <v>0</v>
      </c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R407" s="214" t="s">
        <v>141</v>
      </c>
      <c r="AT407" s="214" t="s">
        <v>126</v>
      </c>
      <c r="AU407" s="214" t="s">
        <v>87</v>
      </c>
      <c r="AY407" s="17" t="s">
        <v>123</v>
      </c>
      <c r="BE407" s="215">
        <f>IF(N407="základní",J407,0)</f>
        <v>0</v>
      </c>
      <c r="BF407" s="215">
        <f>IF(N407="snížená",J407,0)</f>
        <v>0</v>
      </c>
      <c r="BG407" s="215">
        <f>IF(N407="zákl. přenesená",J407,0)</f>
        <v>0</v>
      </c>
      <c r="BH407" s="215">
        <f>IF(N407="sníž. přenesená",J407,0)</f>
        <v>0</v>
      </c>
      <c r="BI407" s="215">
        <f>IF(N407="nulová",J407,0)</f>
        <v>0</v>
      </c>
      <c r="BJ407" s="17" t="s">
        <v>85</v>
      </c>
      <c r="BK407" s="215">
        <f>ROUND(I407*H407,2)</f>
        <v>0</v>
      </c>
      <c r="BL407" s="17" t="s">
        <v>141</v>
      </c>
      <c r="BM407" s="214" t="s">
        <v>695</v>
      </c>
    </row>
    <row r="408" spans="2:51" s="13" customFormat="1" ht="11.25">
      <c r="B408" s="216"/>
      <c r="C408" s="217"/>
      <c r="D408" s="218" t="s">
        <v>166</v>
      </c>
      <c r="E408" s="219" t="s">
        <v>1</v>
      </c>
      <c r="F408" s="220" t="s">
        <v>696</v>
      </c>
      <c r="G408" s="217"/>
      <c r="H408" s="221">
        <v>54.5</v>
      </c>
      <c r="I408" s="222"/>
      <c r="J408" s="217"/>
      <c r="K408" s="217"/>
      <c r="L408" s="223"/>
      <c r="M408" s="228"/>
      <c r="N408" s="229"/>
      <c r="O408" s="229"/>
      <c r="P408" s="229"/>
      <c r="Q408" s="229"/>
      <c r="R408" s="229"/>
      <c r="S408" s="229"/>
      <c r="T408" s="230"/>
      <c r="AT408" s="227" t="s">
        <v>166</v>
      </c>
      <c r="AU408" s="227" t="s">
        <v>87</v>
      </c>
      <c r="AV408" s="13" t="s">
        <v>87</v>
      </c>
      <c r="AW408" s="13" t="s">
        <v>33</v>
      </c>
      <c r="AX408" s="13" t="s">
        <v>85</v>
      </c>
      <c r="AY408" s="227" t="s">
        <v>123</v>
      </c>
    </row>
    <row r="409" spans="1:65" s="2" customFormat="1" ht="21.75" customHeight="1">
      <c r="A409" s="34"/>
      <c r="B409" s="35"/>
      <c r="C409" s="203" t="s">
        <v>697</v>
      </c>
      <c r="D409" s="203" t="s">
        <v>126</v>
      </c>
      <c r="E409" s="204" t="s">
        <v>698</v>
      </c>
      <c r="F409" s="205" t="s">
        <v>699</v>
      </c>
      <c r="G409" s="206" t="s">
        <v>215</v>
      </c>
      <c r="H409" s="207">
        <v>54.5</v>
      </c>
      <c r="I409" s="208"/>
      <c r="J409" s="209">
        <f>ROUND(I409*H409,2)</f>
        <v>0</v>
      </c>
      <c r="K409" s="205" t="s">
        <v>139</v>
      </c>
      <c r="L409" s="39"/>
      <c r="M409" s="210" t="s">
        <v>1</v>
      </c>
      <c r="N409" s="211" t="s">
        <v>42</v>
      </c>
      <c r="O409" s="71"/>
      <c r="P409" s="212">
        <f>O409*H409</f>
        <v>0</v>
      </c>
      <c r="Q409" s="212">
        <v>0.00011</v>
      </c>
      <c r="R409" s="212">
        <f>Q409*H409</f>
        <v>0.005995</v>
      </c>
      <c r="S409" s="212">
        <v>0</v>
      </c>
      <c r="T409" s="213">
        <f>S409*H409</f>
        <v>0</v>
      </c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R409" s="214" t="s">
        <v>141</v>
      </c>
      <c r="AT409" s="214" t="s">
        <v>126</v>
      </c>
      <c r="AU409" s="214" t="s">
        <v>87</v>
      </c>
      <c r="AY409" s="17" t="s">
        <v>123</v>
      </c>
      <c r="BE409" s="215">
        <f>IF(N409="základní",J409,0)</f>
        <v>0</v>
      </c>
      <c r="BF409" s="215">
        <f>IF(N409="snížená",J409,0)</f>
        <v>0</v>
      </c>
      <c r="BG409" s="215">
        <f>IF(N409="zákl. přenesená",J409,0)</f>
        <v>0</v>
      </c>
      <c r="BH409" s="215">
        <f>IF(N409="sníž. přenesená",J409,0)</f>
        <v>0</v>
      </c>
      <c r="BI409" s="215">
        <f>IF(N409="nulová",J409,0)</f>
        <v>0</v>
      </c>
      <c r="BJ409" s="17" t="s">
        <v>85</v>
      </c>
      <c r="BK409" s="215">
        <f>ROUND(I409*H409,2)</f>
        <v>0</v>
      </c>
      <c r="BL409" s="17" t="s">
        <v>141</v>
      </c>
      <c r="BM409" s="214" t="s">
        <v>700</v>
      </c>
    </row>
    <row r="410" spans="2:51" s="13" customFormat="1" ht="11.25">
      <c r="B410" s="216"/>
      <c r="C410" s="217"/>
      <c r="D410" s="218" t="s">
        <v>166</v>
      </c>
      <c r="E410" s="219" t="s">
        <v>1</v>
      </c>
      <c r="F410" s="220" t="s">
        <v>696</v>
      </c>
      <c r="G410" s="217"/>
      <c r="H410" s="221">
        <v>54.5</v>
      </c>
      <c r="I410" s="222"/>
      <c r="J410" s="217"/>
      <c r="K410" s="217"/>
      <c r="L410" s="223"/>
      <c r="M410" s="228"/>
      <c r="N410" s="229"/>
      <c r="O410" s="229"/>
      <c r="P410" s="229"/>
      <c r="Q410" s="229"/>
      <c r="R410" s="229"/>
      <c r="S410" s="229"/>
      <c r="T410" s="230"/>
      <c r="AT410" s="227" t="s">
        <v>166</v>
      </c>
      <c r="AU410" s="227" t="s">
        <v>87</v>
      </c>
      <c r="AV410" s="13" t="s">
        <v>87</v>
      </c>
      <c r="AW410" s="13" t="s">
        <v>33</v>
      </c>
      <c r="AX410" s="13" t="s">
        <v>85</v>
      </c>
      <c r="AY410" s="227" t="s">
        <v>123</v>
      </c>
    </row>
    <row r="411" spans="1:65" s="2" customFormat="1" ht="16.5" customHeight="1">
      <c r="A411" s="34"/>
      <c r="B411" s="35"/>
      <c r="C411" s="203" t="s">
        <v>701</v>
      </c>
      <c r="D411" s="203" t="s">
        <v>126</v>
      </c>
      <c r="E411" s="204" t="s">
        <v>702</v>
      </c>
      <c r="F411" s="205" t="s">
        <v>703</v>
      </c>
      <c r="G411" s="206" t="s">
        <v>215</v>
      </c>
      <c r="H411" s="207">
        <v>54.5</v>
      </c>
      <c r="I411" s="208"/>
      <c r="J411" s="209">
        <f>ROUND(I411*H411,2)</f>
        <v>0</v>
      </c>
      <c r="K411" s="205" t="s">
        <v>139</v>
      </c>
      <c r="L411" s="39"/>
      <c r="M411" s="210" t="s">
        <v>1</v>
      </c>
      <c r="N411" s="211" t="s">
        <v>42</v>
      </c>
      <c r="O411" s="71"/>
      <c r="P411" s="212">
        <f>O411*H411</f>
        <v>0</v>
      </c>
      <c r="Q411" s="212">
        <v>0</v>
      </c>
      <c r="R411" s="212">
        <f>Q411*H411</f>
        <v>0</v>
      </c>
      <c r="S411" s="212">
        <v>0</v>
      </c>
      <c r="T411" s="213">
        <f>S411*H411</f>
        <v>0</v>
      </c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R411" s="214" t="s">
        <v>141</v>
      </c>
      <c r="AT411" s="214" t="s">
        <v>126</v>
      </c>
      <c r="AU411" s="214" t="s">
        <v>87</v>
      </c>
      <c r="AY411" s="17" t="s">
        <v>123</v>
      </c>
      <c r="BE411" s="215">
        <f>IF(N411="základní",J411,0)</f>
        <v>0</v>
      </c>
      <c r="BF411" s="215">
        <f>IF(N411="snížená",J411,0)</f>
        <v>0</v>
      </c>
      <c r="BG411" s="215">
        <f>IF(N411="zákl. přenesená",J411,0)</f>
        <v>0</v>
      </c>
      <c r="BH411" s="215">
        <f>IF(N411="sníž. přenesená",J411,0)</f>
        <v>0</v>
      </c>
      <c r="BI411" s="215">
        <f>IF(N411="nulová",J411,0)</f>
        <v>0</v>
      </c>
      <c r="BJ411" s="17" t="s">
        <v>85</v>
      </c>
      <c r="BK411" s="215">
        <f>ROUND(I411*H411,2)</f>
        <v>0</v>
      </c>
      <c r="BL411" s="17" t="s">
        <v>141</v>
      </c>
      <c r="BM411" s="214" t="s">
        <v>704</v>
      </c>
    </row>
    <row r="412" spans="2:51" s="13" customFormat="1" ht="11.25">
      <c r="B412" s="216"/>
      <c r="C412" s="217"/>
      <c r="D412" s="218" t="s">
        <v>166</v>
      </c>
      <c r="E412" s="219" t="s">
        <v>1</v>
      </c>
      <c r="F412" s="220" t="s">
        <v>696</v>
      </c>
      <c r="G412" s="217"/>
      <c r="H412" s="221">
        <v>54.5</v>
      </c>
      <c r="I412" s="222"/>
      <c r="J412" s="217"/>
      <c r="K412" s="217"/>
      <c r="L412" s="223"/>
      <c r="M412" s="228"/>
      <c r="N412" s="229"/>
      <c r="O412" s="229"/>
      <c r="P412" s="229"/>
      <c r="Q412" s="229"/>
      <c r="R412" s="229"/>
      <c r="S412" s="229"/>
      <c r="T412" s="230"/>
      <c r="AT412" s="227" t="s">
        <v>166</v>
      </c>
      <c r="AU412" s="227" t="s">
        <v>87</v>
      </c>
      <c r="AV412" s="13" t="s">
        <v>87</v>
      </c>
      <c r="AW412" s="13" t="s">
        <v>33</v>
      </c>
      <c r="AX412" s="13" t="s">
        <v>85</v>
      </c>
      <c r="AY412" s="227" t="s">
        <v>123</v>
      </c>
    </row>
    <row r="413" spans="1:65" s="2" customFormat="1" ht="16.5" customHeight="1">
      <c r="A413" s="34"/>
      <c r="B413" s="35"/>
      <c r="C413" s="203" t="s">
        <v>705</v>
      </c>
      <c r="D413" s="203" t="s">
        <v>126</v>
      </c>
      <c r="E413" s="204" t="s">
        <v>706</v>
      </c>
      <c r="F413" s="205" t="s">
        <v>707</v>
      </c>
      <c r="G413" s="206" t="s">
        <v>215</v>
      </c>
      <c r="H413" s="207">
        <v>37</v>
      </c>
      <c r="I413" s="208"/>
      <c r="J413" s="209">
        <f>ROUND(I413*H413,2)</f>
        <v>0</v>
      </c>
      <c r="K413" s="205" t="s">
        <v>139</v>
      </c>
      <c r="L413" s="39"/>
      <c r="M413" s="210" t="s">
        <v>1</v>
      </c>
      <c r="N413" s="211" t="s">
        <v>42</v>
      </c>
      <c r="O413" s="71"/>
      <c r="P413" s="212">
        <f>O413*H413</f>
        <v>0</v>
      </c>
      <c r="Q413" s="212">
        <v>0</v>
      </c>
      <c r="R413" s="212">
        <f>Q413*H413</f>
        <v>0</v>
      </c>
      <c r="S413" s="212">
        <v>0</v>
      </c>
      <c r="T413" s="213">
        <f>S413*H413</f>
        <v>0</v>
      </c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R413" s="214" t="s">
        <v>141</v>
      </c>
      <c r="AT413" s="214" t="s">
        <v>126</v>
      </c>
      <c r="AU413" s="214" t="s">
        <v>87</v>
      </c>
      <c r="AY413" s="17" t="s">
        <v>123</v>
      </c>
      <c r="BE413" s="215">
        <f>IF(N413="základní",J413,0)</f>
        <v>0</v>
      </c>
      <c r="BF413" s="215">
        <f>IF(N413="snížená",J413,0)</f>
        <v>0</v>
      </c>
      <c r="BG413" s="215">
        <f>IF(N413="zákl. přenesená",J413,0)</f>
        <v>0</v>
      </c>
      <c r="BH413" s="215">
        <f>IF(N413="sníž. přenesená",J413,0)</f>
        <v>0</v>
      </c>
      <c r="BI413" s="215">
        <f>IF(N413="nulová",J413,0)</f>
        <v>0</v>
      </c>
      <c r="BJ413" s="17" t="s">
        <v>85</v>
      </c>
      <c r="BK413" s="215">
        <f>ROUND(I413*H413,2)</f>
        <v>0</v>
      </c>
      <c r="BL413" s="17" t="s">
        <v>141</v>
      </c>
      <c r="BM413" s="214" t="s">
        <v>708</v>
      </c>
    </row>
    <row r="414" spans="2:51" s="13" customFormat="1" ht="11.25">
      <c r="B414" s="216"/>
      <c r="C414" s="217"/>
      <c r="D414" s="218" t="s">
        <v>166</v>
      </c>
      <c r="E414" s="219" t="s">
        <v>1</v>
      </c>
      <c r="F414" s="220" t="s">
        <v>709</v>
      </c>
      <c r="G414" s="217"/>
      <c r="H414" s="221">
        <v>37</v>
      </c>
      <c r="I414" s="222"/>
      <c r="J414" s="217"/>
      <c r="K414" s="217"/>
      <c r="L414" s="223"/>
      <c r="M414" s="228"/>
      <c r="N414" s="229"/>
      <c r="O414" s="229"/>
      <c r="P414" s="229"/>
      <c r="Q414" s="229"/>
      <c r="R414" s="229"/>
      <c r="S414" s="229"/>
      <c r="T414" s="230"/>
      <c r="AT414" s="227" t="s">
        <v>166</v>
      </c>
      <c r="AU414" s="227" t="s">
        <v>87</v>
      </c>
      <c r="AV414" s="13" t="s">
        <v>87</v>
      </c>
      <c r="AW414" s="13" t="s">
        <v>33</v>
      </c>
      <c r="AX414" s="13" t="s">
        <v>85</v>
      </c>
      <c r="AY414" s="227" t="s">
        <v>123</v>
      </c>
    </row>
    <row r="415" spans="1:65" s="2" customFormat="1" ht="21.75" customHeight="1">
      <c r="A415" s="34"/>
      <c r="B415" s="35"/>
      <c r="C415" s="203" t="s">
        <v>710</v>
      </c>
      <c r="D415" s="203" t="s">
        <v>126</v>
      </c>
      <c r="E415" s="204" t="s">
        <v>711</v>
      </c>
      <c r="F415" s="205" t="s">
        <v>712</v>
      </c>
      <c r="G415" s="206" t="s">
        <v>182</v>
      </c>
      <c r="H415" s="207">
        <v>27.1</v>
      </c>
      <c r="I415" s="208"/>
      <c r="J415" s="209">
        <f>ROUND(I415*H415,2)</f>
        <v>0</v>
      </c>
      <c r="K415" s="205" t="s">
        <v>139</v>
      </c>
      <c r="L415" s="39"/>
      <c r="M415" s="210" t="s">
        <v>1</v>
      </c>
      <c r="N415" s="211" t="s">
        <v>42</v>
      </c>
      <c r="O415" s="71"/>
      <c r="P415" s="212">
        <f>O415*H415</f>
        <v>0</v>
      </c>
      <c r="Q415" s="212">
        <v>0</v>
      </c>
      <c r="R415" s="212">
        <f>Q415*H415</f>
        <v>0</v>
      </c>
      <c r="S415" s="212">
        <v>0.02</v>
      </c>
      <c r="T415" s="213">
        <f>S415*H415</f>
        <v>0.542</v>
      </c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R415" s="214" t="s">
        <v>141</v>
      </c>
      <c r="AT415" s="214" t="s">
        <v>126</v>
      </c>
      <c r="AU415" s="214" t="s">
        <v>87</v>
      </c>
      <c r="AY415" s="17" t="s">
        <v>123</v>
      </c>
      <c r="BE415" s="215">
        <f>IF(N415="základní",J415,0)</f>
        <v>0</v>
      </c>
      <c r="BF415" s="215">
        <f>IF(N415="snížená",J415,0)</f>
        <v>0</v>
      </c>
      <c r="BG415" s="215">
        <f>IF(N415="zákl. přenesená",J415,0)</f>
        <v>0</v>
      </c>
      <c r="BH415" s="215">
        <f>IF(N415="sníž. přenesená",J415,0)</f>
        <v>0</v>
      </c>
      <c r="BI415" s="215">
        <f>IF(N415="nulová",J415,0)</f>
        <v>0</v>
      </c>
      <c r="BJ415" s="17" t="s">
        <v>85</v>
      </c>
      <c r="BK415" s="215">
        <f>ROUND(I415*H415,2)</f>
        <v>0</v>
      </c>
      <c r="BL415" s="17" t="s">
        <v>141</v>
      </c>
      <c r="BM415" s="214" t="s">
        <v>713</v>
      </c>
    </row>
    <row r="416" spans="2:51" s="13" customFormat="1" ht="11.25">
      <c r="B416" s="216"/>
      <c r="C416" s="217"/>
      <c r="D416" s="218" t="s">
        <v>166</v>
      </c>
      <c r="E416" s="219" t="s">
        <v>1</v>
      </c>
      <c r="F416" s="220" t="s">
        <v>714</v>
      </c>
      <c r="G416" s="217"/>
      <c r="H416" s="221">
        <v>27.1</v>
      </c>
      <c r="I416" s="222"/>
      <c r="J416" s="217"/>
      <c r="K416" s="217"/>
      <c r="L416" s="223"/>
      <c r="M416" s="228"/>
      <c r="N416" s="229"/>
      <c r="O416" s="229"/>
      <c r="P416" s="229"/>
      <c r="Q416" s="229"/>
      <c r="R416" s="229"/>
      <c r="S416" s="229"/>
      <c r="T416" s="230"/>
      <c r="AT416" s="227" t="s">
        <v>166</v>
      </c>
      <c r="AU416" s="227" t="s">
        <v>87</v>
      </c>
      <c r="AV416" s="13" t="s">
        <v>87</v>
      </c>
      <c r="AW416" s="13" t="s">
        <v>33</v>
      </c>
      <c r="AX416" s="13" t="s">
        <v>85</v>
      </c>
      <c r="AY416" s="227" t="s">
        <v>123</v>
      </c>
    </row>
    <row r="417" spans="1:65" s="2" customFormat="1" ht="21.75" customHeight="1">
      <c r="A417" s="34"/>
      <c r="B417" s="35"/>
      <c r="C417" s="203" t="s">
        <v>715</v>
      </c>
      <c r="D417" s="203" t="s">
        <v>126</v>
      </c>
      <c r="E417" s="204" t="s">
        <v>716</v>
      </c>
      <c r="F417" s="205" t="s">
        <v>717</v>
      </c>
      <c r="G417" s="206" t="s">
        <v>187</v>
      </c>
      <c r="H417" s="207">
        <v>4</v>
      </c>
      <c r="I417" s="208"/>
      <c r="J417" s="209">
        <f>ROUND(I417*H417,2)</f>
        <v>0</v>
      </c>
      <c r="K417" s="205" t="s">
        <v>130</v>
      </c>
      <c r="L417" s="39"/>
      <c r="M417" s="210" t="s">
        <v>1</v>
      </c>
      <c r="N417" s="211" t="s">
        <v>42</v>
      </c>
      <c r="O417" s="71"/>
      <c r="P417" s="212">
        <f>O417*H417</f>
        <v>0</v>
      </c>
      <c r="Q417" s="212">
        <v>0</v>
      </c>
      <c r="R417" s="212">
        <f>Q417*H417</f>
        <v>0</v>
      </c>
      <c r="S417" s="212">
        <v>0.082</v>
      </c>
      <c r="T417" s="213">
        <f>S417*H417</f>
        <v>0.328</v>
      </c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R417" s="214" t="s">
        <v>141</v>
      </c>
      <c r="AT417" s="214" t="s">
        <v>126</v>
      </c>
      <c r="AU417" s="214" t="s">
        <v>87</v>
      </c>
      <c r="AY417" s="17" t="s">
        <v>123</v>
      </c>
      <c r="BE417" s="215">
        <f>IF(N417="základní",J417,0)</f>
        <v>0</v>
      </c>
      <c r="BF417" s="215">
        <f>IF(N417="snížená",J417,0)</f>
        <v>0</v>
      </c>
      <c r="BG417" s="215">
        <f>IF(N417="zákl. přenesená",J417,0)</f>
        <v>0</v>
      </c>
      <c r="BH417" s="215">
        <f>IF(N417="sníž. přenesená",J417,0)</f>
        <v>0</v>
      </c>
      <c r="BI417" s="215">
        <f>IF(N417="nulová",J417,0)</f>
        <v>0</v>
      </c>
      <c r="BJ417" s="17" t="s">
        <v>85</v>
      </c>
      <c r="BK417" s="215">
        <f>ROUND(I417*H417,2)</f>
        <v>0</v>
      </c>
      <c r="BL417" s="17" t="s">
        <v>141</v>
      </c>
      <c r="BM417" s="214" t="s">
        <v>718</v>
      </c>
    </row>
    <row r="418" spans="2:51" s="13" customFormat="1" ht="11.25">
      <c r="B418" s="216"/>
      <c r="C418" s="217"/>
      <c r="D418" s="218" t="s">
        <v>166</v>
      </c>
      <c r="E418" s="219" t="s">
        <v>1</v>
      </c>
      <c r="F418" s="220" t="s">
        <v>719</v>
      </c>
      <c r="G418" s="217"/>
      <c r="H418" s="221">
        <v>4</v>
      </c>
      <c r="I418" s="222"/>
      <c r="J418" s="217"/>
      <c r="K418" s="217"/>
      <c r="L418" s="223"/>
      <c r="M418" s="228"/>
      <c r="N418" s="229"/>
      <c r="O418" s="229"/>
      <c r="P418" s="229"/>
      <c r="Q418" s="229"/>
      <c r="R418" s="229"/>
      <c r="S418" s="229"/>
      <c r="T418" s="230"/>
      <c r="AT418" s="227" t="s">
        <v>166</v>
      </c>
      <c r="AU418" s="227" t="s">
        <v>87</v>
      </c>
      <c r="AV418" s="13" t="s">
        <v>87</v>
      </c>
      <c r="AW418" s="13" t="s">
        <v>33</v>
      </c>
      <c r="AX418" s="13" t="s">
        <v>77</v>
      </c>
      <c r="AY418" s="227" t="s">
        <v>123</v>
      </c>
    </row>
    <row r="419" spans="2:51" s="14" customFormat="1" ht="11.25">
      <c r="B419" s="231"/>
      <c r="C419" s="232"/>
      <c r="D419" s="218" t="s">
        <v>166</v>
      </c>
      <c r="E419" s="233" t="s">
        <v>1</v>
      </c>
      <c r="F419" s="234" t="s">
        <v>198</v>
      </c>
      <c r="G419" s="232"/>
      <c r="H419" s="235">
        <v>4</v>
      </c>
      <c r="I419" s="236"/>
      <c r="J419" s="232"/>
      <c r="K419" s="232"/>
      <c r="L419" s="237"/>
      <c r="M419" s="238"/>
      <c r="N419" s="239"/>
      <c r="O419" s="239"/>
      <c r="P419" s="239"/>
      <c r="Q419" s="239"/>
      <c r="R419" s="239"/>
      <c r="S419" s="239"/>
      <c r="T419" s="240"/>
      <c r="AT419" s="241" t="s">
        <v>166</v>
      </c>
      <c r="AU419" s="241" t="s">
        <v>87</v>
      </c>
      <c r="AV419" s="14" t="s">
        <v>141</v>
      </c>
      <c r="AW419" s="14" t="s">
        <v>33</v>
      </c>
      <c r="AX419" s="14" t="s">
        <v>85</v>
      </c>
      <c r="AY419" s="241" t="s">
        <v>123</v>
      </c>
    </row>
    <row r="420" spans="1:65" s="2" customFormat="1" ht="21.75" customHeight="1">
      <c r="A420" s="34"/>
      <c r="B420" s="35"/>
      <c r="C420" s="203" t="s">
        <v>720</v>
      </c>
      <c r="D420" s="203" t="s">
        <v>126</v>
      </c>
      <c r="E420" s="204" t="s">
        <v>721</v>
      </c>
      <c r="F420" s="205" t="s">
        <v>722</v>
      </c>
      <c r="G420" s="206" t="s">
        <v>187</v>
      </c>
      <c r="H420" s="207">
        <v>6</v>
      </c>
      <c r="I420" s="208"/>
      <c r="J420" s="209">
        <f>ROUND(I420*H420,2)</f>
        <v>0</v>
      </c>
      <c r="K420" s="205" t="s">
        <v>130</v>
      </c>
      <c r="L420" s="39"/>
      <c r="M420" s="210" t="s">
        <v>1</v>
      </c>
      <c r="N420" s="211" t="s">
        <v>42</v>
      </c>
      <c r="O420" s="71"/>
      <c r="P420" s="212">
        <f>O420*H420</f>
        <v>0</v>
      </c>
      <c r="Q420" s="212">
        <v>0</v>
      </c>
      <c r="R420" s="212">
        <f>Q420*H420</f>
        <v>0</v>
      </c>
      <c r="S420" s="212">
        <v>0.004</v>
      </c>
      <c r="T420" s="213">
        <f>S420*H420</f>
        <v>0.024</v>
      </c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R420" s="214" t="s">
        <v>141</v>
      </c>
      <c r="AT420" s="214" t="s">
        <v>126</v>
      </c>
      <c r="AU420" s="214" t="s">
        <v>87</v>
      </c>
      <c r="AY420" s="17" t="s">
        <v>123</v>
      </c>
      <c r="BE420" s="215">
        <f>IF(N420="základní",J420,0)</f>
        <v>0</v>
      </c>
      <c r="BF420" s="215">
        <f>IF(N420="snížená",J420,0)</f>
        <v>0</v>
      </c>
      <c r="BG420" s="215">
        <f>IF(N420="zákl. přenesená",J420,0)</f>
        <v>0</v>
      </c>
      <c r="BH420" s="215">
        <f>IF(N420="sníž. přenesená",J420,0)</f>
        <v>0</v>
      </c>
      <c r="BI420" s="215">
        <f>IF(N420="nulová",J420,0)</f>
        <v>0</v>
      </c>
      <c r="BJ420" s="17" t="s">
        <v>85</v>
      </c>
      <c r="BK420" s="215">
        <f>ROUND(I420*H420,2)</f>
        <v>0</v>
      </c>
      <c r="BL420" s="17" t="s">
        <v>141</v>
      </c>
      <c r="BM420" s="214" t="s">
        <v>723</v>
      </c>
    </row>
    <row r="421" spans="2:51" s="13" customFormat="1" ht="11.25">
      <c r="B421" s="216"/>
      <c r="C421" s="217"/>
      <c r="D421" s="218" t="s">
        <v>166</v>
      </c>
      <c r="E421" s="219" t="s">
        <v>1</v>
      </c>
      <c r="F421" s="220" t="s">
        <v>724</v>
      </c>
      <c r="G421" s="217"/>
      <c r="H421" s="221">
        <v>6</v>
      </c>
      <c r="I421" s="222"/>
      <c r="J421" s="217"/>
      <c r="K421" s="217"/>
      <c r="L421" s="223"/>
      <c r="M421" s="228"/>
      <c r="N421" s="229"/>
      <c r="O421" s="229"/>
      <c r="P421" s="229"/>
      <c r="Q421" s="229"/>
      <c r="R421" s="229"/>
      <c r="S421" s="229"/>
      <c r="T421" s="230"/>
      <c r="AT421" s="227" t="s">
        <v>166</v>
      </c>
      <c r="AU421" s="227" t="s">
        <v>87</v>
      </c>
      <c r="AV421" s="13" t="s">
        <v>87</v>
      </c>
      <c r="AW421" s="13" t="s">
        <v>33</v>
      </c>
      <c r="AX421" s="13" t="s">
        <v>77</v>
      </c>
      <c r="AY421" s="227" t="s">
        <v>123</v>
      </c>
    </row>
    <row r="422" spans="2:51" s="14" customFormat="1" ht="11.25">
      <c r="B422" s="231"/>
      <c r="C422" s="232"/>
      <c r="D422" s="218" t="s">
        <v>166</v>
      </c>
      <c r="E422" s="233" t="s">
        <v>1</v>
      </c>
      <c r="F422" s="234" t="s">
        <v>198</v>
      </c>
      <c r="G422" s="232"/>
      <c r="H422" s="235">
        <v>6</v>
      </c>
      <c r="I422" s="236"/>
      <c r="J422" s="232"/>
      <c r="K422" s="232"/>
      <c r="L422" s="237"/>
      <c r="M422" s="238"/>
      <c r="N422" s="239"/>
      <c r="O422" s="239"/>
      <c r="P422" s="239"/>
      <c r="Q422" s="239"/>
      <c r="R422" s="239"/>
      <c r="S422" s="239"/>
      <c r="T422" s="240"/>
      <c r="AT422" s="241" t="s">
        <v>166</v>
      </c>
      <c r="AU422" s="241" t="s">
        <v>87</v>
      </c>
      <c r="AV422" s="14" t="s">
        <v>141</v>
      </c>
      <c r="AW422" s="14" t="s">
        <v>33</v>
      </c>
      <c r="AX422" s="14" t="s">
        <v>85</v>
      </c>
      <c r="AY422" s="241" t="s">
        <v>123</v>
      </c>
    </row>
    <row r="423" spans="2:63" s="12" customFormat="1" ht="22.9" customHeight="1">
      <c r="B423" s="187"/>
      <c r="C423" s="188"/>
      <c r="D423" s="189" t="s">
        <v>76</v>
      </c>
      <c r="E423" s="201" t="s">
        <v>725</v>
      </c>
      <c r="F423" s="201" t="s">
        <v>726</v>
      </c>
      <c r="G423" s="188"/>
      <c r="H423" s="188"/>
      <c r="I423" s="191"/>
      <c r="J423" s="202">
        <f>BK423</f>
        <v>0</v>
      </c>
      <c r="K423" s="188"/>
      <c r="L423" s="193"/>
      <c r="M423" s="194"/>
      <c r="N423" s="195"/>
      <c r="O423" s="195"/>
      <c r="P423" s="196">
        <f>SUM(P424:P448)</f>
        <v>0</v>
      </c>
      <c r="Q423" s="195"/>
      <c r="R423" s="196">
        <f>SUM(R424:R448)</f>
        <v>0</v>
      </c>
      <c r="S423" s="195"/>
      <c r="T423" s="197">
        <f>SUM(T424:T448)</f>
        <v>0</v>
      </c>
      <c r="AR423" s="198" t="s">
        <v>85</v>
      </c>
      <c r="AT423" s="199" t="s">
        <v>76</v>
      </c>
      <c r="AU423" s="199" t="s">
        <v>85</v>
      </c>
      <c r="AY423" s="198" t="s">
        <v>123</v>
      </c>
      <c r="BK423" s="200">
        <f>SUM(BK424:BK448)</f>
        <v>0</v>
      </c>
    </row>
    <row r="424" spans="1:65" s="2" customFormat="1" ht="16.5" customHeight="1">
      <c r="A424" s="34"/>
      <c r="B424" s="35"/>
      <c r="C424" s="203" t="s">
        <v>727</v>
      </c>
      <c r="D424" s="203" t="s">
        <v>126</v>
      </c>
      <c r="E424" s="204" t="s">
        <v>728</v>
      </c>
      <c r="F424" s="205" t="s">
        <v>729</v>
      </c>
      <c r="G424" s="206" t="s">
        <v>291</v>
      </c>
      <c r="H424" s="207">
        <v>735.891</v>
      </c>
      <c r="I424" s="208"/>
      <c r="J424" s="209">
        <f>ROUND(I424*H424,2)</f>
        <v>0</v>
      </c>
      <c r="K424" s="205" t="s">
        <v>130</v>
      </c>
      <c r="L424" s="39"/>
      <c r="M424" s="210" t="s">
        <v>1</v>
      </c>
      <c r="N424" s="211" t="s">
        <v>42</v>
      </c>
      <c r="O424" s="71"/>
      <c r="P424" s="212">
        <f>O424*H424</f>
        <v>0</v>
      </c>
      <c r="Q424" s="212">
        <v>0</v>
      </c>
      <c r="R424" s="212">
        <f>Q424*H424</f>
        <v>0</v>
      </c>
      <c r="S424" s="212">
        <v>0</v>
      </c>
      <c r="T424" s="213">
        <f>S424*H424</f>
        <v>0</v>
      </c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R424" s="214" t="s">
        <v>141</v>
      </c>
      <c r="AT424" s="214" t="s">
        <v>126</v>
      </c>
      <c r="AU424" s="214" t="s">
        <v>87</v>
      </c>
      <c r="AY424" s="17" t="s">
        <v>123</v>
      </c>
      <c r="BE424" s="215">
        <f>IF(N424="základní",J424,0)</f>
        <v>0</v>
      </c>
      <c r="BF424" s="215">
        <f>IF(N424="snížená",J424,0)</f>
        <v>0</v>
      </c>
      <c r="BG424" s="215">
        <f>IF(N424="zákl. přenesená",J424,0)</f>
        <v>0</v>
      </c>
      <c r="BH424" s="215">
        <f>IF(N424="sníž. přenesená",J424,0)</f>
        <v>0</v>
      </c>
      <c r="BI424" s="215">
        <f>IF(N424="nulová",J424,0)</f>
        <v>0</v>
      </c>
      <c r="BJ424" s="17" t="s">
        <v>85</v>
      </c>
      <c r="BK424" s="215">
        <f>ROUND(I424*H424,2)</f>
        <v>0</v>
      </c>
      <c r="BL424" s="17" t="s">
        <v>141</v>
      </c>
      <c r="BM424" s="214" t="s">
        <v>730</v>
      </c>
    </row>
    <row r="425" spans="2:51" s="13" customFormat="1" ht="11.25">
      <c r="B425" s="216"/>
      <c r="C425" s="217"/>
      <c r="D425" s="218" t="s">
        <v>166</v>
      </c>
      <c r="E425" s="219" t="s">
        <v>1</v>
      </c>
      <c r="F425" s="220" t="s">
        <v>731</v>
      </c>
      <c r="G425" s="217"/>
      <c r="H425" s="221">
        <v>497.4</v>
      </c>
      <c r="I425" s="222"/>
      <c r="J425" s="217"/>
      <c r="K425" s="217"/>
      <c r="L425" s="223"/>
      <c r="M425" s="228"/>
      <c r="N425" s="229"/>
      <c r="O425" s="229"/>
      <c r="P425" s="229"/>
      <c r="Q425" s="229"/>
      <c r="R425" s="229"/>
      <c r="S425" s="229"/>
      <c r="T425" s="230"/>
      <c r="AT425" s="227" t="s">
        <v>166</v>
      </c>
      <c r="AU425" s="227" t="s">
        <v>87</v>
      </c>
      <c r="AV425" s="13" t="s">
        <v>87</v>
      </c>
      <c r="AW425" s="13" t="s">
        <v>33</v>
      </c>
      <c r="AX425" s="13" t="s">
        <v>77</v>
      </c>
      <c r="AY425" s="227" t="s">
        <v>123</v>
      </c>
    </row>
    <row r="426" spans="2:51" s="13" customFormat="1" ht="11.25">
      <c r="B426" s="216"/>
      <c r="C426" s="217"/>
      <c r="D426" s="218" t="s">
        <v>166</v>
      </c>
      <c r="E426" s="219" t="s">
        <v>1</v>
      </c>
      <c r="F426" s="220" t="s">
        <v>732</v>
      </c>
      <c r="G426" s="217"/>
      <c r="H426" s="221">
        <v>238.491</v>
      </c>
      <c r="I426" s="222"/>
      <c r="J426" s="217"/>
      <c r="K426" s="217"/>
      <c r="L426" s="223"/>
      <c r="M426" s="228"/>
      <c r="N426" s="229"/>
      <c r="O426" s="229"/>
      <c r="P426" s="229"/>
      <c r="Q426" s="229"/>
      <c r="R426" s="229"/>
      <c r="S426" s="229"/>
      <c r="T426" s="230"/>
      <c r="AT426" s="227" t="s">
        <v>166</v>
      </c>
      <c r="AU426" s="227" t="s">
        <v>87</v>
      </c>
      <c r="AV426" s="13" t="s">
        <v>87</v>
      </c>
      <c r="AW426" s="13" t="s">
        <v>33</v>
      </c>
      <c r="AX426" s="13" t="s">
        <v>77</v>
      </c>
      <c r="AY426" s="227" t="s">
        <v>123</v>
      </c>
    </row>
    <row r="427" spans="2:51" s="14" customFormat="1" ht="11.25">
      <c r="B427" s="231"/>
      <c r="C427" s="232"/>
      <c r="D427" s="218" t="s">
        <v>166</v>
      </c>
      <c r="E427" s="233" t="s">
        <v>1</v>
      </c>
      <c r="F427" s="234" t="s">
        <v>198</v>
      </c>
      <c r="G427" s="232"/>
      <c r="H427" s="235">
        <v>735.891</v>
      </c>
      <c r="I427" s="236"/>
      <c r="J427" s="232"/>
      <c r="K427" s="232"/>
      <c r="L427" s="237"/>
      <c r="M427" s="238"/>
      <c r="N427" s="239"/>
      <c r="O427" s="239"/>
      <c r="P427" s="239"/>
      <c r="Q427" s="239"/>
      <c r="R427" s="239"/>
      <c r="S427" s="239"/>
      <c r="T427" s="240"/>
      <c r="AT427" s="241" t="s">
        <v>166</v>
      </c>
      <c r="AU427" s="241" t="s">
        <v>87</v>
      </c>
      <c r="AV427" s="14" t="s">
        <v>141</v>
      </c>
      <c r="AW427" s="14" t="s">
        <v>33</v>
      </c>
      <c r="AX427" s="14" t="s">
        <v>85</v>
      </c>
      <c r="AY427" s="241" t="s">
        <v>123</v>
      </c>
    </row>
    <row r="428" spans="1:65" s="2" customFormat="1" ht="21.75" customHeight="1">
      <c r="A428" s="34"/>
      <c r="B428" s="35"/>
      <c r="C428" s="203" t="s">
        <v>733</v>
      </c>
      <c r="D428" s="203" t="s">
        <v>126</v>
      </c>
      <c r="E428" s="204" t="s">
        <v>734</v>
      </c>
      <c r="F428" s="205" t="s">
        <v>735</v>
      </c>
      <c r="G428" s="206" t="s">
        <v>291</v>
      </c>
      <c r="H428" s="207">
        <v>13981.929</v>
      </c>
      <c r="I428" s="208"/>
      <c r="J428" s="209">
        <f>ROUND(I428*H428,2)</f>
        <v>0</v>
      </c>
      <c r="K428" s="205" t="s">
        <v>130</v>
      </c>
      <c r="L428" s="39"/>
      <c r="M428" s="210" t="s">
        <v>1</v>
      </c>
      <c r="N428" s="211" t="s">
        <v>42</v>
      </c>
      <c r="O428" s="71"/>
      <c r="P428" s="212">
        <f>O428*H428</f>
        <v>0</v>
      </c>
      <c r="Q428" s="212">
        <v>0</v>
      </c>
      <c r="R428" s="212">
        <f>Q428*H428</f>
        <v>0</v>
      </c>
      <c r="S428" s="212">
        <v>0</v>
      </c>
      <c r="T428" s="213">
        <f>S428*H428</f>
        <v>0</v>
      </c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R428" s="214" t="s">
        <v>141</v>
      </c>
      <c r="AT428" s="214" t="s">
        <v>126</v>
      </c>
      <c r="AU428" s="214" t="s">
        <v>87</v>
      </c>
      <c r="AY428" s="17" t="s">
        <v>123</v>
      </c>
      <c r="BE428" s="215">
        <f>IF(N428="základní",J428,0)</f>
        <v>0</v>
      </c>
      <c r="BF428" s="215">
        <f>IF(N428="snížená",J428,0)</f>
        <v>0</v>
      </c>
      <c r="BG428" s="215">
        <f>IF(N428="zákl. přenesená",J428,0)</f>
        <v>0</v>
      </c>
      <c r="BH428" s="215">
        <f>IF(N428="sníž. přenesená",J428,0)</f>
        <v>0</v>
      </c>
      <c r="BI428" s="215">
        <f>IF(N428="nulová",J428,0)</f>
        <v>0</v>
      </c>
      <c r="BJ428" s="17" t="s">
        <v>85</v>
      </c>
      <c r="BK428" s="215">
        <f>ROUND(I428*H428,2)</f>
        <v>0</v>
      </c>
      <c r="BL428" s="17" t="s">
        <v>141</v>
      </c>
      <c r="BM428" s="214" t="s">
        <v>736</v>
      </c>
    </row>
    <row r="429" spans="2:51" s="13" customFormat="1" ht="11.25">
      <c r="B429" s="216"/>
      <c r="C429" s="217"/>
      <c r="D429" s="218" t="s">
        <v>166</v>
      </c>
      <c r="E429" s="219" t="s">
        <v>1</v>
      </c>
      <c r="F429" s="220" t="s">
        <v>737</v>
      </c>
      <c r="G429" s="217"/>
      <c r="H429" s="221">
        <v>13981.929</v>
      </c>
      <c r="I429" s="222"/>
      <c r="J429" s="217"/>
      <c r="K429" s="217"/>
      <c r="L429" s="223"/>
      <c r="M429" s="228"/>
      <c r="N429" s="229"/>
      <c r="O429" s="229"/>
      <c r="P429" s="229"/>
      <c r="Q429" s="229"/>
      <c r="R429" s="229"/>
      <c r="S429" s="229"/>
      <c r="T429" s="230"/>
      <c r="AT429" s="227" t="s">
        <v>166</v>
      </c>
      <c r="AU429" s="227" t="s">
        <v>87</v>
      </c>
      <c r="AV429" s="13" t="s">
        <v>87</v>
      </c>
      <c r="AW429" s="13" t="s">
        <v>33</v>
      </c>
      <c r="AX429" s="13" t="s">
        <v>77</v>
      </c>
      <c r="AY429" s="227" t="s">
        <v>123</v>
      </c>
    </row>
    <row r="430" spans="2:51" s="14" customFormat="1" ht="11.25">
      <c r="B430" s="231"/>
      <c r="C430" s="232"/>
      <c r="D430" s="218" t="s">
        <v>166</v>
      </c>
      <c r="E430" s="233" t="s">
        <v>1</v>
      </c>
      <c r="F430" s="234" t="s">
        <v>198</v>
      </c>
      <c r="G430" s="232"/>
      <c r="H430" s="235">
        <v>13981.929</v>
      </c>
      <c r="I430" s="236"/>
      <c r="J430" s="232"/>
      <c r="K430" s="232"/>
      <c r="L430" s="237"/>
      <c r="M430" s="238"/>
      <c r="N430" s="239"/>
      <c r="O430" s="239"/>
      <c r="P430" s="239"/>
      <c r="Q430" s="239"/>
      <c r="R430" s="239"/>
      <c r="S430" s="239"/>
      <c r="T430" s="240"/>
      <c r="AT430" s="241" t="s">
        <v>166</v>
      </c>
      <c r="AU430" s="241" t="s">
        <v>87</v>
      </c>
      <c r="AV430" s="14" t="s">
        <v>141</v>
      </c>
      <c r="AW430" s="14" t="s">
        <v>33</v>
      </c>
      <c r="AX430" s="14" t="s">
        <v>85</v>
      </c>
      <c r="AY430" s="241" t="s">
        <v>123</v>
      </c>
    </row>
    <row r="431" spans="1:65" s="2" customFormat="1" ht="16.5" customHeight="1">
      <c r="A431" s="34"/>
      <c r="B431" s="35"/>
      <c r="C431" s="203" t="s">
        <v>738</v>
      </c>
      <c r="D431" s="203" t="s">
        <v>126</v>
      </c>
      <c r="E431" s="204" t="s">
        <v>739</v>
      </c>
      <c r="F431" s="205" t="s">
        <v>740</v>
      </c>
      <c r="G431" s="206" t="s">
        <v>291</v>
      </c>
      <c r="H431" s="207">
        <v>135.5</v>
      </c>
      <c r="I431" s="208"/>
      <c r="J431" s="209">
        <f>ROUND(I431*H431,2)</f>
        <v>0</v>
      </c>
      <c r="K431" s="205" t="s">
        <v>139</v>
      </c>
      <c r="L431" s="39"/>
      <c r="M431" s="210" t="s">
        <v>1</v>
      </c>
      <c r="N431" s="211" t="s">
        <v>42</v>
      </c>
      <c r="O431" s="71"/>
      <c r="P431" s="212">
        <f>O431*H431</f>
        <v>0</v>
      </c>
      <c r="Q431" s="212">
        <v>0</v>
      </c>
      <c r="R431" s="212">
        <f>Q431*H431</f>
        <v>0</v>
      </c>
      <c r="S431" s="212">
        <v>0</v>
      </c>
      <c r="T431" s="213">
        <f>S431*H431</f>
        <v>0</v>
      </c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R431" s="214" t="s">
        <v>141</v>
      </c>
      <c r="AT431" s="214" t="s">
        <v>126</v>
      </c>
      <c r="AU431" s="214" t="s">
        <v>87</v>
      </c>
      <c r="AY431" s="17" t="s">
        <v>123</v>
      </c>
      <c r="BE431" s="215">
        <f>IF(N431="základní",J431,0)</f>
        <v>0</v>
      </c>
      <c r="BF431" s="215">
        <f>IF(N431="snížená",J431,0)</f>
        <v>0</v>
      </c>
      <c r="BG431" s="215">
        <f>IF(N431="zákl. přenesená",J431,0)</f>
        <v>0</v>
      </c>
      <c r="BH431" s="215">
        <f>IF(N431="sníž. přenesená",J431,0)</f>
        <v>0</v>
      </c>
      <c r="BI431" s="215">
        <f>IF(N431="nulová",J431,0)</f>
        <v>0</v>
      </c>
      <c r="BJ431" s="17" t="s">
        <v>85</v>
      </c>
      <c r="BK431" s="215">
        <f>ROUND(I431*H431,2)</f>
        <v>0</v>
      </c>
      <c r="BL431" s="17" t="s">
        <v>141</v>
      </c>
      <c r="BM431" s="214" t="s">
        <v>741</v>
      </c>
    </row>
    <row r="432" spans="2:51" s="13" customFormat="1" ht="11.25">
      <c r="B432" s="216"/>
      <c r="C432" s="217"/>
      <c r="D432" s="218" t="s">
        <v>166</v>
      </c>
      <c r="E432" s="219" t="s">
        <v>1</v>
      </c>
      <c r="F432" s="220" t="s">
        <v>742</v>
      </c>
      <c r="G432" s="217"/>
      <c r="H432" s="221">
        <v>27.538</v>
      </c>
      <c r="I432" s="222"/>
      <c r="J432" s="217"/>
      <c r="K432" s="217"/>
      <c r="L432" s="223"/>
      <c r="M432" s="228"/>
      <c r="N432" s="229"/>
      <c r="O432" s="229"/>
      <c r="P432" s="229"/>
      <c r="Q432" s="229"/>
      <c r="R432" s="229"/>
      <c r="S432" s="229"/>
      <c r="T432" s="230"/>
      <c r="AT432" s="227" t="s">
        <v>166</v>
      </c>
      <c r="AU432" s="227" t="s">
        <v>87</v>
      </c>
      <c r="AV432" s="13" t="s">
        <v>87</v>
      </c>
      <c r="AW432" s="13" t="s">
        <v>33</v>
      </c>
      <c r="AX432" s="13" t="s">
        <v>77</v>
      </c>
      <c r="AY432" s="227" t="s">
        <v>123</v>
      </c>
    </row>
    <row r="433" spans="2:51" s="13" customFormat="1" ht="11.25">
      <c r="B433" s="216"/>
      <c r="C433" s="217"/>
      <c r="D433" s="218" t="s">
        <v>166</v>
      </c>
      <c r="E433" s="219" t="s">
        <v>1</v>
      </c>
      <c r="F433" s="220" t="s">
        <v>743</v>
      </c>
      <c r="G433" s="217"/>
      <c r="H433" s="221">
        <v>40.17</v>
      </c>
      <c r="I433" s="222"/>
      <c r="J433" s="217"/>
      <c r="K433" s="217"/>
      <c r="L433" s="223"/>
      <c r="M433" s="228"/>
      <c r="N433" s="229"/>
      <c r="O433" s="229"/>
      <c r="P433" s="229"/>
      <c r="Q433" s="229"/>
      <c r="R433" s="229"/>
      <c r="S433" s="229"/>
      <c r="T433" s="230"/>
      <c r="AT433" s="227" t="s">
        <v>166</v>
      </c>
      <c r="AU433" s="227" t="s">
        <v>87</v>
      </c>
      <c r="AV433" s="13" t="s">
        <v>87</v>
      </c>
      <c r="AW433" s="13" t="s">
        <v>33</v>
      </c>
      <c r="AX433" s="13" t="s">
        <v>77</v>
      </c>
      <c r="AY433" s="227" t="s">
        <v>123</v>
      </c>
    </row>
    <row r="434" spans="2:51" s="13" customFormat="1" ht="11.25">
      <c r="B434" s="216"/>
      <c r="C434" s="217"/>
      <c r="D434" s="218" t="s">
        <v>166</v>
      </c>
      <c r="E434" s="219" t="s">
        <v>1</v>
      </c>
      <c r="F434" s="220" t="s">
        <v>744</v>
      </c>
      <c r="G434" s="217"/>
      <c r="H434" s="221">
        <v>67.44</v>
      </c>
      <c r="I434" s="222"/>
      <c r="J434" s="217"/>
      <c r="K434" s="217"/>
      <c r="L434" s="223"/>
      <c r="M434" s="228"/>
      <c r="N434" s="229"/>
      <c r="O434" s="229"/>
      <c r="P434" s="229"/>
      <c r="Q434" s="229"/>
      <c r="R434" s="229"/>
      <c r="S434" s="229"/>
      <c r="T434" s="230"/>
      <c r="AT434" s="227" t="s">
        <v>166</v>
      </c>
      <c r="AU434" s="227" t="s">
        <v>87</v>
      </c>
      <c r="AV434" s="13" t="s">
        <v>87</v>
      </c>
      <c r="AW434" s="13" t="s">
        <v>33</v>
      </c>
      <c r="AX434" s="13" t="s">
        <v>77</v>
      </c>
      <c r="AY434" s="227" t="s">
        <v>123</v>
      </c>
    </row>
    <row r="435" spans="2:51" s="13" customFormat="1" ht="11.25">
      <c r="B435" s="216"/>
      <c r="C435" s="217"/>
      <c r="D435" s="218" t="s">
        <v>166</v>
      </c>
      <c r="E435" s="219" t="s">
        <v>1</v>
      </c>
      <c r="F435" s="220" t="s">
        <v>745</v>
      </c>
      <c r="G435" s="217"/>
      <c r="H435" s="221">
        <v>0.352</v>
      </c>
      <c r="I435" s="222"/>
      <c r="J435" s="217"/>
      <c r="K435" s="217"/>
      <c r="L435" s="223"/>
      <c r="M435" s="228"/>
      <c r="N435" s="229"/>
      <c r="O435" s="229"/>
      <c r="P435" s="229"/>
      <c r="Q435" s="229"/>
      <c r="R435" s="229"/>
      <c r="S435" s="229"/>
      <c r="T435" s="230"/>
      <c r="AT435" s="227" t="s">
        <v>166</v>
      </c>
      <c r="AU435" s="227" t="s">
        <v>87</v>
      </c>
      <c r="AV435" s="13" t="s">
        <v>87</v>
      </c>
      <c r="AW435" s="13" t="s">
        <v>33</v>
      </c>
      <c r="AX435" s="13" t="s">
        <v>77</v>
      </c>
      <c r="AY435" s="227" t="s">
        <v>123</v>
      </c>
    </row>
    <row r="436" spans="2:51" s="14" customFormat="1" ht="11.25">
      <c r="B436" s="231"/>
      <c r="C436" s="232"/>
      <c r="D436" s="218" t="s">
        <v>166</v>
      </c>
      <c r="E436" s="233" t="s">
        <v>1</v>
      </c>
      <c r="F436" s="234" t="s">
        <v>198</v>
      </c>
      <c r="G436" s="232"/>
      <c r="H436" s="235">
        <v>135.5</v>
      </c>
      <c r="I436" s="236"/>
      <c r="J436" s="232"/>
      <c r="K436" s="232"/>
      <c r="L436" s="237"/>
      <c r="M436" s="238"/>
      <c r="N436" s="239"/>
      <c r="O436" s="239"/>
      <c r="P436" s="239"/>
      <c r="Q436" s="239"/>
      <c r="R436" s="239"/>
      <c r="S436" s="239"/>
      <c r="T436" s="240"/>
      <c r="AT436" s="241" t="s">
        <v>166</v>
      </c>
      <c r="AU436" s="241" t="s">
        <v>87</v>
      </c>
      <c r="AV436" s="14" t="s">
        <v>141</v>
      </c>
      <c r="AW436" s="14" t="s">
        <v>33</v>
      </c>
      <c r="AX436" s="14" t="s">
        <v>85</v>
      </c>
      <c r="AY436" s="241" t="s">
        <v>123</v>
      </c>
    </row>
    <row r="437" spans="1:65" s="2" customFormat="1" ht="21.75" customHeight="1">
      <c r="A437" s="34"/>
      <c r="B437" s="35"/>
      <c r="C437" s="203" t="s">
        <v>746</v>
      </c>
      <c r="D437" s="203" t="s">
        <v>126</v>
      </c>
      <c r="E437" s="204" t="s">
        <v>747</v>
      </c>
      <c r="F437" s="205" t="s">
        <v>748</v>
      </c>
      <c r="G437" s="206" t="s">
        <v>291</v>
      </c>
      <c r="H437" s="207">
        <v>2574.5</v>
      </c>
      <c r="I437" s="208"/>
      <c r="J437" s="209">
        <f>ROUND(I437*H437,2)</f>
        <v>0</v>
      </c>
      <c r="K437" s="205" t="s">
        <v>139</v>
      </c>
      <c r="L437" s="39"/>
      <c r="M437" s="210" t="s">
        <v>1</v>
      </c>
      <c r="N437" s="211" t="s">
        <v>42</v>
      </c>
      <c r="O437" s="71"/>
      <c r="P437" s="212">
        <f>O437*H437</f>
        <v>0</v>
      </c>
      <c r="Q437" s="212">
        <v>0</v>
      </c>
      <c r="R437" s="212">
        <f>Q437*H437</f>
        <v>0</v>
      </c>
      <c r="S437" s="212">
        <v>0</v>
      </c>
      <c r="T437" s="213">
        <f>S437*H437</f>
        <v>0</v>
      </c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R437" s="214" t="s">
        <v>141</v>
      </c>
      <c r="AT437" s="214" t="s">
        <v>126</v>
      </c>
      <c r="AU437" s="214" t="s">
        <v>87</v>
      </c>
      <c r="AY437" s="17" t="s">
        <v>123</v>
      </c>
      <c r="BE437" s="215">
        <f>IF(N437="základní",J437,0)</f>
        <v>0</v>
      </c>
      <c r="BF437" s="215">
        <f>IF(N437="snížená",J437,0)</f>
        <v>0</v>
      </c>
      <c r="BG437" s="215">
        <f>IF(N437="zákl. přenesená",J437,0)</f>
        <v>0</v>
      </c>
      <c r="BH437" s="215">
        <f>IF(N437="sníž. přenesená",J437,0)</f>
        <v>0</v>
      </c>
      <c r="BI437" s="215">
        <f>IF(N437="nulová",J437,0)</f>
        <v>0</v>
      </c>
      <c r="BJ437" s="17" t="s">
        <v>85</v>
      </c>
      <c r="BK437" s="215">
        <f>ROUND(I437*H437,2)</f>
        <v>0</v>
      </c>
      <c r="BL437" s="17" t="s">
        <v>141</v>
      </c>
      <c r="BM437" s="214" t="s">
        <v>749</v>
      </c>
    </row>
    <row r="438" spans="2:51" s="13" customFormat="1" ht="11.25">
      <c r="B438" s="216"/>
      <c r="C438" s="217"/>
      <c r="D438" s="218" t="s">
        <v>166</v>
      </c>
      <c r="E438" s="219" t="s">
        <v>1</v>
      </c>
      <c r="F438" s="220" t="s">
        <v>750</v>
      </c>
      <c r="G438" s="217"/>
      <c r="H438" s="221">
        <v>2574.5</v>
      </c>
      <c r="I438" s="222"/>
      <c r="J438" s="217"/>
      <c r="K438" s="217"/>
      <c r="L438" s="223"/>
      <c r="M438" s="228"/>
      <c r="N438" s="229"/>
      <c r="O438" s="229"/>
      <c r="P438" s="229"/>
      <c r="Q438" s="229"/>
      <c r="R438" s="229"/>
      <c r="S438" s="229"/>
      <c r="T438" s="230"/>
      <c r="AT438" s="227" t="s">
        <v>166</v>
      </c>
      <c r="AU438" s="227" t="s">
        <v>87</v>
      </c>
      <c r="AV438" s="13" t="s">
        <v>87</v>
      </c>
      <c r="AW438" s="13" t="s">
        <v>33</v>
      </c>
      <c r="AX438" s="13" t="s">
        <v>77</v>
      </c>
      <c r="AY438" s="227" t="s">
        <v>123</v>
      </c>
    </row>
    <row r="439" spans="2:51" s="14" customFormat="1" ht="11.25">
      <c r="B439" s="231"/>
      <c r="C439" s="232"/>
      <c r="D439" s="218" t="s">
        <v>166</v>
      </c>
      <c r="E439" s="233" t="s">
        <v>1</v>
      </c>
      <c r="F439" s="234" t="s">
        <v>198</v>
      </c>
      <c r="G439" s="232"/>
      <c r="H439" s="235">
        <v>2574.5</v>
      </c>
      <c r="I439" s="236"/>
      <c r="J439" s="232"/>
      <c r="K439" s="232"/>
      <c r="L439" s="237"/>
      <c r="M439" s="238"/>
      <c r="N439" s="239"/>
      <c r="O439" s="239"/>
      <c r="P439" s="239"/>
      <c r="Q439" s="239"/>
      <c r="R439" s="239"/>
      <c r="S439" s="239"/>
      <c r="T439" s="240"/>
      <c r="AT439" s="241" t="s">
        <v>166</v>
      </c>
      <c r="AU439" s="241" t="s">
        <v>87</v>
      </c>
      <c r="AV439" s="14" t="s">
        <v>141</v>
      </c>
      <c r="AW439" s="14" t="s">
        <v>33</v>
      </c>
      <c r="AX439" s="14" t="s">
        <v>85</v>
      </c>
      <c r="AY439" s="241" t="s">
        <v>123</v>
      </c>
    </row>
    <row r="440" spans="1:65" s="2" customFormat="1" ht="21.75" customHeight="1">
      <c r="A440" s="34"/>
      <c r="B440" s="35"/>
      <c r="C440" s="203" t="s">
        <v>751</v>
      </c>
      <c r="D440" s="203" t="s">
        <v>126</v>
      </c>
      <c r="E440" s="204" t="s">
        <v>752</v>
      </c>
      <c r="F440" s="205" t="s">
        <v>753</v>
      </c>
      <c r="G440" s="206" t="s">
        <v>291</v>
      </c>
      <c r="H440" s="207">
        <v>107.61</v>
      </c>
      <c r="I440" s="208"/>
      <c r="J440" s="209">
        <f>ROUND(I440*H440,2)</f>
        <v>0</v>
      </c>
      <c r="K440" s="205" t="s">
        <v>139</v>
      </c>
      <c r="L440" s="39"/>
      <c r="M440" s="210" t="s">
        <v>1</v>
      </c>
      <c r="N440" s="211" t="s">
        <v>42</v>
      </c>
      <c r="O440" s="71"/>
      <c r="P440" s="212">
        <f>O440*H440</f>
        <v>0</v>
      </c>
      <c r="Q440" s="212">
        <v>0</v>
      </c>
      <c r="R440" s="212">
        <f>Q440*H440</f>
        <v>0</v>
      </c>
      <c r="S440" s="212">
        <v>0</v>
      </c>
      <c r="T440" s="213">
        <f>S440*H440</f>
        <v>0</v>
      </c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R440" s="214" t="s">
        <v>141</v>
      </c>
      <c r="AT440" s="214" t="s">
        <v>126</v>
      </c>
      <c r="AU440" s="214" t="s">
        <v>87</v>
      </c>
      <c r="AY440" s="17" t="s">
        <v>123</v>
      </c>
      <c r="BE440" s="215">
        <f>IF(N440="základní",J440,0)</f>
        <v>0</v>
      </c>
      <c r="BF440" s="215">
        <f>IF(N440="snížená",J440,0)</f>
        <v>0</v>
      </c>
      <c r="BG440" s="215">
        <f>IF(N440="zákl. přenesená",J440,0)</f>
        <v>0</v>
      </c>
      <c r="BH440" s="215">
        <f>IF(N440="sníž. přenesená",J440,0)</f>
        <v>0</v>
      </c>
      <c r="BI440" s="215">
        <f>IF(N440="nulová",J440,0)</f>
        <v>0</v>
      </c>
      <c r="BJ440" s="17" t="s">
        <v>85</v>
      </c>
      <c r="BK440" s="215">
        <f>ROUND(I440*H440,2)</f>
        <v>0</v>
      </c>
      <c r="BL440" s="17" t="s">
        <v>141</v>
      </c>
      <c r="BM440" s="214" t="s">
        <v>754</v>
      </c>
    </row>
    <row r="441" spans="2:51" s="13" customFormat="1" ht="11.25">
      <c r="B441" s="216"/>
      <c r="C441" s="217"/>
      <c r="D441" s="218" t="s">
        <v>166</v>
      </c>
      <c r="E441" s="219" t="s">
        <v>1</v>
      </c>
      <c r="F441" s="220" t="s">
        <v>755</v>
      </c>
      <c r="G441" s="217"/>
      <c r="H441" s="221">
        <v>107.61</v>
      </c>
      <c r="I441" s="222"/>
      <c r="J441" s="217"/>
      <c r="K441" s="217"/>
      <c r="L441" s="223"/>
      <c r="M441" s="228"/>
      <c r="N441" s="229"/>
      <c r="O441" s="229"/>
      <c r="P441" s="229"/>
      <c r="Q441" s="229"/>
      <c r="R441" s="229"/>
      <c r="S441" s="229"/>
      <c r="T441" s="230"/>
      <c r="AT441" s="227" t="s">
        <v>166</v>
      </c>
      <c r="AU441" s="227" t="s">
        <v>87</v>
      </c>
      <c r="AV441" s="13" t="s">
        <v>87</v>
      </c>
      <c r="AW441" s="13" t="s">
        <v>33</v>
      </c>
      <c r="AX441" s="13" t="s">
        <v>77</v>
      </c>
      <c r="AY441" s="227" t="s">
        <v>123</v>
      </c>
    </row>
    <row r="442" spans="2:51" s="14" customFormat="1" ht="11.25">
      <c r="B442" s="231"/>
      <c r="C442" s="232"/>
      <c r="D442" s="218" t="s">
        <v>166</v>
      </c>
      <c r="E442" s="233" t="s">
        <v>1</v>
      </c>
      <c r="F442" s="234" t="s">
        <v>198</v>
      </c>
      <c r="G442" s="232"/>
      <c r="H442" s="235">
        <v>107.61</v>
      </c>
      <c r="I442" s="236"/>
      <c r="J442" s="232"/>
      <c r="K442" s="232"/>
      <c r="L442" s="237"/>
      <c r="M442" s="238"/>
      <c r="N442" s="239"/>
      <c r="O442" s="239"/>
      <c r="P442" s="239"/>
      <c r="Q442" s="239"/>
      <c r="R442" s="239"/>
      <c r="S442" s="239"/>
      <c r="T442" s="240"/>
      <c r="AT442" s="241" t="s">
        <v>166</v>
      </c>
      <c r="AU442" s="241" t="s">
        <v>87</v>
      </c>
      <c r="AV442" s="14" t="s">
        <v>141</v>
      </c>
      <c r="AW442" s="14" t="s">
        <v>33</v>
      </c>
      <c r="AX442" s="14" t="s">
        <v>85</v>
      </c>
      <c r="AY442" s="241" t="s">
        <v>123</v>
      </c>
    </row>
    <row r="443" spans="1:65" s="2" customFormat="1" ht="21.75" customHeight="1">
      <c r="A443" s="34"/>
      <c r="B443" s="35"/>
      <c r="C443" s="203" t="s">
        <v>756</v>
      </c>
      <c r="D443" s="203" t="s">
        <v>126</v>
      </c>
      <c r="E443" s="204" t="s">
        <v>757</v>
      </c>
      <c r="F443" s="205" t="s">
        <v>758</v>
      </c>
      <c r="G443" s="206" t="s">
        <v>291</v>
      </c>
      <c r="H443" s="207">
        <v>266.029</v>
      </c>
      <c r="I443" s="208"/>
      <c r="J443" s="209">
        <f>ROUND(I443*H443,2)</f>
        <v>0</v>
      </c>
      <c r="K443" s="205" t="s">
        <v>139</v>
      </c>
      <c r="L443" s="39"/>
      <c r="M443" s="210" t="s">
        <v>1</v>
      </c>
      <c r="N443" s="211" t="s">
        <v>42</v>
      </c>
      <c r="O443" s="71"/>
      <c r="P443" s="212">
        <f>O443*H443</f>
        <v>0</v>
      </c>
      <c r="Q443" s="212">
        <v>0</v>
      </c>
      <c r="R443" s="212">
        <f>Q443*H443</f>
        <v>0</v>
      </c>
      <c r="S443" s="212">
        <v>0</v>
      </c>
      <c r="T443" s="213">
        <f>S443*H443</f>
        <v>0</v>
      </c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R443" s="214" t="s">
        <v>141</v>
      </c>
      <c r="AT443" s="214" t="s">
        <v>126</v>
      </c>
      <c r="AU443" s="214" t="s">
        <v>87</v>
      </c>
      <c r="AY443" s="17" t="s">
        <v>123</v>
      </c>
      <c r="BE443" s="215">
        <f>IF(N443="základní",J443,0)</f>
        <v>0</v>
      </c>
      <c r="BF443" s="215">
        <f>IF(N443="snížená",J443,0)</f>
        <v>0</v>
      </c>
      <c r="BG443" s="215">
        <f>IF(N443="zákl. přenesená",J443,0)</f>
        <v>0</v>
      </c>
      <c r="BH443" s="215">
        <f>IF(N443="sníž. přenesená",J443,0)</f>
        <v>0</v>
      </c>
      <c r="BI443" s="215">
        <f>IF(N443="nulová",J443,0)</f>
        <v>0</v>
      </c>
      <c r="BJ443" s="17" t="s">
        <v>85</v>
      </c>
      <c r="BK443" s="215">
        <f>ROUND(I443*H443,2)</f>
        <v>0</v>
      </c>
      <c r="BL443" s="17" t="s">
        <v>141</v>
      </c>
      <c r="BM443" s="214" t="s">
        <v>759</v>
      </c>
    </row>
    <row r="444" spans="2:51" s="13" customFormat="1" ht="11.25">
      <c r="B444" s="216"/>
      <c r="C444" s="217"/>
      <c r="D444" s="218" t="s">
        <v>166</v>
      </c>
      <c r="E444" s="219" t="s">
        <v>1</v>
      </c>
      <c r="F444" s="220" t="s">
        <v>760</v>
      </c>
      <c r="G444" s="217"/>
      <c r="H444" s="221">
        <v>266.029</v>
      </c>
      <c r="I444" s="222"/>
      <c r="J444" s="217"/>
      <c r="K444" s="217"/>
      <c r="L444" s="223"/>
      <c r="M444" s="228"/>
      <c r="N444" s="229"/>
      <c r="O444" s="229"/>
      <c r="P444" s="229"/>
      <c r="Q444" s="229"/>
      <c r="R444" s="229"/>
      <c r="S444" s="229"/>
      <c r="T444" s="230"/>
      <c r="AT444" s="227" t="s">
        <v>166</v>
      </c>
      <c r="AU444" s="227" t="s">
        <v>87</v>
      </c>
      <c r="AV444" s="13" t="s">
        <v>87</v>
      </c>
      <c r="AW444" s="13" t="s">
        <v>33</v>
      </c>
      <c r="AX444" s="13" t="s">
        <v>77</v>
      </c>
      <c r="AY444" s="227" t="s">
        <v>123</v>
      </c>
    </row>
    <row r="445" spans="2:51" s="14" customFormat="1" ht="11.25">
      <c r="B445" s="231"/>
      <c r="C445" s="232"/>
      <c r="D445" s="218" t="s">
        <v>166</v>
      </c>
      <c r="E445" s="233" t="s">
        <v>1</v>
      </c>
      <c r="F445" s="234" t="s">
        <v>198</v>
      </c>
      <c r="G445" s="232"/>
      <c r="H445" s="235">
        <v>266.029</v>
      </c>
      <c r="I445" s="236"/>
      <c r="J445" s="232"/>
      <c r="K445" s="232"/>
      <c r="L445" s="237"/>
      <c r="M445" s="238"/>
      <c r="N445" s="239"/>
      <c r="O445" s="239"/>
      <c r="P445" s="239"/>
      <c r="Q445" s="239"/>
      <c r="R445" s="239"/>
      <c r="S445" s="239"/>
      <c r="T445" s="240"/>
      <c r="AT445" s="241" t="s">
        <v>166</v>
      </c>
      <c r="AU445" s="241" t="s">
        <v>87</v>
      </c>
      <c r="AV445" s="14" t="s">
        <v>141</v>
      </c>
      <c r="AW445" s="14" t="s">
        <v>33</v>
      </c>
      <c r="AX445" s="14" t="s">
        <v>85</v>
      </c>
      <c r="AY445" s="241" t="s">
        <v>123</v>
      </c>
    </row>
    <row r="446" spans="1:65" s="2" customFormat="1" ht="21.75" customHeight="1">
      <c r="A446" s="34"/>
      <c r="B446" s="35"/>
      <c r="C446" s="203" t="s">
        <v>761</v>
      </c>
      <c r="D446" s="203" t="s">
        <v>126</v>
      </c>
      <c r="E446" s="204" t="s">
        <v>762</v>
      </c>
      <c r="F446" s="205" t="s">
        <v>763</v>
      </c>
      <c r="G446" s="206" t="s">
        <v>291</v>
      </c>
      <c r="H446" s="207">
        <v>497.4</v>
      </c>
      <c r="I446" s="208"/>
      <c r="J446" s="209">
        <f>ROUND(I446*H446,2)</f>
        <v>0</v>
      </c>
      <c r="K446" s="205" t="s">
        <v>139</v>
      </c>
      <c r="L446" s="39"/>
      <c r="M446" s="210" t="s">
        <v>1</v>
      </c>
      <c r="N446" s="211" t="s">
        <v>42</v>
      </c>
      <c r="O446" s="71"/>
      <c r="P446" s="212">
        <f>O446*H446</f>
        <v>0</v>
      </c>
      <c r="Q446" s="212">
        <v>0</v>
      </c>
      <c r="R446" s="212">
        <f>Q446*H446</f>
        <v>0</v>
      </c>
      <c r="S446" s="212">
        <v>0</v>
      </c>
      <c r="T446" s="213">
        <f>S446*H446</f>
        <v>0</v>
      </c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R446" s="214" t="s">
        <v>141</v>
      </c>
      <c r="AT446" s="214" t="s">
        <v>126</v>
      </c>
      <c r="AU446" s="214" t="s">
        <v>87</v>
      </c>
      <c r="AY446" s="17" t="s">
        <v>123</v>
      </c>
      <c r="BE446" s="215">
        <f>IF(N446="základní",J446,0)</f>
        <v>0</v>
      </c>
      <c r="BF446" s="215">
        <f>IF(N446="snížená",J446,0)</f>
        <v>0</v>
      </c>
      <c r="BG446" s="215">
        <f>IF(N446="zákl. přenesená",J446,0)</f>
        <v>0</v>
      </c>
      <c r="BH446" s="215">
        <f>IF(N446="sníž. přenesená",J446,0)</f>
        <v>0</v>
      </c>
      <c r="BI446" s="215">
        <f>IF(N446="nulová",J446,0)</f>
        <v>0</v>
      </c>
      <c r="BJ446" s="17" t="s">
        <v>85</v>
      </c>
      <c r="BK446" s="215">
        <f>ROUND(I446*H446,2)</f>
        <v>0</v>
      </c>
      <c r="BL446" s="17" t="s">
        <v>141</v>
      </c>
      <c r="BM446" s="214" t="s">
        <v>764</v>
      </c>
    </row>
    <row r="447" spans="2:51" s="13" customFormat="1" ht="11.25">
      <c r="B447" s="216"/>
      <c r="C447" s="217"/>
      <c r="D447" s="218" t="s">
        <v>166</v>
      </c>
      <c r="E447" s="219" t="s">
        <v>1</v>
      </c>
      <c r="F447" s="220" t="s">
        <v>731</v>
      </c>
      <c r="G447" s="217"/>
      <c r="H447" s="221">
        <v>497.4</v>
      </c>
      <c r="I447" s="222"/>
      <c r="J447" s="217"/>
      <c r="K447" s="217"/>
      <c r="L447" s="223"/>
      <c r="M447" s="228"/>
      <c r="N447" s="229"/>
      <c r="O447" s="229"/>
      <c r="P447" s="229"/>
      <c r="Q447" s="229"/>
      <c r="R447" s="229"/>
      <c r="S447" s="229"/>
      <c r="T447" s="230"/>
      <c r="AT447" s="227" t="s">
        <v>166</v>
      </c>
      <c r="AU447" s="227" t="s">
        <v>87</v>
      </c>
      <c r="AV447" s="13" t="s">
        <v>87</v>
      </c>
      <c r="AW447" s="13" t="s">
        <v>33</v>
      </c>
      <c r="AX447" s="13" t="s">
        <v>77</v>
      </c>
      <c r="AY447" s="227" t="s">
        <v>123</v>
      </c>
    </row>
    <row r="448" spans="2:51" s="14" customFormat="1" ht="11.25">
      <c r="B448" s="231"/>
      <c r="C448" s="232"/>
      <c r="D448" s="218" t="s">
        <v>166</v>
      </c>
      <c r="E448" s="233" t="s">
        <v>1</v>
      </c>
      <c r="F448" s="234" t="s">
        <v>198</v>
      </c>
      <c r="G448" s="232"/>
      <c r="H448" s="235">
        <v>497.4</v>
      </c>
      <c r="I448" s="236"/>
      <c r="J448" s="232"/>
      <c r="K448" s="232"/>
      <c r="L448" s="237"/>
      <c r="M448" s="238"/>
      <c r="N448" s="239"/>
      <c r="O448" s="239"/>
      <c r="P448" s="239"/>
      <c r="Q448" s="239"/>
      <c r="R448" s="239"/>
      <c r="S448" s="239"/>
      <c r="T448" s="240"/>
      <c r="AT448" s="241" t="s">
        <v>166</v>
      </c>
      <c r="AU448" s="241" t="s">
        <v>87</v>
      </c>
      <c r="AV448" s="14" t="s">
        <v>141</v>
      </c>
      <c r="AW448" s="14" t="s">
        <v>33</v>
      </c>
      <c r="AX448" s="14" t="s">
        <v>85</v>
      </c>
      <c r="AY448" s="241" t="s">
        <v>123</v>
      </c>
    </row>
    <row r="449" spans="2:63" s="12" customFormat="1" ht="22.9" customHeight="1">
      <c r="B449" s="187"/>
      <c r="C449" s="188"/>
      <c r="D449" s="189" t="s">
        <v>76</v>
      </c>
      <c r="E449" s="201" t="s">
        <v>765</v>
      </c>
      <c r="F449" s="201" t="s">
        <v>766</v>
      </c>
      <c r="G449" s="188"/>
      <c r="H449" s="188"/>
      <c r="I449" s="191"/>
      <c r="J449" s="202">
        <f>BK449</f>
        <v>0</v>
      </c>
      <c r="K449" s="188"/>
      <c r="L449" s="193"/>
      <c r="M449" s="194"/>
      <c r="N449" s="195"/>
      <c r="O449" s="195"/>
      <c r="P449" s="196">
        <f>P450</f>
        <v>0</v>
      </c>
      <c r="Q449" s="195"/>
      <c r="R449" s="196">
        <f>R450</f>
        <v>0</v>
      </c>
      <c r="S449" s="195"/>
      <c r="T449" s="197">
        <f>T450</f>
        <v>0</v>
      </c>
      <c r="AR449" s="198" t="s">
        <v>85</v>
      </c>
      <c r="AT449" s="199" t="s">
        <v>76</v>
      </c>
      <c r="AU449" s="199" t="s">
        <v>85</v>
      </c>
      <c r="AY449" s="198" t="s">
        <v>123</v>
      </c>
      <c r="BK449" s="200">
        <f>BK450</f>
        <v>0</v>
      </c>
    </row>
    <row r="450" spans="1:65" s="2" customFormat="1" ht="21.75" customHeight="1">
      <c r="A450" s="34"/>
      <c r="B450" s="35"/>
      <c r="C450" s="203" t="s">
        <v>767</v>
      </c>
      <c r="D450" s="203" t="s">
        <v>126</v>
      </c>
      <c r="E450" s="204" t="s">
        <v>768</v>
      </c>
      <c r="F450" s="205" t="s">
        <v>769</v>
      </c>
      <c r="G450" s="206" t="s">
        <v>291</v>
      </c>
      <c r="H450" s="207">
        <v>449.283</v>
      </c>
      <c r="I450" s="208"/>
      <c r="J450" s="209">
        <f>ROUND(I450*H450,2)</f>
        <v>0</v>
      </c>
      <c r="K450" s="205" t="s">
        <v>139</v>
      </c>
      <c r="L450" s="39"/>
      <c r="M450" s="262" t="s">
        <v>1</v>
      </c>
      <c r="N450" s="263" t="s">
        <v>42</v>
      </c>
      <c r="O450" s="264"/>
      <c r="P450" s="265">
        <f>O450*H450</f>
        <v>0</v>
      </c>
      <c r="Q450" s="265">
        <v>0</v>
      </c>
      <c r="R450" s="265">
        <f>Q450*H450</f>
        <v>0</v>
      </c>
      <c r="S450" s="265">
        <v>0</v>
      </c>
      <c r="T450" s="266">
        <f>S450*H450</f>
        <v>0</v>
      </c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R450" s="214" t="s">
        <v>141</v>
      </c>
      <c r="AT450" s="214" t="s">
        <v>126</v>
      </c>
      <c r="AU450" s="214" t="s">
        <v>87</v>
      </c>
      <c r="AY450" s="17" t="s">
        <v>123</v>
      </c>
      <c r="BE450" s="215">
        <f>IF(N450="základní",J450,0)</f>
        <v>0</v>
      </c>
      <c r="BF450" s="215">
        <f>IF(N450="snížená",J450,0)</f>
        <v>0</v>
      </c>
      <c r="BG450" s="215">
        <f>IF(N450="zákl. přenesená",J450,0)</f>
        <v>0</v>
      </c>
      <c r="BH450" s="215">
        <f>IF(N450="sníž. přenesená",J450,0)</f>
        <v>0</v>
      </c>
      <c r="BI450" s="215">
        <f>IF(N450="nulová",J450,0)</f>
        <v>0</v>
      </c>
      <c r="BJ450" s="17" t="s">
        <v>85</v>
      </c>
      <c r="BK450" s="215">
        <f>ROUND(I450*H450,2)</f>
        <v>0</v>
      </c>
      <c r="BL450" s="17" t="s">
        <v>141</v>
      </c>
      <c r="BM450" s="214" t="s">
        <v>770</v>
      </c>
    </row>
    <row r="451" spans="1:31" s="2" customFormat="1" ht="6.95" customHeight="1">
      <c r="A451" s="34"/>
      <c r="B451" s="54"/>
      <c r="C451" s="55"/>
      <c r="D451" s="55"/>
      <c r="E451" s="55"/>
      <c r="F451" s="55"/>
      <c r="G451" s="55"/>
      <c r="H451" s="55"/>
      <c r="I451" s="152"/>
      <c r="J451" s="55"/>
      <c r="K451" s="55"/>
      <c r="L451" s="39"/>
      <c r="M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</row>
  </sheetData>
  <sheetProtection algorithmName="SHA-512" hashValue="5LD0ba7OMcVzd0aYntEDUocF72S/VYtVNOiU2DyTSyF3UioygVPtOCe/30gEe1qL0EzvmPqwqZj+NCMe6e+c4Q==" saltValue="dx1mJqbZxiANgPxmIx4urh+Qs2mYiIOCArwLfQS86y9e3ydf919pEpDEPMYc/msPFI0bGjvjSPlvASQoMRnz1g==" spinCount="100000" sheet="1" objects="1" scenarios="1" formatColumns="0" formatRows="0" autoFilter="0"/>
  <autoFilter ref="C123:K450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8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AT2" s="17" t="s">
        <v>95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0"/>
      <c r="AT3" s="17" t="s">
        <v>87</v>
      </c>
    </row>
    <row r="4" spans="2:46" s="1" customFormat="1" ht="24.95" customHeight="1">
      <c r="B4" s="20"/>
      <c r="D4" s="112" t="s">
        <v>96</v>
      </c>
      <c r="I4" s="108"/>
      <c r="L4" s="20"/>
      <c r="M4" s="113" t="s">
        <v>10</v>
      </c>
      <c r="AT4" s="17" t="s">
        <v>4</v>
      </c>
    </row>
    <row r="5" spans="2:12" s="1" customFormat="1" ht="6.95" customHeight="1">
      <c r="B5" s="20"/>
      <c r="I5" s="108"/>
      <c r="L5" s="20"/>
    </row>
    <row r="6" spans="2:12" s="1" customFormat="1" ht="12" customHeight="1">
      <c r="B6" s="20"/>
      <c r="D6" s="114" t="s">
        <v>16</v>
      </c>
      <c r="I6" s="108"/>
      <c r="L6" s="20"/>
    </row>
    <row r="7" spans="2:12" s="1" customFormat="1" ht="16.5" customHeight="1">
      <c r="B7" s="20"/>
      <c r="E7" s="321" t="str">
        <f>'Rekapitulace stavby'!K6</f>
        <v>Rekonstrukce ulice Pod Safari</v>
      </c>
      <c r="F7" s="322"/>
      <c r="G7" s="322"/>
      <c r="H7" s="322"/>
      <c r="I7" s="108"/>
      <c r="L7" s="20"/>
    </row>
    <row r="8" spans="1:31" s="2" customFormat="1" ht="12" customHeight="1">
      <c r="A8" s="34"/>
      <c r="B8" s="39"/>
      <c r="C8" s="34"/>
      <c r="D8" s="114" t="s">
        <v>97</v>
      </c>
      <c r="E8" s="34"/>
      <c r="F8" s="34"/>
      <c r="G8" s="34"/>
      <c r="H8" s="34"/>
      <c r="I8" s="115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23" t="s">
        <v>771</v>
      </c>
      <c r="F9" s="324"/>
      <c r="G9" s="324"/>
      <c r="H9" s="324"/>
      <c r="I9" s="115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115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4" t="s">
        <v>18</v>
      </c>
      <c r="E11" s="34"/>
      <c r="F11" s="116" t="s">
        <v>1</v>
      </c>
      <c r="G11" s="34"/>
      <c r="H11" s="34"/>
      <c r="I11" s="117" t="s">
        <v>20</v>
      </c>
      <c r="J11" s="116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4" t="s">
        <v>21</v>
      </c>
      <c r="E12" s="34"/>
      <c r="F12" s="116" t="s">
        <v>22</v>
      </c>
      <c r="G12" s="34"/>
      <c r="H12" s="34"/>
      <c r="I12" s="117" t="s">
        <v>23</v>
      </c>
      <c r="J12" s="118" t="str">
        <f>'Rekapitulace stavby'!AN8</f>
        <v>21. 2. 2019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15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4" t="s">
        <v>25</v>
      </c>
      <c r="E14" s="34"/>
      <c r="F14" s="34"/>
      <c r="G14" s="34"/>
      <c r="H14" s="34"/>
      <c r="I14" s="117" t="s">
        <v>26</v>
      </c>
      <c r="J14" s="116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6" t="s">
        <v>772</v>
      </c>
      <c r="F15" s="34"/>
      <c r="G15" s="34"/>
      <c r="H15" s="34"/>
      <c r="I15" s="117" t="s">
        <v>28</v>
      </c>
      <c r="J15" s="116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15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4" t="s">
        <v>29</v>
      </c>
      <c r="E17" s="34"/>
      <c r="F17" s="34"/>
      <c r="G17" s="34"/>
      <c r="H17" s="34"/>
      <c r="I17" s="117" t="s">
        <v>26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5" t="str">
        <f>'Rekapitulace stavby'!E14</f>
        <v>Vyplň údaj</v>
      </c>
      <c r="F18" s="326"/>
      <c r="G18" s="326"/>
      <c r="H18" s="326"/>
      <c r="I18" s="117" t="s">
        <v>28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15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4" t="s">
        <v>31</v>
      </c>
      <c r="E20" s="34"/>
      <c r="F20" s="34"/>
      <c r="G20" s="34"/>
      <c r="H20" s="34"/>
      <c r="I20" s="117" t="s">
        <v>26</v>
      </c>
      <c r="J20" s="116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6" t="s">
        <v>773</v>
      </c>
      <c r="F21" s="34"/>
      <c r="G21" s="34"/>
      <c r="H21" s="34"/>
      <c r="I21" s="117" t="s">
        <v>28</v>
      </c>
      <c r="J21" s="116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15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4" t="s">
        <v>34</v>
      </c>
      <c r="E23" s="34"/>
      <c r="F23" s="34"/>
      <c r="G23" s="34"/>
      <c r="H23" s="34"/>
      <c r="I23" s="117" t="s">
        <v>26</v>
      </c>
      <c r="J23" s="116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6" t="s">
        <v>773</v>
      </c>
      <c r="F24" s="34"/>
      <c r="G24" s="34"/>
      <c r="H24" s="34"/>
      <c r="I24" s="117" t="s">
        <v>28</v>
      </c>
      <c r="J24" s="116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15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4" t="s">
        <v>36</v>
      </c>
      <c r="E26" s="34"/>
      <c r="F26" s="34"/>
      <c r="G26" s="34"/>
      <c r="H26" s="34"/>
      <c r="I26" s="115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9"/>
      <c r="B27" s="120"/>
      <c r="C27" s="119"/>
      <c r="D27" s="119"/>
      <c r="E27" s="327" t="s">
        <v>1</v>
      </c>
      <c r="F27" s="327"/>
      <c r="G27" s="327"/>
      <c r="H27" s="327"/>
      <c r="I27" s="121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15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3"/>
      <c r="E29" s="123"/>
      <c r="F29" s="123"/>
      <c r="G29" s="123"/>
      <c r="H29" s="123"/>
      <c r="I29" s="124"/>
      <c r="J29" s="123"/>
      <c r="K29" s="123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37</v>
      </c>
      <c r="E30" s="34"/>
      <c r="F30" s="34"/>
      <c r="G30" s="34"/>
      <c r="H30" s="34"/>
      <c r="I30" s="115"/>
      <c r="J30" s="126">
        <f>ROUND(J120,2)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3"/>
      <c r="E31" s="123"/>
      <c r="F31" s="123"/>
      <c r="G31" s="123"/>
      <c r="H31" s="123"/>
      <c r="I31" s="124"/>
      <c r="J31" s="123"/>
      <c r="K31" s="123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39</v>
      </c>
      <c r="G32" s="34"/>
      <c r="H32" s="34"/>
      <c r="I32" s="128" t="s">
        <v>38</v>
      </c>
      <c r="J32" s="127" t="s">
        <v>40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9" t="s">
        <v>41</v>
      </c>
      <c r="E33" s="114" t="s">
        <v>42</v>
      </c>
      <c r="F33" s="130">
        <f>ROUND((SUM(BE120:BE182)),2)</f>
        <v>0</v>
      </c>
      <c r="G33" s="34"/>
      <c r="H33" s="34"/>
      <c r="I33" s="131">
        <v>0.21</v>
      </c>
      <c r="J33" s="130">
        <f>ROUND(((SUM(BE120:BE182))*I33),2)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4" t="s">
        <v>43</v>
      </c>
      <c r="F34" s="130">
        <f>ROUND((SUM(BF120:BF182)),2)</f>
        <v>0</v>
      </c>
      <c r="G34" s="34"/>
      <c r="H34" s="34"/>
      <c r="I34" s="131">
        <v>0.15</v>
      </c>
      <c r="J34" s="130">
        <f>ROUND(((SUM(BF120:BF182))*I34),2)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4" t="s">
        <v>44</v>
      </c>
      <c r="F35" s="130">
        <f>ROUND((SUM(BG120:BG182)),2)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4" t="s">
        <v>45</v>
      </c>
      <c r="F36" s="130">
        <f>ROUND((SUM(BH120:BH182)),2)</f>
        <v>0</v>
      </c>
      <c r="G36" s="34"/>
      <c r="H36" s="34"/>
      <c r="I36" s="131">
        <v>0.15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4" t="s">
        <v>46</v>
      </c>
      <c r="F37" s="130">
        <f>ROUND((SUM(BI120:BI182)),2)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15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2"/>
      <c r="D39" s="133" t="s">
        <v>47</v>
      </c>
      <c r="E39" s="134"/>
      <c r="F39" s="134"/>
      <c r="G39" s="135" t="s">
        <v>48</v>
      </c>
      <c r="H39" s="136" t="s">
        <v>49</v>
      </c>
      <c r="I39" s="137"/>
      <c r="J39" s="138">
        <f>SUM(J30:J37)</f>
        <v>0</v>
      </c>
      <c r="K39" s="139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115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I41" s="108"/>
      <c r="L41" s="20"/>
    </row>
    <row r="42" spans="2:12" s="1" customFormat="1" ht="14.45" customHeight="1">
      <c r="B42" s="20"/>
      <c r="I42" s="108"/>
      <c r="L42" s="20"/>
    </row>
    <row r="43" spans="2:12" s="1" customFormat="1" ht="14.45" customHeight="1">
      <c r="B43" s="20"/>
      <c r="I43" s="108"/>
      <c r="L43" s="20"/>
    </row>
    <row r="44" spans="2:12" s="1" customFormat="1" ht="14.45" customHeight="1">
      <c r="B44" s="20"/>
      <c r="I44" s="108"/>
      <c r="L44" s="20"/>
    </row>
    <row r="45" spans="2:12" s="1" customFormat="1" ht="14.45" customHeight="1">
      <c r="B45" s="20"/>
      <c r="I45" s="108"/>
      <c r="L45" s="20"/>
    </row>
    <row r="46" spans="2:12" s="1" customFormat="1" ht="14.45" customHeight="1">
      <c r="B46" s="20"/>
      <c r="I46" s="108"/>
      <c r="L46" s="20"/>
    </row>
    <row r="47" spans="2:12" s="1" customFormat="1" ht="14.45" customHeight="1">
      <c r="B47" s="20"/>
      <c r="I47" s="108"/>
      <c r="L47" s="20"/>
    </row>
    <row r="48" spans="2:12" s="1" customFormat="1" ht="14.45" customHeight="1">
      <c r="B48" s="20"/>
      <c r="I48" s="108"/>
      <c r="L48" s="20"/>
    </row>
    <row r="49" spans="2:12" s="1" customFormat="1" ht="14.45" customHeight="1">
      <c r="B49" s="20"/>
      <c r="I49" s="108"/>
      <c r="L49" s="20"/>
    </row>
    <row r="50" spans="2:12" s="2" customFormat="1" ht="14.45" customHeight="1">
      <c r="B50" s="51"/>
      <c r="D50" s="140" t="s">
        <v>50</v>
      </c>
      <c r="E50" s="141"/>
      <c r="F50" s="141"/>
      <c r="G50" s="140" t="s">
        <v>51</v>
      </c>
      <c r="H50" s="141"/>
      <c r="I50" s="142"/>
      <c r="J50" s="141"/>
      <c r="K50" s="141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3" t="s">
        <v>52</v>
      </c>
      <c r="E61" s="144"/>
      <c r="F61" s="145" t="s">
        <v>53</v>
      </c>
      <c r="G61" s="143" t="s">
        <v>52</v>
      </c>
      <c r="H61" s="144"/>
      <c r="I61" s="146"/>
      <c r="J61" s="147" t="s">
        <v>53</v>
      </c>
      <c r="K61" s="144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0" t="s">
        <v>54</v>
      </c>
      <c r="E65" s="148"/>
      <c r="F65" s="148"/>
      <c r="G65" s="140" t="s">
        <v>55</v>
      </c>
      <c r="H65" s="148"/>
      <c r="I65" s="149"/>
      <c r="J65" s="148"/>
      <c r="K65" s="14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3" t="s">
        <v>52</v>
      </c>
      <c r="E76" s="144"/>
      <c r="F76" s="145" t="s">
        <v>53</v>
      </c>
      <c r="G76" s="143" t="s">
        <v>52</v>
      </c>
      <c r="H76" s="144"/>
      <c r="I76" s="146"/>
      <c r="J76" s="147" t="s">
        <v>53</v>
      </c>
      <c r="K76" s="144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0"/>
      <c r="C77" s="151"/>
      <c r="D77" s="151"/>
      <c r="E77" s="151"/>
      <c r="F77" s="151"/>
      <c r="G77" s="151"/>
      <c r="H77" s="151"/>
      <c r="I77" s="152"/>
      <c r="J77" s="151"/>
      <c r="K77" s="15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3"/>
      <c r="C81" s="154"/>
      <c r="D81" s="154"/>
      <c r="E81" s="154"/>
      <c r="F81" s="154"/>
      <c r="G81" s="154"/>
      <c r="H81" s="154"/>
      <c r="I81" s="155"/>
      <c r="J81" s="154"/>
      <c r="K81" s="154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99</v>
      </c>
      <c r="D82" s="36"/>
      <c r="E82" s="36"/>
      <c r="F82" s="36"/>
      <c r="G82" s="36"/>
      <c r="H82" s="36"/>
      <c r="I82" s="115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15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15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28" t="str">
        <f>E7</f>
        <v>Rekonstrukce ulice Pod Safari</v>
      </c>
      <c r="F85" s="329"/>
      <c r="G85" s="329"/>
      <c r="H85" s="329"/>
      <c r="I85" s="115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97</v>
      </c>
      <c r="D86" s="36"/>
      <c r="E86" s="36"/>
      <c r="F86" s="36"/>
      <c r="G86" s="36"/>
      <c r="H86" s="36"/>
      <c r="I86" s="115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99" t="str">
        <f>E9</f>
        <v>03 - SO 401 Veřejné osvětlení</v>
      </c>
      <c r="F87" s="330"/>
      <c r="G87" s="330"/>
      <c r="H87" s="330"/>
      <c r="I87" s="115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15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21</v>
      </c>
      <c r="D89" s="36"/>
      <c r="E89" s="36"/>
      <c r="F89" s="27" t="str">
        <f>F12</f>
        <v>ul.Pod Safari - Dvůr Králové n/L</v>
      </c>
      <c r="G89" s="36"/>
      <c r="H89" s="36"/>
      <c r="I89" s="117" t="s">
        <v>23</v>
      </c>
      <c r="J89" s="66" t="str">
        <f>IF(J12="","",J12)</f>
        <v>21. 2. 2019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15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25</v>
      </c>
      <c r="D91" s="36"/>
      <c r="E91" s="36"/>
      <c r="F91" s="27" t="str">
        <f>E15</f>
        <v>Město Dvůr Králové n/L</v>
      </c>
      <c r="G91" s="36"/>
      <c r="H91" s="36"/>
      <c r="I91" s="117" t="s">
        <v>31</v>
      </c>
      <c r="J91" s="32" t="str">
        <f>E21</f>
        <v>Ing.Srba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29</v>
      </c>
      <c r="D92" s="36"/>
      <c r="E92" s="36"/>
      <c r="F92" s="27" t="str">
        <f>IF(E18="","",E18)</f>
        <v>Vyplň údaj</v>
      </c>
      <c r="G92" s="36"/>
      <c r="H92" s="36"/>
      <c r="I92" s="117" t="s">
        <v>34</v>
      </c>
      <c r="J92" s="32" t="str">
        <f>E24</f>
        <v>Ing.Srba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5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6" t="s">
        <v>100</v>
      </c>
      <c r="D94" s="157"/>
      <c r="E94" s="157"/>
      <c r="F94" s="157"/>
      <c r="G94" s="157"/>
      <c r="H94" s="157"/>
      <c r="I94" s="158"/>
      <c r="J94" s="159" t="s">
        <v>101</v>
      </c>
      <c r="K94" s="157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15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0" t="s">
        <v>102</v>
      </c>
      <c r="D96" s="36"/>
      <c r="E96" s="36"/>
      <c r="F96" s="36"/>
      <c r="G96" s="36"/>
      <c r="H96" s="36"/>
      <c r="I96" s="115"/>
      <c r="J96" s="84">
        <f>J120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103</v>
      </c>
    </row>
    <row r="97" spans="2:12" s="9" customFormat="1" ht="24.95" customHeight="1">
      <c r="B97" s="161"/>
      <c r="C97" s="162"/>
      <c r="D97" s="163" t="s">
        <v>774</v>
      </c>
      <c r="E97" s="164"/>
      <c r="F97" s="164"/>
      <c r="G97" s="164"/>
      <c r="H97" s="164"/>
      <c r="I97" s="165"/>
      <c r="J97" s="166">
        <f>J121</f>
        <v>0</v>
      </c>
      <c r="K97" s="162"/>
      <c r="L97" s="167"/>
    </row>
    <row r="98" spans="2:12" s="9" customFormat="1" ht="24.95" customHeight="1">
      <c r="B98" s="161"/>
      <c r="C98" s="162"/>
      <c r="D98" s="163" t="s">
        <v>775</v>
      </c>
      <c r="E98" s="164"/>
      <c r="F98" s="164"/>
      <c r="G98" s="164"/>
      <c r="H98" s="164"/>
      <c r="I98" s="165"/>
      <c r="J98" s="166">
        <f>J150</f>
        <v>0</v>
      </c>
      <c r="K98" s="162"/>
      <c r="L98" s="167"/>
    </row>
    <row r="99" spans="2:12" s="9" customFormat="1" ht="24.95" customHeight="1">
      <c r="B99" s="161"/>
      <c r="C99" s="162"/>
      <c r="D99" s="163" t="s">
        <v>776</v>
      </c>
      <c r="E99" s="164"/>
      <c r="F99" s="164"/>
      <c r="G99" s="164"/>
      <c r="H99" s="164"/>
      <c r="I99" s="165"/>
      <c r="J99" s="166">
        <f>J168</f>
        <v>0</v>
      </c>
      <c r="K99" s="162"/>
      <c r="L99" s="167"/>
    </row>
    <row r="100" spans="2:12" s="9" customFormat="1" ht="24.95" customHeight="1">
      <c r="B100" s="161"/>
      <c r="C100" s="162"/>
      <c r="D100" s="163" t="s">
        <v>777</v>
      </c>
      <c r="E100" s="164"/>
      <c r="F100" s="164"/>
      <c r="G100" s="164"/>
      <c r="H100" s="164"/>
      <c r="I100" s="165"/>
      <c r="J100" s="166">
        <f>J178</f>
        <v>0</v>
      </c>
      <c r="K100" s="162"/>
      <c r="L100" s="167"/>
    </row>
    <row r="101" spans="1:31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115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152"/>
      <c r="J102" s="55"/>
      <c r="K102" s="55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pans="1:31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155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4.95" customHeight="1">
      <c r="A107" s="34"/>
      <c r="B107" s="35"/>
      <c r="C107" s="23" t="s">
        <v>107</v>
      </c>
      <c r="D107" s="36"/>
      <c r="E107" s="36"/>
      <c r="F107" s="36"/>
      <c r="G107" s="36"/>
      <c r="H107" s="36"/>
      <c r="I107" s="115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35"/>
      <c r="C108" s="36"/>
      <c r="D108" s="36"/>
      <c r="E108" s="36"/>
      <c r="F108" s="36"/>
      <c r="G108" s="36"/>
      <c r="H108" s="36"/>
      <c r="I108" s="115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16</v>
      </c>
      <c r="D109" s="36"/>
      <c r="E109" s="36"/>
      <c r="F109" s="36"/>
      <c r="G109" s="36"/>
      <c r="H109" s="36"/>
      <c r="I109" s="115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6"/>
      <c r="D110" s="36"/>
      <c r="E110" s="328" t="str">
        <f>E7</f>
        <v>Rekonstrukce ulice Pod Safari</v>
      </c>
      <c r="F110" s="329"/>
      <c r="G110" s="329"/>
      <c r="H110" s="329"/>
      <c r="I110" s="115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97</v>
      </c>
      <c r="D111" s="36"/>
      <c r="E111" s="36"/>
      <c r="F111" s="36"/>
      <c r="G111" s="36"/>
      <c r="H111" s="36"/>
      <c r="I111" s="115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299" t="str">
        <f>E9</f>
        <v>03 - SO 401 Veřejné osvětlení</v>
      </c>
      <c r="F112" s="330"/>
      <c r="G112" s="330"/>
      <c r="H112" s="330"/>
      <c r="I112" s="115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115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21</v>
      </c>
      <c r="D114" s="36"/>
      <c r="E114" s="36"/>
      <c r="F114" s="27" t="str">
        <f>F12</f>
        <v>ul.Pod Safari - Dvůr Králové n/L</v>
      </c>
      <c r="G114" s="36"/>
      <c r="H114" s="36"/>
      <c r="I114" s="117" t="s">
        <v>23</v>
      </c>
      <c r="J114" s="66" t="str">
        <f>IF(J12="","",J12)</f>
        <v>21. 2. 2019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115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5.2" customHeight="1">
      <c r="A116" s="34"/>
      <c r="B116" s="35"/>
      <c r="C116" s="29" t="s">
        <v>25</v>
      </c>
      <c r="D116" s="36"/>
      <c r="E116" s="36"/>
      <c r="F116" s="27" t="str">
        <f>E15</f>
        <v>Město Dvůr Králové n/L</v>
      </c>
      <c r="G116" s="36"/>
      <c r="H116" s="36"/>
      <c r="I116" s="117" t="s">
        <v>31</v>
      </c>
      <c r="J116" s="32" t="str">
        <f>E21</f>
        <v>Ing.Srba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5.2" customHeight="1">
      <c r="A117" s="34"/>
      <c r="B117" s="35"/>
      <c r="C117" s="29" t="s">
        <v>29</v>
      </c>
      <c r="D117" s="36"/>
      <c r="E117" s="36"/>
      <c r="F117" s="27" t="str">
        <f>IF(E18="","",E18)</f>
        <v>Vyplň údaj</v>
      </c>
      <c r="G117" s="36"/>
      <c r="H117" s="36"/>
      <c r="I117" s="117" t="s">
        <v>34</v>
      </c>
      <c r="J117" s="32" t="str">
        <f>E24</f>
        <v>Ing.Srba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0.35" customHeight="1">
      <c r="A118" s="34"/>
      <c r="B118" s="35"/>
      <c r="C118" s="36"/>
      <c r="D118" s="36"/>
      <c r="E118" s="36"/>
      <c r="F118" s="36"/>
      <c r="G118" s="36"/>
      <c r="H118" s="36"/>
      <c r="I118" s="115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11" customFormat="1" ht="29.25" customHeight="1">
      <c r="A119" s="175"/>
      <c r="B119" s="176"/>
      <c r="C119" s="177" t="s">
        <v>108</v>
      </c>
      <c r="D119" s="178" t="s">
        <v>62</v>
      </c>
      <c r="E119" s="178" t="s">
        <v>58</v>
      </c>
      <c r="F119" s="178" t="s">
        <v>59</v>
      </c>
      <c r="G119" s="178" t="s">
        <v>109</v>
      </c>
      <c r="H119" s="178" t="s">
        <v>110</v>
      </c>
      <c r="I119" s="179" t="s">
        <v>111</v>
      </c>
      <c r="J119" s="178" t="s">
        <v>101</v>
      </c>
      <c r="K119" s="180" t="s">
        <v>112</v>
      </c>
      <c r="L119" s="181"/>
      <c r="M119" s="75" t="s">
        <v>1</v>
      </c>
      <c r="N119" s="76" t="s">
        <v>41</v>
      </c>
      <c r="O119" s="76" t="s">
        <v>113</v>
      </c>
      <c r="P119" s="76" t="s">
        <v>114</v>
      </c>
      <c r="Q119" s="76" t="s">
        <v>115</v>
      </c>
      <c r="R119" s="76" t="s">
        <v>116</v>
      </c>
      <c r="S119" s="76" t="s">
        <v>117</v>
      </c>
      <c r="T119" s="77" t="s">
        <v>118</v>
      </c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75"/>
      <c r="AE119" s="175"/>
    </row>
    <row r="120" spans="1:63" s="2" customFormat="1" ht="22.9" customHeight="1">
      <c r="A120" s="34"/>
      <c r="B120" s="35"/>
      <c r="C120" s="82" t="s">
        <v>119</v>
      </c>
      <c r="D120" s="36"/>
      <c r="E120" s="36"/>
      <c r="F120" s="36"/>
      <c r="G120" s="36"/>
      <c r="H120" s="36"/>
      <c r="I120" s="115"/>
      <c r="J120" s="182">
        <f>BK120</f>
        <v>0</v>
      </c>
      <c r="K120" s="36"/>
      <c r="L120" s="39"/>
      <c r="M120" s="78"/>
      <c r="N120" s="183"/>
      <c r="O120" s="79"/>
      <c r="P120" s="184">
        <f>P121+P150+P168+P178</f>
        <v>0</v>
      </c>
      <c r="Q120" s="79"/>
      <c r="R120" s="184">
        <f>R121+R150+R168+R178</f>
        <v>0</v>
      </c>
      <c r="S120" s="79"/>
      <c r="T120" s="185">
        <f>T121+T150+T168+T178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76</v>
      </c>
      <c r="AU120" s="17" t="s">
        <v>103</v>
      </c>
      <c r="BK120" s="186">
        <f>BK121+BK150+BK168+BK178</f>
        <v>0</v>
      </c>
    </row>
    <row r="121" spans="2:63" s="12" customFormat="1" ht="25.9" customHeight="1">
      <c r="B121" s="187"/>
      <c r="C121" s="188"/>
      <c r="D121" s="189" t="s">
        <v>76</v>
      </c>
      <c r="E121" s="190" t="s">
        <v>778</v>
      </c>
      <c r="F121" s="190" t="s">
        <v>779</v>
      </c>
      <c r="G121" s="188"/>
      <c r="H121" s="188"/>
      <c r="I121" s="191"/>
      <c r="J121" s="192">
        <f>BK121</f>
        <v>0</v>
      </c>
      <c r="K121" s="188"/>
      <c r="L121" s="193"/>
      <c r="M121" s="194"/>
      <c r="N121" s="195"/>
      <c r="O121" s="195"/>
      <c r="P121" s="196">
        <f>SUM(P122:P149)</f>
        <v>0</v>
      </c>
      <c r="Q121" s="195"/>
      <c r="R121" s="196">
        <f>SUM(R122:R149)</f>
        <v>0</v>
      </c>
      <c r="S121" s="195"/>
      <c r="T121" s="197">
        <f>SUM(T122:T149)</f>
        <v>0</v>
      </c>
      <c r="AR121" s="198" t="s">
        <v>85</v>
      </c>
      <c r="AT121" s="199" t="s">
        <v>76</v>
      </c>
      <c r="AU121" s="199" t="s">
        <v>77</v>
      </c>
      <c r="AY121" s="198" t="s">
        <v>123</v>
      </c>
      <c r="BK121" s="200">
        <f>SUM(BK122:BK149)</f>
        <v>0</v>
      </c>
    </row>
    <row r="122" spans="1:65" s="2" customFormat="1" ht="16.5" customHeight="1">
      <c r="A122" s="34"/>
      <c r="B122" s="35"/>
      <c r="C122" s="203" t="s">
        <v>85</v>
      </c>
      <c r="D122" s="203" t="s">
        <v>126</v>
      </c>
      <c r="E122" s="204" t="s">
        <v>780</v>
      </c>
      <c r="F122" s="205" t="s">
        <v>781</v>
      </c>
      <c r="G122" s="206" t="s">
        <v>187</v>
      </c>
      <c r="H122" s="207">
        <v>5</v>
      </c>
      <c r="I122" s="208"/>
      <c r="J122" s="209">
        <f aca="true" t="shared" si="0" ref="J122:J149">ROUND(I122*H122,2)</f>
        <v>0</v>
      </c>
      <c r="K122" s="205" t="s">
        <v>1</v>
      </c>
      <c r="L122" s="39"/>
      <c r="M122" s="210" t="s">
        <v>1</v>
      </c>
      <c r="N122" s="211" t="s">
        <v>42</v>
      </c>
      <c r="O122" s="71"/>
      <c r="P122" s="212">
        <f aca="true" t="shared" si="1" ref="P122:P149">O122*H122</f>
        <v>0</v>
      </c>
      <c r="Q122" s="212">
        <v>0</v>
      </c>
      <c r="R122" s="212">
        <f aca="true" t="shared" si="2" ref="R122:R149">Q122*H122</f>
        <v>0</v>
      </c>
      <c r="S122" s="212">
        <v>0</v>
      </c>
      <c r="T122" s="213">
        <f aca="true" t="shared" si="3" ref="T122:T149"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214" t="s">
        <v>141</v>
      </c>
      <c r="AT122" s="214" t="s">
        <v>126</v>
      </c>
      <c r="AU122" s="214" t="s">
        <v>85</v>
      </c>
      <c r="AY122" s="17" t="s">
        <v>123</v>
      </c>
      <c r="BE122" s="215">
        <f aca="true" t="shared" si="4" ref="BE122:BE149">IF(N122="základní",J122,0)</f>
        <v>0</v>
      </c>
      <c r="BF122" s="215">
        <f aca="true" t="shared" si="5" ref="BF122:BF149">IF(N122="snížená",J122,0)</f>
        <v>0</v>
      </c>
      <c r="BG122" s="215">
        <f aca="true" t="shared" si="6" ref="BG122:BG149">IF(N122="zákl. přenesená",J122,0)</f>
        <v>0</v>
      </c>
      <c r="BH122" s="215">
        <f aca="true" t="shared" si="7" ref="BH122:BH149">IF(N122="sníž. přenesená",J122,0)</f>
        <v>0</v>
      </c>
      <c r="BI122" s="215">
        <f aca="true" t="shared" si="8" ref="BI122:BI149">IF(N122="nulová",J122,0)</f>
        <v>0</v>
      </c>
      <c r="BJ122" s="17" t="s">
        <v>85</v>
      </c>
      <c r="BK122" s="215">
        <f aca="true" t="shared" si="9" ref="BK122:BK149">ROUND(I122*H122,2)</f>
        <v>0</v>
      </c>
      <c r="BL122" s="17" t="s">
        <v>141</v>
      </c>
      <c r="BM122" s="214" t="s">
        <v>87</v>
      </c>
    </row>
    <row r="123" spans="1:65" s="2" customFormat="1" ht="16.5" customHeight="1">
      <c r="A123" s="34"/>
      <c r="B123" s="35"/>
      <c r="C123" s="203" t="s">
        <v>87</v>
      </c>
      <c r="D123" s="203" t="s">
        <v>126</v>
      </c>
      <c r="E123" s="204" t="s">
        <v>782</v>
      </c>
      <c r="F123" s="205" t="s">
        <v>783</v>
      </c>
      <c r="G123" s="206" t="s">
        <v>784</v>
      </c>
      <c r="H123" s="207">
        <v>5</v>
      </c>
      <c r="I123" s="208"/>
      <c r="J123" s="209">
        <f t="shared" si="0"/>
        <v>0</v>
      </c>
      <c r="K123" s="205" t="s">
        <v>1</v>
      </c>
      <c r="L123" s="39"/>
      <c r="M123" s="210" t="s">
        <v>1</v>
      </c>
      <c r="N123" s="211" t="s">
        <v>42</v>
      </c>
      <c r="O123" s="71"/>
      <c r="P123" s="212">
        <f t="shared" si="1"/>
        <v>0</v>
      </c>
      <c r="Q123" s="212">
        <v>0</v>
      </c>
      <c r="R123" s="212">
        <f t="shared" si="2"/>
        <v>0</v>
      </c>
      <c r="S123" s="212">
        <v>0</v>
      </c>
      <c r="T123" s="213">
        <f t="shared" si="3"/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14" t="s">
        <v>141</v>
      </c>
      <c r="AT123" s="214" t="s">
        <v>126</v>
      </c>
      <c r="AU123" s="214" t="s">
        <v>85</v>
      </c>
      <c r="AY123" s="17" t="s">
        <v>123</v>
      </c>
      <c r="BE123" s="215">
        <f t="shared" si="4"/>
        <v>0</v>
      </c>
      <c r="BF123" s="215">
        <f t="shared" si="5"/>
        <v>0</v>
      </c>
      <c r="BG123" s="215">
        <f t="shared" si="6"/>
        <v>0</v>
      </c>
      <c r="BH123" s="215">
        <f t="shared" si="7"/>
        <v>0</v>
      </c>
      <c r="BI123" s="215">
        <f t="shared" si="8"/>
        <v>0</v>
      </c>
      <c r="BJ123" s="17" t="s">
        <v>85</v>
      </c>
      <c r="BK123" s="215">
        <f t="shared" si="9"/>
        <v>0</v>
      </c>
      <c r="BL123" s="17" t="s">
        <v>141</v>
      </c>
      <c r="BM123" s="214" t="s">
        <v>141</v>
      </c>
    </row>
    <row r="124" spans="1:65" s="2" customFormat="1" ht="21.75" customHeight="1">
      <c r="A124" s="34"/>
      <c r="B124" s="35"/>
      <c r="C124" s="203" t="s">
        <v>136</v>
      </c>
      <c r="D124" s="203" t="s">
        <v>126</v>
      </c>
      <c r="E124" s="204" t="s">
        <v>785</v>
      </c>
      <c r="F124" s="205" t="s">
        <v>786</v>
      </c>
      <c r="G124" s="206" t="s">
        <v>187</v>
      </c>
      <c r="H124" s="207">
        <v>5</v>
      </c>
      <c r="I124" s="208"/>
      <c r="J124" s="209">
        <f t="shared" si="0"/>
        <v>0</v>
      </c>
      <c r="K124" s="205" t="s">
        <v>1</v>
      </c>
      <c r="L124" s="39"/>
      <c r="M124" s="210" t="s">
        <v>1</v>
      </c>
      <c r="N124" s="211" t="s">
        <v>42</v>
      </c>
      <c r="O124" s="71"/>
      <c r="P124" s="212">
        <f t="shared" si="1"/>
        <v>0</v>
      </c>
      <c r="Q124" s="212">
        <v>0</v>
      </c>
      <c r="R124" s="212">
        <f t="shared" si="2"/>
        <v>0</v>
      </c>
      <c r="S124" s="212">
        <v>0</v>
      </c>
      <c r="T124" s="213">
        <f t="shared" si="3"/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14" t="s">
        <v>141</v>
      </c>
      <c r="AT124" s="214" t="s">
        <v>126</v>
      </c>
      <c r="AU124" s="214" t="s">
        <v>85</v>
      </c>
      <c r="AY124" s="17" t="s">
        <v>123</v>
      </c>
      <c r="BE124" s="215">
        <f t="shared" si="4"/>
        <v>0</v>
      </c>
      <c r="BF124" s="215">
        <f t="shared" si="5"/>
        <v>0</v>
      </c>
      <c r="BG124" s="215">
        <f t="shared" si="6"/>
        <v>0</v>
      </c>
      <c r="BH124" s="215">
        <f t="shared" si="7"/>
        <v>0</v>
      </c>
      <c r="BI124" s="215">
        <f t="shared" si="8"/>
        <v>0</v>
      </c>
      <c r="BJ124" s="17" t="s">
        <v>85</v>
      </c>
      <c r="BK124" s="215">
        <f t="shared" si="9"/>
        <v>0</v>
      </c>
      <c r="BL124" s="17" t="s">
        <v>141</v>
      </c>
      <c r="BM124" s="214" t="s">
        <v>148</v>
      </c>
    </row>
    <row r="125" spans="1:65" s="2" customFormat="1" ht="21.75" customHeight="1">
      <c r="A125" s="34"/>
      <c r="B125" s="35"/>
      <c r="C125" s="203" t="s">
        <v>141</v>
      </c>
      <c r="D125" s="203" t="s">
        <v>126</v>
      </c>
      <c r="E125" s="204" t="s">
        <v>787</v>
      </c>
      <c r="F125" s="205" t="s">
        <v>788</v>
      </c>
      <c r="G125" s="206" t="s">
        <v>784</v>
      </c>
      <c r="H125" s="207">
        <v>5</v>
      </c>
      <c r="I125" s="208"/>
      <c r="J125" s="209">
        <f t="shared" si="0"/>
        <v>0</v>
      </c>
      <c r="K125" s="205" t="s">
        <v>1</v>
      </c>
      <c r="L125" s="39"/>
      <c r="M125" s="210" t="s">
        <v>1</v>
      </c>
      <c r="N125" s="211" t="s">
        <v>42</v>
      </c>
      <c r="O125" s="71"/>
      <c r="P125" s="212">
        <f t="shared" si="1"/>
        <v>0</v>
      </c>
      <c r="Q125" s="212">
        <v>0</v>
      </c>
      <c r="R125" s="212">
        <f t="shared" si="2"/>
        <v>0</v>
      </c>
      <c r="S125" s="212">
        <v>0</v>
      </c>
      <c r="T125" s="213">
        <f t="shared" si="3"/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14" t="s">
        <v>141</v>
      </c>
      <c r="AT125" s="214" t="s">
        <v>126</v>
      </c>
      <c r="AU125" s="214" t="s">
        <v>85</v>
      </c>
      <c r="AY125" s="17" t="s">
        <v>123</v>
      </c>
      <c r="BE125" s="215">
        <f t="shared" si="4"/>
        <v>0</v>
      </c>
      <c r="BF125" s="215">
        <f t="shared" si="5"/>
        <v>0</v>
      </c>
      <c r="BG125" s="215">
        <f t="shared" si="6"/>
        <v>0</v>
      </c>
      <c r="BH125" s="215">
        <f t="shared" si="7"/>
        <v>0</v>
      </c>
      <c r="BI125" s="215">
        <f t="shared" si="8"/>
        <v>0</v>
      </c>
      <c r="BJ125" s="17" t="s">
        <v>85</v>
      </c>
      <c r="BK125" s="215">
        <f t="shared" si="9"/>
        <v>0</v>
      </c>
      <c r="BL125" s="17" t="s">
        <v>141</v>
      </c>
      <c r="BM125" s="214" t="s">
        <v>158</v>
      </c>
    </row>
    <row r="126" spans="1:65" s="2" customFormat="1" ht="16.5" customHeight="1">
      <c r="A126" s="34"/>
      <c r="B126" s="35"/>
      <c r="C126" s="203" t="s">
        <v>122</v>
      </c>
      <c r="D126" s="203" t="s">
        <v>126</v>
      </c>
      <c r="E126" s="204" t="s">
        <v>789</v>
      </c>
      <c r="F126" s="205" t="s">
        <v>790</v>
      </c>
      <c r="G126" s="206" t="s">
        <v>187</v>
      </c>
      <c r="H126" s="207">
        <v>5</v>
      </c>
      <c r="I126" s="208"/>
      <c r="J126" s="209">
        <f t="shared" si="0"/>
        <v>0</v>
      </c>
      <c r="K126" s="205" t="s">
        <v>1</v>
      </c>
      <c r="L126" s="39"/>
      <c r="M126" s="210" t="s">
        <v>1</v>
      </c>
      <c r="N126" s="211" t="s">
        <v>42</v>
      </c>
      <c r="O126" s="71"/>
      <c r="P126" s="212">
        <f t="shared" si="1"/>
        <v>0</v>
      </c>
      <c r="Q126" s="212">
        <v>0</v>
      </c>
      <c r="R126" s="212">
        <f t="shared" si="2"/>
        <v>0</v>
      </c>
      <c r="S126" s="212">
        <v>0</v>
      </c>
      <c r="T126" s="213">
        <f t="shared" si="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14" t="s">
        <v>141</v>
      </c>
      <c r="AT126" s="214" t="s">
        <v>126</v>
      </c>
      <c r="AU126" s="214" t="s">
        <v>85</v>
      </c>
      <c r="AY126" s="17" t="s">
        <v>123</v>
      </c>
      <c r="BE126" s="215">
        <f t="shared" si="4"/>
        <v>0</v>
      </c>
      <c r="BF126" s="215">
        <f t="shared" si="5"/>
        <v>0</v>
      </c>
      <c r="BG126" s="215">
        <f t="shared" si="6"/>
        <v>0</v>
      </c>
      <c r="BH126" s="215">
        <f t="shared" si="7"/>
        <v>0</v>
      </c>
      <c r="BI126" s="215">
        <f t="shared" si="8"/>
        <v>0</v>
      </c>
      <c r="BJ126" s="17" t="s">
        <v>85</v>
      </c>
      <c r="BK126" s="215">
        <f t="shared" si="9"/>
        <v>0</v>
      </c>
      <c r="BL126" s="17" t="s">
        <v>141</v>
      </c>
      <c r="BM126" s="214" t="s">
        <v>218</v>
      </c>
    </row>
    <row r="127" spans="1:65" s="2" customFormat="1" ht="21.75" customHeight="1">
      <c r="A127" s="34"/>
      <c r="B127" s="35"/>
      <c r="C127" s="203" t="s">
        <v>148</v>
      </c>
      <c r="D127" s="203" t="s">
        <v>126</v>
      </c>
      <c r="E127" s="204" t="s">
        <v>791</v>
      </c>
      <c r="F127" s="205" t="s">
        <v>792</v>
      </c>
      <c r="G127" s="206" t="s">
        <v>187</v>
      </c>
      <c r="H127" s="207">
        <v>5</v>
      </c>
      <c r="I127" s="208"/>
      <c r="J127" s="209">
        <f t="shared" si="0"/>
        <v>0</v>
      </c>
      <c r="K127" s="205" t="s">
        <v>1</v>
      </c>
      <c r="L127" s="39"/>
      <c r="M127" s="210" t="s">
        <v>1</v>
      </c>
      <c r="N127" s="211" t="s">
        <v>42</v>
      </c>
      <c r="O127" s="71"/>
      <c r="P127" s="212">
        <f t="shared" si="1"/>
        <v>0</v>
      </c>
      <c r="Q127" s="212">
        <v>0</v>
      </c>
      <c r="R127" s="212">
        <f t="shared" si="2"/>
        <v>0</v>
      </c>
      <c r="S127" s="212">
        <v>0</v>
      </c>
      <c r="T127" s="213">
        <f t="shared" si="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14" t="s">
        <v>141</v>
      </c>
      <c r="AT127" s="214" t="s">
        <v>126</v>
      </c>
      <c r="AU127" s="214" t="s">
        <v>85</v>
      </c>
      <c r="AY127" s="17" t="s">
        <v>123</v>
      </c>
      <c r="BE127" s="215">
        <f t="shared" si="4"/>
        <v>0</v>
      </c>
      <c r="BF127" s="215">
        <f t="shared" si="5"/>
        <v>0</v>
      </c>
      <c r="BG127" s="215">
        <f t="shared" si="6"/>
        <v>0</v>
      </c>
      <c r="BH127" s="215">
        <f t="shared" si="7"/>
        <v>0</v>
      </c>
      <c r="BI127" s="215">
        <f t="shared" si="8"/>
        <v>0</v>
      </c>
      <c r="BJ127" s="17" t="s">
        <v>85</v>
      </c>
      <c r="BK127" s="215">
        <f t="shared" si="9"/>
        <v>0</v>
      </c>
      <c r="BL127" s="17" t="s">
        <v>141</v>
      </c>
      <c r="BM127" s="214" t="s">
        <v>231</v>
      </c>
    </row>
    <row r="128" spans="1:65" s="2" customFormat="1" ht="16.5" customHeight="1">
      <c r="A128" s="34"/>
      <c r="B128" s="35"/>
      <c r="C128" s="203" t="s">
        <v>154</v>
      </c>
      <c r="D128" s="203" t="s">
        <v>126</v>
      </c>
      <c r="E128" s="204" t="s">
        <v>793</v>
      </c>
      <c r="F128" s="205" t="s">
        <v>794</v>
      </c>
      <c r="G128" s="206" t="s">
        <v>187</v>
      </c>
      <c r="H128" s="207">
        <v>5</v>
      </c>
      <c r="I128" s="208"/>
      <c r="J128" s="209">
        <f t="shared" si="0"/>
        <v>0</v>
      </c>
      <c r="K128" s="205" t="s">
        <v>1</v>
      </c>
      <c r="L128" s="39"/>
      <c r="M128" s="210" t="s">
        <v>1</v>
      </c>
      <c r="N128" s="211" t="s">
        <v>42</v>
      </c>
      <c r="O128" s="71"/>
      <c r="P128" s="212">
        <f t="shared" si="1"/>
        <v>0</v>
      </c>
      <c r="Q128" s="212">
        <v>0</v>
      </c>
      <c r="R128" s="212">
        <f t="shared" si="2"/>
        <v>0</v>
      </c>
      <c r="S128" s="212">
        <v>0</v>
      </c>
      <c r="T128" s="213">
        <f t="shared" si="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14" t="s">
        <v>141</v>
      </c>
      <c r="AT128" s="214" t="s">
        <v>126</v>
      </c>
      <c r="AU128" s="214" t="s">
        <v>85</v>
      </c>
      <c r="AY128" s="17" t="s">
        <v>123</v>
      </c>
      <c r="BE128" s="215">
        <f t="shared" si="4"/>
        <v>0</v>
      </c>
      <c r="BF128" s="215">
        <f t="shared" si="5"/>
        <v>0</v>
      </c>
      <c r="BG128" s="215">
        <f t="shared" si="6"/>
        <v>0</v>
      </c>
      <c r="BH128" s="215">
        <f t="shared" si="7"/>
        <v>0</v>
      </c>
      <c r="BI128" s="215">
        <f t="shared" si="8"/>
        <v>0</v>
      </c>
      <c r="BJ128" s="17" t="s">
        <v>85</v>
      </c>
      <c r="BK128" s="215">
        <f t="shared" si="9"/>
        <v>0</v>
      </c>
      <c r="BL128" s="17" t="s">
        <v>141</v>
      </c>
      <c r="BM128" s="214" t="s">
        <v>243</v>
      </c>
    </row>
    <row r="129" spans="1:65" s="2" customFormat="1" ht="16.5" customHeight="1">
      <c r="A129" s="34"/>
      <c r="B129" s="35"/>
      <c r="C129" s="203" t="s">
        <v>158</v>
      </c>
      <c r="D129" s="203" t="s">
        <v>126</v>
      </c>
      <c r="E129" s="204" t="s">
        <v>795</v>
      </c>
      <c r="F129" s="205" t="s">
        <v>796</v>
      </c>
      <c r="G129" s="206" t="s">
        <v>187</v>
      </c>
      <c r="H129" s="207">
        <v>5</v>
      </c>
      <c r="I129" s="208"/>
      <c r="J129" s="209">
        <f t="shared" si="0"/>
        <v>0</v>
      </c>
      <c r="K129" s="205" t="s">
        <v>1</v>
      </c>
      <c r="L129" s="39"/>
      <c r="M129" s="210" t="s">
        <v>1</v>
      </c>
      <c r="N129" s="211" t="s">
        <v>42</v>
      </c>
      <c r="O129" s="71"/>
      <c r="P129" s="212">
        <f t="shared" si="1"/>
        <v>0</v>
      </c>
      <c r="Q129" s="212">
        <v>0</v>
      </c>
      <c r="R129" s="212">
        <f t="shared" si="2"/>
        <v>0</v>
      </c>
      <c r="S129" s="212">
        <v>0</v>
      </c>
      <c r="T129" s="213">
        <f t="shared" si="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14" t="s">
        <v>141</v>
      </c>
      <c r="AT129" s="214" t="s">
        <v>126</v>
      </c>
      <c r="AU129" s="214" t="s">
        <v>85</v>
      </c>
      <c r="AY129" s="17" t="s">
        <v>123</v>
      </c>
      <c r="BE129" s="215">
        <f t="shared" si="4"/>
        <v>0</v>
      </c>
      <c r="BF129" s="215">
        <f t="shared" si="5"/>
        <v>0</v>
      </c>
      <c r="BG129" s="215">
        <f t="shared" si="6"/>
        <v>0</v>
      </c>
      <c r="BH129" s="215">
        <f t="shared" si="7"/>
        <v>0</v>
      </c>
      <c r="BI129" s="215">
        <f t="shared" si="8"/>
        <v>0</v>
      </c>
      <c r="BJ129" s="17" t="s">
        <v>85</v>
      </c>
      <c r="BK129" s="215">
        <f t="shared" si="9"/>
        <v>0</v>
      </c>
      <c r="BL129" s="17" t="s">
        <v>141</v>
      </c>
      <c r="BM129" s="214" t="s">
        <v>253</v>
      </c>
    </row>
    <row r="130" spans="1:65" s="2" customFormat="1" ht="16.5" customHeight="1">
      <c r="A130" s="34"/>
      <c r="B130" s="35"/>
      <c r="C130" s="203" t="s">
        <v>162</v>
      </c>
      <c r="D130" s="203" t="s">
        <v>126</v>
      </c>
      <c r="E130" s="204" t="s">
        <v>797</v>
      </c>
      <c r="F130" s="205" t="s">
        <v>798</v>
      </c>
      <c r="G130" s="206" t="s">
        <v>215</v>
      </c>
      <c r="H130" s="207">
        <v>50</v>
      </c>
      <c r="I130" s="208"/>
      <c r="J130" s="209">
        <f t="shared" si="0"/>
        <v>0</v>
      </c>
      <c r="K130" s="205" t="s">
        <v>1</v>
      </c>
      <c r="L130" s="39"/>
      <c r="M130" s="210" t="s">
        <v>1</v>
      </c>
      <c r="N130" s="211" t="s">
        <v>42</v>
      </c>
      <c r="O130" s="71"/>
      <c r="P130" s="212">
        <f t="shared" si="1"/>
        <v>0</v>
      </c>
      <c r="Q130" s="212">
        <v>0</v>
      </c>
      <c r="R130" s="212">
        <f t="shared" si="2"/>
        <v>0</v>
      </c>
      <c r="S130" s="212">
        <v>0</v>
      </c>
      <c r="T130" s="213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14" t="s">
        <v>141</v>
      </c>
      <c r="AT130" s="214" t="s">
        <v>126</v>
      </c>
      <c r="AU130" s="214" t="s">
        <v>85</v>
      </c>
      <c r="AY130" s="17" t="s">
        <v>123</v>
      </c>
      <c r="BE130" s="215">
        <f t="shared" si="4"/>
        <v>0</v>
      </c>
      <c r="BF130" s="215">
        <f t="shared" si="5"/>
        <v>0</v>
      </c>
      <c r="BG130" s="215">
        <f t="shared" si="6"/>
        <v>0</v>
      </c>
      <c r="BH130" s="215">
        <f t="shared" si="7"/>
        <v>0</v>
      </c>
      <c r="BI130" s="215">
        <f t="shared" si="8"/>
        <v>0</v>
      </c>
      <c r="BJ130" s="17" t="s">
        <v>85</v>
      </c>
      <c r="BK130" s="215">
        <f t="shared" si="9"/>
        <v>0</v>
      </c>
      <c r="BL130" s="17" t="s">
        <v>141</v>
      </c>
      <c r="BM130" s="214" t="s">
        <v>263</v>
      </c>
    </row>
    <row r="131" spans="1:65" s="2" customFormat="1" ht="21.75" customHeight="1">
      <c r="A131" s="34"/>
      <c r="B131" s="35"/>
      <c r="C131" s="203" t="s">
        <v>218</v>
      </c>
      <c r="D131" s="203" t="s">
        <v>126</v>
      </c>
      <c r="E131" s="204" t="s">
        <v>799</v>
      </c>
      <c r="F131" s="205" t="s">
        <v>800</v>
      </c>
      <c r="G131" s="206" t="s">
        <v>215</v>
      </c>
      <c r="H131" s="207">
        <v>230</v>
      </c>
      <c r="I131" s="208"/>
      <c r="J131" s="209">
        <f t="shared" si="0"/>
        <v>0</v>
      </c>
      <c r="K131" s="205" t="s">
        <v>1</v>
      </c>
      <c r="L131" s="39"/>
      <c r="M131" s="210" t="s">
        <v>1</v>
      </c>
      <c r="N131" s="211" t="s">
        <v>42</v>
      </c>
      <c r="O131" s="71"/>
      <c r="P131" s="212">
        <f t="shared" si="1"/>
        <v>0</v>
      </c>
      <c r="Q131" s="212">
        <v>0</v>
      </c>
      <c r="R131" s="212">
        <f t="shared" si="2"/>
        <v>0</v>
      </c>
      <c r="S131" s="212">
        <v>0</v>
      </c>
      <c r="T131" s="213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14" t="s">
        <v>141</v>
      </c>
      <c r="AT131" s="214" t="s">
        <v>126</v>
      </c>
      <c r="AU131" s="214" t="s">
        <v>85</v>
      </c>
      <c r="AY131" s="17" t="s">
        <v>123</v>
      </c>
      <c r="BE131" s="215">
        <f t="shared" si="4"/>
        <v>0</v>
      </c>
      <c r="BF131" s="215">
        <f t="shared" si="5"/>
        <v>0</v>
      </c>
      <c r="BG131" s="215">
        <f t="shared" si="6"/>
        <v>0</v>
      </c>
      <c r="BH131" s="215">
        <f t="shared" si="7"/>
        <v>0</v>
      </c>
      <c r="BI131" s="215">
        <f t="shared" si="8"/>
        <v>0</v>
      </c>
      <c r="BJ131" s="17" t="s">
        <v>85</v>
      </c>
      <c r="BK131" s="215">
        <f t="shared" si="9"/>
        <v>0</v>
      </c>
      <c r="BL131" s="17" t="s">
        <v>141</v>
      </c>
      <c r="BM131" s="214" t="s">
        <v>285</v>
      </c>
    </row>
    <row r="132" spans="1:65" s="2" customFormat="1" ht="21.75" customHeight="1">
      <c r="A132" s="34"/>
      <c r="B132" s="35"/>
      <c r="C132" s="203" t="s">
        <v>223</v>
      </c>
      <c r="D132" s="203" t="s">
        <v>126</v>
      </c>
      <c r="E132" s="204" t="s">
        <v>801</v>
      </c>
      <c r="F132" s="205" t="s">
        <v>802</v>
      </c>
      <c r="G132" s="206" t="s">
        <v>215</v>
      </c>
      <c r="H132" s="207">
        <v>230</v>
      </c>
      <c r="I132" s="208"/>
      <c r="J132" s="209">
        <f t="shared" si="0"/>
        <v>0</v>
      </c>
      <c r="K132" s="205" t="s">
        <v>1</v>
      </c>
      <c r="L132" s="39"/>
      <c r="M132" s="210" t="s">
        <v>1</v>
      </c>
      <c r="N132" s="211" t="s">
        <v>42</v>
      </c>
      <c r="O132" s="71"/>
      <c r="P132" s="212">
        <f t="shared" si="1"/>
        <v>0</v>
      </c>
      <c r="Q132" s="212">
        <v>0</v>
      </c>
      <c r="R132" s="212">
        <f t="shared" si="2"/>
        <v>0</v>
      </c>
      <c r="S132" s="212">
        <v>0</v>
      </c>
      <c r="T132" s="213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14" t="s">
        <v>141</v>
      </c>
      <c r="AT132" s="214" t="s">
        <v>126</v>
      </c>
      <c r="AU132" s="214" t="s">
        <v>85</v>
      </c>
      <c r="AY132" s="17" t="s">
        <v>123</v>
      </c>
      <c r="BE132" s="215">
        <f t="shared" si="4"/>
        <v>0</v>
      </c>
      <c r="BF132" s="215">
        <f t="shared" si="5"/>
        <v>0</v>
      </c>
      <c r="BG132" s="215">
        <f t="shared" si="6"/>
        <v>0</v>
      </c>
      <c r="BH132" s="215">
        <f t="shared" si="7"/>
        <v>0</v>
      </c>
      <c r="BI132" s="215">
        <f t="shared" si="8"/>
        <v>0</v>
      </c>
      <c r="BJ132" s="17" t="s">
        <v>85</v>
      </c>
      <c r="BK132" s="215">
        <f t="shared" si="9"/>
        <v>0</v>
      </c>
      <c r="BL132" s="17" t="s">
        <v>141</v>
      </c>
      <c r="BM132" s="214" t="s">
        <v>300</v>
      </c>
    </row>
    <row r="133" spans="1:65" s="2" customFormat="1" ht="21.75" customHeight="1">
      <c r="A133" s="34"/>
      <c r="B133" s="35"/>
      <c r="C133" s="203" t="s">
        <v>231</v>
      </c>
      <c r="D133" s="203" t="s">
        <v>126</v>
      </c>
      <c r="E133" s="204" t="s">
        <v>803</v>
      </c>
      <c r="F133" s="205" t="s">
        <v>804</v>
      </c>
      <c r="G133" s="206" t="s">
        <v>187</v>
      </c>
      <c r="H133" s="207">
        <v>26</v>
      </c>
      <c r="I133" s="208"/>
      <c r="J133" s="209">
        <f t="shared" si="0"/>
        <v>0</v>
      </c>
      <c r="K133" s="205" t="s">
        <v>1</v>
      </c>
      <c r="L133" s="39"/>
      <c r="M133" s="210" t="s">
        <v>1</v>
      </c>
      <c r="N133" s="211" t="s">
        <v>42</v>
      </c>
      <c r="O133" s="71"/>
      <c r="P133" s="212">
        <f t="shared" si="1"/>
        <v>0</v>
      </c>
      <c r="Q133" s="212">
        <v>0</v>
      </c>
      <c r="R133" s="212">
        <f t="shared" si="2"/>
        <v>0</v>
      </c>
      <c r="S133" s="212">
        <v>0</v>
      </c>
      <c r="T133" s="213">
        <f t="shared" si="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14" t="s">
        <v>141</v>
      </c>
      <c r="AT133" s="214" t="s">
        <v>126</v>
      </c>
      <c r="AU133" s="214" t="s">
        <v>85</v>
      </c>
      <c r="AY133" s="17" t="s">
        <v>123</v>
      </c>
      <c r="BE133" s="215">
        <f t="shared" si="4"/>
        <v>0</v>
      </c>
      <c r="BF133" s="215">
        <f t="shared" si="5"/>
        <v>0</v>
      </c>
      <c r="BG133" s="215">
        <f t="shared" si="6"/>
        <v>0</v>
      </c>
      <c r="BH133" s="215">
        <f t="shared" si="7"/>
        <v>0</v>
      </c>
      <c r="BI133" s="215">
        <f t="shared" si="8"/>
        <v>0</v>
      </c>
      <c r="BJ133" s="17" t="s">
        <v>85</v>
      </c>
      <c r="BK133" s="215">
        <f t="shared" si="9"/>
        <v>0</v>
      </c>
      <c r="BL133" s="17" t="s">
        <v>141</v>
      </c>
      <c r="BM133" s="214" t="s">
        <v>313</v>
      </c>
    </row>
    <row r="134" spans="1:65" s="2" customFormat="1" ht="21.75" customHeight="1">
      <c r="A134" s="34"/>
      <c r="B134" s="35"/>
      <c r="C134" s="203" t="s">
        <v>236</v>
      </c>
      <c r="D134" s="203" t="s">
        <v>126</v>
      </c>
      <c r="E134" s="204" t="s">
        <v>805</v>
      </c>
      <c r="F134" s="205" t="s">
        <v>806</v>
      </c>
      <c r="G134" s="206" t="s">
        <v>187</v>
      </c>
      <c r="H134" s="207">
        <v>6</v>
      </c>
      <c r="I134" s="208"/>
      <c r="J134" s="209">
        <f t="shared" si="0"/>
        <v>0</v>
      </c>
      <c r="K134" s="205" t="s">
        <v>1</v>
      </c>
      <c r="L134" s="39"/>
      <c r="M134" s="210" t="s">
        <v>1</v>
      </c>
      <c r="N134" s="211" t="s">
        <v>42</v>
      </c>
      <c r="O134" s="71"/>
      <c r="P134" s="212">
        <f t="shared" si="1"/>
        <v>0</v>
      </c>
      <c r="Q134" s="212">
        <v>0</v>
      </c>
      <c r="R134" s="212">
        <f t="shared" si="2"/>
        <v>0</v>
      </c>
      <c r="S134" s="212">
        <v>0</v>
      </c>
      <c r="T134" s="213">
        <f t="shared" si="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14" t="s">
        <v>141</v>
      </c>
      <c r="AT134" s="214" t="s">
        <v>126</v>
      </c>
      <c r="AU134" s="214" t="s">
        <v>85</v>
      </c>
      <c r="AY134" s="17" t="s">
        <v>123</v>
      </c>
      <c r="BE134" s="215">
        <f t="shared" si="4"/>
        <v>0</v>
      </c>
      <c r="BF134" s="215">
        <f t="shared" si="5"/>
        <v>0</v>
      </c>
      <c r="BG134" s="215">
        <f t="shared" si="6"/>
        <v>0</v>
      </c>
      <c r="BH134" s="215">
        <f t="shared" si="7"/>
        <v>0</v>
      </c>
      <c r="BI134" s="215">
        <f t="shared" si="8"/>
        <v>0</v>
      </c>
      <c r="BJ134" s="17" t="s">
        <v>85</v>
      </c>
      <c r="BK134" s="215">
        <f t="shared" si="9"/>
        <v>0</v>
      </c>
      <c r="BL134" s="17" t="s">
        <v>141</v>
      </c>
      <c r="BM134" s="214" t="s">
        <v>323</v>
      </c>
    </row>
    <row r="135" spans="1:65" s="2" customFormat="1" ht="16.5" customHeight="1">
      <c r="A135" s="34"/>
      <c r="B135" s="35"/>
      <c r="C135" s="203" t="s">
        <v>243</v>
      </c>
      <c r="D135" s="203" t="s">
        <v>126</v>
      </c>
      <c r="E135" s="204" t="s">
        <v>807</v>
      </c>
      <c r="F135" s="205" t="s">
        <v>808</v>
      </c>
      <c r="G135" s="206" t="s">
        <v>187</v>
      </c>
      <c r="H135" s="207">
        <v>32</v>
      </c>
      <c r="I135" s="208"/>
      <c r="J135" s="209">
        <f t="shared" si="0"/>
        <v>0</v>
      </c>
      <c r="K135" s="205" t="s">
        <v>1</v>
      </c>
      <c r="L135" s="39"/>
      <c r="M135" s="210" t="s">
        <v>1</v>
      </c>
      <c r="N135" s="211" t="s">
        <v>42</v>
      </c>
      <c r="O135" s="71"/>
      <c r="P135" s="212">
        <f t="shared" si="1"/>
        <v>0</v>
      </c>
      <c r="Q135" s="212">
        <v>0</v>
      </c>
      <c r="R135" s="212">
        <f t="shared" si="2"/>
        <v>0</v>
      </c>
      <c r="S135" s="212">
        <v>0</v>
      </c>
      <c r="T135" s="213">
        <f t="shared" si="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14" t="s">
        <v>141</v>
      </c>
      <c r="AT135" s="214" t="s">
        <v>126</v>
      </c>
      <c r="AU135" s="214" t="s">
        <v>85</v>
      </c>
      <c r="AY135" s="17" t="s">
        <v>123</v>
      </c>
      <c r="BE135" s="215">
        <f t="shared" si="4"/>
        <v>0</v>
      </c>
      <c r="BF135" s="215">
        <f t="shared" si="5"/>
        <v>0</v>
      </c>
      <c r="BG135" s="215">
        <f t="shared" si="6"/>
        <v>0</v>
      </c>
      <c r="BH135" s="215">
        <f t="shared" si="7"/>
        <v>0</v>
      </c>
      <c r="BI135" s="215">
        <f t="shared" si="8"/>
        <v>0</v>
      </c>
      <c r="BJ135" s="17" t="s">
        <v>85</v>
      </c>
      <c r="BK135" s="215">
        <f t="shared" si="9"/>
        <v>0</v>
      </c>
      <c r="BL135" s="17" t="s">
        <v>141</v>
      </c>
      <c r="BM135" s="214" t="s">
        <v>334</v>
      </c>
    </row>
    <row r="136" spans="1:65" s="2" customFormat="1" ht="16.5" customHeight="1">
      <c r="A136" s="34"/>
      <c r="B136" s="35"/>
      <c r="C136" s="203" t="s">
        <v>8</v>
      </c>
      <c r="D136" s="203" t="s">
        <v>126</v>
      </c>
      <c r="E136" s="204" t="s">
        <v>809</v>
      </c>
      <c r="F136" s="205" t="s">
        <v>810</v>
      </c>
      <c r="G136" s="206" t="s">
        <v>187</v>
      </c>
      <c r="H136" s="207">
        <v>1</v>
      </c>
      <c r="I136" s="208"/>
      <c r="J136" s="209">
        <f t="shared" si="0"/>
        <v>0</v>
      </c>
      <c r="K136" s="205" t="s">
        <v>1</v>
      </c>
      <c r="L136" s="39"/>
      <c r="M136" s="210" t="s">
        <v>1</v>
      </c>
      <c r="N136" s="211" t="s">
        <v>42</v>
      </c>
      <c r="O136" s="71"/>
      <c r="P136" s="212">
        <f t="shared" si="1"/>
        <v>0</v>
      </c>
      <c r="Q136" s="212">
        <v>0</v>
      </c>
      <c r="R136" s="212">
        <f t="shared" si="2"/>
        <v>0</v>
      </c>
      <c r="S136" s="212">
        <v>0</v>
      </c>
      <c r="T136" s="213">
        <f t="shared" si="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14" t="s">
        <v>141</v>
      </c>
      <c r="AT136" s="214" t="s">
        <v>126</v>
      </c>
      <c r="AU136" s="214" t="s">
        <v>85</v>
      </c>
      <c r="AY136" s="17" t="s">
        <v>123</v>
      </c>
      <c r="BE136" s="215">
        <f t="shared" si="4"/>
        <v>0</v>
      </c>
      <c r="BF136" s="215">
        <f t="shared" si="5"/>
        <v>0</v>
      </c>
      <c r="BG136" s="215">
        <f t="shared" si="6"/>
        <v>0</v>
      </c>
      <c r="BH136" s="215">
        <f t="shared" si="7"/>
        <v>0</v>
      </c>
      <c r="BI136" s="215">
        <f t="shared" si="8"/>
        <v>0</v>
      </c>
      <c r="BJ136" s="17" t="s">
        <v>85</v>
      </c>
      <c r="BK136" s="215">
        <f t="shared" si="9"/>
        <v>0</v>
      </c>
      <c r="BL136" s="17" t="s">
        <v>141</v>
      </c>
      <c r="BM136" s="214" t="s">
        <v>344</v>
      </c>
    </row>
    <row r="137" spans="1:65" s="2" customFormat="1" ht="16.5" customHeight="1">
      <c r="A137" s="34"/>
      <c r="B137" s="35"/>
      <c r="C137" s="203" t="s">
        <v>253</v>
      </c>
      <c r="D137" s="203" t="s">
        <v>126</v>
      </c>
      <c r="E137" s="204" t="s">
        <v>811</v>
      </c>
      <c r="F137" s="205" t="s">
        <v>812</v>
      </c>
      <c r="G137" s="206" t="s">
        <v>187</v>
      </c>
      <c r="H137" s="207">
        <v>5</v>
      </c>
      <c r="I137" s="208"/>
      <c r="J137" s="209">
        <f t="shared" si="0"/>
        <v>0</v>
      </c>
      <c r="K137" s="205" t="s">
        <v>1</v>
      </c>
      <c r="L137" s="39"/>
      <c r="M137" s="210" t="s">
        <v>1</v>
      </c>
      <c r="N137" s="211" t="s">
        <v>42</v>
      </c>
      <c r="O137" s="71"/>
      <c r="P137" s="212">
        <f t="shared" si="1"/>
        <v>0</v>
      </c>
      <c r="Q137" s="212">
        <v>0</v>
      </c>
      <c r="R137" s="212">
        <f t="shared" si="2"/>
        <v>0</v>
      </c>
      <c r="S137" s="212">
        <v>0</v>
      </c>
      <c r="T137" s="213">
        <f t="shared" si="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14" t="s">
        <v>141</v>
      </c>
      <c r="AT137" s="214" t="s">
        <v>126</v>
      </c>
      <c r="AU137" s="214" t="s">
        <v>85</v>
      </c>
      <c r="AY137" s="17" t="s">
        <v>123</v>
      </c>
      <c r="BE137" s="215">
        <f t="shared" si="4"/>
        <v>0</v>
      </c>
      <c r="BF137" s="215">
        <f t="shared" si="5"/>
        <v>0</v>
      </c>
      <c r="BG137" s="215">
        <f t="shared" si="6"/>
        <v>0</v>
      </c>
      <c r="BH137" s="215">
        <f t="shared" si="7"/>
        <v>0</v>
      </c>
      <c r="BI137" s="215">
        <f t="shared" si="8"/>
        <v>0</v>
      </c>
      <c r="BJ137" s="17" t="s">
        <v>85</v>
      </c>
      <c r="BK137" s="215">
        <f t="shared" si="9"/>
        <v>0</v>
      </c>
      <c r="BL137" s="17" t="s">
        <v>141</v>
      </c>
      <c r="BM137" s="214" t="s">
        <v>355</v>
      </c>
    </row>
    <row r="138" spans="1:65" s="2" customFormat="1" ht="21.75" customHeight="1">
      <c r="A138" s="34"/>
      <c r="B138" s="35"/>
      <c r="C138" s="203" t="s">
        <v>258</v>
      </c>
      <c r="D138" s="203" t="s">
        <v>126</v>
      </c>
      <c r="E138" s="204" t="s">
        <v>813</v>
      </c>
      <c r="F138" s="205" t="s">
        <v>814</v>
      </c>
      <c r="G138" s="206" t="s">
        <v>187</v>
      </c>
      <c r="H138" s="207">
        <v>5</v>
      </c>
      <c r="I138" s="208"/>
      <c r="J138" s="209">
        <f t="shared" si="0"/>
        <v>0</v>
      </c>
      <c r="K138" s="205" t="s">
        <v>1</v>
      </c>
      <c r="L138" s="39"/>
      <c r="M138" s="210" t="s">
        <v>1</v>
      </c>
      <c r="N138" s="211" t="s">
        <v>42</v>
      </c>
      <c r="O138" s="71"/>
      <c r="P138" s="212">
        <f t="shared" si="1"/>
        <v>0</v>
      </c>
      <c r="Q138" s="212">
        <v>0</v>
      </c>
      <c r="R138" s="212">
        <f t="shared" si="2"/>
        <v>0</v>
      </c>
      <c r="S138" s="212">
        <v>0</v>
      </c>
      <c r="T138" s="213">
        <f t="shared" si="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14" t="s">
        <v>141</v>
      </c>
      <c r="AT138" s="214" t="s">
        <v>126</v>
      </c>
      <c r="AU138" s="214" t="s">
        <v>85</v>
      </c>
      <c r="AY138" s="17" t="s">
        <v>123</v>
      </c>
      <c r="BE138" s="215">
        <f t="shared" si="4"/>
        <v>0</v>
      </c>
      <c r="BF138" s="215">
        <f t="shared" si="5"/>
        <v>0</v>
      </c>
      <c r="BG138" s="215">
        <f t="shared" si="6"/>
        <v>0</v>
      </c>
      <c r="BH138" s="215">
        <f t="shared" si="7"/>
        <v>0</v>
      </c>
      <c r="BI138" s="215">
        <f t="shared" si="8"/>
        <v>0</v>
      </c>
      <c r="BJ138" s="17" t="s">
        <v>85</v>
      </c>
      <c r="BK138" s="215">
        <f t="shared" si="9"/>
        <v>0</v>
      </c>
      <c r="BL138" s="17" t="s">
        <v>141</v>
      </c>
      <c r="BM138" s="214" t="s">
        <v>367</v>
      </c>
    </row>
    <row r="139" spans="1:65" s="2" customFormat="1" ht="16.5" customHeight="1">
      <c r="A139" s="34"/>
      <c r="B139" s="35"/>
      <c r="C139" s="203" t="s">
        <v>263</v>
      </c>
      <c r="D139" s="203" t="s">
        <v>126</v>
      </c>
      <c r="E139" s="204" t="s">
        <v>815</v>
      </c>
      <c r="F139" s="205" t="s">
        <v>816</v>
      </c>
      <c r="G139" s="206" t="s">
        <v>187</v>
      </c>
      <c r="H139" s="207">
        <v>5</v>
      </c>
      <c r="I139" s="208"/>
      <c r="J139" s="209">
        <f t="shared" si="0"/>
        <v>0</v>
      </c>
      <c r="K139" s="205" t="s">
        <v>1</v>
      </c>
      <c r="L139" s="39"/>
      <c r="M139" s="210" t="s">
        <v>1</v>
      </c>
      <c r="N139" s="211" t="s">
        <v>42</v>
      </c>
      <c r="O139" s="71"/>
      <c r="P139" s="212">
        <f t="shared" si="1"/>
        <v>0</v>
      </c>
      <c r="Q139" s="212">
        <v>0</v>
      </c>
      <c r="R139" s="212">
        <f t="shared" si="2"/>
        <v>0</v>
      </c>
      <c r="S139" s="212">
        <v>0</v>
      </c>
      <c r="T139" s="213">
        <f t="shared" si="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14" t="s">
        <v>141</v>
      </c>
      <c r="AT139" s="214" t="s">
        <v>126</v>
      </c>
      <c r="AU139" s="214" t="s">
        <v>85</v>
      </c>
      <c r="AY139" s="17" t="s">
        <v>123</v>
      </c>
      <c r="BE139" s="215">
        <f t="shared" si="4"/>
        <v>0</v>
      </c>
      <c r="BF139" s="215">
        <f t="shared" si="5"/>
        <v>0</v>
      </c>
      <c r="BG139" s="215">
        <f t="shared" si="6"/>
        <v>0</v>
      </c>
      <c r="BH139" s="215">
        <f t="shared" si="7"/>
        <v>0</v>
      </c>
      <c r="BI139" s="215">
        <f t="shared" si="8"/>
        <v>0</v>
      </c>
      <c r="BJ139" s="17" t="s">
        <v>85</v>
      </c>
      <c r="BK139" s="215">
        <f t="shared" si="9"/>
        <v>0</v>
      </c>
      <c r="BL139" s="17" t="s">
        <v>141</v>
      </c>
      <c r="BM139" s="214" t="s">
        <v>377</v>
      </c>
    </row>
    <row r="140" spans="1:65" s="2" customFormat="1" ht="16.5" customHeight="1">
      <c r="A140" s="34"/>
      <c r="B140" s="35"/>
      <c r="C140" s="203" t="s">
        <v>273</v>
      </c>
      <c r="D140" s="203" t="s">
        <v>126</v>
      </c>
      <c r="E140" s="204" t="s">
        <v>817</v>
      </c>
      <c r="F140" s="205" t="s">
        <v>818</v>
      </c>
      <c r="G140" s="206" t="s">
        <v>215</v>
      </c>
      <c r="H140" s="207">
        <v>5</v>
      </c>
      <c r="I140" s="208"/>
      <c r="J140" s="209">
        <f t="shared" si="0"/>
        <v>0</v>
      </c>
      <c r="K140" s="205" t="s">
        <v>1</v>
      </c>
      <c r="L140" s="39"/>
      <c r="M140" s="210" t="s">
        <v>1</v>
      </c>
      <c r="N140" s="211" t="s">
        <v>42</v>
      </c>
      <c r="O140" s="71"/>
      <c r="P140" s="212">
        <f t="shared" si="1"/>
        <v>0</v>
      </c>
      <c r="Q140" s="212">
        <v>0</v>
      </c>
      <c r="R140" s="212">
        <f t="shared" si="2"/>
        <v>0</v>
      </c>
      <c r="S140" s="212">
        <v>0</v>
      </c>
      <c r="T140" s="213">
        <f t="shared" si="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14" t="s">
        <v>141</v>
      </c>
      <c r="AT140" s="214" t="s">
        <v>126</v>
      </c>
      <c r="AU140" s="214" t="s">
        <v>85</v>
      </c>
      <c r="AY140" s="17" t="s">
        <v>123</v>
      </c>
      <c r="BE140" s="215">
        <f t="shared" si="4"/>
        <v>0</v>
      </c>
      <c r="BF140" s="215">
        <f t="shared" si="5"/>
        <v>0</v>
      </c>
      <c r="BG140" s="215">
        <f t="shared" si="6"/>
        <v>0</v>
      </c>
      <c r="BH140" s="215">
        <f t="shared" si="7"/>
        <v>0</v>
      </c>
      <c r="BI140" s="215">
        <f t="shared" si="8"/>
        <v>0</v>
      </c>
      <c r="BJ140" s="17" t="s">
        <v>85</v>
      </c>
      <c r="BK140" s="215">
        <f t="shared" si="9"/>
        <v>0</v>
      </c>
      <c r="BL140" s="17" t="s">
        <v>141</v>
      </c>
      <c r="BM140" s="214" t="s">
        <v>385</v>
      </c>
    </row>
    <row r="141" spans="1:65" s="2" customFormat="1" ht="16.5" customHeight="1">
      <c r="A141" s="34"/>
      <c r="B141" s="35"/>
      <c r="C141" s="203" t="s">
        <v>285</v>
      </c>
      <c r="D141" s="203" t="s">
        <v>126</v>
      </c>
      <c r="E141" s="204" t="s">
        <v>819</v>
      </c>
      <c r="F141" s="205" t="s">
        <v>820</v>
      </c>
      <c r="G141" s="206" t="s">
        <v>187</v>
      </c>
      <c r="H141" s="207">
        <v>5</v>
      </c>
      <c r="I141" s="208"/>
      <c r="J141" s="209">
        <f t="shared" si="0"/>
        <v>0</v>
      </c>
      <c r="K141" s="205" t="s">
        <v>1</v>
      </c>
      <c r="L141" s="39"/>
      <c r="M141" s="210" t="s">
        <v>1</v>
      </c>
      <c r="N141" s="211" t="s">
        <v>42</v>
      </c>
      <c r="O141" s="71"/>
      <c r="P141" s="212">
        <f t="shared" si="1"/>
        <v>0</v>
      </c>
      <c r="Q141" s="212">
        <v>0</v>
      </c>
      <c r="R141" s="212">
        <f t="shared" si="2"/>
        <v>0</v>
      </c>
      <c r="S141" s="212">
        <v>0</v>
      </c>
      <c r="T141" s="213">
        <f t="shared" si="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14" t="s">
        <v>141</v>
      </c>
      <c r="AT141" s="214" t="s">
        <v>126</v>
      </c>
      <c r="AU141" s="214" t="s">
        <v>85</v>
      </c>
      <c r="AY141" s="17" t="s">
        <v>123</v>
      </c>
      <c r="BE141" s="215">
        <f t="shared" si="4"/>
        <v>0</v>
      </c>
      <c r="BF141" s="215">
        <f t="shared" si="5"/>
        <v>0</v>
      </c>
      <c r="BG141" s="215">
        <f t="shared" si="6"/>
        <v>0</v>
      </c>
      <c r="BH141" s="215">
        <f t="shared" si="7"/>
        <v>0</v>
      </c>
      <c r="BI141" s="215">
        <f t="shared" si="8"/>
        <v>0</v>
      </c>
      <c r="BJ141" s="17" t="s">
        <v>85</v>
      </c>
      <c r="BK141" s="215">
        <f t="shared" si="9"/>
        <v>0</v>
      </c>
      <c r="BL141" s="17" t="s">
        <v>141</v>
      </c>
      <c r="BM141" s="214" t="s">
        <v>395</v>
      </c>
    </row>
    <row r="142" spans="1:65" s="2" customFormat="1" ht="16.5" customHeight="1">
      <c r="A142" s="34"/>
      <c r="B142" s="35"/>
      <c r="C142" s="203" t="s">
        <v>7</v>
      </c>
      <c r="D142" s="203" t="s">
        <v>126</v>
      </c>
      <c r="E142" s="204" t="s">
        <v>821</v>
      </c>
      <c r="F142" s="205" t="s">
        <v>822</v>
      </c>
      <c r="G142" s="206" t="s">
        <v>187</v>
      </c>
      <c r="H142" s="207">
        <v>12</v>
      </c>
      <c r="I142" s="208"/>
      <c r="J142" s="209">
        <f t="shared" si="0"/>
        <v>0</v>
      </c>
      <c r="K142" s="205" t="s">
        <v>1</v>
      </c>
      <c r="L142" s="39"/>
      <c r="M142" s="210" t="s">
        <v>1</v>
      </c>
      <c r="N142" s="211" t="s">
        <v>42</v>
      </c>
      <c r="O142" s="71"/>
      <c r="P142" s="212">
        <f t="shared" si="1"/>
        <v>0</v>
      </c>
      <c r="Q142" s="212">
        <v>0</v>
      </c>
      <c r="R142" s="212">
        <f t="shared" si="2"/>
        <v>0</v>
      </c>
      <c r="S142" s="212">
        <v>0</v>
      </c>
      <c r="T142" s="213">
        <f t="shared" si="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14" t="s">
        <v>141</v>
      </c>
      <c r="AT142" s="214" t="s">
        <v>126</v>
      </c>
      <c r="AU142" s="214" t="s">
        <v>85</v>
      </c>
      <c r="AY142" s="17" t="s">
        <v>123</v>
      </c>
      <c r="BE142" s="215">
        <f t="shared" si="4"/>
        <v>0</v>
      </c>
      <c r="BF142" s="215">
        <f t="shared" si="5"/>
        <v>0</v>
      </c>
      <c r="BG142" s="215">
        <f t="shared" si="6"/>
        <v>0</v>
      </c>
      <c r="BH142" s="215">
        <f t="shared" si="7"/>
        <v>0</v>
      </c>
      <c r="BI142" s="215">
        <f t="shared" si="8"/>
        <v>0</v>
      </c>
      <c r="BJ142" s="17" t="s">
        <v>85</v>
      </c>
      <c r="BK142" s="215">
        <f t="shared" si="9"/>
        <v>0</v>
      </c>
      <c r="BL142" s="17" t="s">
        <v>141</v>
      </c>
      <c r="BM142" s="214" t="s">
        <v>405</v>
      </c>
    </row>
    <row r="143" spans="1:65" s="2" customFormat="1" ht="16.5" customHeight="1">
      <c r="A143" s="34"/>
      <c r="B143" s="35"/>
      <c r="C143" s="203" t="s">
        <v>300</v>
      </c>
      <c r="D143" s="203" t="s">
        <v>126</v>
      </c>
      <c r="E143" s="204" t="s">
        <v>823</v>
      </c>
      <c r="F143" s="205" t="s">
        <v>824</v>
      </c>
      <c r="G143" s="206" t="s">
        <v>187</v>
      </c>
      <c r="H143" s="207">
        <v>30</v>
      </c>
      <c r="I143" s="208"/>
      <c r="J143" s="209">
        <f t="shared" si="0"/>
        <v>0</v>
      </c>
      <c r="K143" s="205" t="s">
        <v>1</v>
      </c>
      <c r="L143" s="39"/>
      <c r="M143" s="210" t="s">
        <v>1</v>
      </c>
      <c r="N143" s="211" t="s">
        <v>42</v>
      </c>
      <c r="O143" s="71"/>
      <c r="P143" s="212">
        <f t="shared" si="1"/>
        <v>0</v>
      </c>
      <c r="Q143" s="212">
        <v>0</v>
      </c>
      <c r="R143" s="212">
        <f t="shared" si="2"/>
        <v>0</v>
      </c>
      <c r="S143" s="212">
        <v>0</v>
      </c>
      <c r="T143" s="213">
        <f t="shared" si="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14" t="s">
        <v>141</v>
      </c>
      <c r="AT143" s="214" t="s">
        <v>126</v>
      </c>
      <c r="AU143" s="214" t="s">
        <v>85</v>
      </c>
      <c r="AY143" s="17" t="s">
        <v>123</v>
      </c>
      <c r="BE143" s="215">
        <f t="shared" si="4"/>
        <v>0</v>
      </c>
      <c r="BF143" s="215">
        <f t="shared" si="5"/>
        <v>0</v>
      </c>
      <c r="BG143" s="215">
        <f t="shared" si="6"/>
        <v>0</v>
      </c>
      <c r="BH143" s="215">
        <f t="shared" si="7"/>
        <v>0</v>
      </c>
      <c r="BI143" s="215">
        <f t="shared" si="8"/>
        <v>0</v>
      </c>
      <c r="BJ143" s="17" t="s">
        <v>85</v>
      </c>
      <c r="BK143" s="215">
        <f t="shared" si="9"/>
        <v>0</v>
      </c>
      <c r="BL143" s="17" t="s">
        <v>141</v>
      </c>
      <c r="BM143" s="214" t="s">
        <v>415</v>
      </c>
    </row>
    <row r="144" spans="1:65" s="2" customFormat="1" ht="16.5" customHeight="1">
      <c r="A144" s="34"/>
      <c r="B144" s="35"/>
      <c r="C144" s="203" t="s">
        <v>307</v>
      </c>
      <c r="D144" s="203" t="s">
        <v>126</v>
      </c>
      <c r="E144" s="204" t="s">
        <v>825</v>
      </c>
      <c r="F144" s="205" t="s">
        <v>826</v>
      </c>
      <c r="G144" s="206" t="s">
        <v>187</v>
      </c>
      <c r="H144" s="207">
        <v>48</v>
      </c>
      <c r="I144" s="208"/>
      <c r="J144" s="209">
        <f t="shared" si="0"/>
        <v>0</v>
      </c>
      <c r="K144" s="205" t="s">
        <v>1</v>
      </c>
      <c r="L144" s="39"/>
      <c r="M144" s="210" t="s">
        <v>1</v>
      </c>
      <c r="N144" s="211" t="s">
        <v>42</v>
      </c>
      <c r="O144" s="71"/>
      <c r="P144" s="212">
        <f t="shared" si="1"/>
        <v>0</v>
      </c>
      <c r="Q144" s="212">
        <v>0</v>
      </c>
      <c r="R144" s="212">
        <f t="shared" si="2"/>
        <v>0</v>
      </c>
      <c r="S144" s="212">
        <v>0</v>
      </c>
      <c r="T144" s="213">
        <f t="shared" si="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14" t="s">
        <v>141</v>
      </c>
      <c r="AT144" s="214" t="s">
        <v>126</v>
      </c>
      <c r="AU144" s="214" t="s">
        <v>85</v>
      </c>
      <c r="AY144" s="17" t="s">
        <v>123</v>
      </c>
      <c r="BE144" s="215">
        <f t="shared" si="4"/>
        <v>0</v>
      </c>
      <c r="BF144" s="215">
        <f t="shared" si="5"/>
        <v>0</v>
      </c>
      <c r="BG144" s="215">
        <f t="shared" si="6"/>
        <v>0</v>
      </c>
      <c r="BH144" s="215">
        <f t="shared" si="7"/>
        <v>0</v>
      </c>
      <c r="BI144" s="215">
        <f t="shared" si="8"/>
        <v>0</v>
      </c>
      <c r="BJ144" s="17" t="s">
        <v>85</v>
      </c>
      <c r="BK144" s="215">
        <f t="shared" si="9"/>
        <v>0</v>
      </c>
      <c r="BL144" s="17" t="s">
        <v>141</v>
      </c>
      <c r="BM144" s="214" t="s">
        <v>426</v>
      </c>
    </row>
    <row r="145" spans="1:65" s="2" customFormat="1" ht="21.75" customHeight="1">
      <c r="A145" s="34"/>
      <c r="B145" s="35"/>
      <c r="C145" s="203" t="s">
        <v>313</v>
      </c>
      <c r="D145" s="203" t="s">
        <v>126</v>
      </c>
      <c r="E145" s="204" t="s">
        <v>827</v>
      </c>
      <c r="F145" s="205" t="s">
        <v>828</v>
      </c>
      <c r="G145" s="206" t="s">
        <v>215</v>
      </c>
      <c r="H145" s="207">
        <v>5</v>
      </c>
      <c r="I145" s="208"/>
      <c r="J145" s="209">
        <f t="shared" si="0"/>
        <v>0</v>
      </c>
      <c r="K145" s="205" t="s">
        <v>1</v>
      </c>
      <c r="L145" s="39"/>
      <c r="M145" s="210" t="s">
        <v>1</v>
      </c>
      <c r="N145" s="211" t="s">
        <v>42</v>
      </c>
      <c r="O145" s="71"/>
      <c r="P145" s="212">
        <f t="shared" si="1"/>
        <v>0</v>
      </c>
      <c r="Q145" s="212">
        <v>0</v>
      </c>
      <c r="R145" s="212">
        <f t="shared" si="2"/>
        <v>0</v>
      </c>
      <c r="S145" s="212">
        <v>0</v>
      </c>
      <c r="T145" s="213">
        <f t="shared" si="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14" t="s">
        <v>141</v>
      </c>
      <c r="AT145" s="214" t="s">
        <v>126</v>
      </c>
      <c r="AU145" s="214" t="s">
        <v>85</v>
      </c>
      <c r="AY145" s="17" t="s">
        <v>123</v>
      </c>
      <c r="BE145" s="215">
        <f t="shared" si="4"/>
        <v>0</v>
      </c>
      <c r="BF145" s="215">
        <f t="shared" si="5"/>
        <v>0</v>
      </c>
      <c r="BG145" s="215">
        <f t="shared" si="6"/>
        <v>0</v>
      </c>
      <c r="BH145" s="215">
        <f t="shared" si="7"/>
        <v>0</v>
      </c>
      <c r="BI145" s="215">
        <f t="shared" si="8"/>
        <v>0</v>
      </c>
      <c r="BJ145" s="17" t="s">
        <v>85</v>
      </c>
      <c r="BK145" s="215">
        <f t="shared" si="9"/>
        <v>0</v>
      </c>
      <c r="BL145" s="17" t="s">
        <v>141</v>
      </c>
      <c r="BM145" s="214" t="s">
        <v>439</v>
      </c>
    </row>
    <row r="146" spans="1:65" s="2" customFormat="1" ht="21.75" customHeight="1">
      <c r="A146" s="34"/>
      <c r="B146" s="35"/>
      <c r="C146" s="203" t="s">
        <v>318</v>
      </c>
      <c r="D146" s="203" t="s">
        <v>126</v>
      </c>
      <c r="E146" s="204" t="s">
        <v>829</v>
      </c>
      <c r="F146" s="205" t="s">
        <v>830</v>
      </c>
      <c r="G146" s="206" t="s">
        <v>187</v>
      </c>
      <c r="H146" s="207">
        <v>1</v>
      </c>
      <c r="I146" s="208"/>
      <c r="J146" s="209">
        <f t="shared" si="0"/>
        <v>0</v>
      </c>
      <c r="K146" s="205" t="s">
        <v>1</v>
      </c>
      <c r="L146" s="39"/>
      <c r="M146" s="210" t="s">
        <v>1</v>
      </c>
      <c r="N146" s="211" t="s">
        <v>42</v>
      </c>
      <c r="O146" s="71"/>
      <c r="P146" s="212">
        <f t="shared" si="1"/>
        <v>0</v>
      </c>
      <c r="Q146" s="212">
        <v>0</v>
      </c>
      <c r="R146" s="212">
        <f t="shared" si="2"/>
        <v>0</v>
      </c>
      <c r="S146" s="212">
        <v>0</v>
      </c>
      <c r="T146" s="213">
        <f t="shared" si="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14" t="s">
        <v>141</v>
      </c>
      <c r="AT146" s="214" t="s">
        <v>126</v>
      </c>
      <c r="AU146" s="214" t="s">
        <v>85</v>
      </c>
      <c r="AY146" s="17" t="s">
        <v>123</v>
      </c>
      <c r="BE146" s="215">
        <f t="shared" si="4"/>
        <v>0</v>
      </c>
      <c r="BF146" s="215">
        <f t="shared" si="5"/>
        <v>0</v>
      </c>
      <c r="BG146" s="215">
        <f t="shared" si="6"/>
        <v>0</v>
      </c>
      <c r="BH146" s="215">
        <f t="shared" si="7"/>
        <v>0</v>
      </c>
      <c r="BI146" s="215">
        <f t="shared" si="8"/>
        <v>0</v>
      </c>
      <c r="BJ146" s="17" t="s">
        <v>85</v>
      </c>
      <c r="BK146" s="215">
        <f t="shared" si="9"/>
        <v>0</v>
      </c>
      <c r="BL146" s="17" t="s">
        <v>141</v>
      </c>
      <c r="BM146" s="214" t="s">
        <v>449</v>
      </c>
    </row>
    <row r="147" spans="1:65" s="2" customFormat="1" ht="16.5" customHeight="1">
      <c r="A147" s="34"/>
      <c r="B147" s="35"/>
      <c r="C147" s="203" t="s">
        <v>323</v>
      </c>
      <c r="D147" s="203" t="s">
        <v>126</v>
      </c>
      <c r="E147" s="204" t="s">
        <v>831</v>
      </c>
      <c r="F147" s="205" t="s">
        <v>832</v>
      </c>
      <c r="G147" s="206" t="s">
        <v>187</v>
      </c>
      <c r="H147" s="207">
        <v>3</v>
      </c>
      <c r="I147" s="208"/>
      <c r="J147" s="209">
        <f t="shared" si="0"/>
        <v>0</v>
      </c>
      <c r="K147" s="205" t="s">
        <v>1</v>
      </c>
      <c r="L147" s="39"/>
      <c r="M147" s="210" t="s">
        <v>1</v>
      </c>
      <c r="N147" s="211" t="s">
        <v>42</v>
      </c>
      <c r="O147" s="71"/>
      <c r="P147" s="212">
        <f t="shared" si="1"/>
        <v>0</v>
      </c>
      <c r="Q147" s="212">
        <v>0</v>
      </c>
      <c r="R147" s="212">
        <f t="shared" si="2"/>
        <v>0</v>
      </c>
      <c r="S147" s="212">
        <v>0</v>
      </c>
      <c r="T147" s="213">
        <f t="shared" si="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14" t="s">
        <v>141</v>
      </c>
      <c r="AT147" s="214" t="s">
        <v>126</v>
      </c>
      <c r="AU147" s="214" t="s">
        <v>85</v>
      </c>
      <c r="AY147" s="17" t="s">
        <v>123</v>
      </c>
      <c r="BE147" s="215">
        <f t="shared" si="4"/>
        <v>0</v>
      </c>
      <c r="BF147" s="215">
        <f t="shared" si="5"/>
        <v>0</v>
      </c>
      <c r="BG147" s="215">
        <f t="shared" si="6"/>
        <v>0</v>
      </c>
      <c r="BH147" s="215">
        <f t="shared" si="7"/>
        <v>0</v>
      </c>
      <c r="BI147" s="215">
        <f t="shared" si="8"/>
        <v>0</v>
      </c>
      <c r="BJ147" s="17" t="s">
        <v>85</v>
      </c>
      <c r="BK147" s="215">
        <f t="shared" si="9"/>
        <v>0</v>
      </c>
      <c r="BL147" s="17" t="s">
        <v>141</v>
      </c>
      <c r="BM147" s="214" t="s">
        <v>459</v>
      </c>
    </row>
    <row r="148" spans="1:65" s="2" customFormat="1" ht="21.75" customHeight="1">
      <c r="A148" s="34"/>
      <c r="B148" s="35"/>
      <c r="C148" s="203" t="s">
        <v>328</v>
      </c>
      <c r="D148" s="203" t="s">
        <v>126</v>
      </c>
      <c r="E148" s="204" t="s">
        <v>833</v>
      </c>
      <c r="F148" s="205" t="s">
        <v>834</v>
      </c>
      <c r="G148" s="206" t="s">
        <v>835</v>
      </c>
      <c r="H148" s="207">
        <v>2</v>
      </c>
      <c r="I148" s="208"/>
      <c r="J148" s="209">
        <f t="shared" si="0"/>
        <v>0</v>
      </c>
      <c r="K148" s="205" t="s">
        <v>1</v>
      </c>
      <c r="L148" s="39"/>
      <c r="M148" s="210" t="s">
        <v>1</v>
      </c>
      <c r="N148" s="211" t="s">
        <v>42</v>
      </c>
      <c r="O148" s="71"/>
      <c r="P148" s="212">
        <f t="shared" si="1"/>
        <v>0</v>
      </c>
      <c r="Q148" s="212">
        <v>0</v>
      </c>
      <c r="R148" s="212">
        <f t="shared" si="2"/>
        <v>0</v>
      </c>
      <c r="S148" s="212">
        <v>0</v>
      </c>
      <c r="T148" s="213">
        <f t="shared" si="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14" t="s">
        <v>141</v>
      </c>
      <c r="AT148" s="214" t="s">
        <v>126</v>
      </c>
      <c r="AU148" s="214" t="s">
        <v>85</v>
      </c>
      <c r="AY148" s="17" t="s">
        <v>123</v>
      </c>
      <c r="BE148" s="215">
        <f t="shared" si="4"/>
        <v>0</v>
      </c>
      <c r="BF148" s="215">
        <f t="shared" si="5"/>
        <v>0</v>
      </c>
      <c r="BG148" s="215">
        <f t="shared" si="6"/>
        <v>0</v>
      </c>
      <c r="BH148" s="215">
        <f t="shared" si="7"/>
        <v>0</v>
      </c>
      <c r="BI148" s="215">
        <f t="shared" si="8"/>
        <v>0</v>
      </c>
      <c r="BJ148" s="17" t="s">
        <v>85</v>
      </c>
      <c r="BK148" s="215">
        <f t="shared" si="9"/>
        <v>0</v>
      </c>
      <c r="BL148" s="17" t="s">
        <v>141</v>
      </c>
      <c r="BM148" s="214" t="s">
        <v>469</v>
      </c>
    </row>
    <row r="149" spans="1:65" s="2" customFormat="1" ht="16.5" customHeight="1">
      <c r="A149" s="34"/>
      <c r="B149" s="35"/>
      <c r="C149" s="203" t="s">
        <v>334</v>
      </c>
      <c r="D149" s="203" t="s">
        <v>126</v>
      </c>
      <c r="E149" s="204" t="s">
        <v>836</v>
      </c>
      <c r="F149" s="205" t="s">
        <v>837</v>
      </c>
      <c r="G149" s="206" t="s">
        <v>835</v>
      </c>
      <c r="H149" s="207">
        <v>4</v>
      </c>
      <c r="I149" s="208"/>
      <c r="J149" s="209">
        <f t="shared" si="0"/>
        <v>0</v>
      </c>
      <c r="K149" s="205" t="s">
        <v>1</v>
      </c>
      <c r="L149" s="39"/>
      <c r="M149" s="210" t="s">
        <v>1</v>
      </c>
      <c r="N149" s="211" t="s">
        <v>42</v>
      </c>
      <c r="O149" s="71"/>
      <c r="P149" s="212">
        <f t="shared" si="1"/>
        <v>0</v>
      </c>
      <c r="Q149" s="212">
        <v>0</v>
      </c>
      <c r="R149" s="212">
        <f t="shared" si="2"/>
        <v>0</v>
      </c>
      <c r="S149" s="212">
        <v>0</v>
      </c>
      <c r="T149" s="213">
        <f t="shared" si="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14" t="s">
        <v>141</v>
      </c>
      <c r="AT149" s="214" t="s">
        <v>126</v>
      </c>
      <c r="AU149" s="214" t="s">
        <v>85</v>
      </c>
      <c r="AY149" s="17" t="s">
        <v>123</v>
      </c>
      <c r="BE149" s="215">
        <f t="shared" si="4"/>
        <v>0</v>
      </c>
      <c r="BF149" s="215">
        <f t="shared" si="5"/>
        <v>0</v>
      </c>
      <c r="BG149" s="215">
        <f t="shared" si="6"/>
        <v>0</v>
      </c>
      <c r="BH149" s="215">
        <f t="shared" si="7"/>
        <v>0</v>
      </c>
      <c r="BI149" s="215">
        <f t="shared" si="8"/>
        <v>0</v>
      </c>
      <c r="BJ149" s="17" t="s">
        <v>85</v>
      </c>
      <c r="BK149" s="215">
        <f t="shared" si="9"/>
        <v>0</v>
      </c>
      <c r="BL149" s="17" t="s">
        <v>141</v>
      </c>
      <c r="BM149" s="214" t="s">
        <v>478</v>
      </c>
    </row>
    <row r="150" spans="2:63" s="12" customFormat="1" ht="25.9" customHeight="1">
      <c r="B150" s="187"/>
      <c r="C150" s="188"/>
      <c r="D150" s="189" t="s">
        <v>76</v>
      </c>
      <c r="E150" s="190" t="s">
        <v>838</v>
      </c>
      <c r="F150" s="190" t="s">
        <v>839</v>
      </c>
      <c r="G150" s="188"/>
      <c r="H150" s="188"/>
      <c r="I150" s="191"/>
      <c r="J150" s="192">
        <f>BK150</f>
        <v>0</v>
      </c>
      <c r="K150" s="188"/>
      <c r="L150" s="193"/>
      <c r="M150" s="194"/>
      <c r="N150" s="195"/>
      <c r="O150" s="195"/>
      <c r="P150" s="196">
        <f>SUM(P151:P167)</f>
        <v>0</v>
      </c>
      <c r="Q150" s="195"/>
      <c r="R150" s="196">
        <f>SUM(R151:R167)</f>
        <v>0</v>
      </c>
      <c r="S150" s="195"/>
      <c r="T150" s="197">
        <f>SUM(T151:T167)</f>
        <v>0</v>
      </c>
      <c r="AR150" s="198" t="s">
        <v>85</v>
      </c>
      <c r="AT150" s="199" t="s">
        <v>76</v>
      </c>
      <c r="AU150" s="199" t="s">
        <v>77</v>
      </c>
      <c r="AY150" s="198" t="s">
        <v>123</v>
      </c>
      <c r="BK150" s="200">
        <f>SUM(BK151:BK167)</f>
        <v>0</v>
      </c>
    </row>
    <row r="151" spans="1:65" s="2" customFormat="1" ht="16.5" customHeight="1">
      <c r="A151" s="34"/>
      <c r="B151" s="35"/>
      <c r="C151" s="203" t="s">
        <v>339</v>
      </c>
      <c r="D151" s="203" t="s">
        <v>126</v>
      </c>
      <c r="E151" s="204" t="s">
        <v>840</v>
      </c>
      <c r="F151" s="205" t="s">
        <v>841</v>
      </c>
      <c r="G151" s="206" t="s">
        <v>215</v>
      </c>
      <c r="H151" s="207">
        <v>100</v>
      </c>
      <c r="I151" s="208"/>
      <c r="J151" s="209">
        <f aca="true" t="shared" si="10" ref="J151:J167">ROUND(I151*H151,2)</f>
        <v>0</v>
      </c>
      <c r="K151" s="205" t="s">
        <v>1</v>
      </c>
      <c r="L151" s="39"/>
      <c r="M151" s="210" t="s">
        <v>1</v>
      </c>
      <c r="N151" s="211" t="s">
        <v>42</v>
      </c>
      <c r="O151" s="71"/>
      <c r="P151" s="212">
        <f aca="true" t="shared" si="11" ref="P151:P167">O151*H151</f>
        <v>0</v>
      </c>
      <c r="Q151" s="212">
        <v>0</v>
      </c>
      <c r="R151" s="212">
        <f aca="true" t="shared" si="12" ref="R151:R167">Q151*H151</f>
        <v>0</v>
      </c>
      <c r="S151" s="212">
        <v>0</v>
      </c>
      <c r="T151" s="213">
        <f aca="true" t="shared" si="13" ref="T151:T167"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14" t="s">
        <v>141</v>
      </c>
      <c r="AT151" s="214" t="s">
        <v>126</v>
      </c>
      <c r="AU151" s="214" t="s">
        <v>85</v>
      </c>
      <c r="AY151" s="17" t="s">
        <v>123</v>
      </c>
      <c r="BE151" s="215">
        <f aca="true" t="shared" si="14" ref="BE151:BE167">IF(N151="základní",J151,0)</f>
        <v>0</v>
      </c>
      <c r="BF151" s="215">
        <f aca="true" t="shared" si="15" ref="BF151:BF167">IF(N151="snížená",J151,0)</f>
        <v>0</v>
      </c>
      <c r="BG151" s="215">
        <f aca="true" t="shared" si="16" ref="BG151:BG167">IF(N151="zákl. přenesená",J151,0)</f>
        <v>0</v>
      </c>
      <c r="BH151" s="215">
        <f aca="true" t="shared" si="17" ref="BH151:BH167">IF(N151="sníž. přenesená",J151,0)</f>
        <v>0</v>
      </c>
      <c r="BI151" s="215">
        <f aca="true" t="shared" si="18" ref="BI151:BI167">IF(N151="nulová",J151,0)</f>
        <v>0</v>
      </c>
      <c r="BJ151" s="17" t="s">
        <v>85</v>
      </c>
      <c r="BK151" s="215">
        <f aca="true" t="shared" si="19" ref="BK151:BK167">ROUND(I151*H151,2)</f>
        <v>0</v>
      </c>
      <c r="BL151" s="17" t="s">
        <v>141</v>
      </c>
      <c r="BM151" s="214" t="s">
        <v>486</v>
      </c>
    </row>
    <row r="152" spans="1:65" s="2" customFormat="1" ht="16.5" customHeight="1">
      <c r="A152" s="34"/>
      <c r="B152" s="35"/>
      <c r="C152" s="203" t="s">
        <v>344</v>
      </c>
      <c r="D152" s="203" t="s">
        <v>126</v>
      </c>
      <c r="E152" s="204" t="s">
        <v>842</v>
      </c>
      <c r="F152" s="205" t="s">
        <v>843</v>
      </c>
      <c r="G152" s="206" t="s">
        <v>215</v>
      </c>
      <c r="H152" s="207">
        <v>100</v>
      </c>
      <c r="I152" s="208"/>
      <c r="J152" s="209">
        <f t="shared" si="10"/>
        <v>0</v>
      </c>
      <c r="K152" s="205" t="s">
        <v>1</v>
      </c>
      <c r="L152" s="39"/>
      <c r="M152" s="210" t="s">
        <v>1</v>
      </c>
      <c r="N152" s="211" t="s">
        <v>42</v>
      </c>
      <c r="O152" s="71"/>
      <c r="P152" s="212">
        <f t="shared" si="11"/>
        <v>0</v>
      </c>
      <c r="Q152" s="212">
        <v>0</v>
      </c>
      <c r="R152" s="212">
        <f t="shared" si="12"/>
        <v>0</v>
      </c>
      <c r="S152" s="212">
        <v>0</v>
      </c>
      <c r="T152" s="213">
        <f t="shared" si="1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14" t="s">
        <v>141</v>
      </c>
      <c r="AT152" s="214" t="s">
        <v>126</v>
      </c>
      <c r="AU152" s="214" t="s">
        <v>85</v>
      </c>
      <c r="AY152" s="17" t="s">
        <v>123</v>
      </c>
      <c r="BE152" s="215">
        <f t="shared" si="14"/>
        <v>0</v>
      </c>
      <c r="BF152" s="215">
        <f t="shared" si="15"/>
        <v>0</v>
      </c>
      <c r="BG152" s="215">
        <f t="shared" si="16"/>
        <v>0</v>
      </c>
      <c r="BH152" s="215">
        <f t="shared" si="17"/>
        <v>0</v>
      </c>
      <c r="BI152" s="215">
        <f t="shared" si="18"/>
        <v>0</v>
      </c>
      <c r="BJ152" s="17" t="s">
        <v>85</v>
      </c>
      <c r="BK152" s="215">
        <f t="shared" si="19"/>
        <v>0</v>
      </c>
      <c r="BL152" s="17" t="s">
        <v>141</v>
      </c>
      <c r="BM152" s="214" t="s">
        <v>496</v>
      </c>
    </row>
    <row r="153" spans="1:65" s="2" customFormat="1" ht="21.75" customHeight="1">
      <c r="A153" s="34"/>
      <c r="B153" s="35"/>
      <c r="C153" s="203" t="s">
        <v>349</v>
      </c>
      <c r="D153" s="203" t="s">
        <v>126</v>
      </c>
      <c r="E153" s="204" t="s">
        <v>844</v>
      </c>
      <c r="F153" s="205" t="s">
        <v>845</v>
      </c>
      <c r="G153" s="206" t="s">
        <v>215</v>
      </c>
      <c r="H153" s="207">
        <v>60</v>
      </c>
      <c r="I153" s="208"/>
      <c r="J153" s="209">
        <f t="shared" si="10"/>
        <v>0</v>
      </c>
      <c r="K153" s="205" t="s">
        <v>1</v>
      </c>
      <c r="L153" s="39"/>
      <c r="M153" s="210" t="s">
        <v>1</v>
      </c>
      <c r="N153" s="211" t="s">
        <v>42</v>
      </c>
      <c r="O153" s="71"/>
      <c r="P153" s="212">
        <f t="shared" si="11"/>
        <v>0</v>
      </c>
      <c r="Q153" s="212">
        <v>0</v>
      </c>
      <c r="R153" s="212">
        <f t="shared" si="12"/>
        <v>0</v>
      </c>
      <c r="S153" s="212">
        <v>0</v>
      </c>
      <c r="T153" s="213">
        <f t="shared" si="1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14" t="s">
        <v>141</v>
      </c>
      <c r="AT153" s="214" t="s">
        <v>126</v>
      </c>
      <c r="AU153" s="214" t="s">
        <v>85</v>
      </c>
      <c r="AY153" s="17" t="s">
        <v>123</v>
      </c>
      <c r="BE153" s="215">
        <f t="shared" si="14"/>
        <v>0</v>
      </c>
      <c r="BF153" s="215">
        <f t="shared" si="15"/>
        <v>0</v>
      </c>
      <c r="BG153" s="215">
        <f t="shared" si="16"/>
        <v>0</v>
      </c>
      <c r="BH153" s="215">
        <f t="shared" si="17"/>
        <v>0</v>
      </c>
      <c r="BI153" s="215">
        <f t="shared" si="18"/>
        <v>0</v>
      </c>
      <c r="BJ153" s="17" t="s">
        <v>85</v>
      </c>
      <c r="BK153" s="215">
        <f t="shared" si="19"/>
        <v>0</v>
      </c>
      <c r="BL153" s="17" t="s">
        <v>141</v>
      </c>
      <c r="BM153" s="214" t="s">
        <v>506</v>
      </c>
    </row>
    <row r="154" spans="1:65" s="2" customFormat="1" ht="16.5" customHeight="1">
      <c r="A154" s="34"/>
      <c r="B154" s="35"/>
      <c r="C154" s="203" t="s">
        <v>355</v>
      </c>
      <c r="D154" s="203" t="s">
        <v>126</v>
      </c>
      <c r="E154" s="204" t="s">
        <v>846</v>
      </c>
      <c r="F154" s="205" t="s">
        <v>847</v>
      </c>
      <c r="G154" s="206" t="s">
        <v>215</v>
      </c>
      <c r="H154" s="207">
        <v>60</v>
      </c>
      <c r="I154" s="208"/>
      <c r="J154" s="209">
        <f t="shared" si="10"/>
        <v>0</v>
      </c>
      <c r="K154" s="205" t="s">
        <v>1</v>
      </c>
      <c r="L154" s="39"/>
      <c r="M154" s="210" t="s">
        <v>1</v>
      </c>
      <c r="N154" s="211" t="s">
        <v>42</v>
      </c>
      <c r="O154" s="71"/>
      <c r="P154" s="212">
        <f t="shared" si="11"/>
        <v>0</v>
      </c>
      <c r="Q154" s="212">
        <v>0</v>
      </c>
      <c r="R154" s="212">
        <f t="shared" si="12"/>
        <v>0</v>
      </c>
      <c r="S154" s="212">
        <v>0</v>
      </c>
      <c r="T154" s="213">
        <f t="shared" si="1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14" t="s">
        <v>141</v>
      </c>
      <c r="AT154" s="214" t="s">
        <v>126</v>
      </c>
      <c r="AU154" s="214" t="s">
        <v>85</v>
      </c>
      <c r="AY154" s="17" t="s">
        <v>123</v>
      </c>
      <c r="BE154" s="215">
        <f t="shared" si="14"/>
        <v>0</v>
      </c>
      <c r="BF154" s="215">
        <f t="shared" si="15"/>
        <v>0</v>
      </c>
      <c r="BG154" s="215">
        <f t="shared" si="16"/>
        <v>0</v>
      </c>
      <c r="BH154" s="215">
        <f t="shared" si="17"/>
        <v>0</v>
      </c>
      <c r="BI154" s="215">
        <f t="shared" si="18"/>
        <v>0</v>
      </c>
      <c r="BJ154" s="17" t="s">
        <v>85</v>
      </c>
      <c r="BK154" s="215">
        <f t="shared" si="19"/>
        <v>0</v>
      </c>
      <c r="BL154" s="17" t="s">
        <v>141</v>
      </c>
      <c r="BM154" s="214" t="s">
        <v>517</v>
      </c>
    </row>
    <row r="155" spans="1:65" s="2" customFormat="1" ht="21.75" customHeight="1">
      <c r="A155" s="34"/>
      <c r="B155" s="35"/>
      <c r="C155" s="203" t="s">
        <v>360</v>
      </c>
      <c r="D155" s="203" t="s">
        <v>126</v>
      </c>
      <c r="E155" s="204" t="s">
        <v>848</v>
      </c>
      <c r="F155" s="205" t="s">
        <v>849</v>
      </c>
      <c r="G155" s="206" t="s">
        <v>215</v>
      </c>
      <c r="H155" s="207">
        <v>160</v>
      </c>
      <c r="I155" s="208"/>
      <c r="J155" s="209">
        <f t="shared" si="10"/>
        <v>0</v>
      </c>
      <c r="K155" s="205" t="s">
        <v>1</v>
      </c>
      <c r="L155" s="39"/>
      <c r="M155" s="210" t="s">
        <v>1</v>
      </c>
      <c r="N155" s="211" t="s">
        <v>42</v>
      </c>
      <c r="O155" s="71"/>
      <c r="P155" s="212">
        <f t="shared" si="11"/>
        <v>0</v>
      </c>
      <c r="Q155" s="212">
        <v>0</v>
      </c>
      <c r="R155" s="212">
        <f t="shared" si="12"/>
        <v>0</v>
      </c>
      <c r="S155" s="212">
        <v>0</v>
      </c>
      <c r="T155" s="213">
        <f t="shared" si="1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14" t="s">
        <v>141</v>
      </c>
      <c r="AT155" s="214" t="s">
        <v>126</v>
      </c>
      <c r="AU155" s="214" t="s">
        <v>85</v>
      </c>
      <c r="AY155" s="17" t="s">
        <v>123</v>
      </c>
      <c r="BE155" s="215">
        <f t="shared" si="14"/>
        <v>0</v>
      </c>
      <c r="BF155" s="215">
        <f t="shared" si="15"/>
        <v>0</v>
      </c>
      <c r="BG155" s="215">
        <f t="shared" si="16"/>
        <v>0</v>
      </c>
      <c r="BH155" s="215">
        <f t="shared" si="17"/>
        <v>0</v>
      </c>
      <c r="BI155" s="215">
        <f t="shared" si="18"/>
        <v>0</v>
      </c>
      <c r="BJ155" s="17" t="s">
        <v>85</v>
      </c>
      <c r="BK155" s="215">
        <f t="shared" si="19"/>
        <v>0</v>
      </c>
      <c r="BL155" s="17" t="s">
        <v>141</v>
      </c>
      <c r="BM155" s="214" t="s">
        <v>527</v>
      </c>
    </row>
    <row r="156" spans="1:65" s="2" customFormat="1" ht="16.5" customHeight="1">
      <c r="A156" s="34"/>
      <c r="B156" s="35"/>
      <c r="C156" s="203" t="s">
        <v>367</v>
      </c>
      <c r="D156" s="203" t="s">
        <v>126</v>
      </c>
      <c r="E156" s="204" t="s">
        <v>850</v>
      </c>
      <c r="F156" s="205" t="s">
        <v>851</v>
      </c>
      <c r="G156" s="206" t="s">
        <v>852</v>
      </c>
      <c r="H156" s="207">
        <v>15</v>
      </c>
      <c r="I156" s="208"/>
      <c r="J156" s="209">
        <f t="shared" si="10"/>
        <v>0</v>
      </c>
      <c r="K156" s="205" t="s">
        <v>1</v>
      </c>
      <c r="L156" s="39"/>
      <c r="M156" s="210" t="s">
        <v>1</v>
      </c>
      <c r="N156" s="211" t="s">
        <v>42</v>
      </c>
      <c r="O156" s="71"/>
      <c r="P156" s="212">
        <f t="shared" si="11"/>
        <v>0</v>
      </c>
      <c r="Q156" s="212">
        <v>0</v>
      </c>
      <c r="R156" s="212">
        <f t="shared" si="12"/>
        <v>0</v>
      </c>
      <c r="S156" s="212">
        <v>0</v>
      </c>
      <c r="T156" s="213">
        <f t="shared" si="1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14" t="s">
        <v>141</v>
      </c>
      <c r="AT156" s="214" t="s">
        <v>126</v>
      </c>
      <c r="AU156" s="214" t="s">
        <v>85</v>
      </c>
      <c r="AY156" s="17" t="s">
        <v>123</v>
      </c>
      <c r="BE156" s="215">
        <f t="shared" si="14"/>
        <v>0</v>
      </c>
      <c r="BF156" s="215">
        <f t="shared" si="15"/>
        <v>0</v>
      </c>
      <c r="BG156" s="215">
        <f t="shared" si="16"/>
        <v>0</v>
      </c>
      <c r="BH156" s="215">
        <f t="shared" si="17"/>
        <v>0</v>
      </c>
      <c r="BI156" s="215">
        <f t="shared" si="18"/>
        <v>0</v>
      </c>
      <c r="BJ156" s="17" t="s">
        <v>85</v>
      </c>
      <c r="BK156" s="215">
        <f t="shared" si="19"/>
        <v>0</v>
      </c>
      <c r="BL156" s="17" t="s">
        <v>141</v>
      </c>
      <c r="BM156" s="214" t="s">
        <v>538</v>
      </c>
    </row>
    <row r="157" spans="1:65" s="2" customFormat="1" ht="16.5" customHeight="1">
      <c r="A157" s="34"/>
      <c r="B157" s="35"/>
      <c r="C157" s="203" t="s">
        <v>372</v>
      </c>
      <c r="D157" s="203" t="s">
        <v>126</v>
      </c>
      <c r="E157" s="204" t="s">
        <v>853</v>
      </c>
      <c r="F157" s="205" t="s">
        <v>854</v>
      </c>
      <c r="G157" s="206" t="s">
        <v>226</v>
      </c>
      <c r="H157" s="207">
        <v>5</v>
      </c>
      <c r="I157" s="208"/>
      <c r="J157" s="209">
        <f t="shared" si="10"/>
        <v>0</v>
      </c>
      <c r="K157" s="205" t="s">
        <v>1</v>
      </c>
      <c r="L157" s="39"/>
      <c r="M157" s="210" t="s">
        <v>1</v>
      </c>
      <c r="N157" s="211" t="s">
        <v>42</v>
      </c>
      <c r="O157" s="71"/>
      <c r="P157" s="212">
        <f t="shared" si="11"/>
        <v>0</v>
      </c>
      <c r="Q157" s="212">
        <v>0</v>
      </c>
      <c r="R157" s="212">
        <f t="shared" si="12"/>
        <v>0</v>
      </c>
      <c r="S157" s="212">
        <v>0</v>
      </c>
      <c r="T157" s="213">
        <f t="shared" si="1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14" t="s">
        <v>141</v>
      </c>
      <c r="AT157" s="214" t="s">
        <v>126</v>
      </c>
      <c r="AU157" s="214" t="s">
        <v>85</v>
      </c>
      <c r="AY157" s="17" t="s">
        <v>123</v>
      </c>
      <c r="BE157" s="215">
        <f t="shared" si="14"/>
        <v>0</v>
      </c>
      <c r="BF157" s="215">
        <f t="shared" si="15"/>
        <v>0</v>
      </c>
      <c r="BG157" s="215">
        <f t="shared" si="16"/>
        <v>0</v>
      </c>
      <c r="BH157" s="215">
        <f t="shared" si="17"/>
        <v>0</v>
      </c>
      <c r="BI157" s="215">
        <f t="shared" si="18"/>
        <v>0</v>
      </c>
      <c r="BJ157" s="17" t="s">
        <v>85</v>
      </c>
      <c r="BK157" s="215">
        <f t="shared" si="19"/>
        <v>0</v>
      </c>
      <c r="BL157" s="17" t="s">
        <v>141</v>
      </c>
      <c r="BM157" s="214" t="s">
        <v>548</v>
      </c>
    </row>
    <row r="158" spans="1:65" s="2" customFormat="1" ht="21.75" customHeight="1">
      <c r="A158" s="34"/>
      <c r="B158" s="35"/>
      <c r="C158" s="203" t="s">
        <v>377</v>
      </c>
      <c r="D158" s="203" t="s">
        <v>126</v>
      </c>
      <c r="E158" s="204" t="s">
        <v>855</v>
      </c>
      <c r="F158" s="205" t="s">
        <v>856</v>
      </c>
      <c r="G158" s="206" t="s">
        <v>187</v>
      </c>
      <c r="H158" s="207">
        <v>5</v>
      </c>
      <c r="I158" s="208"/>
      <c r="J158" s="209">
        <f t="shared" si="10"/>
        <v>0</v>
      </c>
      <c r="K158" s="205" t="s">
        <v>1</v>
      </c>
      <c r="L158" s="39"/>
      <c r="M158" s="210" t="s">
        <v>1</v>
      </c>
      <c r="N158" s="211" t="s">
        <v>42</v>
      </c>
      <c r="O158" s="71"/>
      <c r="P158" s="212">
        <f t="shared" si="11"/>
        <v>0</v>
      </c>
      <c r="Q158" s="212">
        <v>0</v>
      </c>
      <c r="R158" s="212">
        <f t="shared" si="12"/>
        <v>0</v>
      </c>
      <c r="S158" s="212">
        <v>0</v>
      </c>
      <c r="T158" s="213">
        <f t="shared" si="1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14" t="s">
        <v>141</v>
      </c>
      <c r="AT158" s="214" t="s">
        <v>126</v>
      </c>
      <c r="AU158" s="214" t="s">
        <v>85</v>
      </c>
      <c r="AY158" s="17" t="s">
        <v>123</v>
      </c>
      <c r="BE158" s="215">
        <f t="shared" si="14"/>
        <v>0</v>
      </c>
      <c r="BF158" s="215">
        <f t="shared" si="15"/>
        <v>0</v>
      </c>
      <c r="BG158" s="215">
        <f t="shared" si="16"/>
        <v>0</v>
      </c>
      <c r="BH158" s="215">
        <f t="shared" si="17"/>
        <v>0</v>
      </c>
      <c r="BI158" s="215">
        <f t="shared" si="18"/>
        <v>0</v>
      </c>
      <c r="BJ158" s="17" t="s">
        <v>85</v>
      </c>
      <c r="BK158" s="215">
        <f t="shared" si="19"/>
        <v>0</v>
      </c>
      <c r="BL158" s="17" t="s">
        <v>141</v>
      </c>
      <c r="BM158" s="214" t="s">
        <v>557</v>
      </c>
    </row>
    <row r="159" spans="1:65" s="2" customFormat="1" ht="16.5" customHeight="1">
      <c r="A159" s="34"/>
      <c r="B159" s="35"/>
      <c r="C159" s="203" t="s">
        <v>381</v>
      </c>
      <c r="D159" s="203" t="s">
        <v>126</v>
      </c>
      <c r="E159" s="204" t="s">
        <v>857</v>
      </c>
      <c r="F159" s="205" t="s">
        <v>858</v>
      </c>
      <c r="G159" s="206" t="s">
        <v>215</v>
      </c>
      <c r="H159" s="207">
        <v>160</v>
      </c>
      <c r="I159" s="208"/>
      <c r="J159" s="209">
        <f t="shared" si="10"/>
        <v>0</v>
      </c>
      <c r="K159" s="205" t="s">
        <v>1</v>
      </c>
      <c r="L159" s="39"/>
      <c r="M159" s="210" t="s">
        <v>1</v>
      </c>
      <c r="N159" s="211" t="s">
        <v>42</v>
      </c>
      <c r="O159" s="71"/>
      <c r="P159" s="212">
        <f t="shared" si="11"/>
        <v>0</v>
      </c>
      <c r="Q159" s="212">
        <v>0</v>
      </c>
      <c r="R159" s="212">
        <f t="shared" si="12"/>
        <v>0</v>
      </c>
      <c r="S159" s="212">
        <v>0</v>
      </c>
      <c r="T159" s="213">
        <f t="shared" si="1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14" t="s">
        <v>141</v>
      </c>
      <c r="AT159" s="214" t="s">
        <v>126</v>
      </c>
      <c r="AU159" s="214" t="s">
        <v>85</v>
      </c>
      <c r="AY159" s="17" t="s">
        <v>123</v>
      </c>
      <c r="BE159" s="215">
        <f t="shared" si="14"/>
        <v>0</v>
      </c>
      <c r="BF159" s="215">
        <f t="shared" si="15"/>
        <v>0</v>
      </c>
      <c r="BG159" s="215">
        <f t="shared" si="16"/>
        <v>0</v>
      </c>
      <c r="BH159" s="215">
        <f t="shared" si="17"/>
        <v>0</v>
      </c>
      <c r="BI159" s="215">
        <f t="shared" si="18"/>
        <v>0</v>
      </c>
      <c r="BJ159" s="17" t="s">
        <v>85</v>
      </c>
      <c r="BK159" s="215">
        <f t="shared" si="19"/>
        <v>0</v>
      </c>
      <c r="BL159" s="17" t="s">
        <v>141</v>
      </c>
      <c r="BM159" s="214" t="s">
        <v>565</v>
      </c>
    </row>
    <row r="160" spans="1:65" s="2" customFormat="1" ht="16.5" customHeight="1">
      <c r="A160" s="34"/>
      <c r="B160" s="35"/>
      <c r="C160" s="203" t="s">
        <v>385</v>
      </c>
      <c r="D160" s="203" t="s">
        <v>126</v>
      </c>
      <c r="E160" s="204" t="s">
        <v>859</v>
      </c>
      <c r="F160" s="205" t="s">
        <v>860</v>
      </c>
      <c r="G160" s="206" t="s">
        <v>226</v>
      </c>
      <c r="H160" s="207">
        <v>10</v>
      </c>
      <c r="I160" s="208"/>
      <c r="J160" s="209">
        <f t="shared" si="10"/>
        <v>0</v>
      </c>
      <c r="K160" s="205" t="s">
        <v>1</v>
      </c>
      <c r="L160" s="39"/>
      <c r="M160" s="210" t="s">
        <v>1</v>
      </c>
      <c r="N160" s="211" t="s">
        <v>42</v>
      </c>
      <c r="O160" s="71"/>
      <c r="P160" s="212">
        <f t="shared" si="11"/>
        <v>0</v>
      </c>
      <c r="Q160" s="212">
        <v>0</v>
      </c>
      <c r="R160" s="212">
        <f t="shared" si="12"/>
        <v>0</v>
      </c>
      <c r="S160" s="212">
        <v>0</v>
      </c>
      <c r="T160" s="213">
        <f t="shared" si="1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14" t="s">
        <v>141</v>
      </c>
      <c r="AT160" s="214" t="s">
        <v>126</v>
      </c>
      <c r="AU160" s="214" t="s">
        <v>85</v>
      </c>
      <c r="AY160" s="17" t="s">
        <v>123</v>
      </c>
      <c r="BE160" s="215">
        <f t="shared" si="14"/>
        <v>0</v>
      </c>
      <c r="BF160" s="215">
        <f t="shared" si="15"/>
        <v>0</v>
      </c>
      <c r="BG160" s="215">
        <f t="shared" si="16"/>
        <v>0</v>
      </c>
      <c r="BH160" s="215">
        <f t="shared" si="17"/>
        <v>0</v>
      </c>
      <c r="BI160" s="215">
        <f t="shared" si="18"/>
        <v>0</v>
      </c>
      <c r="BJ160" s="17" t="s">
        <v>85</v>
      </c>
      <c r="BK160" s="215">
        <f t="shared" si="19"/>
        <v>0</v>
      </c>
      <c r="BL160" s="17" t="s">
        <v>141</v>
      </c>
      <c r="BM160" s="214" t="s">
        <v>573</v>
      </c>
    </row>
    <row r="161" spans="1:65" s="2" customFormat="1" ht="16.5" customHeight="1">
      <c r="A161" s="34"/>
      <c r="B161" s="35"/>
      <c r="C161" s="203" t="s">
        <v>391</v>
      </c>
      <c r="D161" s="203" t="s">
        <v>126</v>
      </c>
      <c r="E161" s="204" t="s">
        <v>861</v>
      </c>
      <c r="F161" s="205" t="s">
        <v>862</v>
      </c>
      <c r="G161" s="206" t="s">
        <v>215</v>
      </c>
      <c r="H161" s="207">
        <v>2</v>
      </c>
      <c r="I161" s="208"/>
      <c r="J161" s="209">
        <f t="shared" si="10"/>
        <v>0</v>
      </c>
      <c r="K161" s="205" t="s">
        <v>1</v>
      </c>
      <c r="L161" s="39"/>
      <c r="M161" s="210" t="s">
        <v>1</v>
      </c>
      <c r="N161" s="211" t="s">
        <v>42</v>
      </c>
      <c r="O161" s="71"/>
      <c r="P161" s="212">
        <f t="shared" si="11"/>
        <v>0</v>
      </c>
      <c r="Q161" s="212">
        <v>0</v>
      </c>
      <c r="R161" s="212">
        <f t="shared" si="12"/>
        <v>0</v>
      </c>
      <c r="S161" s="212">
        <v>0</v>
      </c>
      <c r="T161" s="213">
        <f t="shared" si="1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14" t="s">
        <v>141</v>
      </c>
      <c r="AT161" s="214" t="s">
        <v>126</v>
      </c>
      <c r="AU161" s="214" t="s">
        <v>85</v>
      </c>
      <c r="AY161" s="17" t="s">
        <v>123</v>
      </c>
      <c r="BE161" s="215">
        <f t="shared" si="14"/>
        <v>0</v>
      </c>
      <c r="BF161" s="215">
        <f t="shared" si="15"/>
        <v>0</v>
      </c>
      <c r="BG161" s="215">
        <f t="shared" si="16"/>
        <v>0</v>
      </c>
      <c r="BH161" s="215">
        <f t="shared" si="17"/>
        <v>0</v>
      </c>
      <c r="BI161" s="215">
        <f t="shared" si="18"/>
        <v>0</v>
      </c>
      <c r="BJ161" s="17" t="s">
        <v>85</v>
      </c>
      <c r="BK161" s="215">
        <f t="shared" si="19"/>
        <v>0</v>
      </c>
      <c r="BL161" s="17" t="s">
        <v>141</v>
      </c>
      <c r="BM161" s="214" t="s">
        <v>581</v>
      </c>
    </row>
    <row r="162" spans="1:65" s="2" customFormat="1" ht="16.5" customHeight="1">
      <c r="A162" s="34"/>
      <c r="B162" s="35"/>
      <c r="C162" s="203" t="s">
        <v>395</v>
      </c>
      <c r="D162" s="203" t="s">
        <v>126</v>
      </c>
      <c r="E162" s="204" t="s">
        <v>863</v>
      </c>
      <c r="F162" s="205" t="s">
        <v>864</v>
      </c>
      <c r="G162" s="206" t="s">
        <v>215</v>
      </c>
      <c r="H162" s="207">
        <v>65</v>
      </c>
      <c r="I162" s="208"/>
      <c r="J162" s="209">
        <f t="shared" si="10"/>
        <v>0</v>
      </c>
      <c r="K162" s="205" t="s">
        <v>1</v>
      </c>
      <c r="L162" s="39"/>
      <c r="M162" s="210" t="s">
        <v>1</v>
      </c>
      <c r="N162" s="211" t="s">
        <v>42</v>
      </c>
      <c r="O162" s="71"/>
      <c r="P162" s="212">
        <f t="shared" si="11"/>
        <v>0</v>
      </c>
      <c r="Q162" s="212">
        <v>0</v>
      </c>
      <c r="R162" s="212">
        <f t="shared" si="12"/>
        <v>0</v>
      </c>
      <c r="S162" s="212">
        <v>0</v>
      </c>
      <c r="T162" s="213">
        <f t="shared" si="1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14" t="s">
        <v>141</v>
      </c>
      <c r="AT162" s="214" t="s">
        <v>126</v>
      </c>
      <c r="AU162" s="214" t="s">
        <v>85</v>
      </c>
      <c r="AY162" s="17" t="s">
        <v>123</v>
      </c>
      <c r="BE162" s="215">
        <f t="shared" si="14"/>
        <v>0</v>
      </c>
      <c r="BF162" s="215">
        <f t="shared" si="15"/>
        <v>0</v>
      </c>
      <c r="BG162" s="215">
        <f t="shared" si="16"/>
        <v>0</v>
      </c>
      <c r="BH162" s="215">
        <f t="shared" si="17"/>
        <v>0</v>
      </c>
      <c r="BI162" s="215">
        <f t="shared" si="18"/>
        <v>0</v>
      </c>
      <c r="BJ162" s="17" t="s">
        <v>85</v>
      </c>
      <c r="BK162" s="215">
        <f t="shared" si="19"/>
        <v>0</v>
      </c>
      <c r="BL162" s="17" t="s">
        <v>141</v>
      </c>
      <c r="BM162" s="214" t="s">
        <v>589</v>
      </c>
    </row>
    <row r="163" spans="1:65" s="2" customFormat="1" ht="16.5" customHeight="1">
      <c r="A163" s="34"/>
      <c r="B163" s="35"/>
      <c r="C163" s="203" t="s">
        <v>400</v>
      </c>
      <c r="D163" s="203" t="s">
        <v>126</v>
      </c>
      <c r="E163" s="204" t="s">
        <v>865</v>
      </c>
      <c r="F163" s="205" t="s">
        <v>866</v>
      </c>
      <c r="G163" s="206" t="s">
        <v>215</v>
      </c>
      <c r="H163" s="207">
        <v>60</v>
      </c>
      <c r="I163" s="208"/>
      <c r="J163" s="209">
        <f t="shared" si="10"/>
        <v>0</v>
      </c>
      <c r="K163" s="205" t="s">
        <v>1</v>
      </c>
      <c r="L163" s="39"/>
      <c r="M163" s="210" t="s">
        <v>1</v>
      </c>
      <c r="N163" s="211" t="s">
        <v>42</v>
      </c>
      <c r="O163" s="71"/>
      <c r="P163" s="212">
        <f t="shared" si="11"/>
        <v>0</v>
      </c>
      <c r="Q163" s="212">
        <v>0</v>
      </c>
      <c r="R163" s="212">
        <f t="shared" si="12"/>
        <v>0</v>
      </c>
      <c r="S163" s="212">
        <v>0</v>
      </c>
      <c r="T163" s="213">
        <f t="shared" si="1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14" t="s">
        <v>141</v>
      </c>
      <c r="AT163" s="214" t="s">
        <v>126</v>
      </c>
      <c r="AU163" s="214" t="s">
        <v>85</v>
      </c>
      <c r="AY163" s="17" t="s">
        <v>123</v>
      </c>
      <c r="BE163" s="215">
        <f t="shared" si="14"/>
        <v>0</v>
      </c>
      <c r="BF163" s="215">
        <f t="shared" si="15"/>
        <v>0</v>
      </c>
      <c r="BG163" s="215">
        <f t="shared" si="16"/>
        <v>0</v>
      </c>
      <c r="BH163" s="215">
        <f t="shared" si="17"/>
        <v>0</v>
      </c>
      <c r="BI163" s="215">
        <f t="shared" si="18"/>
        <v>0</v>
      </c>
      <c r="BJ163" s="17" t="s">
        <v>85</v>
      </c>
      <c r="BK163" s="215">
        <f t="shared" si="19"/>
        <v>0</v>
      </c>
      <c r="BL163" s="17" t="s">
        <v>141</v>
      </c>
      <c r="BM163" s="214" t="s">
        <v>598</v>
      </c>
    </row>
    <row r="164" spans="1:65" s="2" customFormat="1" ht="16.5" customHeight="1">
      <c r="A164" s="34"/>
      <c r="B164" s="35"/>
      <c r="C164" s="203" t="s">
        <v>405</v>
      </c>
      <c r="D164" s="203" t="s">
        <v>126</v>
      </c>
      <c r="E164" s="204" t="s">
        <v>867</v>
      </c>
      <c r="F164" s="205" t="s">
        <v>868</v>
      </c>
      <c r="G164" s="206" t="s">
        <v>215</v>
      </c>
      <c r="H164" s="207">
        <v>5</v>
      </c>
      <c r="I164" s="208"/>
      <c r="J164" s="209">
        <f t="shared" si="10"/>
        <v>0</v>
      </c>
      <c r="K164" s="205" t="s">
        <v>1</v>
      </c>
      <c r="L164" s="39"/>
      <c r="M164" s="210" t="s">
        <v>1</v>
      </c>
      <c r="N164" s="211" t="s">
        <v>42</v>
      </c>
      <c r="O164" s="71"/>
      <c r="P164" s="212">
        <f t="shared" si="11"/>
        <v>0</v>
      </c>
      <c r="Q164" s="212">
        <v>0</v>
      </c>
      <c r="R164" s="212">
        <f t="shared" si="12"/>
        <v>0</v>
      </c>
      <c r="S164" s="212">
        <v>0</v>
      </c>
      <c r="T164" s="213">
        <f t="shared" si="1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14" t="s">
        <v>141</v>
      </c>
      <c r="AT164" s="214" t="s">
        <v>126</v>
      </c>
      <c r="AU164" s="214" t="s">
        <v>85</v>
      </c>
      <c r="AY164" s="17" t="s">
        <v>123</v>
      </c>
      <c r="BE164" s="215">
        <f t="shared" si="14"/>
        <v>0</v>
      </c>
      <c r="BF164" s="215">
        <f t="shared" si="15"/>
        <v>0</v>
      </c>
      <c r="BG164" s="215">
        <f t="shared" si="16"/>
        <v>0</v>
      </c>
      <c r="BH164" s="215">
        <f t="shared" si="17"/>
        <v>0</v>
      </c>
      <c r="BI164" s="215">
        <f t="shared" si="18"/>
        <v>0</v>
      </c>
      <c r="BJ164" s="17" t="s">
        <v>85</v>
      </c>
      <c r="BK164" s="215">
        <f t="shared" si="19"/>
        <v>0</v>
      </c>
      <c r="BL164" s="17" t="s">
        <v>141</v>
      </c>
      <c r="BM164" s="214" t="s">
        <v>609</v>
      </c>
    </row>
    <row r="165" spans="1:65" s="2" customFormat="1" ht="16.5" customHeight="1">
      <c r="A165" s="34"/>
      <c r="B165" s="35"/>
      <c r="C165" s="203" t="s">
        <v>410</v>
      </c>
      <c r="D165" s="203" t="s">
        <v>126</v>
      </c>
      <c r="E165" s="204" t="s">
        <v>869</v>
      </c>
      <c r="F165" s="205" t="s">
        <v>870</v>
      </c>
      <c r="G165" s="206" t="s">
        <v>226</v>
      </c>
      <c r="H165" s="207">
        <v>20</v>
      </c>
      <c r="I165" s="208"/>
      <c r="J165" s="209">
        <f t="shared" si="10"/>
        <v>0</v>
      </c>
      <c r="K165" s="205" t="s">
        <v>1</v>
      </c>
      <c r="L165" s="39"/>
      <c r="M165" s="210" t="s">
        <v>1</v>
      </c>
      <c r="N165" s="211" t="s">
        <v>42</v>
      </c>
      <c r="O165" s="71"/>
      <c r="P165" s="212">
        <f t="shared" si="11"/>
        <v>0</v>
      </c>
      <c r="Q165" s="212">
        <v>0</v>
      </c>
      <c r="R165" s="212">
        <f t="shared" si="12"/>
        <v>0</v>
      </c>
      <c r="S165" s="212">
        <v>0</v>
      </c>
      <c r="T165" s="213">
        <f t="shared" si="1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14" t="s">
        <v>141</v>
      </c>
      <c r="AT165" s="214" t="s">
        <v>126</v>
      </c>
      <c r="AU165" s="214" t="s">
        <v>85</v>
      </c>
      <c r="AY165" s="17" t="s">
        <v>123</v>
      </c>
      <c r="BE165" s="215">
        <f t="shared" si="14"/>
        <v>0</v>
      </c>
      <c r="BF165" s="215">
        <f t="shared" si="15"/>
        <v>0</v>
      </c>
      <c r="BG165" s="215">
        <f t="shared" si="16"/>
        <v>0</v>
      </c>
      <c r="BH165" s="215">
        <f t="shared" si="17"/>
        <v>0</v>
      </c>
      <c r="BI165" s="215">
        <f t="shared" si="18"/>
        <v>0</v>
      </c>
      <c r="BJ165" s="17" t="s">
        <v>85</v>
      </c>
      <c r="BK165" s="215">
        <f t="shared" si="19"/>
        <v>0</v>
      </c>
      <c r="BL165" s="17" t="s">
        <v>141</v>
      </c>
      <c r="BM165" s="214" t="s">
        <v>618</v>
      </c>
    </row>
    <row r="166" spans="1:65" s="2" customFormat="1" ht="21.75" customHeight="1">
      <c r="A166" s="34"/>
      <c r="B166" s="35"/>
      <c r="C166" s="203" t="s">
        <v>415</v>
      </c>
      <c r="D166" s="203" t="s">
        <v>126</v>
      </c>
      <c r="E166" s="204" t="s">
        <v>871</v>
      </c>
      <c r="F166" s="205" t="s">
        <v>872</v>
      </c>
      <c r="G166" s="206" t="s">
        <v>873</v>
      </c>
      <c r="H166" s="207">
        <v>0.2</v>
      </c>
      <c r="I166" s="208"/>
      <c r="J166" s="209">
        <f t="shared" si="10"/>
        <v>0</v>
      </c>
      <c r="K166" s="205" t="s">
        <v>1</v>
      </c>
      <c r="L166" s="39"/>
      <c r="M166" s="210" t="s">
        <v>1</v>
      </c>
      <c r="N166" s="211" t="s">
        <v>42</v>
      </c>
      <c r="O166" s="71"/>
      <c r="P166" s="212">
        <f t="shared" si="11"/>
        <v>0</v>
      </c>
      <c r="Q166" s="212">
        <v>0</v>
      </c>
      <c r="R166" s="212">
        <f t="shared" si="12"/>
        <v>0</v>
      </c>
      <c r="S166" s="212">
        <v>0</v>
      </c>
      <c r="T166" s="213">
        <f t="shared" si="1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14" t="s">
        <v>141</v>
      </c>
      <c r="AT166" s="214" t="s">
        <v>126</v>
      </c>
      <c r="AU166" s="214" t="s">
        <v>85</v>
      </c>
      <c r="AY166" s="17" t="s">
        <v>123</v>
      </c>
      <c r="BE166" s="215">
        <f t="shared" si="14"/>
        <v>0</v>
      </c>
      <c r="BF166" s="215">
        <f t="shared" si="15"/>
        <v>0</v>
      </c>
      <c r="BG166" s="215">
        <f t="shared" si="16"/>
        <v>0</v>
      </c>
      <c r="BH166" s="215">
        <f t="shared" si="17"/>
        <v>0</v>
      </c>
      <c r="BI166" s="215">
        <f t="shared" si="18"/>
        <v>0</v>
      </c>
      <c r="BJ166" s="17" t="s">
        <v>85</v>
      </c>
      <c r="BK166" s="215">
        <f t="shared" si="19"/>
        <v>0</v>
      </c>
      <c r="BL166" s="17" t="s">
        <v>141</v>
      </c>
      <c r="BM166" s="214" t="s">
        <v>626</v>
      </c>
    </row>
    <row r="167" spans="1:65" s="2" customFormat="1" ht="16.5" customHeight="1">
      <c r="A167" s="34"/>
      <c r="B167" s="35"/>
      <c r="C167" s="203" t="s">
        <v>421</v>
      </c>
      <c r="D167" s="203" t="s">
        <v>126</v>
      </c>
      <c r="E167" s="204" t="s">
        <v>874</v>
      </c>
      <c r="F167" s="205" t="s">
        <v>875</v>
      </c>
      <c r="G167" s="206" t="s">
        <v>226</v>
      </c>
      <c r="H167" s="207">
        <v>1</v>
      </c>
      <c r="I167" s="208"/>
      <c r="J167" s="209">
        <f t="shared" si="10"/>
        <v>0</v>
      </c>
      <c r="K167" s="205" t="s">
        <v>1</v>
      </c>
      <c r="L167" s="39"/>
      <c r="M167" s="210" t="s">
        <v>1</v>
      </c>
      <c r="N167" s="211" t="s">
        <v>42</v>
      </c>
      <c r="O167" s="71"/>
      <c r="P167" s="212">
        <f t="shared" si="11"/>
        <v>0</v>
      </c>
      <c r="Q167" s="212">
        <v>0</v>
      </c>
      <c r="R167" s="212">
        <f t="shared" si="12"/>
        <v>0</v>
      </c>
      <c r="S167" s="212">
        <v>0</v>
      </c>
      <c r="T167" s="213">
        <f t="shared" si="1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14" t="s">
        <v>141</v>
      </c>
      <c r="AT167" s="214" t="s">
        <v>126</v>
      </c>
      <c r="AU167" s="214" t="s">
        <v>85</v>
      </c>
      <c r="AY167" s="17" t="s">
        <v>123</v>
      </c>
      <c r="BE167" s="215">
        <f t="shared" si="14"/>
        <v>0</v>
      </c>
      <c r="BF167" s="215">
        <f t="shared" si="15"/>
        <v>0</v>
      </c>
      <c r="BG167" s="215">
        <f t="shared" si="16"/>
        <v>0</v>
      </c>
      <c r="BH167" s="215">
        <f t="shared" si="17"/>
        <v>0</v>
      </c>
      <c r="BI167" s="215">
        <f t="shared" si="18"/>
        <v>0</v>
      </c>
      <c r="BJ167" s="17" t="s">
        <v>85</v>
      </c>
      <c r="BK167" s="215">
        <f t="shared" si="19"/>
        <v>0</v>
      </c>
      <c r="BL167" s="17" t="s">
        <v>141</v>
      </c>
      <c r="BM167" s="214" t="s">
        <v>635</v>
      </c>
    </row>
    <row r="168" spans="2:63" s="12" customFormat="1" ht="25.9" customHeight="1">
      <c r="B168" s="187"/>
      <c r="C168" s="188"/>
      <c r="D168" s="189" t="s">
        <v>76</v>
      </c>
      <c r="E168" s="190" t="s">
        <v>876</v>
      </c>
      <c r="F168" s="190" t="s">
        <v>877</v>
      </c>
      <c r="G168" s="188"/>
      <c r="H168" s="188"/>
      <c r="I168" s="191"/>
      <c r="J168" s="192">
        <f>BK168</f>
        <v>0</v>
      </c>
      <c r="K168" s="188"/>
      <c r="L168" s="193"/>
      <c r="M168" s="194"/>
      <c r="N168" s="195"/>
      <c r="O168" s="195"/>
      <c r="P168" s="196">
        <f>SUM(P169:P177)</f>
        <v>0</v>
      </c>
      <c r="Q168" s="195"/>
      <c r="R168" s="196">
        <f>SUM(R169:R177)</f>
        <v>0</v>
      </c>
      <c r="S168" s="195"/>
      <c r="T168" s="197">
        <f>SUM(T169:T177)</f>
        <v>0</v>
      </c>
      <c r="AR168" s="198" t="s">
        <v>85</v>
      </c>
      <c r="AT168" s="199" t="s">
        <v>76</v>
      </c>
      <c r="AU168" s="199" t="s">
        <v>77</v>
      </c>
      <c r="AY168" s="198" t="s">
        <v>123</v>
      </c>
      <c r="BK168" s="200">
        <f>SUM(BK169:BK177)</f>
        <v>0</v>
      </c>
    </row>
    <row r="169" spans="1:65" s="2" customFormat="1" ht="16.5" customHeight="1">
      <c r="A169" s="34"/>
      <c r="B169" s="35"/>
      <c r="C169" s="203" t="s">
        <v>426</v>
      </c>
      <c r="D169" s="203" t="s">
        <v>126</v>
      </c>
      <c r="E169" s="204" t="s">
        <v>878</v>
      </c>
      <c r="F169" s="205" t="s">
        <v>879</v>
      </c>
      <c r="G169" s="206" t="s">
        <v>835</v>
      </c>
      <c r="H169" s="207">
        <v>8</v>
      </c>
      <c r="I169" s="208"/>
      <c r="J169" s="209">
        <f aca="true" t="shared" si="20" ref="J169:J177">ROUND(I169*H169,2)</f>
        <v>0</v>
      </c>
      <c r="K169" s="205" t="s">
        <v>1</v>
      </c>
      <c r="L169" s="39"/>
      <c r="M169" s="210" t="s">
        <v>1</v>
      </c>
      <c r="N169" s="211" t="s">
        <v>42</v>
      </c>
      <c r="O169" s="71"/>
      <c r="P169" s="212">
        <f aca="true" t="shared" si="21" ref="P169:P177">O169*H169</f>
        <v>0</v>
      </c>
      <c r="Q169" s="212">
        <v>0</v>
      </c>
      <c r="R169" s="212">
        <f aca="true" t="shared" si="22" ref="R169:R177">Q169*H169</f>
        <v>0</v>
      </c>
      <c r="S169" s="212">
        <v>0</v>
      </c>
      <c r="T169" s="213">
        <f aca="true" t="shared" si="23" ref="T169:T177"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14" t="s">
        <v>141</v>
      </c>
      <c r="AT169" s="214" t="s">
        <v>126</v>
      </c>
      <c r="AU169" s="214" t="s">
        <v>85</v>
      </c>
      <c r="AY169" s="17" t="s">
        <v>123</v>
      </c>
      <c r="BE169" s="215">
        <f aca="true" t="shared" si="24" ref="BE169:BE177">IF(N169="základní",J169,0)</f>
        <v>0</v>
      </c>
      <c r="BF169" s="215">
        <f aca="true" t="shared" si="25" ref="BF169:BF177">IF(N169="snížená",J169,0)</f>
        <v>0</v>
      </c>
      <c r="BG169" s="215">
        <f aca="true" t="shared" si="26" ref="BG169:BG177">IF(N169="zákl. přenesená",J169,0)</f>
        <v>0</v>
      </c>
      <c r="BH169" s="215">
        <f aca="true" t="shared" si="27" ref="BH169:BH177">IF(N169="sníž. přenesená",J169,0)</f>
        <v>0</v>
      </c>
      <c r="BI169" s="215">
        <f aca="true" t="shared" si="28" ref="BI169:BI177">IF(N169="nulová",J169,0)</f>
        <v>0</v>
      </c>
      <c r="BJ169" s="17" t="s">
        <v>85</v>
      </c>
      <c r="BK169" s="215">
        <f aca="true" t="shared" si="29" ref="BK169:BK177">ROUND(I169*H169,2)</f>
        <v>0</v>
      </c>
      <c r="BL169" s="17" t="s">
        <v>141</v>
      </c>
      <c r="BM169" s="214" t="s">
        <v>646</v>
      </c>
    </row>
    <row r="170" spans="1:65" s="2" customFormat="1" ht="16.5" customHeight="1">
      <c r="A170" s="34"/>
      <c r="B170" s="35"/>
      <c r="C170" s="203" t="s">
        <v>433</v>
      </c>
      <c r="D170" s="203" t="s">
        <v>126</v>
      </c>
      <c r="E170" s="204" t="s">
        <v>880</v>
      </c>
      <c r="F170" s="205" t="s">
        <v>881</v>
      </c>
      <c r="G170" s="206" t="s">
        <v>835</v>
      </c>
      <c r="H170" s="207">
        <v>24</v>
      </c>
      <c r="I170" s="208"/>
      <c r="J170" s="209">
        <f t="shared" si="20"/>
        <v>0</v>
      </c>
      <c r="K170" s="205" t="s">
        <v>1</v>
      </c>
      <c r="L170" s="39"/>
      <c r="M170" s="210" t="s">
        <v>1</v>
      </c>
      <c r="N170" s="211" t="s">
        <v>42</v>
      </c>
      <c r="O170" s="71"/>
      <c r="P170" s="212">
        <f t="shared" si="21"/>
        <v>0</v>
      </c>
      <c r="Q170" s="212">
        <v>0</v>
      </c>
      <c r="R170" s="212">
        <f t="shared" si="22"/>
        <v>0</v>
      </c>
      <c r="S170" s="212">
        <v>0</v>
      </c>
      <c r="T170" s="213">
        <f t="shared" si="2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14" t="s">
        <v>141</v>
      </c>
      <c r="AT170" s="214" t="s">
        <v>126</v>
      </c>
      <c r="AU170" s="214" t="s">
        <v>85</v>
      </c>
      <c r="AY170" s="17" t="s">
        <v>123</v>
      </c>
      <c r="BE170" s="215">
        <f t="shared" si="24"/>
        <v>0</v>
      </c>
      <c r="BF170" s="215">
        <f t="shared" si="25"/>
        <v>0</v>
      </c>
      <c r="BG170" s="215">
        <f t="shared" si="26"/>
        <v>0</v>
      </c>
      <c r="BH170" s="215">
        <f t="shared" si="27"/>
        <v>0</v>
      </c>
      <c r="BI170" s="215">
        <f t="shared" si="28"/>
        <v>0</v>
      </c>
      <c r="BJ170" s="17" t="s">
        <v>85</v>
      </c>
      <c r="BK170" s="215">
        <f t="shared" si="29"/>
        <v>0</v>
      </c>
      <c r="BL170" s="17" t="s">
        <v>141</v>
      </c>
      <c r="BM170" s="214" t="s">
        <v>656</v>
      </c>
    </row>
    <row r="171" spans="1:65" s="2" customFormat="1" ht="16.5" customHeight="1">
      <c r="A171" s="34"/>
      <c r="B171" s="35"/>
      <c r="C171" s="203" t="s">
        <v>439</v>
      </c>
      <c r="D171" s="203" t="s">
        <v>126</v>
      </c>
      <c r="E171" s="204" t="s">
        <v>882</v>
      </c>
      <c r="F171" s="205" t="s">
        <v>883</v>
      </c>
      <c r="G171" s="206" t="s">
        <v>784</v>
      </c>
      <c r="H171" s="207">
        <v>5</v>
      </c>
      <c r="I171" s="208"/>
      <c r="J171" s="209">
        <f t="shared" si="20"/>
        <v>0</v>
      </c>
      <c r="K171" s="205" t="s">
        <v>1</v>
      </c>
      <c r="L171" s="39"/>
      <c r="M171" s="210" t="s">
        <v>1</v>
      </c>
      <c r="N171" s="211" t="s">
        <v>42</v>
      </c>
      <c r="O171" s="71"/>
      <c r="P171" s="212">
        <f t="shared" si="21"/>
        <v>0</v>
      </c>
      <c r="Q171" s="212">
        <v>0</v>
      </c>
      <c r="R171" s="212">
        <f t="shared" si="22"/>
        <v>0</v>
      </c>
      <c r="S171" s="212">
        <v>0</v>
      </c>
      <c r="T171" s="213">
        <f t="shared" si="23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14" t="s">
        <v>141</v>
      </c>
      <c r="AT171" s="214" t="s">
        <v>126</v>
      </c>
      <c r="AU171" s="214" t="s">
        <v>85</v>
      </c>
      <c r="AY171" s="17" t="s">
        <v>123</v>
      </c>
      <c r="BE171" s="215">
        <f t="shared" si="24"/>
        <v>0</v>
      </c>
      <c r="BF171" s="215">
        <f t="shared" si="25"/>
        <v>0</v>
      </c>
      <c r="BG171" s="215">
        <f t="shared" si="26"/>
        <v>0</v>
      </c>
      <c r="BH171" s="215">
        <f t="shared" si="27"/>
        <v>0</v>
      </c>
      <c r="BI171" s="215">
        <f t="shared" si="28"/>
        <v>0</v>
      </c>
      <c r="BJ171" s="17" t="s">
        <v>85</v>
      </c>
      <c r="BK171" s="215">
        <f t="shared" si="29"/>
        <v>0</v>
      </c>
      <c r="BL171" s="17" t="s">
        <v>141</v>
      </c>
      <c r="BM171" s="214" t="s">
        <v>667</v>
      </c>
    </row>
    <row r="172" spans="1:65" s="2" customFormat="1" ht="16.5" customHeight="1">
      <c r="A172" s="34"/>
      <c r="B172" s="35"/>
      <c r="C172" s="203" t="s">
        <v>444</v>
      </c>
      <c r="D172" s="203" t="s">
        <v>126</v>
      </c>
      <c r="E172" s="204" t="s">
        <v>884</v>
      </c>
      <c r="F172" s="205" t="s">
        <v>885</v>
      </c>
      <c r="G172" s="206" t="s">
        <v>835</v>
      </c>
      <c r="H172" s="207">
        <v>1</v>
      </c>
      <c r="I172" s="208"/>
      <c r="J172" s="209">
        <f t="shared" si="20"/>
        <v>0</v>
      </c>
      <c r="K172" s="205" t="s">
        <v>1</v>
      </c>
      <c r="L172" s="39"/>
      <c r="M172" s="210" t="s">
        <v>1</v>
      </c>
      <c r="N172" s="211" t="s">
        <v>42</v>
      </c>
      <c r="O172" s="71"/>
      <c r="P172" s="212">
        <f t="shared" si="21"/>
        <v>0</v>
      </c>
      <c r="Q172" s="212">
        <v>0</v>
      </c>
      <c r="R172" s="212">
        <f t="shared" si="22"/>
        <v>0</v>
      </c>
      <c r="S172" s="212">
        <v>0</v>
      </c>
      <c r="T172" s="213">
        <f t="shared" si="2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14" t="s">
        <v>141</v>
      </c>
      <c r="AT172" s="214" t="s">
        <v>126</v>
      </c>
      <c r="AU172" s="214" t="s">
        <v>85</v>
      </c>
      <c r="AY172" s="17" t="s">
        <v>123</v>
      </c>
      <c r="BE172" s="215">
        <f t="shared" si="24"/>
        <v>0</v>
      </c>
      <c r="BF172" s="215">
        <f t="shared" si="25"/>
        <v>0</v>
      </c>
      <c r="BG172" s="215">
        <f t="shared" si="26"/>
        <v>0</v>
      </c>
      <c r="BH172" s="215">
        <f t="shared" si="27"/>
        <v>0</v>
      </c>
      <c r="BI172" s="215">
        <f t="shared" si="28"/>
        <v>0</v>
      </c>
      <c r="BJ172" s="17" t="s">
        <v>85</v>
      </c>
      <c r="BK172" s="215">
        <f t="shared" si="29"/>
        <v>0</v>
      </c>
      <c r="BL172" s="17" t="s">
        <v>141</v>
      </c>
      <c r="BM172" s="214" t="s">
        <v>676</v>
      </c>
    </row>
    <row r="173" spans="1:65" s="2" customFormat="1" ht="16.5" customHeight="1">
      <c r="A173" s="34"/>
      <c r="B173" s="35"/>
      <c r="C173" s="203" t="s">
        <v>449</v>
      </c>
      <c r="D173" s="203" t="s">
        <v>126</v>
      </c>
      <c r="E173" s="204" t="s">
        <v>886</v>
      </c>
      <c r="F173" s="205" t="s">
        <v>887</v>
      </c>
      <c r="G173" s="206" t="s">
        <v>835</v>
      </c>
      <c r="H173" s="207">
        <v>4</v>
      </c>
      <c r="I173" s="208"/>
      <c r="J173" s="209">
        <f t="shared" si="20"/>
        <v>0</v>
      </c>
      <c r="K173" s="205" t="s">
        <v>1</v>
      </c>
      <c r="L173" s="39"/>
      <c r="M173" s="210" t="s">
        <v>1</v>
      </c>
      <c r="N173" s="211" t="s">
        <v>42</v>
      </c>
      <c r="O173" s="71"/>
      <c r="P173" s="212">
        <f t="shared" si="21"/>
        <v>0</v>
      </c>
      <c r="Q173" s="212">
        <v>0</v>
      </c>
      <c r="R173" s="212">
        <f t="shared" si="22"/>
        <v>0</v>
      </c>
      <c r="S173" s="212">
        <v>0</v>
      </c>
      <c r="T173" s="213">
        <f t="shared" si="2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14" t="s">
        <v>141</v>
      </c>
      <c r="AT173" s="214" t="s">
        <v>126</v>
      </c>
      <c r="AU173" s="214" t="s">
        <v>85</v>
      </c>
      <c r="AY173" s="17" t="s">
        <v>123</v>
      </c>
      <c r="BE173" s="215">
        <f t="shared" si="24"/>
        <v>0</v>
      </c>
      <c r="BF173" s="215">
        <f t="shared" si="25"/>
        <v>0</v>
      </c>
      <c r="BG173" s="215">
        <f t="shared" si="26"/>
        <v>0</v>
      </c>
      <c r="BH173" s="215">
        <f t="shared" si="27"/>
        <v>0</v>
      </c>
      <c r="BI173" s="215">
        <f t="shared" si="28"/>
        <v>0</v>
      </c>
      <c r="BJ173" s="17" t="s">
        <v>85</v>
      </c>
      <c r="BK173" s="215">
        <f t="shared" si="29"/>
        <v>0</v>
      </c>
      <c r="BL173" s="17" t="s">
        <v>141</v>
      </c>
      <c r="BM173" s="214" t="s">
        <v>687</v>
      </c>
    </row>
    <row r="174" spans="1:65" s="2" customFormat="1" ht="16.5" customHeight="1">
      <c r="A174" s="34"/>
      <c r="B174" s="35"/>
      <c r="C174" s="203" t="s">
        <v>454</v>
      </c>
      <c r="D174" s="203" t="s">
        <v>126</v>
      </c>
      <c r="E174" s="204" t="s">
        <v>888</v>
      </c>
      <c r="F174" s="205" t="s">
        <v>889</v>
      </c>
      <c r="G174" s="206" t="s">
        <v>835</v>
      </c>
      <c r="H174" s="207">
        <v>4</v>
      </c>
      <c r="I174" s="208"/>
      <c r="J174" s="209">
        <f t="shared" si="20"/>
        <v>0</v>
      </c>
      <c r="K174" s="205" t="s">
        <v>1</v>
      </c>
      <c r="L174" s="39"/>
      <c r="M174" s="210" t="s">
        <v>1</v>
      </c>
      <c r="N174" s="211" t="s">
        <v>42</v>
      </c>
      <c r="O174" s="71"/>
      <c r="P174" s="212">
        <f t="shared" si="21"/>
        <v>0</v>
      </c>
      <c r="Q174" s="212">
        <v>0</v>
      </c>
      <c r="R174" s="212">
        <f t="shared" si="22"/>
        <v>0</v>
      </c>
      <c r="S174" s="212">
        <v>0</v>
      </c>
      <c r="T174" s="213">
        <f t="shared" si="2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14" t="s">
        <v>141</v>
      </c>
      <c r="AT174" s="214" t="s">
        <v>126</v>
      </c>
      <c r="AU174" s="214" t="s">
        <v>85</v>
      </c>
      <c r="AY174" s="17" t="s">
        <v>123</v>
      </c>
      <c r="BE174" s="215">
        <f t="shared" si="24"/>
        <v>0</v>
      </c>
      <c r="BF174" s="215">
        <f t="shared" si="25"/>
        <v>0</v>
      </c>
      <c r="BG174" s="215">
        <f t="shared" si="26"/>
        <v>0</v>
      </c>
      <c r="BH174" s="215">
        <f t="shared" si="27"/>
        <v>0</v>
      </c>
      <c r="BI174" s="215">
        <f t="shared" si="28"/>
        <v>0</v>
      </c>
      <c r="BJ174" s="17" t="s">
        <v>85</v>
      </c>
      <c r="BK174" s="215">
        <f t="shared" si="29"/>
        <v>0</v>
      </c>
      <c r="BL174" s="17" t="s">
        <v>141</v>
      </c>
      <c r="BM174" s="214" t="s">
        <v>715</v>
      </c>
    </row>
    <row r="175" spans="1:65" s="2" customFormat="1" ht="16.5" customHeight="1">
      <c r="A175" s="34"/>
      <c r="B175" s="35"/>
      <c r="C175" s="203" t="s">
        <v>459</v>
      </c>
      <c r="D175" s="203" t="s">
        <v>126</v>
      </c>
      <c r="E175" s="204" t="s">
        <v>890</v>
      </c>
      <c r="F175" s="205" t="s">
        <v>891</v>
      </c>
      <c r="G175" s="206" t="s">
        <v>835</v>
      </c>
      <c r="H175" s="207">
        <v>8</v>
      </c>
      <c r="I175" s="208"/>
      <c r="J175" s="209">
        <f t="shared" si="20"/>
        <v>0</v>
      </c>
      <c r="K175" s="205" t="s">
        <v>1</v>
      </c>
      <c r="L175" s="39"/>
      <c r="M175" s="210" t="s">
        <v>1</v>
      </c>
      <c r="N175" s="211" t="s">
        <v>42</v>
      </c>
      <c r="O175" s="71"/>
      <c r="P175" s="212">
        <f t="shared" si="21"/>
        <v>0</v>
      </c>
      <c r="Q175" s="212">
        <v>0</v>
      </c>
      <c r="R175" s="212">
        <f t="shared" si="22"/>
        <v>0</v>
      </c>
      <c r="S175" s="212">
        <v>0</v>
      </c>
      <c r="T175" s="213">
        <f t="shared" si="23"/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14" t="s">
        <v>141</v>
      </c>
      <c r="AT175" s="214" t="s">
        <v>126</v>
      </c>
      <c r="AU175" s="214" t="s">
        <v>85</v>
      </c>
      <c r="AY175" s="17" t="s">
        <v>123</v>
      </c>
      <c r="BE175" s="215">
        <f t="shared" si="24"/>
        <v>0</v>
      </c>
      <c r="BF175" s="215">
        <f t="shared" si="25"/>
        <v>0</v>
      </c>
      <c r="BG175" s="215">
        <f t="shared" si="26"/>
        <v>0</v>
      </c>
      <c r="BH175" s="215">
        <f t="shared" si="27"/>
        <v>0</v>
      </c>
      <c r="BI175" s="215">
        <f t="shared" si="28"/>
        <v>0</v>
      </c>
      <c r="BJ175" s="17" t="s">
        <v>85</v>
      </c>
      <c r="BK175" s="215">
        <f t="shared" si="29"/>
        <v>0</v>
      </c>
      <c r="BL175" s="17" t="s">
        <v>141</v>
      </c>
      <c r="BM175" s="214" t="s">
        <v>727</v>
      </c>
    </row>
    <row r="176" spans="1:65" s="2" customFormat="1" ht="16.5" customHeight="1">
      <c r="A176" s="34"/>
      <c r="B176" s="35"/>
      <c r="C176" s="203" t="s">
        <v>464</v>
      </c>
      <c r="D176" s="203" t="s">
        <v>126</v>
      </c>
      <c r="E176" s="204" t="s">
        <v>892</v>
      </c>
      <c r="F176" s="205" t="s">
        <v>893</v>
      </c>
      <c r="G176" s="206" t="s">
        <v>835</v>
      </c>
      <c r="H176" s="207">
        <v>4</v>
      </c>
      <c r="I176" s="208"/>
      <c r="J176" s="209">
        <f t="shared" si="20"/>
        <v>0</v>
      </c>
      <c r="K176" s="205" t="s">
        <v>1</v>
      </c>
      <c r="L176" s="39"/>
      <c r="M176" s="210" t="s">
        <v>1</v>
      </c>
      <c r="N176" s="211" t="s">
        <v>42</v>
      </c>
      <c r="O176" s="71"/>
      <c r="P176" s="212">
        <f t="shared" si="21"/>
        <v>0</v>
      </c>
      <c r="Q176" s="212">
        <v>0</v>
      </c>
      <c r="R176" s="212">
        <f t="shared" si="22"/>
        <v>0</v>
      </c>
      <c r="S176" s="212">
        <v>0</v>
      </c>
      <c r="T176" s="213">
        <f t="shared" si="23"/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14" t="s">
        <v>141</v>
      </c>
      <c r="AT176" s="214" t="s">
        <v>126</v>
      </c>
      <c r="AU176" s="214" t="s">
        <v>85</v>
      </c>
      <c r="AY176" s="17" t="s">
        <v>123</v>
      </c>
      <c r="BE176" s="215">
        <f t="shared" si="24"/>
        <v>0</v>
      </c>
      <c r="BF176" s="215">
        <f t="shared" si="25"/>
        <v>0</v>
      </c>
      <c r="BG176" s="215">
        <f t="shared" si="26"/>
        <v>0</v>
      </c>
      <c r="BH176" s="215">
        <f t="shared" si="27"/>
        <v>0</v>
      </c>
      <c r="BI176" s="215">
        <f t="shared" si="28"/>
        <v>0</v>
      </c>
      <c r="BJ176" s="17" t="s">
        <v>85</v>
      </c>
      <c r="BK176" s="215">
        <f t="shared" si="29"/>
        <v>0</v>
      </c>
      <c r="BL176" s="17" t="s">
        <v>141</v>
      </c>
      <c r="BM176" s="214" t="s">
        <v>761</v>
      </c>
    </row>
    <row r="177" spans="1:65" s="2" customFormat="1" ht="16.5" customHeight="1">
      <c r="A177" s="34"/>
      <c r="B177" s="35"/>
      <c r="C177" s="203" t="s">
        <v>469</v>
      </c>
      <c r="D177" s="203" t="s">
        <v>126</v>
      </c>
      <c r="E177" s="204" t="s">
        <v>894</v>
      </c>
      <c r="F177" s="205" t="s">
        <v>895</v>
      </c>
      <c r="G177" s="206" t="s">
        <v>896</v>
      </c>
      <c r="H177" s="207">
        <v>1</v>
      </c>
      <c r="I177" s="208"/>
      <c r="J177" s="209">
        <f t="shared" si="20"/>
        <v>0</v>
      </c>
      <c r="K177" s="205" t="s">
        <v>1</v>
      </c>
      <c r="L177" s="39"/>
      <c r="M177" s="210" t="s">
        <v>1</v>
      </c>
      <c r="N177" s="211" t="s">
        <v>42</v>
      </c>
      <c r="O177" s="71"/>
      <c r="P177" s="212">
        <f t="shared" si="21"/>
        <v>0</v>
      </c>
      <c r="Q177" s="212">
        <v>0</v>
      </c>
      <c r="R177" s="212">
        <f t="shared" si="22"/>
        <v>0</v>
      </c>
      <c r="S177" s="212">
        <v>0</v>
      </c>
      <c r="T177" s="213">
        <f t="shared" si="23"/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14" t="s">
        <v>141</v>
      </c>
      <c r="AT177" s="214" t="s">
        <v>126</v>
      </c>
      <c r="AU177" s="214" t="s">
        <v>85</v>
      </c>
      <c r="AY177" s="17" t="s">
        <v>123</v>
      </c>
      <c r="BE177" s="215">
        <f t="shared" si="24"/>
        <v>0</v>
      </c>
      <c r="BF177" s="215">
        <f t="shared" si="25"/>
        <v>0</v>
      </c>
      <c r="BG177" s="215">
        <f t="shared" si="26"/>
        <v>0</v>
      </c>
      <c r="BH177" s="215">
        <f t="shared" si="27"/>
        <v>0</v>
      </c>
      <c r="BI177" s="215">
        <f t="shared" si="28"/>
        <v>0</v>
      </c>
      <c r="BJ177" s="17" t="s">
        <v>85</v>
      </c>
      <c r="BK177" s="215">
        <f t="shared" si="29"/>
        <v>0</v>
      </c>
      <c r="BL177" s="17" t="s">
        <v>141</v>
      </c>
      <c r="BM177" s="214" t="s">
        <v>897</v>
      </c>
    </row>
    <row r="178" spans="2:63" s="12" customFormat="1" ht="25.9" customHeight="1">
      <c r="B178" s="187"/>
      <c r="C178" s="188"/>
      <c r="D178" s="189" t="s">
        <v>76</v>
      </c>
      <c r="E178" s="190" t="s">
        <v>898</v>
      </c>
      <c r="F178" s="190" t="s">
        <v>899</v>
      </c>
      <c r="G178" s="188"/>
      <c r="H178" s="188"/>
      <c r="I178" s="191"/>
      <c r="J178" s="192">
        <f>BK178</f>
        <v>0</v>
      </c>
      <c r="K178" s="188"/>
      <c r="L178" s="193"/>
      <c r="M178" s="194"/>
      <c r="N178" s="195"/>
      <c r="O178" s="195"/>
      <c r="P178" s="196">
        <f>SUM(P179:P182)</f>
        <v>0</v>
      </c>
      <c r="Q178" s="195"/>
      <c r="R178" s="196">
        <f>SUM(R179:R182)</f>
        <v>0</v>
      </c>
      <c r="S178" s="195"/>
      <c r="T178" s="197">
        <f>SUM(T179:T182)</f>
        <v>0</v>
      </c>
      <c r="AR178" s="198" t="s">
        <v>85</v>
      </c>
      <c r="AT178" s="199" t="s">
        <v>76</v>
      </c>
      <c r="AU178" s="199" t="s">
        <v>77</v>
      </c>
      <c r="AY178" s="198" t="s">
        <v>123</v>
      </c>
      <c r="BK178" s="200">
        <f>SUM(BK179:BK182)</f>
        <v>0</v>
      </c>
    </row>
    <row r="179" spans="1:65" s="2" customFormat="1" ht="16.5" customHeight="1">
      <c r="A179" s="34"/>
      <c r="B179" s="35"/>
      <c r="C179" s="203" t="s">
        <v>473</v>
      </c>
      <c r="D179" s="203" t="s">
        <v>126</v>
      </c>
      <c r="E179" s="204" t="s">
        <v>152</v>
      </c>
      <c r="F179" s="205" t="s">
        <v>900</v>
      </c>
      <c r="G179" s="206" t="s">
        <v>129</v>
      </c>
      <c r="H179" s="207">
        <v>1</v>
      </c>
      <c r="I179" s="208"/>
      <c r="J179" s="209">
        <f>ROUND(I179*H179,2)</f>
        <v>0</v>
      </c>
      <c r="K179" s="205" t="s">
        <v>1</v>
      </c>
      <c r="L179" s="39"/>
      <c r="M179" s="210" t="s">
        <v>1</v>
      </c>
      <c r="N179" s="211" t="s">
        <v>42</v>
      </c>
      <c r="O179" s="71"/>
      <c r="P179" s="212">
        <f>O179*H179</f>
        <v>0</v>
      </c>
      <c r="Q179" s="212">
        <v>0</v>
      </c>
      <c r="R179" s="212">
        <f>Q179*H179</f>
        <v>0</v>
      </c>
      <c r="S179" s="212">
        <v>0</v>
      </c>
      <c r="T179" s="213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14" t="s">
        <v>141</v>
      </c>
      <c r="AT179" s="214" t="s">
        <v>126</v>
      </c>
      <c r="AU179" s="214" t="s">
        <v>85</v>
      </c>
      <c r="AY179" s="17" t="s">
        <v>123</v>
      </c>
      <c r="BE179" s="215">
        <f>IF(N179="základní",J179,0)</f>
        <v>0</v>
      </c>
      <c r="BF179" s="215">
        <f>IF(N179="snížená",J179,0)</f>
        <v>0</v>
      </c>
      <c r="BG179" s="215">
        <f>IF(N179="zákl. přenesená",J179,0)</f>
        <v>0</v>
      </c>
      <c r="BH179" s="215">
        <f>IF(N179="sníž. přenesená",J179,0)</f>
        <v>0</v>
      </c>
      <c r="BI179" s="215">
        <f>IF(N179="nulová",J179,0)</f>
        <v>0</v>
      </c>
      <c r="BJ179" s="17" t="s">
        <v>85</v>
      </c>
      <c r="BK179" s="215">
        <f>ROUND(I179*H179,2)</f>
        <v>0</v>
      </c>
      <c r="BL179" s="17" t="s">
        <v>141</v>
      </c>
      <c r="BM179" s="214" t="s">
        <v>901</v>
      </c>
    </row>
    <row r="180" spans="1:65" s="2" customFormat="1" ht="16.5" customHeight="1">
      <c r="A180" s="34"/>
      <c r="B180" s="35"/>
      <c r="C180" s="203" t="s">
        <v>478</v>
      </c>
      <c r="D180" s="203" t="s">
        <v>126</v>
      </c>
      <c r="E180" s="204" t="s">
        <v>902</v>
      </c>
      <c r="F180" s="205" t="s">
        <v>903</v>
      </c>
      <c r="G180" s="206" t="s">
        <v>129</v>
      </c>
      <c r="H180" s="207">
        <v>1</v>
      </c>
      <c r="I180" s="208"/>
      <c r="J180" s="209">
        <f>ROUND(I180*H180,2)</f>
        <v>0</v>
      </c>
      <c r="K180" s="205" t="s">
        <v>1</v>
      </c>
      <c r="L180" s="39"/>
      <c r="M180" s="210" t="s">
        <v>1</v>
      </c>
      <c r="N180" s="211" t="s">
        <v>42</v>
      </c>
      <c r="O180" s="71"/>
      <c r="P180" s="212">
        <f>O180*H180</f>
        <v>0</v>
      </c>
      <c r="Q180" s="212">
        <v>0</v>
      </c>
      <c r="R180" s="212">
        <f>Q180*H180</f>
        <v>0</v>
      </c>
      <c r="S180" s="212">
        <v>0</v>
      </c>
      <c r="T180" s="213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14" t="s">
        <v>141</v>
      </c>
      <c r="AT180" s="214" t="s">
        <v>126</v>
      </c>
      <c r="AU180" s="214" t="s">
        <v>85</v>
      </c>
      <c r="AY180" s="17" t="s">
        <v>123</v>
      </c>
      <c r="BE180" s="215">
        <f>IF(N180="základní",J180,0)</f>
        <v>0</v>
      </c>
      <c r="BF180" s="215">
        <f>IF(N180="snížená",J180,0)</f>
        <v>0</v>
      </c>
      <c r="BG180" s="215">
        <f>IF(N180="zákl. přenesená",J180,0)</f>
        <v>0</v>
      </c>
      <c r="BH180" s="215">
        <f>IF(N180="sníž. přenesená",J180,0)</f>
        <v>0</v>
      </c>
      <c r="BI180" s="215">
        <f>IF(N180="nulová",J180,0)</f>
        <v>0</v>
      </c>
      <c r="BJ180" s="17" t="s">
        <v>85</v>
      </c>
      <c r="BK180" s="215">
        <f>ROUND(I180*H180,2)</f>
        <v>0</v>
      </c>
      <c r="BL180" s="17" t="s">
        <v>141</v>
      </c>
      <c r="BM180" s="214" t="s">
        <v>904</v>
      </c>
    </row>
    <row r="181" spans="1:65" s="2" customFormat="1" ht="16.5" customHeight="1">
      <c r="A181" s="34"/>
      <c r="B181" s="35"/>
      <c r="C181" s="203" t="s">
        <v>482</v>
      </c>
      <c r="D181" s="203" t="s">
        <v>126</v>
      </c>
      <c r="E181" s="204" t="s">
        <v>905</v>
      </c>
      <c r="F181" s="205" t="s">
        <v>906</v>
      </c>
      <c r="G181" s="206" t="s">
        <v>129</v>
      </c>
      <c r="H181" s="207">
        <v>1</v>
      </c>
      <c r="I181" s="208"/>
      <c r="J181" s="209">
        <f>ROUND(I181*H181,2)</f>
        <v>0</v>
      </c>
      <c r="K181" s="205" t="s">
        <v>1</v>
      </c>
      <c r="L181" s="39"/>
      <c r="M181" s="210" t="s">
        <v>1</v>
      </c>
      <c r="N181" s="211" t="s">
        <v>42</v>
      </c>
      <c r="O181" s="71"/>
      <c r="P181" s="212">
        <f>O181*H181</f>
        <v>0</v>
      </c>
      <c r="Q181" s="212">
        <v>0</v>
      </c>
      <c r="R181" s="212">
        <f>Q181*H181</f>
        <v>0</v>
      </c>
      <c r="S181" s="212">
        <v>0</v>
      </c>
      <c r="T181" s="213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14" t="s">
        <v>141</v>
      </c>
      <c r="AT181" s="214" t="s">
        <v>126</v>
      </c>
      <c r="AU181" s="214" t="s">
        <v>85</v>
      </c>
      <c r="AY181" s="17" t="s">
        <v>123</v>
      </c>
      <c r="BE181" s="215">
        <f>IF(N181="základní",J181,0)</f>
        <v>0</v>
      </c>
      <c r="BF181" s="215">
        <f>IF(N181="snížená",J181,0)</f>
        <v>0</v>
      </c>
      <c r="BG181" s="215">
        <f>IF(N181="zákl. přenesená",J181,0)</f>
        <v>0</v>
      </c>
      <c r="BH181" s="215">
        <f>IF(N181="sníž. přenesená",J181,0)</f>
        <v>0</v>
      </c>
      <c r="BI181" s="215">
        <f>IF(N181="nulová",J181,0)</f>
        <v>0</v>
      </c>
      <c r="BJ181" s="17" t="s">
        <v>85</v>
      </c>
      <c r="BK181" s="215">
        <f>ROUND(I181*H181,2)</f>
        <v>0</v>
      </c>
      <c r="BL181" s="17" t="s">
        <v>141</v>
      </c>
      <c r="BM181" s="214" t="s">
        <v>907</v>
      </c>
    </row>
    <row r="182" spans="1:65" s="2" customFormat="1" ht="16.5" customHeight="1">
      <c r="A182" s="34"/>
      <c r="B182" s="35"/>
      <c r="C182" s="203" t="s">
        <v>486</v>
      </c>
      <c r="D182" s="203" t="s">
        <v>126</v>
      </c>
      <c r="E182" s="204" t="s">
        <v>908</v>
      </c>
      <c r="F182" s="205" t="s">
        <v>909</v>
      </c>
      <c r="G182" s="206" t="s">
        <v>129</v>
      </c>
      <c r="H182" s="207">
        <v>1</v>
      </c>
      <c r="I182" s="208"/>
      <c r="J182" s="209">
        <f>ROUND(I182*H182,2)</f>
        <v>0</v>
      </c>
      <c r="K182" s="205" t="s">
        <v>1</v>
      </c>
      <c r="L182" s="39"/>
      <c r="M182" s="262" t="s">
        <v>1</v>
      </c>
      <c r="N182" s="263" t="s">
        <v>42</v>
      </c>
      <c r="O182" s="264"/>
      <c r="P182" s="265">
        <f>O182*H182</f>
        <v>0</v>
      </c>
      <c r="Q182" s="265">
        <v>0</v>
      </c>
      <c r="R182" s="265">
        <f>Q182*H182</f>
        <v>0</v>
      </c>
      <c r="S182" s="265">
        <v>0</v>
      </c>
      <c r="T182" s="266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14" t="s">
        <v>141</v>
      </c>
      <c r="AT182" s="214" t="s">
        <v>126</v>
      </c>
      <c r="AU182" s="214" t="s">
        <v>85</v>
      </c>
      <c r="AY182" s="17" t="s">
        <v>123</v>
      </c>
      <c r="BE182" s="215">
        <f>IF(N182="základní",J182,0)</f>
        <v>0</v>
      </c>
      <c r="BF182" s="215">
        <f>IF(N182="snížená",J182,0)</f>
        <v>0</v>
      </c>
      <c r="BG182" s="215">
        <f>IF(N182="zákl. přenesená",J182,0)</f>
        <v>0</v>
      </c>
      <c r="BH182" s="215">
        <f>IF(N182="sníž. přenesená",J182,0)</f>
        <v>0</v>
      </c>
      <c r="BI182" s="215">
        <f>IF(N182="nulová",J182,0)</f>
        <v>0</v>
      </c>
      <c r="BJ182" s="17" t="s">
        <v>85</v>
      </c>
      <c r="BK182" s="215">
        <f>ROUND(I182*H182,2)</f>
        <v>0</v>
      </c>
      <c r="BL182" s="17" t="s">
        <v>141</v>
      </c>
      <c r="BM182" s="214" t="s">
        <v>910</v>
      </c>
    </row>
    <row r="183" spans="1:31" s="2" customFormat="1" ht="6.95" customHeight="1">
      <c r="A183" s="34"/>
      <c r="B183" s="54"/>
      <c r="C183" s="55"/>
      <c r="D183" s="55"/>
      <c r="E183" s="55"/>
      <c r="F183" s="55"/>
      <c r="G183" s="55"/>
      <c r="H183" s="55"/>
      <c r="I183" s="152"/>
      <c r="J183" s="55"/>
      <c r="K183" s="55"/>
      <c r="L183" s="39"/>
      <c r="M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</row>
  </sheetData>
  <sheetProtection algorithmName="SHA-512" hashValue="sUzbAj2Z3XnKZR+jPjd3kwDpVJ4LHy+E/krdPgWi0NB1kOwcI+eTWthfzR0H6dEdvAoH5temckMvw6S5LRQj8A==" saltValue="bigGvfJDxlujvwNxkTONtg0HyTHgPb+Dvxpc3Yn3DObmCd0wYeVstFj6h97zjorPqVUrHVo30JcM2UdFCoBaCw==" spinCount="100000" sheet="1" objects="1" scenarios="1" formatColumns="0" formatRows="0" autoFilter="0"/>
  <autoFilter ref="C119:K182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09"/>
      <c r="C3" s="110"/>
      <c r="D3" s="110"/>
      <c r="E3" s="110"/>
      <c r="F3" s="110"/>
      <c r="G3" s="110"/>
      <c r="H3" s="20"/>
    </row>
    <row r="4" spans="2:8" s="1" customFormat="1" ht="24.95" customHeight="1">
      <c r="B4" s="20"/>
      <c r="C4" s="112" t="s">
        <v>911</v>
      </c>
      <c r="H4" s="20"/>
    </row>
    <row r="5" spans="2:8" s="1" customFormat="1" ht="12" customHeight="1">
      <c r="B5" s="20"/>
      <c r="C5" s="267" t="s">
        <v>13</v>
      </c>
      <c r="D5" s="327" t="s">
        <v>14</v>
      </c>
      <c r="E5" s="320"/>
      <c r="F5" s="320"/>
      <c r="H5" s="20"/>
    </row>
    <row r="6" spans="2:8" s="1" customFormat="1" ht="36.95" customHeight="1">
      <c r="B6" s="20"/>
      <c r="C6" s="268" t="s">
        <v>16</v>
      </c>
      <c r="D6" s="331" t="s">
        <v>17</v>
      </c>
      <c r="E6" s="320"/>
      <c r="F6" s="320"/>
      <c r="H6" s="20"/>
    </row>
    <row r="7" spans="2:8" s="1" customFormat="1" ht="16.5" customHeight="1">
      <c r="B7" s="20"/>
      <c r="C7" s="114" t="s">
        <v>23</v>
      </c>
      <c r="D7" s="118" t="str">
        <f>'Rekapitulace stavby'!AN8</f>
        <v>21. 2. 2019</v>
      </c>
      <c r="H7" s="20"/>
    </row>
    <row r="8" spans="1:8" s="2" customFormat="1" ht="10.9" customHeight="1">
      <c r="A8" s="34"/>
      <c r="B8" s="39"/>
      <c r="C8" s="34"/>
      <c r="D8" s="34"/>
      <c r="E8" s="34"/>
      <c r="F8" s="34"/>
      <c r="G8" s="34"/>
      <c r="H8" s="39"/>
    </row>
    <row r="9" spans="1:8" s="11" customFormat="1" ht="29.25" customHeight="1">
      <c r="A9" s="175"/>
      <c r="B9" s="269"/>
      <c r="C9" s="270" t="s">
        <v>58</v>
      </c>
      <c r="D9" s="271" t="s">
        <v>59</v>
      </c>
      <c r="E9" s="271" t="s">
        <v>109</v>
      </c>
      <c r="F9" s="272" t="s">
        <v>912</v>
      </c>
      <c r="G9" s="175"/>
      <c r="H9" s="269"/>
    </row>
    <row r="10" spans="1:8" s="2" customFormat="1" ht="26.45" customHeight="1">
      <c r="A10" s="34"/>
      <c r="B10" s="39"/>
      <c r="C10" s="273" t="s">
        <v>913</v>
      </c>
      <c r="D10" s="273" t="s">
        <v>89</v>
      </c>
      <c r="E10" s="34"/>
      <c r="F10" s="34"/>
      <c r="G10" s="34"/>
      <c r="H10" s="39"/>
    </row>
    <row r="11" spans="1:8" s="2" customFormat="1" ht="16.9" customHeight="1">
      <c r="A11" s="34"/>
      <c r="B11" s="39"/>
      <c r="C11" s="274" t="s">
        <v>365</v>
      </c>
      <c r="D11" s="275" t="s">
        <v>365</v>
      </c>
      <c r="E11" s="276" t="s">
        <v>1</v>
      </c>
      <c r="F11" s="277">
        <v>38.4</v>
      </c>
      <c r="G11" s="34"/>
      <c r="H11" s="39"/>
    </row>
    <row r="12" spans="1:8" s="2" customFormat="1" ht="16.9" customHeight="1">
      <c r="A12" s="34"/>
      <c r="B12" s="39"/>
      <c r="C12" s="278" t="s">
        <v>365</v>
      </c>
      <c r="D12" s="278" t="s">
        <v>366</v>
      </c>
      <c r="E12" s="17" t="s">
        <v>1</v>
      </c>
      <c r="F12" s="279">
        <v>38.4</v>
      </c>
      <c r="G12" s="34"/>
      <c r="H12" s="39"/>
    </row>
    <row r="13" spans="1:8" s="2" customFormat="1" ht="16.9" customHeight="1">
      <c r="A13" s="34"/>
      <c r="B13" s="39"/>
      <c r="C13" s="274" t="s">
        <v>644</v>
      </c>
      <c r="D13" s="275" t="s">
        <v>644</v>
      </c>
      <c r="E13" s="276" t="s">
        <v>1</v>
      </c>
      <c r="F13" s="277">
        <v>55</v>
      </c>
      <c r="G13" s="34"/>
      <c r="H13" s="39"/>
    </row>
    <row r="14" spans="1:8" s="2" customFormat="1" ht="16.9" customHeight="1">
      <c r="A14" s="34"/>
      <c r="B14" s="39"/>
      <c r="C14" s="278" t="s">
        <v>644</v>
      </c>
      <c r="D14" s="278" t="s">
        <v>645</v>
      </c>
      <c r="E14" s="17" t="s">
        <v>1</v>
      </c>
      <c r="F14" s="279">
        <v>55</v>
      </c>
      <c r="G14" s="34"/>
      <c r="H14" s="39"/>
    </row>
    <row r="15" spans="1:8" s="2" customFormat="1" ht="7.35" customHeight="1">
      <c r="A15" s="34"/>
      <c r="B15" s="150"/>
      <c r="C15" s="151"/>
      <c r="D15" s="151"/>
      <c r="E15" s="151"/>
      <c r="F15" s="151"/>
      <c r="G15" s="151"/>
      <c r="H15" s="39"/>
    </row>
    <row r="16" spans="1:8" s="2" customFormat="1" ht="11.25">
      <c r="A16" s="34"/>
      <c r="B16" s="34"/>
      <c r="C16" s="34"/>
      <c r="D16" s="34"/>
      <c r="E16" s="34"/>
      <c r="F16" s="34"/>
      <c r="G16" s="34"/>
      <c r="H16" s="34"/>
    </row>
  </sheetData>
  <sheetProtection algorithmName="SHA-512" hashValue="NOSn416dkaoSxjHqHGMzThnTXBCcpyWGW6tgdd2jRhIeY//aHBUsiYgUN1Xn4DEA63JawE95f2MerKBmftr1og==" saltValue="jaXv7crVi7EcksAiwy6CYTNrGOovD0zKQlWXKmFiNKYLnFNY5yzfT+ix/V3AtNHxVBniBg4iVjR30ibkGcjRjg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KUCERA-HP\Kučera</dc:creator>
  <cp:keywords/>
  <dc:description/>
  <cp:lastModifiedBy>Kříž Jiří</cp:lastModifiedBy>
  <dcterms:created xsi:type="dcterms:W3CDTF">2020-03-13T08:24:06Z</dcterms:created>
  <dcterms:modified xsi:type="dcterms:W3CDTF">2020-03-13T08:50:02Z</dcterms:modified>
  <cp:category/>
  <cp:version/>
  <cp:contentType/>
  <cp:contentStatus/>
</cp:coreProperties>
</file>