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215" windowHeight="6165"/>
  </bookViews>
  <sheets>
    <sheet name="Rekapitulace stavby" sheetId="1" r:id="rId1"/>
    <sheet name="1 - Oprava fasády č.p. 57" sheetId="2" r:id="rId2"/>
    <sheet name="2 - Oprava fasády č.p. 58" sheetId="3" r:id="rId3"/>
    <sheet name="3 - Oprava fasády č.p. 59" sheetId="4" r:id="rId4"/>
    <sheet name="4 - Oprava oken a dveří" sheetId="5" r:id="rId5"/>
    <sheet name="5 - Vedlejší náklady" sheetId="6" r:id="rId6"/>
  </sheets>
  <definedNames>
    <definedName name="_xlnm._FilterDatabase" localSheetId="1" hidden="1">'1 - Oprava fasády č.p. 57'!$C$125:$K$232</definedName>
    <definedName name="_xlnm._FilterDatabase" localSheetId="2" hidden="1">'2 - Oprava fasády č.p. 58'!$C$129:$K$322</definedName>
    <definedName name="_xlnm._FilterDatabase" localSheetId="3" hidden="1">'3 - Oprava fasády č.p. 59'!$C$124:$K$203</definedName>
    <definedName name="_xlnm._FilterDatabase" localSheetId="4" hidden="1">'4 - Oprava oken a dveří'!$C$120:$K$175</definedName>
    <definedName name="_xlnm._FilterDatabase" localSheetId="5" hidden="1">'5 - Vedlejší náklady'!$C$125:$K$154</definedName>
    <definedName name="_xlnm.Print_Titles" localSheetId="1">'1 - Oprava fasády č.p. 57'!$125:$125</definedName>
    <definedName name="_xlnm.Print_Titles" localSheetId="2">'2 - Oprava fasády č.p. 58'!$129:$129</definedName>
    <definedName name="_xlnm.Print_Titles" localSheetId="3">'3 - Oprava fasády č.p. 59'!$124:$124</definedName>
    <definedName name="_xlnm.Print_Titles" localSheetId="4">'4 - Oprava oken a dveří'!$120:$120</definedName>
    <definedName name="_xlnm.Print_Titles" localSheetId="5">'5 - Vedlejší náklady'!$125:$125</definedName>
    <definedName name="_xlnm.Print_Titles" localSheetId="0">'Rekapitulace stavby'!$92:$92</definedName>
    <definedName name="_xlnm.Print_Area" localSheetId="1">'1 - Oprava fasády č.p. 57'!$C$4:$J$76,'1 - Oprava fasády č.p. 57'!$C$82:$J$107,'1 - Oprava fasády č.p. 57'!$C$113:$K$232</definedName>
    <definedName name="_xlnm.Print_Area" localSheetId="2">'2 - Oprava fasády č.p. 58'!$C$4:$J$76,'2 - Oprava fasády č.p. 58'!$C$82:$J$111,'2 - Oprava fasády č.p. 58'!$C$117:$K$322</definedName>
    <definedName name="_xlnm.Print_Area" localSheetId="3">'3 - Oprava fasády č.p. 59'!$C$4:$J$76,'3 - Oprava fasády č.p. 59'!$C$82:$J$106,'3 - Oprava fasády č.p. 59'!$C$112:$K$203</definedName>
    <definedName name="_xlnm.Print_Area" localSheetId="4">'4 - Oprava oken a dveří'!$C$4:$J$76,'4 - Oprava oken a dveří'!$C$82:$J$102,'4 - Oprava oken a dveří'!$C$108:$K$175</definedName>
    <definedName name="_xlnm.Print_Area" localSheetId="5">'5 - Vedlejší náklady'!$C$4:$J$76,'5 - Vedlejší náklady'!$C$82:$J$107,'5 - Vedlejší náklady'!$C$113:$K$154</definedName>
    <definedName name="_xlnm.Print_Area" localSheetId="0">'Rekapitulace stavby'!$D$4:$AO$76,'Rekapitulace stavby'!$C$82:$AQ$100</definedName>
  </definedNames>
  <calcPr calcId="152511"/>
</workbook>
</file>

<file path=xl/calcChain.xml><?xml version="1.0" encoding="utf-8"?>
<calcChain xmlns="http://schemas.openxmlformats.org/spreadsheetml/2006/main">
  <c r="J37" i="6" l="1"/>
  <c r="J36" i="6"/>
  <c r="AY99" i="1"/>
  <c r="J35" i="6"/>
  <c r="AX99" i="1" s="1"/>
  <c r="BI153" i="6"/>
  <c r="BH153" i="6"/>
  <c r="BG153" i="6"/>
  <c r="BF153" i="6"/>
  <c r="T153" i="6"/>
  <c r="T152" i="6"/>
  <c r="R153" i="6"/>
  <c r="R152" i="6" s="1"/>
  <c r="P153" i="6"/>
  <c r="P152" i="6"/>
  <c r="BK153" i="6"/>
  <c r="BK152" i="6"/>
  <c r="J152" i="6" s="1"/>
  <c r="J106" i="6" s="1"/>
  <c r="J153" i="6"/>
  <c r="BE153" i="6" s="1"/>
  <c r="BI150" i="6"/>
  <c r="BH150" i="6"/>
  <c r="BG150" i="6"/>
  <c r="BF150" i="6"/>
  <c r="T150" i="6"/>
  <c r="T149" i="6"/>
  <c r="R150" i="6"/>
  <c r="R149" i="6" s="1"/>
  <c r="P150" i="6"/>
  <c r="P149" i="6"/>
  <c r="BK150" i="6"/>
  <c r="BK149" i="6"/>
  <c r="J149" i="6" s="1"/>
  <c r="J105" i="6" s="1"/>
  <c r="J150" i="6"/>
  <c r="BE150" i="6"/>
  <c r="BI147" i="6"/>
  <c r="BH147" i="6"/>
  <c r="BG147" i="6"/>
  <c r="BF147" i="6"/>
  <c r="T147" i="6"/>
  <c r="T146" i="6"/>
  <c r="R147" i="6"/>
  <c r="R146" i="6" s="1"/>
  <c r="P147" i="6"/>
  <c r="P146" i="6"/>
  <c r="BK147" i="6"/>
  <c r="BK146" i="6" s="1"/>
  <c r="J146" i="6" s="1"/>
  <c r="J104" i="6" s="1"/>
  <c r="J147" i="6"/>
  <c r="BE147" i="6"/>
  <c r="BI144" i="6"/>
  <c r="BH144" i="6"/>
  <c r="BG144" i="6"/>
  <c r="BF144" i="6"/>
  <c r="T144" i="6"/>
  <c r="T143" i="6"/>
  <c r="R144" i="6"/>
  <c r="R143" i="6" s="1"/>
  <c r="P144" i="6"/>
  <c r="P143" i="6"/>
  <c r="BK144" i="6"/>
  <c r="BK143" i="6"/>
  <c r="J143" i="6" s="1"/>
  <c r="J103" i="6" s="1"/>
  <c r="J144" i="6"/>
  <c r="BE144" i="6"/>
  <c r="BI141" i="6"/>
  <c r="BH141" i="6"/>
  <c r="BG141" i="6"/>
  <c r="BF141" i="6"/>
  <c r="T141" i="6"/>
  <c r="T140" i="6"/>
  <c r="R141" i="6"/>
  <c r="R140" i="6" s="1"/>
  <c r="P141" i="6"/>
  <c r="P140" i="6"/>
  <c r="BK141" i="6"/>
  <c r="BK140" i="6"/>
  <c r="J140" i="6" s="1"/>
  <c r="J102" i="6" s="1"/>
  <c r="J141" i="6"/>
  <c r="BE141" i="6" s="1"/>
  <c r="BI138" i="6"/>
  <c r="BH138" i="6"/>
  <c r="BG138" i="6"/>
  <c r="BF138" i="6"/>
  <c r="T138" i="6"/>
  <c r="T137" i="6"/>
  <c r="R138" i="6"/>
  <c r="R137" i="6" s="1"/>
  <c r="P138" i="6"/>
  <c r="P137" i="6"/>
  <c r="BK138" i="6"/>
  <c r="BK137" i="6"/>
  <c r="J137" i="6" s="1"/>
  <c r="J101" i="6" s="1"/>
  <c r="J138" i="6"/>
  <c r="BE138" i="6" s="1"/>
  <c r="F33" i="6" s="1"/>
  <c r="AZ99" i="1" s="1"/>
  <c r="BI135" i="6"/>
  <c r="BH135" i="6"/>
  <c r="BG135" i="6"/>
  <c r="BF135" i="6"/>
  <c r="T135" i="6"/>
  <c r="T134" i="6"/>
  <c r="R135" i="6"/>
  <c r="R134" i="6" s="1"/>
  <c r="P135" i="6"/>
  <c r="P134" i="6"/>
  <c r="BK135" i="6"/>
  <c r="BK134" i="6" s="1"/>
  <c r="J134" i="6" s="1"/>
  <c r="J100" i="6" s="1"/>
  <c r="J135" i="6"/>
  <c r="BE135" i="6"/>
  <c r="BI132" i="6"/>
  <c r="BH132" i="6"/>
  <c r="BG132" i="6"/>
  <c r="BF132" i="6"/>
  <c r="T132" i="6"/>
  <c r="T131" i="6"/>
  <c r="R132" i="6"/>
  <c r="R131" i="6" s="1"/>
  <c r="P132" i="6"/>
  <c r="P131" i="6"/>
  <c r="BK132" i="6"/>
  <c r="BK131" i="6" s="1"/>
  <c r="J131" i="6" s="1"/>
  <c r="J99" i="6" s="1"/>
  <c r="J132" i="6"/>
  <c r="BE132" i="6"/>
  <c r="BI129" i="6"/>
  <c r="F37" i="6"/>
  <c r="BD99" i="1"/>
  <c r="BH129" i="6"/>
  <c r="BG129" i="6"/>
  <c r="BF129" i="6"/>
  <c r="T129" i="6"/>
  <c r="T128" i="6" s="1"/>
  <c r="R129" i="6"/>
  <c r="R128" i="6" s="1"/>
  <c r="R127" i="6" s="1"/>
  <c r="R126" i="6" s="1"/>
  <c r="P129" i="6"/>
  <c r="P128" i="6" s="1"/>
  <c r="BK129" i="6"/>
  <c r="BK128" i="6" s="1"/>
  <c r="J128" i="6"/>
  <c r="J98" i="6" s="1"/>
  <c r="J129" i="6"/>
  <c r="BE129" i="6"/>
  <c r="J123" i="6"/>
  <c r="J122" i="6"/>
  <c r="F122" i="6"/>
  <c r="F120" i="6"/>
  <c r="E118" i="6"/>
  <c r="J92" i="6"/>
  <c r="J91" i="6"/>
  <c r="F91" i="6"/>
  <c r="F89" i="6"/>
  <c r="E87" i="6"/>
  <c r="J18" i="6"/>
  <c r="E18" i="6"/>
  <c r="F123" i="6"/>
  <c r="F92" i="6"/>
  <c r="J17" i="6"/>
  <c r="J12" i="6"/>
  <c r="J89" i="6" s="1"/>
  <c r="E7" i="6"/>
  <c r="E116" i="6"/>
  <c r="E85" i="6"/>
  <c r="J37" i="5"/>
  <c r="J36" i="5"/>
  <c r="AY98" i="1"/>
  <c r="J35" i="5"/>
  <c r="AX98" i="1" s="1"/>
  <c r="BI169" i="5"/>
  <c r="BH169" i="5"/>
  <c r="BG169" i="5"/>
  <c r="BF169" i="5"/>
  <c r="T169" i="5"/>
  <c r="R169" i="5"/>
  <c r="R147" i="5" s="1"/>
  <c r="P169" i="5"/>
  <c r="BK169" i="5"/>
  <c r="J169" i="5"/>
  <c r="BE169" i="5"/>
  <c r="BI162" i="5"/>
  <c r="BH162" i="5"/>
  <c r="BG162" i="5"/>
  <c r="BF162" i="5"/>
  <c r="J34" i="5" s="1"/>
  <c r="AW98" i="1" s="1"/>
  <c r="T162" i="5"/>
  <c r="R162" i="5"/>
  <c r="P162" i="5"/>
  <c r="BK162" i="5"/>
  <c r="BK147" i="5" s="1"/>
  <c r="J147" i="5" s="1"/>
  <c r="J101" i="5" s="1"/>
  <c r="J162" i="5"/>
  <c r="BE162" i="5" s="1"/>
  <c r="BI155" i="5"/>
  <c r="BH155" i="5"/>
  <c r="BG155" i="5"/>
  <c r="BF155" i="5"/>
  <c r="T155" i="5"/>
  <c r="R155" i="5"/>
  <c r="P155" i="5"/>
  <c r="BK155" i="5"/>
  <c r="J155" i="5"/>
  <c r="BE155" i="5"/>
  <c r="BI148" i="5"/>
  <c r="BH148" i="5"/>
  <c r="BG148" i="5"/>
  <c r="BF148" i="5"/>
  <c r="T148" i="5"/>
  <c r="T147" i="5" s="1"/>
  <c r="R148" i="5"/>
  <c r="P148" i="5"/>
  <c r="P147" i="5" s="1"/>
  <c r="BK148" i="5"/>
  <c r="J148" i="5"/>
  <c r="BE148" i="5" s="1"/>
  <c r="BI145" i="5"/>
  <c r="BH145" i="5"/>
  <c r="BG145" i="5"/>
  <c r="BF145" i="5"/>
  <c r="T145" i="5"/>
  <c r="R145" i="5"/>
  <c r="P145" i="5"/>
  <c r="BK145" i="5"/>
  <c r="J145" i="5"/>
  <c r="BE145" i="5" s="1"/>
  <c r="BI143" i="5"/>
  <c r="BH143" i="5"/>
  <c r="BG143" i="5"/>
  <c r="BF143" i="5"/>
  <c r="T143" i="5"/>
  <c r="R143" i="5"/>
  <c r="P143" i="5"/>
  <c r="BK143" i="5"/>
  <c r="J143" i="5"/>
  <c r="BE143" i="5"/>
  <c r="BI138" i="5"/>
  <c r="BH138" i="5"/>
  <c r="BG138" i="5"/>
  <c r="BF138" i="5"/>
  <c r="T138" i="5"/>
  <c r="R138" i="5"/>
  <c r="P138" i="5"/>
  <c r="BK138" i="5"/>
  <c r="BK130" i="5" s="1"/>
  <c r="BK129" i="5" s="1"/>
  <c r="J129" i="5" s="1"/>
  <c r="J99" i="5" s="1"/>
  <c r="J138" i="5"/>
  <c r="BE138" i="5" s="1"/>
  <c r="BI131" i="5"/>
  <c r="BH131" i="5"/>
  <c r="BG131" i="5"/>
  <c r="BF131" i="5"/>
  <c r="T131" i="5"/>
  <c r="T130" i="5"/>
  <c r="R131" i="5"/>
  <c r="P131" i="5"/>
  <c r="P130" i="5" s="1"/>
  <c r="BK131" i="5"/>
  <c r="J131" i="5"/>
  <c r="BE131" i="5" s="1"/>
  <c r="BI128" i="5"/>
  <c r="BH128" i="5"/>
  <c r="BG128" i="5"/>
  <c r="BF128" i="5"/>
  <c r="T128" i="5"/>
  <c r="R128" i="5"/>
  <c r="P128" i="5"/>
  <c r="BK128" i="5"/>
  <c r="J128" i="5"/>
  <c r="BE128" i="5"/>
  <c r="BI126" i="5"/>
  <c r="BH126" i="5"/>
  <c r="BG126" i="5"/>
  <c r="BF126" i="5"/>
  <c r="T126" i="5"/>
  <c r="R126" i="5"/>
  <c r="P126" i="5"/>
  <c r="BK126" i="5"/>
  <c r="J126" i="5"/>
  <c r="BE126" i="5"/>
  <c r="BI125" i="5"/>
  <c r="BH125" i="5"/>
  <c r="BG125" i="5"/>
  <c r="BF125" i="5"/>
  <c r="T125" i="5"/>
  <c r="R125" i="5"/>
  <c r="P125" i="5"/>
  <c r="BK125" i="5"/>
  <c r="J125" i="5"/>
  <c r="BE125" i="5" s="1"/>
  <c r="BI124" i="5"/>
  <c r="BH124" i="5"/>
  <c r="BG124" i="5"/>
  <c r="BF124" i="5"/>
  <c r="T124" i="5"/>
  <c r="R124" i="5"/>
  <c r="R123" i="5" s="1"/>
  <c r="R122" i="5" s="1"/>
  <c r="P124" i="5"/>
  <c r="P123" i="5" s="1"/>
  <c r="P122" i="5" s="1"/>
  <c r="BK124" i="5"/>
  <c r="J124" i="5"/>
  <c r="BE124" i="5" s="1"/>
  <c r="J118" i="5"/>
  <c r="J117" i="5"/>
  <c r="F117" i="5"/>
  <c r="F115" i="5"/>
  <c r="E113" i="5"/>
  <c r="J92" i="5"/>
  <c r="J91" i="5"/>
  <c r="F91" i="5"/>
  <c r="F89" i="5"/>
  <c r="E87" i="5"/>
  <c r="J18" i="5"/>
  <c r="E18" i="5"/>
  <c r="J17" i="5"/>
  <c r="J12" i="5"/>
  <c r="J89" i="5" s="1"/>
  <c r="E7" i="5"/>
  <c r="E111" i="5"/>
  <c r="E85" i="5"/>
  <c r="J37" i="4"/>
  <c r="J36" i="4"/>
  <c r="AY97" i="1"/>
  <c r="J35" i="4"/>
  <c r="AX97" i="1" s="1"/>
  <c r="BI203" i="4"/>
  <c r="BH203" i="4"/>
  <c r="BG203" i="4"/>
  <c r="BF203" i="4"/>
  <c r="T203" i="4"/>
  <c r="R203" i="4"/>
  <c r="P203" i="4"/>
  <c r="BK203" i="4"/>
  <c r="J203" i="4"/>
  <c r="BE203" i="4"/>
  <c r="BI202" i="4"/>
  <c r="BH202" i="4"/>
  <c r="BG202" i="4"/>
  <c r="BF202" i="4"/>
  <c r="T202" i="4"/>
  <c r="R202" i="4"/>
  <c r="P202" i="4"/>
  <c r="BK202" i="4"/>
  <c r="J202" i="4"/>
  <c r="BE202" i="4"/>
  <c r="BI200" i="4"/>
  <c r="BH200" i="4"/>
  <c r="BG200" i="4"/>
  <c r="BF200" i="4"/>
  <c r="T200" i="4"/>
  <c r="R200" i="4"/>
  <c r="P200" i="4"/>
  <c r="BK200" i="4"/>
  <c r="BK189" i="4" s="1"/>
  <c r="J200" i="4"/>
  <c r="BE200" i="4"/>
  <c r="BI198" i="4"/>
  <c r="BH198" i="4"/>
  <c r="BG198" i="4"/>
  <c r="BF198" i="4"/>
  <c r="T198" i="4"/>
  <c r="R198" i="4"/>
  <c r="P198" i="4"/>
  <c r="BK198" i="4"/>
  <c r="J198" i="4"/>
  <c r="BE198" i="4" s="1"/>
  <c r="BI196" i="4"/>
  <c r="BH196" i="4"/>
  <c r="BG196" i="4"/>
  <c r="BF196" i="4"/>
  <c r="T196" i="4"/>
  <c r="R196" i="4"/>
  <c r="P196" i="4"/>
  <c r="BK196" i="4"/>
  <c r="J196" i="4"/>
  <c r="BE196" i="4"/>
  <c r="BI195" i="4"/>
  <c r="BH195" i="4"/>
  <c r="BG195" i="4"/>
  <c r="BF195" i="4"/>
  <c r="T195" i="4"/>
  <c r="R195" i="4"/>
  <c r="P195" i="4"/>
  <c r="BK195" i="4"/>
  <c r="J195" i="4"/>
  <c r="BE195" i="4"/>
  <c r="BI193" i="4"/>
  <c r="BH193" i="4"/>
  <c r="BG193" i="4"/>
  <c r="BF193" i="4"/>
  <c r="T193" i="4"/>
  <c r="R193" i="4"/>
  <c r="P193" i="4"/>
  <c r="BK193" i="4"/>
  <c r="J193" i="4"/>
  <c r="BE193" i="4"/>
  <c r="BI192" i="4"/>
  <c r="BH192" i="4"/>
  <c r="BG192" i="4"/>
  <c r="BF192" i="4"/>
  <c r="T192" i="4"/>
  <c r="R192" i="4"/>
  <c r="P192" i="4"/>
  <c r="BK192" i="4"/>
  <c r="J192" i="4"/>
  <c r="BE192" i="4" s="1"/>
  <c r="BI190" i="4"/>
  <c r="BH190" i="4"/>
  <c r="BG190" i="4"/>
  <c r="BF190" i="4"/>
  <c r="T190" i="4"/>
  <c r="T189" i="4"/>
  <c r="T188" i="4" s="1"/>
  <c r="R190" i="4"/>
  <c r="P190" i="4"/>
  <c r="BK190" i="4"/>
  <c r="J190" i="4"/>
  <c r="BE190" i="4"/>
  <c r="BI187" i="4"/>
  <c r="BH187" i="4"/>
  <c r="BG187" i="4"/>
  <c r="BF187" i="4"/>
  <c r="T187" i="4"/>
  <c r="T186" i="4" s="1"/>
  <c r="R187" i="4"/>
  <c r="R186" i="4"/>
  <c r="P187" i="4"/>
  <c r="P186" i="4" s="1"/>
  <c r="BK187" i="4"/>
  <c r="BK186" i="4"/>
  <c r="J186" i="4"/>
  <c r="J103" i="4" s="1"/>
  <c r="J187" i="4"/>
  <c r="BE187" i="4" s="1"/>
  <c r="BI185" i="4"/>
  <c r="BH185" i="4"/>
  <c r="BG185" i="4"/>
  <c r="BF185" i="4"/>
  <c r="T185" i="4"/>
  <c r="R185" i="4"/>
  <c r="P185" i="4"/>
  <c r="BK185" i="4"/>
  <c r="J185" i="4"/>
  <c r="BE185" i="4" s="1"/>
  <c r="BI183" i="4"/>
  <c r="BH183" i="4"/>
  <c r="BG183" i="4"/>
  <c r="BF183" i="4"/>
  <c r="T183" i="4"/>
  <c r="R183" i="4"/>
  <c r="P183" i="4"/>
  <c r="BK183" i="4"/>
  <c r="J183" i="4"/>
  <c r="BE183" i="4"/>
  <c r="BI182" i="4"/>
  <c r="BH182" i="4"/>
  <c r="BG182" i="4"/>
  <c r="BF182" i="4"/>
  <c r="T182" i="4"/>
  <c r="R182" i="4"/>
  <c r="P182" i="4"/>
  <c r="BK182" i="4"/>
  <c r="J182" i="4"/>
  <c r="BE182" i="4"/>
  <c r="BI181" i="4"/>
  <c r="BH181" i="4"/>
  <c r="BG181" i="4"/>
  <c r="BF181" i="4"/>
  <c r="T181" i="4"/>
  <c r="T180" i="4"/>
  <c r="R181" i="4"/>
  <c r="P181" i="4"/>
  <c r="P180" i="4"/>
  <c r="BK181" i="4"/>
  <c r="J181" i="4"/>
  <c r="BE181" i="4"/>
  <c r="BI178" i="4"/>
  <c r="BH178" i="4"/>
  <c r="BG178" i="4"/>
  <c r="BF178" i="4"/>
  <c r="T178" i="4"/>
  <c r="R178" i="4"/>
  <c r="P178" i="4"/>
  <c r="BK178" i="4"/>
  <c r="J178" i="4"/>
  <c r="BE178" i="4"/>
  <c r="BI175" i="4"/>
  <c r="BH175" i="4"/>
  <c r="BG175" i="4"/>
  <c r="BF175" i="4"/>
  <c r="T175" i="4"/>
  <c r="R175" i="4"/>
  <c r="R167" i="4" s="1"/>
  <c r="P175" i="4"/>
  <c r="BK175" i="4"/>
  <c r="J175" i="4"/>
  <c r="BE175" i="4" s="1"/>
  <c r="BI173" i="4"/>
  <c r="BH173" i="4"/>
  <c r="BG173" i="4"/>
  <c r="BF173" i="4"/>
  <c r="T173" i="4"/>
  <c r="R173" i="4"/>
  <c r="P173" i="4"/>
  <c r="P167" i="4" s="1"/>
  <c r="BK173" i="4"/>
  <c r="J173" i="4"/>
  <c r="BE173" i="4"/>
  <c r="BI171" i="4"/>
  <c r="BH171" i="4"/>
  <c r="BG171" i="4"/>
  <c r="BF171" i="4"/>
  <c r="T171" i="4"/>
  <c r="T167" i="4" s="1"/>
  <c r="R171" i="4"/>
  <c r="P171" i="4"/>
  <c r="BK171" i="4"/>
  <c r="J171" i="4"/>
  <c r="BE171" i="4"/>
  <c r="BI168" i="4"/>
  <c r="BH168" i="4"/>
  <c r="BG168" i="4"/>
  <c r="BF168" i="4"/>
  <c r="T168" i="4"/>
  <c r="R168" i="4"/>
  <c r="P168" i="4"/>
  <c r="BK168" i="4"/>
  <c r="J168" i="4"/>
  <c r="BE168" i="4" s="1"/>
  <c r="BI163" i="4"/>
  <c r="BH163" i="4"/>
  <c r="BG163" i="4"/>
  <c r="BF163" i="4"/>
  <c r="T163" i="4"/>
  <c r="R163" i="4"/>
  <c r="P163" i="4"/>
  <c r="BK163" i="4"/>
  <c r="J163" i="4"/>
  <c r="BE163" i="4"/>
  <c r="BI160" i="4"/>
  <c r="BH160" i="4"/>
  <c r="BG160" i="4"/>
  <c r="BF160" i="4"/>
  <c r="T160" i="4"/>
  <c r="R160" i="4"/>
  <c r="P160" i="4"/>
  <c r="BK160" i="4"/>
  <c r="J160" i="4"/>
  <c r="BE160" i="4" s="1"/>
  <c r="BI156" i="4"/>
  <c r="BH156" i="4"/>
  <c r="BG156" i="4"/>
  <c r="BF156" i="4"/>
  <c r="T156" i="4"/>
  <c r="R156" i="4"/>
  <c r="P156" i="4"/>
  <c r="BK156" i="4"/>
  <c r="J156" i="4"/>
  <c r="BE156" i="4"/>
  <c r="BI152" i="4"/>
  <c r="BH152" i="4"/>
  <c r="BG152" i="4"/>
  <c r="BF152" i="4"/>
  <c r="T152" i="4"/>
  <c r="R152" i="4"/>
  <c r="P152" i="4"/>
  <c r="BK152" i="4"/>
  <c r="J152" i="4"/>
  <c r="BE152" i="4"/>
  <c r="BI148" i="4"/>
  <c r="BH148" i="4"/>
  <c r="BG148" i="4"/>
  <c r="BF148" i="4"/>
  <c r="T148" i="4"/>
  <c r="R148" i="4"/>
  <c r="P148" i="4"/>
  <c r="BK148" i="4"/>
  <c r="BK137" i="4" s="1"/>
  <c r="J137" i="4" s="1"/>
  <c r="J100" i="4" s="1"/>
  <c r="J148" i="4"/>
  <c r="BE148" i="4"/>
  <c r="BI141" i="4"/>
  <c r="BH141" i="4"/>
  <c r="BG141" i="4"/>
  <c r="BF141" i="4"/>
  <c r="T141" i="4"/>
  <c r="R141" i="4"/>
  <c r="P141" i="4"/>
  <c r="BK141" i="4"/>
  <c r="J141" i="4"/>
  <c r="BE141" i="4" s="1"/>
  <c r="BI138" i="4"/>
  <c r="BH138" i="4"/>
  <c r="BG138" i="4"/>
  <c r="BF138" i="4"/>
  <c r="T138" i="4"/>
  <c r="R138" i="4"/>
  <c r="P138" i="4"/>
  <c r="BK138" i="4"/>
  <c r="J138" i="4"/>
  <c r="BE138" i="4"/>
  <c r="BI134" i="4"/>
  <c r="BH134" i="4"/>
  <c r="BG134" i="4"/>
  <c r="BF134" i="4"/>
  <c r="T134" i="4"/>
  <c r="T133" i="4"/>
  <c r="R134" i="4"/>
  <c r="R133" i="4" s="1"/>
  <c r="P134" i="4"/>
  <c r="P133" i="4"/>
  <c r="BK134" i="4"/>
  <c r="BK133" i="4"/>
  <c r="J133" i="4" s="1"/>
  <c r="J99" i="4" s="1"/>
  <c r="J134" i="4"/>
  <c r="BE134" i="4" s="1"/>
  <c r="BI131" i="4"/>
  <c r="BH131" i="4"/>
  <c r="BG131" i="4"/>
  <c r="F35" i="4" s="1"/>
  <c r="BB97" i="1" s="1"/>
  <c r="BF131" i="4"/>
  <c r="T131" i="4"/>
  <c r="R131" i="4"/>
  <c r="P131" i="4"/>
  <c r="P127" i="4" s="1"/>
  <c r="BK131" i="4"/>
  <c r="J131" i="4"/>
  <c r="BE131" i="4"/>
  <c r="BI128" i="4"/>
  <c r="F37" i="4" s="1"/>
  <c r="BD97" i="1" s="1"/>
  <c r="BH128" i="4"/>
  <c r="BG128" i="4"/>
  <c r="BF128" i="4"/>
  <c r="T128" i="4"/>
  <c r="T127" i="4"/>
  <c r="R128" i="4"/>
  <c r="R127" i="4"/>
  <c r="P128" i="4"/>
  <c r="BK128" i="4"/>
  <c r="BK127" i="4"/>
  <c r="J128" i="4"/>
  <c r="BE128" i="4"/>
  <c r="J122" i="4"/>
  <c r="J121" i="4"/>
  <c r="F121" i="4"/>
  <c r="F119" i="4"/>
  <c r="E117" i="4"/>
  <c r="J92" i="4"/>
  <c r="J91" i="4"/>
  <c r="F91" i="4"/>
  <c r="F89" i="4"/>
  <c r="E87" i="4"/>
  <c r="J18" i="4"/>
  <c r="E18" i="4"/>
  <c r="F122" i="4" s="1"/>
  <c r="F92" i="4"/>
  <c r="J17" i="4"/>
  <c r="J12" i="4"/>
  <c r="J119" i="4" s="1"/>
  <c r="J89" i="4"/>
  <c r="E7" i="4"/>
  <c r="E85" i="4" s="1"/>
  <c r="J37" i="3"/>
  <c r="J36" i="3"/>
  <c r="AY96" i="1" s="1"/>
  <c r="J35" i="3"/>
  <c r="AX96" i="1"/>
  <c r="BI321" i="3"/>
  <c r="BH321" i="3"/>
  <c r="BG321" i="3"/>
  <c r="BF321" i="3"/>
  <c r="T321" i="3"/>
  <c r="R321" i="3"/>
  <c r="P321" i="3"/>
  <c r="BK321" i="3"/>
  <c r="J321" i="3"/>
  <c r="BE321" i="3"/>
  <c r="BI318" i="3"/>
  <c r="BH318" i="3"/>
  <c r="BG318" i="3"/>
  <c r="BF318" i="3"/>
  <c r="T318" i="3"/>
  <c r="R318" i="3"/>
  <c r="P318" i="3"/>
  <c r="BK318" i="3"/>
  <c r="J318" i="3"/>
  <c r="BE318" i="3"/>
  <c r="BI314" i="3"/>
  <c r="BH314" i="3"/>
  <c r="BG314" i="3"/>
  <c r="BF314" i="3"/>
  <c r="T314" i="3"/>
  <c r="R314" i="3"/>
  <c r="P314" i="3"/>
  <c r="BK314" i="3"/>
  <c r="J314" i="3"/>
  <c r="BE314" i="3" s="1"/>
  <c r="BI304" i="3"/>
  <c r="BH304" i="3"/>
  <c r="BG304" i="3"/>
  <c r="BF304" i="3"/>
  <c r="T304" i="3"/>
  <c r="T303" i="3"/>
  <c r="R304" i="3"/>
  <c r="P304" i="3"/>
  <c r="P303" i="3"/>
  <c r="BK304" i="3"/>
  <c r="BK303" i="3" s="1"/>
  <c r="J303" i="3" s="1"/>
  <c r="J110" i="3" s="1"/>
  <c r="J304" i="3"/>
  <c r="BE304" i="3"/>
  <c r="BI302" i="3"/>
  <c r="BH302" i="3"/>
  <c r="BG302" i="3"/>
  <c r="BF302" i="3"/>
  <c r="T302" i="3"/>
  <c r="R302" i="3"/>
  <c r="P302" i="3"/>
  <c r="BK302" i="3"/>
  <c r="J302" i="3"/>
  <c r="BE302" i="3"/>
  <c r="BI301" i="3"/>
  <c r="BH301" i="3"/>
  <c r="BG301" i="3"/>
  <c r="BF301" i="3"/>
  <c r="T301" i="3"/>
  <c r="R301" i="3"/>
  <c r="P301" i="3"/>
  <c r="BK301" i="3"/>
  <c r="J301" i="3"/>
  <c r="BE301" i="3"/>
  <c r="BI299" i="3"/>
  <c r="BH299" i="3"/>
  <c r="BG299" i="3"/>
  <c r="BF299" i="3"/>
  <c r="T299" i="3"/>
  <c r="R299" i="3"/>
  <c r="P299" i="3"/>
  <c r="P293" i="3" s="1"/>
  <c r="BK299" i="3"/>
  <c r="J299" i="3"/>
  <c r="BE299" i="3"/>
  <c r="BI296" i="3"/>
  <c r="BH296" i="3"/>
  <c r="BG296" i="3"/>
  <c r="BF296" i="3"/>
  <c r="T296" i="3"/>
  <c r="R296" i="3"/>
  <c r="P296" i="3"/>
  <c r="BK296" i="3"/>
  <c r="J296" i="3"/>
  <c r="BE296" i="3" s="1"/>
  <c r="BI294" i="3"/>
  <c r="BH294" i="3"/>
  <c r="BG294" i="3"/>
  <c r="BF294" i="3"/>
  <c r="T294" i="3"/>
  <c r="T293" i="3"/>
  <c r="R294" i="3"/>
  <c r="P294" i="3"/>
  <c r="BK294" i="3"/>
  <c r="BK293" i="3" s="1"/>
  <c r="J293" i="3" s="1"/>
  <c r="J109" i="3" s="1"/>
  <c r="J294" i="3"/>
  <c r="BE294" i="3"/>
  <c r="BI292" i="3"/>
  <c r="BH292" i="3"/>
  <c r="BG292" i="3"/>
  <c r="BF292" i="3"/>
  <c r="T292" i="3"/>
  <c r="R292" i="3"/>
  <c r="P292" i="3"/>
  <c r="BK292" i="3"/>
  <c r="J292" i="3"/>
  <c r="BE292" i="3"/>
  <c r="BI291" i="3"/>
  <c r="BH291" i="3"/>
  <c r="BG291" i="3"/>
  <c r="BF291" i="3"/>
  <c r="T291" i="3"/>
  <c r="R291" i="3"/>
  <c r="P291" i="3"/>
  <c r="BK291" i="3"/>
  <c r="J291" i="3"/>
  <c r="BE291" i="3"/>
  <c r="BI289" i="3"/>
  <c r="BH289" i="3"/>
  <c r="BG289" i="3"/>
  <c r="BF289" i="3"/>
  <c r="T289" i="3"/>
  <c r="R289" i="3"/>
  <c r="P289" i="3"/>
  <c r="BK289" i="3"/>
  <c r="J289" i="3"/>
  <c r="BE289" i="3"/>
  <c r="BI287" i="3"/>
  <c r="BH287" i="3"/>
  <c r="BG287" i="3"/>
  <c r="BF287" i="3"/>
  <c r="T287" i="3"/>
  <c r="R287" i="3"/>
  <c r="P287" i="3"/>
  <c r="BK287" i="3"/>
  <c r="J287" i="3"/>
  <c r="BE287" i="3" s="1"/>
  <c r="BI285" i="3"/>
  <c r="BH285" i="3"/>
  <c r="BG285" i="3"/>
  <c r="BF285" i="3"/>
  <c r="T285" i="3"/>
  <c r="R285" i="3"/>
  <c r="P285" i="3"/>
  <c r="BK285" i="3"/>
  <c r="J285" i="3"/>
  <c r="BE285" i="3"/>
  <c r="BI283" i="3"/>
  <c r="BH283" i="3"/>
  <c r="BG283" i="3"/>
  <c r="BF283" i="3"/>
  <c r="T283" i="3"/>
  <c r="R283" i="3"/>
  <c r="P283" i="3"/>
  <c r="BK283" i="3"/>
  <c r="J283" i="3"/>
  <c r="BE283" i="3"/>
  <c r="BI281" i="3"/>
  <c r="BH281" i="3"/>
  <c r="BG281" i="3"/>
  <c r="BF281" i="3"/>
  <c r="T281" i="3"/>
  <c r="R281" i="3"/>
  <c r="R274" i="3" s="1"/>
  <c r="P281" i="3"/>
  <c r="BK281" i="3"/>
  <c r="J281" i="3"/>
  <c r="BE281" i="3"/>
  <c r="BI279" i="3"/>
  <c r="BH279" i="3"/>
  <c r="BG279" i="3"/>
  <c r="BF279" i="3"/>
  <c r="T279" i="3"/>
  <c r="R279" i="3"/>
  <c r="P279" i="3"/>
  <c r="BK279" i="3"/>
  <c r="BK274" i="3" s="1"/>
  <c r="J274" i="3" s="1"/>
  <c r="J108" i="3" s="1"/>
  <c r="J279" i="3"/>
  <c r="BE279" i="3" s="1"/>
  <c r="BI277" i="3"/>
  <c r="BH277" i="3"/>
  <c r="BG277" i="3"/>
  <c r="BF277" i="3"/>
  <c r="T277" i="3"/>
  <c r="R277" i="3"/>
  <c r="P277" i="3"/>
  <c r="BK277" i="3"/>
  <c r="J277" i="3"/>
  <c r="BE277" i="3"/>
  <c r="BI275" i="3"/>
  <c r="BH275" i="3"/>
  <c r="BG275" i="3"/>
  <c r="BF275" i="3"/>
  <c r="T275" i="3"/>
  <c r="T274" i="3" s="1"/>
  <c r="R275" i="3"/>
  <c r="P275" i="3"/>
  <c r="P274" i="3" s="1"/>
  <c r="BK275" i="3"/>
  <c r="J275" i="3"/>
  <c r="BE275" i="3" s="1"/>
  <c r="BI273" i="3"/>
  <c r="BH273" i="3"/>
  <c r="BG273" i="3"/>
  <c r="BF273" i="3"/>
  <c r="T273" i="3"/>
  <c r="T270" i="3" s="1"/>
  <c r="T269" i="3" s="1"/>
  <c r="R273" i="3"/>
  <c r="P273" i="3"/>
  <c r="BK273" i="3"/>
  <c r="J273" i="3"/>
  <c r="BE273" i="3"/>
  <c r="BI271" i="3"/>
  <c r="BH271" i="3"/>
  <c r="BG271" i="3"/>
  <c r="BF271" i="3"/>
  <c r="T271" i="3"/>
  <c r="R271" i="3"/>
  <c r="R270" i="3" s="1"/>
  <c r="P271" i="3"/>
  <c r="P270" i="3" s="1"/>
  <c r="BK271" i="3"/>
  <c r="BK270" i="3"/>
  <c r="J270" i="3"/>
  <c r="J107" i="3" s="1"/>
  <c r="J271" i="3"/>
  <c r="BE271" i="3" s="1"/>
  <c r="BI268" i="3"/>
  <c r="BH268" i="3"/>
  <c r="BG268" i="3"/>
  <c r="BF268" i="3"/>
  <c r="T268" i="3"/>
  <c r="T267" i="3" s="1"/>
  <c r="R268" i="3"/>
  <c r="R267" i="3"/>
  <c r="P268" i="3"/>
  <c r="P267" i="3"/>
  <c r="BK268" i="3"/>
  <c r="BK267" i="3"/>
  <c r="J267" i="3"/>
  <c r="J105" i="3" s="1"/>
  <c r="J268" i="3"/>
  <c r="BE268" i="3" s="1"/>
  <c r="BI266" i="3"/>
  <c r="BH266" i="3"/>
  <c r="BG266" i="3"/>
  <c r="BF266" i="3"/>
  <c r="T266" i="3"/>
  <c r="R266" i="3"/>
  <c r="P266" i="3"/>
  <c r="BK266" i="3"/>
  <c r="J266" i="3"/>
  <c r="BE266" i="3"/>
  <c r="BI264" i="3"/>
  <c r="BH264" i="3"/>
  <c r="BG264" i="3"/>
  <c r="BF264" i="3"/>
  <c r="T264" i="3"/>
  <c r="R264" i="3"/>
  <c r="P264" i="3"/>
  <c r="BK264" i="3"/>
  <c r="J264" i="3"/>
  <c r="BE264" i="3" s="1"/>
  <c r="BI263" i="3"/>
  <c r="BH263" i="3"/>
  <c r="BG263" i="3"/>
  <c r="BF263" i="3"/>
  <c r="T263" i="3"/>
  <c r="R263" i="3"/>
  <c r="P263" i="3"/>
  <c r="P261" i="3" s="1"/>
  <c r="BK263" i="3"/>
  <c r="J263" i="3"/>
  <c r="BE263" i="3" s="1"/>
  <c r="BI262" i="3"/>
  <c r="BH262" i="3"/>
  <c r="BG262" i="3"/>
  <c r="BF262" i="3"/>
  <c r="T262" i="3"/>
  <c r="T261" i="3" s="1"/>
  <c r="R262" i="3"/>
  <c r="P262" i="3"/>
  <c r="BK262" i="3"/>
  <c r="J262" i="3"/>
  <c r="BE262" i="3"/>
  <c r="BI259" i="3"/>
  <c r="BH259" i="3"/>
  <c r="BG259" i="3"/>
  <c r="BF259" i="3"/>
  <c r="T259" i="3"/>
  <c r="R259" i="3"/>
  <c r="P259" i="3"/>
  <c r="BK259" i="3"/>
  <c r="J259" i="3"/>
  <c r="BE259" i="3"/>
  <c r="BI256" i="3"/>
  <c r="BH256" i="3"/>
  <c r="BG256" i="3"/>
  <c r="BF256" i="3"/>
  <c r="T256" i="3"/>
  <c r="R256" i="3"/>
  <c r="P256" i="3"/>
  <c r="BK256" i="3"/>
  <c r="J256" i="3"/>
  <c r="BE256" i="3"/>
  <c r="BI254" i="3"/>
  <c r="BH254" i="3"/>
  <c r="BG254" i="3"/>
  <c r="BF254" i="3"/>
  <c r="T254" i="3"/>
  <c r="R254" i="3"/>
  <c r="P254" i="3"/>
  <c r="BK254" i="3"/>
  <c r="J254" i="3"/>
  <c r="BE254" i="3"/>
  <c r="BI252" i="3"/>
  <c r="BH252" i="3"/>
  <c r="BG252" i="3"/>
  <c r="BF252" i="3"/>
  <c r="T252" i="3"/>
  <c r="R252" i="3"/>
  <c r="P252" i="3"/>
  <c r="BK252" i="3"/>
  <c r="J252" i="3"/>
  <c r="BE252" i="3" s="1"/>
  <c r="BI250" i="3"/>
  <c r="BH250" i="3"/>
  <c r="BG250" i="3"/>
  <c r="BF250" i="3"/>
  <c r="T250" i="3"/>
  <c r="R250" i="3"/>
  <c r="P250" i="3"/>
  <c r="BK250" i="3"/>
  <c r="J250" i="3"/>
  <c r="BE250" i="3"/>
  <c r="BI247" i="3"/>
  <c r="BH247" i="3"/>
  <c r="BG247" i="3"/>
  <c r="BF247" i="3"/>
  <c r="T247" i="3"/>
  <c r="R247" i="3"/>
  <c r="R246" i="3"/>
  <c r="P247" i="3"/>
  <c r="BK247" i="3"/>
  <c r="BK246" i="3"/>
  <c r="J246" i="3" s="1"/>
  <c r="J103" i="3" s="1"/>
  <c r="J247" i="3"/>
  <c r="BE247" i="3"/>
  <c r="BI244" i="3"/>
  <c r="BH244" i="3"/>
  <c r="BG244" i="3"/>
  <c r="BF244" i="3"/>
  <c r="T244" i="3"/>
  <c r="R244" i="3"/>
  <c r="P244" i="3"/>
  <c r="BK244" i="3"/>
  <c r="J244" i="3"/>
  <c r="BE244" i="3"/>
  <c r="BI242" i="3"/>
  <c r="BH242" i="3"/>
  <c r="BG242" i="3"/>
  <c r="BF242" i="3"/>
  <c r="T242" i="3"/>
  <c r="R242" i="3"/>
  <c r="P242" i="3"/>
  <c r="BK242" i="3"/>
  <c r="J242" i="3"/>
  <c r="BE242" i="3"/>
  <c r="BI241" i="3"/>
  <c r="BH241" i="3"/>
  <c r="BG241" i="3"/>
  <c r="BF241" i="3"/>
  <c r="T241" i="3"/>
  <c r="R241" i="3"/>
  <c r="P241" i="3"/>
  <c r="BK241" i="3"/>
  <c r="J241" i="3"/>
  <c r="BE241" i="3" s="1"/>
  <c r="BI239" i="3"/>
  <c r="BH239" i="3"/>
  <c r="BG239" i="3"/>
  <c r="BF239" i="3"/>
  <c r="T239" i="3"/>
  <c r="R239" i="3"/>
  <c r="P239" i="3"/>
  <c r="BK239" i="3"/>
  <c r="J239" i="3"/>
  <c r="BE239" i="3"/>
  <c r="BI222" i="3"/>
  <c r="BH222" i="3"/>
  <c r="BG222" i="3"/>
  <c r="BF222" i="3"/>
  <c r="T222" i="3"/>
  <c r="R222" i="3"/>
  <c r="P222" i="3"/>
  <c r="BK222" i="3"/>
  <c r="J222" i="3"/>
  <c r="BE222" i="3" s="1"/>
  <c r="BI218" i="3"/>
  <c r="BH218" i="3"/>
  <c r="BG218" i="3"/>
  <c r="BF218" i="3"/>
  <c r="T218" i="3"/>
  <c r="R218" i="3"/>
  <c r="P218" i="3"/>
  <c r="BK218" i="3"/>
  <c r="J218" i="3"/>
  <c r="BE218" i="3"/>
  <c r="BI216" i="3"/>
  <c r="BH216" i="3"/>
  <c r="BG216" i="3"/>
  <c r="BF216" i="3"/>
  <c r="T216" i="3"/>
  <c r="R216" i="3"/>
  <c r="P216" i="3"/>
  <c r="BK216" i="3"/>
  <c r="J216" i="3"/>
  <c r="BE216" i="3" s="1"/>
  <c r="BI214" i="3"/>
  <c r="BH214" i="3"/>
  <c r="BG214" i="3"/>
  <c r="BF214" i="3"/>
  <c r="T214" i="3"/>
  <c r="R214" i="3"/>
  <c r="P214" i="3"/>
  <c r="BK214" i="3"/>
  <c r="J214" i="3"/>
  <c r="BE214" i="3"/>
  <c r="BI212" i="3"/>
  <c r="BH212" i="3"/>
  <c r="BG212" i="3"/>
  <c r="BF212" i="3"/>
  <c r="T212" i="3"/>
  <c r="R212" i="3"/>
  <c r="P212" i="3"/>
  <c r="BK212" i="3"/>
  <c r="J212" i="3"/>
  <c r="BE212" i="3"/>
  <c r="BI203" i="3"/>
  <c r="BH203" i="3"/>
  <c r="BG203" i="3"/>
  <c r="BF203" i="3"/>
  <c r="T203" i="3"/>
  <c r="R203" i="3"/>
  <c r="P203" i="3"/>
  <c r="BK203" i="3"/>
  <c r="J203" i="3"/>
  <c r="BE203" i="3"/>
  <c r="BI201" i="3"/>
  <c r="BH201" i="3"/>
  <c r="BG201" i="3"/>
  <c r="BF201" i="3"/>
  <c r="T201" i="3"/>
  <c r="R201" i="3"/>
  <c r="P201" i="3"/>
  <c r="BK201" i="3"/>
  <c r="J201" i="3"/>
  <c r="BE201" i="3" s="1"/>
  <c r="BI198" i="3"/>
  <c r="BH198" i="3"/>
  <c r="BG198" i="3"/>
  <c r="BF198" i="3"/>
  <c r="T198" i="3"/>
  <c r="R198" i="3"/>
  <c r="P198" i="3"/>
  <c r="BK198" i="3"/>
  <c r="J198" i="3"/>
  <c r="BE198" i="3"/>
  <c r="BI196" i="3"/>
  <c r="BH196" i="3"/>
  <c r="BG196" i="3"/>
  <c r="BF196" i="3"/>
  <c r="T196" i="3"/>
  <c r="R196" i="3"/>
  <c r="P196" i="3"/>
  <c r="BK196" i="3"/>
  <c r="J196" i="3"/>
  <c r="BE196" i="3"/>
  <c r="BI186" i="3"/>
  <c r="BH186" i="3"/>
  <c r="BG186" i="3"/>
  <c r="BF186" i="3"/>
  <c r="T186" i="3"/>
  <c r="R186" i="3"/>
  <c r="P186" i="3"/>
  <c r="BK186" i="3"/>
  <c r="J186" i="3"/>
  <c r="BE186" i="3" s="1"/>
  <c r="BI182" i="3"/>
  <c r="BH182" i="3"/>
  <c r="BG182" i="3"/>
  <c r="BF182" i="3"/>
  <c r="T182" i="3"/>
  <c r="R182" i="3"/>
  <c r="P182" i="3"/>
  <c r="BK182" i="3"/>
  <c r="J182" i="3"/>
  <c r="BE182" i="3" s="1"/>
  <c r="BI176" i="3"/>
  <c r="BH176" i="3"/>
  <c r="BG176" i="3"/>
  <c r="BF176" i="3"/>
  <c r="T176" i="3"/>
  <c r="R176" i="3"/>
  <c r="P176" i="3"/>
  <c r="BK176" i="3"/>
  <c r="J176" i="3"/>
  <c r="BE176" i="3"/>
  <c r="BI164" i="3"/>
  <c r="BH164" i="3"/>
  <c r="BG164" i="3"/>
  <c r="BF164" i="3"/>
  <c r="T164" i="3"/>
  <c r="R164" i="3"/>
  <c r="P164" i="3"/>
  <c r="BK164" i="3"/>
  <c r="J164" i="3"/>
  <c r="BE164" i="3"/>
  <c r="BI162" i="3"/>
  <c r="BH162" i="3"/>
  <c r="BG162" i="3"/>
  <c r="BF162" i="3"/>
  <c r="T162" i="3"/>
  <c r="R162" i="3"/>
  <c r="P162" i="3"/>
  <c r="BK162" i="3"/>
  <c r="BK158" i="3" s="1"/>
  <c r="J158" i="3" s="1"/>
  <c r="J102" i="3" s="1"/>
  <c r="J162" i="3"/>
  <c r="BE162" i="3"/>
  <c r="BI159" i="3"/>
  <c r="BH159" i="3"/>
  <c r="BG159" i="3"/>
  <c r="BF159" i="3"/>
  <c r="T159" i="3"/>
  <c r="R159" i="3"/>
  <c r="R158" i="3" s="1"/>
  <c r="P159" i="3"/>
  <c r="BK159" i="3"/>
  <c r="J159" i="3"/>
  <c r="BE159" i="3"/>
  <c r="BI156" i="3"/>
  <c r="BH156" i="3"/>
  <c r="BG156" i="3"/>
  <c r="BF156" i="3"/>
  <c r="T156" i="3"/>
  <c r="T153" i="3" s="1"/>
  <c r="R156" i="3"/>
  <c r="P156" i="3"/>
  <c r="P153" i="3" s="1"/>
  <c r="BK156" i="3"/>
  <c r="BK153" i="3" s="1"/>
  <c r="J156" i="3"/>
  <c r="BE156" i="3" s="1"/>
  <c r="BI154" i="3"/>
  <c r="BH154" i="3"/>
  <c r="BG154" i="3"/>
  <c r="BF154" i="3"/>
  <c r="T154" i="3"/>
  <c r="R154" i="3"/>
  <c r="R153" i="3" s="1"/>
  <c r="P154" i="3"/>
  <c r="BK154" i="3"/>
  <c r="J153" i="3"/>
  <c r="J101" i="3" s="1"/>
  <c r="J154" i="3"/>
  <c r="BE154" i="3"/>
  <c r="BI150" i="3"/>
  <c r="BH150" i="3"/>
  <c r="BG150" i="3"/>
  <c r="BF150" i="3"/>
  <c r="T150" i="3"/>
  <c r="R150" i="3"/>
  <c r="R147" i="3" s="1"/>
  <c r="P150" i="3"/>
  <c r="BK150" i="3"/>
  <c r="J150" i="3"/>
  <c r="BE150" i="3"/>
  <c r="BI148" i="3"/>
  <c r="BH148" i="3"/>
  <c r="BG148" i="3"/>
  <c r="BF148" i="3"/>
  <c r="J34" i="3" s="1"/>
  <c r="AW96" i="1" s="1"/>
  <c r="T148" i="3"/>
  <c r="R148" i="3"/>
  <c r="P148" i="3"/>
  <c r="P147" i="3" s="1"/>
  <c r="BK148" i="3"/>
  <c r="BK147" i="3"/>
  <c r="J147" i="3"/>
  <c r="J100" i="3" s="1"/>
  <c r="J148" i="3"/>
  <c r="BE148" i="3"/>
  <c r="BI145" i="3"/>
  <c r="BH145" i="3"/>
  <c r="BG145" i="3"/>
  <c r="BF145" i="3"/>
  <c r="T145" i="3"/>
  <c r="T144" i="3" s="1"/>
  <c r="R145" i="3"/>
  <c r="R144" i="3"/>
  <c r="P145" i="3"/>
  <c r="P144" i="3"/>
  <c r="BK145" i="3"/>
  <c r="BK144" i="3"/>
  <c r="J144" i="3"/>
  <c r="J145" i="3"/>
  <c r="BE145" i="3"/>
  <c r="J99" i="3"/>
  <c r="BI140" i="3"/>
  <c r="BH140" i="3"/>
  <c r="F36" i="3" s="1"/>
  <c r="BC96" i="1" s="1"/>
  <c r="BG140" i="3"/>
  <c r="BF140" i="3"/>
  <c r="T140" i="3"/>
  <c r="R140" i="3"/>
  <c r="P140" i="3"/>
  <c r="BK140" i="3"/>
  <c r="J140" i="3"/>
  <c r="BE140" i="3"/>
  <c r="J33" i="3" s="1"/>
  <c r="AV96" i="1" s="1"/>
  <c r="AT96" i="1" s="1"/>
  <c r="BI133" i="3"/>
  <c r="BH133" i="3"/>
  <c r="BG133" i="3"/>
  <c r="F35" i="3"/>
  <c r="BB96" i="1" s="1"/>
  <c r="BF133" i="3"/>
  <c r="T133" i="3"/>
  <c r="T132" i="3"/>
  <c r="R133" i="3"/>
  <c r="R132" i="3"/>
  <c r="P133" i="3"/>
  <c r="P132" i="3"/>
  <c r="BK133" i="3"/>
  <c r="BK132" i="3"/>
  <c r="J133" i="3"/>
  <c r="BE133" i="3"/>
  <c r="J127" i="3"/>
  <c r="J126" i="3"/>
  <c r="F126" i="3"/>
  <c r="F124" i="3"/>
  <c r="E122" i="3"/>
  <c r="J92" i="3"/>
  <c r="J91" i="3"/>
  <c r="F91" i="3"/>
  <c r="F89" i="3"/>
  <c r="E87" i="3"/>
  <c r="J18" i="3"/>
  <c r="E18" i="3"/>
  <c r="F127" i="3"/>
  <c r="F92" i="3"/>
  <c r="J17" i="3"/>
  <c r="J12" i="3"/>
  <c r="J124" i="3"/>
  <c r="J89" i="3"/>
  <c r="E7" i="3"/>
  <c r="J37" i="2"/>
  <c r="J36" i="2"/>
  <c r="AY95" i="1" s="1"/>
  <c r="J35" i="2"/>
  <c r="AX95" i="1"/>
  <c r="BI232" i="2"/>
  <c r="BH232" i="2"/>
  <c r="BG232" i="2"/>
  <c r="BF232" i="2"/>
  <c r="T232" i="2"/>
  <c r="R232" i="2"/>
  <c r="P232" i="2"/>
  <c r="BK232" i="2"/>
  <c r="J232" i="2"/>
  <c r="BE232" i="2" s="1"/>
  <c r="BI231" i="2"/>
  <c r="BH231" i="2"/>
  <c r="BG231" i="2"/>
  <c r="BF231" i="2"/>
  <c r="T231" i="2"/>
  <c r="R231" i="2"/>
  <c r="P231" i="2"/>
  <c r="BK231" i="2"/>
  <c r="J231" i="2"/>
  <c r="BE231" i="2"/>
  <c r="BI227" i="2"/>
  <c r="BH227" i="2"/>
  <c r="BG227" i="2"/>
  <c r="BF227" i="2"/>
  <c r="T227" i="2"/>
  <c r="R227" i="2"/>
  <c r="P227" i="2"/>
  <c r="BK227" i="2"/>
  <c r="J227" i="2"/>
  <c r="BE227" i="2" s="1"/>
  <c r="BI225" i="2"/>
  <c r="BH225" i="2"/>
  <c r="BG225" i="2"/>
  <c r="BF225" i="2"/>
  <c r="T225" i="2"/>
  <c r="R225" i="2"/>
  <c r="P225" i="2"/>
  <c r="P224" i="2"/>
  <c r="BK225" i="2"/>
  <c r="BK224" i="2" s="1"/>
  <c r="J224" i="2" s="1"/>
  <c r="J106" i="2" s="1"/>
  <c r="J225" i="2"/>
  <c r="BE225" i="2"/>
  <c r="BI223" i="2"/>
  <c r="BH223" i="2"/>
  <c r="BG223" i="2"/>
  <c r="BF223" i="2"/>
  <c r="T223" i="2"/>
  <c r="R223" i="2"/>
  <c r="P223" i="2"/>
  <c r="BK223" i="2"/>
  <c r="J223" i="2"/>
  <c r="BE223" i="2"/>
  <c r="BI222" i="2"/>
  <c r="BH222" i="2"/>
  <c r="BG222" i="2"/>
  <c r="BF222" i="2"/>
  <c r="T222" i="2"/>
  <c r="R222" i="2"/>
  <c r="P222" i="2"/>
  <c r="BK222" i="2"/>
  <c r="J222" i="2"/>
  <c r="BE222" i="2" s="1"/>
  <c r="BI220" i="2"/>
  <c r="BH220" i="2"/>
  <c r="BG220" i="2"/>
  <c r="BF220" i="2"/>
  <c r="T220" i="2"/>
  <c r="R220" i="2"/>
  <c r="P220" i="2"/>
  <c r="BK220" i="2"/>
  <c r="J220" i="2"/>
  <c r="BE220" i="2"/>
  <c r="BI218" i="2"/>
  <c r="BH218" i="2"/>
  <c r="BG218" i="2"/>
  <c r="BF218" i="2"/>
  <c r="T218" i="2"/>
  <c r="R218" i="2"/>
  <c r="P218" i="2"/>
  <c r="BK218" i="2"/>
  <c r="J218" i="2"/>
  <c r="BE218" i="2" s="1"/>
  <c r="BI216" i="2"/>
  <c r="BH216" i="2"/>
  <c r="BG216" i="2"/>
  <c r="BF216" i="2"/>
  <c r="T216" i="2"/>
  <c r="R216" i="2"/>
  <c r="P216" i="2"/>
  <c r="BK216" i="2"/>
  <c r="J216" i="2"/>
  <c r="BE216" i="2"/>
  <c r="BI215" i="2"/>
  <c r="BH215" i="2"/>
  <c r="BG215" i="2"/>
  <c r="BF215" i="2"/>
  <c r="T215" i="2"/>
  <c r="R215" i="2"/>
  <c r="P215" i="2"/>
  <c r="BK215" i="2"/>
  <c r="BK209" i="2" s="1"/>
  <c r="J215" i="2"/>
  <c r="BE215" i="2" s="1"/>
  <c r="BI213" i="2"/>
  <c r="BH213" i="2"/>
  <c r="BG213" i="2"/>
  <c r="BF213" i="2"/>
  <c r="T213" i="2"/>
  <c r="R213" i="2"/>
  <c r="R209" i="2" s="1"/>
  <c r="P213" i="2"/>
  <c r="BK213" i="2"/>
  <c r="J213" i="2"/>
  <c r="BE213" i="2"/>
  <c r="BI212" i="2"/>
  <c r="BH212" i="2"/>
  <c r="BG212" i="2"/>
  <c r="BF212" i="2"/>
  <c r="T212" i="2"/>
  <c r="R212" i="2"/>
  <c r="P212" i="2"/>
  <c r="BK212" i="2"/>
  <c r="J212" i="2"/>
  <c r="BE212" i="2" s="1"/>
  <c r="BI210" i="2"/>
  <c r="BH210" i="2"/>
  <c r="BG210" i="2"/>
  <c r="BF210" i="2"/>
  <c r="T210" i="2"/>
  <c r="R210" i="2"/>
  <c r="P210" i="2"/>
  <c r="P209" i="2" s="1"/>
  <c r="P208" i="2" s="1"/>
  <c r="BK210" i="2"/>
  <c r="J210" i="2"/>
  <c r="BE210" i="2" s="1"/>
  <c r="BI207" i="2"/>
  <c r="BH207" i="2"/>
  <c r="BG207" i="2"/>
  <c r="BF207" i="2"/>
  <c r="T207" i="2"/>
  <c r="T206" i="2" s="1"/>
  <c r="R207" i="2"/>
  <c r="R206" i="2"/>
  <c r="P207" i="2"/>
  <c r="P206" i="2" s="1"/>
  <c r="BK207" i="2"/>
  <c r="BK206" i="2"/>
  <c r="J206" i="2"/>
  <c r="J103" i="2" s="1"/>
  <c r="J207" i="2"/>
  <c r="BE207" i="2" s="1"/>
  <c r="BI205" i="2"/>
  <c r="BH205" i="2"/>
  <c r="BG205" i="2"/>
  <c r="BF205" i="2"/>
  <c r="T205" i="2"/>
  <c r="R205" i="2"/>
  <c r="P205" i="2"/>
  <c r="BK205" i="2"/>
  <c r="J205" i="2"/>
  <c r="BE205" i="2" s="1"/>
  <c r="BI203" i="2"/>
  <c r="BH203" i="2"/>
  <c r="BG203" i="2"/>
  <c r="BF203" i="2"/>
  <c r="T203" i="2"/>
  <c r="R203" i="2"/>
  <c r="P203" i="2"/>
  <c r="BK203" i="2"/>
  <c r="J203" i="2"/>
  <c r="BE203" i="2"/>
  <c r="BI202" i="2"/>
  <c r="BH202" i="2"/>
  <c r="BG202" i="2"/>
  <c r="BF202" i="2"/>
  <c r="T202" i="2"/>
  <c r="T200" i="2" s="1"/>
  <c r="R202" i="2"/>
  <c r="P202" i="2"/>
  <c r="BK202" i="2"/>
  <c r="J202" i="2"/>
  <c r="BE202" i="2" s="1"/>
  <c r="BI201" i="2"/>
  <c r="BH201" i="2"/>
  <c r="BG201" i="2"/>
  <c r="BF201" i="2"/>
  <c r="T201" i="2"/>
  <c r="R201" i="2"/>
  <c r="R200" i="2" s="1"/>
  <c r="P201" i="2"/>
  <c r="BK201" i="2"/>
  <c r="J201" i="2"/>
  <c r="BE201" i="2"/>
  <c r="BI197" i="2"/>
  <c r="BH197" i="2"/>
  <c r="BG197" i="2"/>
  <c r="BF197" i="2"/>
  <c r="T197" i="2"/>
  <c r="R197" i="2"/>
  <c r="P197" i="2"/>
  <c r="BK197" i="2"/>
  <c r="J197" i="2"/>
  <c r="BE197" i="2"/>
  <c r="BI195" i="2"/>
  <c r="BH195" i="2"/>
  <c r="BG195" i="2"/>
  <c r="BF195" i="2"/>
  <c r="T195" i="2"/>
  <c r="R195" i="2"/>
  <c r="P195" i="2"/>
  <c r="BK195" i="2"/>
  <c r="J195" i="2"/>
  <c r="BE195" i="2" s="1"/>
  <c r="BI193" i="2"/>
  <c r="BH193" i="2"/>
  <c r="BG193" i="2"/>
  <c r="BF193" i="2"/>
  <c r="T193" i="2"/>
  <c r="R193" i="2"/>
  <c r="P193" i="2"/>
  <c r="BK193" i="2"/>
  <c r="J193" i="2"/>
  <c r="BE193" i="2"/>
  <c r="BI191" i="2"/>
  <c r="BH191" i="2"/>
  <c r="BG191" i="2"/>
  <c r="BF191" i="2"/>
  <c r="T191" i="2"/>
  <c r="R191" i="2"/>
  <c r="P191" i="2"/>
  <c r="P187" i="2" s="1"/>
  <c r="BK191" i="2"/>
  <c r="J191" i="2"/>
  <c r="BE191" i="2" s="1"/>
  <c r="BI188" i="2"/>
  <c r="BH188" i="2"/>
  <c r="BG188" i="2"/>
  <c r="BF188" i="2"/>
  <c r="T188" i="2"/>
  <c r="T187" i="2"/>
  <c r="R188" i="2"/>
  <c r="R187" i="2" s="1"/>
  <c r="P188" i="2"/>
  <c r="BK188" i="2"/>
  <c r="BK187" i="2" s="1"/>
  <c r="J187" i="2" s="1"/>
  <c r="J101" i="2" s="1"/>
  <c r="J188" i="2"/>
  <c r="BE188" i="2"/>
  <c r="BI183" i="2"/>
  <c r="BH183" i="2"/>
  <c r="BG183" i="2"/>
  <c r="BF183" i="2"/>
  <c r="T183" i="2"/>
  <c r="R183" i="2"/>
  <c r="P183" i="2"/>
  <c r="BK183" i="2"/>
  <c r="J183" i="2"/>
  <c r="BE183" i="2"/>
  <c r="BI179" i="2"/>
  <c r="BH179" i="2"/>
  <c r="BG179" i="2"/>
  <c r="BF179" i="2"/>
  <c r="T179" i="2"/>
  <c r="R179" i="2"/>
  <c r="P179" i="2"/>
  <c r="BK179" i="2"/>
  <c r="J179" i="2"/>
  <c r="BE179" i="2" s="1"/>
  <c r="BI177" i="2"/>
  <c r="BH177" i="2"/>
  <c r="BG177" i="2"/>
  <c r="BF177" i="2"/>
  <c r="T177" i="2"/>
  <c r="R177" i="2"/>
  <c r="P177" i="2"/>
  <c r="BK177" i="2"/>
  <c r="J177" i="2"/>
  <c r="BE177" i="2"/>
  <c r="BI175" i="2"/>
  <c r="BH175" i="2"/>
  <c r="BG175" i="2"/>
  <c r="BF175" i="2"/>
  <c r="T175" i="2"/>
  <c r="R175" i="2"/>
  <c r="P175" i="2"/>
  <c r="BK175" i="2"/>
  <c r="J175" i="2"/>
  <c r="BE175" i="2" s="1"/>
  <c r="BI173" i="2"/>
  <c r="BH173" i="2"/>
  <c r="BG173" i="2"/>
  <c r="BF173" i="2"/>
  <c r="T173" i="2"/>
  <c r="R173" i="2"/>
  <c r="P173" i="2"/>
  <c r="BK173" i="2"/>
  <c r="J173" i="2"/>
  <c r="BE173" i="2"/>
  <c r="BI170" i="2"/>
  <c r="BH170" i="2"/>
  <c r="BG170" i="2"/>
  <c r="BF170" i="2"/>
  <c r="T170" i="2"/>
  <c r="R170" i="2"/>
  <c r="P170" i="2"/>
  <c r="BK170" i="2"/>
  <c r="J170" i="2"/>
  <c r="BE170" i="2" s="1"/>
  <c r="BI168" i="2"/>
  <c r="BH168" i="2"/>
  <c r="BG168" i="2"/>
  <c r="BF168" i="2"/>
  <c r="T168" i="2"/>
  <c r="R168" i="2"/>
  <c r="P168" i="2"/>
  <c r="BK168" i="2"/>
  <c r="J168" i="2"/>
  <c r="BE168" i="2"/>
  <c r="BI165" i="2"/>
  <c r="BH165" i="2"/>
  <c r="BG165" i="2"/>
  <c r="BF165" i="2"/>
  <c r="T165" i="2"/>
  <c r="R165" i="2"/>
  <c r="P165" i="2"/>
  <c r="BK165" i="2"/>
  <c r="J165" i="2"/>
  <c r="BE165" i="2" s="1"/>
  <c r="BI163" i="2"/>
  <c r="BH163" i="2"/>
  <c r="BG163" i="2"/>
  <c r="BF163" i="2"/>
  <c r="T163" i="2"/>
  <c r="R163" i="2"/>
  <c r="P163" i="2"/>
  <c r="BK163" i="2"/>
  <c r="J163" i="2"/>
  <c r="BE163" i="2"/>
  <c r="BI160" i="2"/>
  <c r="BH160" i="2"/>
  <c r="BG160" i="2"/>
  <c r="BF160" i="2"/>
  <c r="T160" i="2"/>
  <c r="R160" i="2"/>
  <c r="P160" i="2"/>
  <c r="BK160" i="2"/>
  <c r="J160" i="2"/>
  <c r="BE160" i="2" s="1"/>
  <c r="BI156" i="2"/>
  <c r="BH156" i="2"/>
  <c r="BG156" i="2"/>
  <c r="BF156" i="2"/>
  <c r="T156" i="2"/>
  <c r="R156" i="2"/>
  <c r="P156" i="2"/>
  <c r="BK156" i="2"/>
  <c r="J156" i="2"/>
  <c r="BE156" i="2"/>
  <c r="BI150" i="2"/>
  <c r="BH150" i="2"/>
  <c r="BG150" i="2"/>
  <c r="BF150" i="2"/>
  <c r="T150" i="2"/>
  <c r="R150" i="2"/>
  <c r="P150" i="2"/>
  <c r="BK150" i="2"/>
  <c r="J150" i="2"/>
  <c r="BE150" i="2" s="1"/>
  <c r="BI144" i="2"/>
  <c r="BH144" i="2"/>
  <c r="BG144" i="2"/>
  <c r="BF144" i="2"/>
  <c r="T144" i="2"/>
  <c r="R144" i="2"/>
  <c r="P144" i="2"/>
  <c r="P138" i="2" s="1"/>
  <c r="BK144" i="2"/>
  <c r="J144" i="2"/>
  <c r="BE144" i="2"/>
  <c r="BI142" i="2"/>
  <c r="BH142" i="2"/>
  <c r="BG142" i="2"/>
  <c r="BF142" i="2"/>
  <c r="F34" i="2" s="1"/>
  <c r="BA95" i="1" s="1"/>
  <c r="T142" i="2"/>
  <c r="R142" i="2"/>
  <c r="P142" i="2"/>
  <c r="BK142" i="2"/>
  <c r="J142" i="2"/>
  <c r="BE142" i="2" s="1"/>
  <c r="BI139" i="2"/>
  <c r="BH139" i="2"/>
  <c r="BG139" i="2"/>
  <c r="BF139" i="2"/>
  <c r="T139" i="2"/>
  <c r="R139" i="2"/>
  <c r="P139" i="2"/>
  <c r="BK139" i="2"/>
  <c r="J139" i="2"/>
  <c r="BE139" i="2"/>
  <c r="J33" i="2" s="1"/>
  <c r="AV95" i="1" s="1"/>
  <c r="BI135" i="2"/>
  <c r="BH135" i="2"/>
  <c r="BG135" i="2"/>
  <c r="BF135" i="2"/>
  <c r="T135" i="2"/>
  <c r="T134" i="2"/>
  <c r="R135" i="2"/>
  <c r="R134" i="2" s="1"/>
  <c r="P135" i="2"/>
  <c r="P134" i="2"/>
  <c r="BK135" i="2"/>
  <c r="BK134" i="2" s="1"/>
  <c r="J134" i="2" s="1"/>
  <c r="J99" i="2" s="1"/>
  <c r="J135" i="2"/>
  <c r="BE135" i="2"/>
  <c r="BI132" i="2"/>
  <c r="BH132" i="2"/>
  <c r="F36" i="2" s="1"/>
  <c r="BC95" i="1" s="1"/>
  <c r="BG132" i="2"/>
  <c r="F35" i="2" s="1"/>
  <c r="BB95" i="1" s="1"/>
  <c r="BF132" i="2"/>
  <c r="T132" i="2"/>
  <c r="R132" i="2"/>
  <c r="P132" i="2"/>
  <c r="P128" i="2" s="1"/>
  <c r="BK132" i="2"/>
  <c r="J132" i="2"/>
  <c r="BE132" i="2"/>
  <c r="BI129" i="2"/>
  <c r="BH129" i="2"/>
  <c r="BG129" i="2"/>
  <c r="BF129" i="2"/>
  <c r="T129" i="2"/>
  <c r="T128" i="2"/>
  <c r="R129" i="2"/>
  <c r="R128" i="2"/>
  <c r="P129" i="2"/>
  <c r="BK129" i="2"/>
  <c r="BK128" i="2"/>
  <c r="J129" i="2"/>
  <c r="BE129" i="2"/>
  <c r="J123" i="2"/>
  <c r="J122" i="2"/>
  <c r="F122" i="2"/>
  <c r="F120" i="2"/>
  <c r="E118" i="2"/>
  <c r="J92" i="2"/>
  <c r="J91" i="2"/>
  <c r="F91" i="2"/>
  <c r="F89" i="2"/>
  <c r="E87" i="2"/>
  <c r="J18" i="2"/>
  <c r="E18" i="2"/>
  <c r="F123" i="2" s="1"/>
  <c r="F92" i="2"/>
  <c r="J17" i="2"/>
  <c r="J12" i="2"/>
  <c r="J120" i="2"/>
  <c r="J89" i="2"/>
  <c r="E7" i="2"/>
  <c r="AS94" i="1"/>
  <c r="L90" i="1"/>
  <c r="AM90" i="1"/>
  <c r="AM89" i="1"/>
  <c r="L89" i="1"/>
  <c r="AM87" i="1"/>
  <c r="L87" i="1"/>
  <c r="L85" i="1"/>
  <c r="L84" i="1"/>
  <c r="P127" i="2" l="1"/>
  <c r="P126" i="2" s="1"/>
  <c r="AU95" i="1" s="1"/>
  <c r="J189" i="4"/>
  <c r="J105" i="4" s="1"/>
  <c r="BK188" i="4"/>
  <c r="J188" i="4" s="1"/>
  <c r="J104" i="4" s="1"/>
  <c r="AT95" i="1"/>
  <c r="J209" i="2"/>
  <c r="J105" i="2" s="1"/>
  <c r="BK208" i="2"/>
  <c r="J208" i="2" s="1"/>
  <c r="J104" i="2" s="1"/>
  <c r="F37" i="2"/>
  <c r="BD95" i="1" s="1"/>
  <c r="BD94" i="1" s="1"/>
  <c r="W33" i="1" s="1"/>
  <c r="F33" i="2"/>
  <c r="AZ95" i="1" s="1"/>
  <c r="BK138" i="2"/>
  <c r="J138" i="2" s="1"/>
  <c r="J100" i="2" s="1"/>
  <c r="F36" i="4"/>
  <c r="BC97" i="1" s="1"/>
  <c r="J34" i="2"/>
  <c r="AW95" i="1" s="1"/>
  <c r="BK200" i="2"/>
  <c r="J200" i="2" s="1"/>
  <c r="J102" i="2" s="1"/>
  <c r="J34" i="6"/>
  <c r="AW99" i="1" s="1"/>
  <c r="R224" i="2"/>
  <c r="R208" i="2" s="1"/>
  <c r="J33" i="4"/>
  <c r="AV97" i="1" s="1"/>
  <c r="AT97" i="1" s="1"/>
  <c r="J33" i="5"/>
  <c r="AV98" i="1" s="1"/>
  <c r="AT98" i="1" s="1"/>
  <c r="F33" i="5"/>
  <c r="AZ98" i="1" s="1"/>
  <c r="T129" i="5"/>
  <c r="E116" i="2"/>
  <c r="E85" i="2"/>
  <c r="T224" i="2"/>
  <c r="J132" i="3"/>
  <c r="J98" i="3" s="1"/>
  <c r="BK131" i="3"/>
  <c r="P246" i="3"/>
  <c r="BK261" i="3"/>
  <c r="J261" i="3" s="1"/>
  <c r="J104" i="3" s="1"/>
  <c r="T209" i="2"/>
  <c r="T208" i="2" s="1"/>
  <c r="P126" i="4"/>
  <c r="P125" i="4" s="1"/>
  <c r="AU97" i="1" s="1"/>
  <c r="P200" i="2"/>
  <c r="F37" i="3"/>
  <c r="BD96" i="1" s="1"/>
  <c r="J34" i="4"/>
  <c r="AW97" i="1" s="1"/>
  <c r="F34" i="4"/>
  <c r="BA97" i="1" s="1"/>
  <c r="T137" i="4"/>
  <c r="T126" i="4" s="1"/>
  <c r="T125" i="4" s="1"/>
  <c r="P137" i="4"/>
  <c r="F118" i="5"/>
  <c r="F92" i="5"/>
  <c r="J130" i="5"/>
  <c r="J100" i="5" s="1"/>
  <c r="F36" i="6"/>
  <c r="BC99" i="1" s="1"/>
  <c r="E120" i="3"/>
  <c r="E85" i="3"/>
  <c r="R138" i="2"/>
  <c r="R127" i="2" s="1"/>
  <c r="R126" i="2" s="1"/>
  <c r="J128" i="2"/>
  <c r="J98" i="2" s="1"/>
  <c r="BK127" i="2"/>
  <c r="T138" i="2"/>
  <c r="T127" i="2" s="1"/>
  <c r="T126" i="2" s="1"/>
  <c r="F33" i="3"/>
  <c r="AZ96" i="1" s="1"/>
  <c r="F34" i="3"/>
  <c r="BA96" i="1" s="1"/>
  <c r="BA94" i="1" s="1"/>
  <c r="T158" i="3"/>
  <c r="T131" i="3" s="1"/>
  <c r="T130" i="3" s="1"/>
  <c r="F33" i="4"/>
  <c r="AZ97" i="1" s="1"/>
  <c r="R180" i="4"/>
  <c r="P189" i="4"/>
  <c r="P188" i="4" s="1"/>
  <c r="R121" i="5"/>
  <c r="F37" i="5"/>
  <c r="BD98" i="1" s="1"/>
  <c r="BK127" i="6"/>
  <c r="T127" i="6"/>
  <c r="T126" i="6" s="1"/>
  <c r="T246" i="3"/>
  <c r="J127" i="4"/>
  <c r="J98" i="4" s="1"/>
  <c r="BK126" i="4"/>
  <c r="BK167" i="4"/>
  <c r="J167" i="4" s="1"/>
  <c r="J101" i="4" s="1"/>
  <c r="F34" i="5"/>
  <c r="BA98" i="1" s="1"/>
  <c r="J33" i="6"/>
  <c r="AV99" i="1" s="1"/>
  <c r="AT99" i="1" s="1"/>
  <c r="T147" i="3"/>
  <c r="R303" i="3"/>
  <c r="E115" i="4"/>
  <c r="J115" i="5"/>
  <c r="F35" i="5"/>
  <c r="BB98" i="1" s="1"/>
  <c r="P127" i="6"/>
  <c r="P126" i="6" s="1"/>
  <c r="AU99" i="1" s="1"/>
  <c r="BK269" i="3"/>
  <c r="J269" i="3" s="1"/>
  <c r="J106" i="3" s="1"/>
  <c r="F36" i="5"/>
  <c r="BC98" i="1" s="1"/>
  <c r="BC94" i="1" s="1"/>
  <c r="F34" i="6"/>
  <c r="BA99" i="1" s="1"/>
  <c r="R137" i="4"/>
  <c r="R189" i="4"/>
  <c r="R188" i="4" s="1"/>
  <c r="BK123" i="5"/>
  <c r="T123" i="5"/>
  <c r="T122" i="5" s="1"/>
  <c r="T121" i="5" s="1"/>
  <c r="R130" i="5"/>
  <c r="R129" i="5" s="1"/>
  <c r="J120" i="6"/>
  <c r="F35" i="6"/>
  <c r="BB99" i="1" s="1"/>
  <c r="BB94" i="1" s="1"/>
  <c r="P129" i="5"/>
  <c r="P121" i="5" s="1"/>
  <c r="AU98" i="1" s="1"/>
  <c r="P158" i="3"/>
  <c r="P131" i="3" s="1"/>
  <c r="P130" i="3" s="1"/>
  <c r="AU96" i="1" s="1"/>
  <c r="R261" i="3"/>
  <c r="R131" i="3" s="1"/>
  <c r="P269" i="3"/>
  <c r="R293" i="3"/>
  <c r="R269" i="3" s="1"/>
  <c r="BK180" i="4"/>
  <c r="J180" i="4" s="1"/>
  <c r="J102" i="4" s="1"/>
  <c r="R130" i="3" l="1"/>
  <c r="W30" i="1"/>
  <c r="AW94" i="1"/>
  <c r="AK30" i="1" s="1"/>
  <c r="AY94" i="1"/>
  <c r="W32" i="1"/>
  <c r="AX94" i="1"/>
  <c r="W31" i="1"/>
  <c r="R126" i="4"/>
  <c r="R125" i="4" s="1"/>
  <c r="J127" i="6"/>
  <c r="J97" i="6" s="1"/>
  <c r="BK126" i="6"/>
  <c r="J126" i="6" s="1"/>
  <c r="J123" i="5"/>
  <c r="J98" i="5" s="1"/>
  <c r="BK122" i="5"/>
  <c r="J127" i="2"/>
  <c r="J97" i="2" s="1"/>
  <c r="BK126" i="2"/>
  <c r="J126" i="2" s="1"/>
  <c r="AU94" i="1"/>
  <c r="BK130" i="3"/>
  <c r="J130" i="3" s="1"/>
  <c r="J131" i="3"/>
  <c r="J97" i="3" s="1"/>
  <c r="J126" i="4"/>
  <c r="J97" i="4" s="1"/>
  <c r="BK125" i="4"/>
  <c r="J125" i="4" s="1"/>
  <c r="AZ94" i="1"/>
  <c r="AV94" i="1" l="1"/>
  <c r="W29" i="1"/>
  <c r="J122" i="5"/>
  <c r="J97" i="5" s="1"/>
  <c r="BK121" i="5"/>
  <c r="J121" i="5" s="1"/>
  <c r="J96" i="4"/>
  <c r="J30" i="4"/>
  <c r="J30" i="6"/>
  <c r="J96" i="6"/>
  <c r="J96" i="3"/>
  <c r="J30" i="3"/>
  <c r="J30" i="2"/>
  <c r="J96" i="2"/>
  <c r="AG99" i="1" l="1"/>
  <c r="AN99" i="1" s="1"/>
  <c r="J39" i="6"/>
  <c r="AG97" i="1"/>
  <c r="AN97" i="1" s="1"/>
  <c r="J39" i="4"/>
  <c r="J96" i="5"/>
  <c r="J30" i="5"/>
  <c r="AG95" i="1"/>
  <c r="J39" i="2"/>
  <c r="AG96" i="1"/>
  <c r="AN96" i="1" s="1"/>
  <c r="J39" i="3"/>
  <c r="AK29" i="1"/>
  <c r="AT94" i="1"/>
  <c r="AN95" i="1" l="1"/>
  <c r="AG98" i="1"/>
  <c r="AN98" i="1" s="1"/>
  <c r="J39" i="5"/>
  <c r="AG94" i="1" l="1"/>
  <c r="AN94" i="1" l="1"/>
  <c r="AK26" i="1"/>
  <c r="AK35" i="1" s="1"/>
</calcChain>
</file>

<file path=xl/sharedStrings.xml><?xml version="1.0" encoding="utf-8"?>
<sst xmlns="http://schemas.openxmlformats.org/spreadsheetml/2006/main" count="5811" uniqueCount="696">
  <si>
    <t>Export Komplet</t>
  </si>
  <si>
    <t/>
  </si>
  <si>
    <t>2.0</t>
  </si>
  <si>
    <t>False</t>
  </si>
  <si>
    <t>{12f3343e-9579-4d7c-925d-f47233f82e56}</t>
  </si>
  <si>
    <t>&gt;&gt;  skryté sloupce  &lt;&lt;</t>
  </si>
  <si>
    <t>0,1</t>
  </si>
  <si>
    <t>21</t>
  </si>
  <si>
    <t>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</si>
  <si>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</si>
  <si>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</si>
  <si>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</si>
  <si>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</si>
  <si>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</si>
  <si>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</si>
  <si>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Projektis1941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</si>
  <si>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</si>
  <si>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</si>
  <si>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Oprava fasád dvorní části budov č.p. 57,58,59</t>
  </si>
  <si>
    <t>KSO:</t>
  </si>
  <si>
    <t>CC-CZ:</t>
  </si>
  <si>
    <t>Místo:</t>
  </si>
  <si>
    <t>Dvůr Králové nad Labem</t>
  </si>
  <si>
    <t>Datum:</t>
  </si>
  <si>
    <t>22. 2. 2020</t>
  </si>
  <si>
    <t>Zadavatel:</t>
  </si>
  <si>
    <t>IČ:</t>
  </si>
  <si>
    <t>Město Dvůr Králové n.L., nám. TGM 38, D.K.n.L.</t>
  </si>
  <si>
    <t>DIČ:</t>
  </si>
  <si>
    <t>Uchazeč:</t>
  </si>
  <si>
    <t>Vyplň údaj</t>
  </si>
  <si>
    <t>Projektant:</t>
  </si>
  <si>
    <t>Projektis spol. s r.o., Legionářská 562, D.K.n.L.</t>
  </si>
  <si>
    <t>True</t>
  </si>
  <si>
    <t>Zpracovatel:</t>
  </si>
  <si>
    <t>ing. V. Švehla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</si>
  <si>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</si>
  <si>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</si>
  <si>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</si>
  <si>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</si>
  <si>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</si>
  <si>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</si>
  <si>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</si>
  <si>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</si>
  <si>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</si>
  <si>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</si>
  <si>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</si>
  <si>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</si>
  <si>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</si>
  <si>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</si>
  <si>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</si>
  <si>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</si>
  <si>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</si>
  <si>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</si>
  <si>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</si>
  <si>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</si>
  <si>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</si>
  <si>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</si>
  <si>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</si>
  <si>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</si>
  <si>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</si>
  <si>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</si>
  <si>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</si>
  <si>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</si>
  <si>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</si>
  <si>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</si>
  <si>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</si>
  <si>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</si>
  <si>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</si>
  <si>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</si>
  <si>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</si>
  <si>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</si>
  <si>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</si>
  <si>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</si>
  <si>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</si>
  <si>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</si>
  <si>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</si>
  <si>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</si>
  <si>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</si>
  <si>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</si>
  <si>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</si>
  <si>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</si>
  <si>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Oprava fasády č.p. 57</t>
  </si>
  <si>
    <t>STA</t>
  </si>
  <si>
    <t>{a240b669-b8c3-4151-b968-799a3c28b996}</t>
  </si>
  <si>
    <t>2</t>
  </si>
  <si>
    <t>Oprava fasády č.p. 58</t>
  </si>
  <si>
    <t>{5e891bac-641d-4479-be85-c24cc244dc79}</t>
  </si>
  <si>
    <t>3</t>
  </si>
  <si>
    <t>Oprava fasády č.p. 59</t>
  </si>
  <si>
    <t>{d435f37f-c0d6-45eb-bfcb-dc145cda4101}</t>
  </si>
  <si>
    <t>4</t>
  </si>
  <si>
    <t>Oprava oken a dveří</t>
  </si>
  <si>
    <t>{8a8dff19-8d07-466b-a3da-1398a5f8cbcd}</t>
  </si>
  <si>
    <t>5</t>
  </si>
  <si>
    <t>Vedlejší náklady</t>
  </si>
  <si>
    <t>{d29133ef-1af1-4671-8456-5d3f183e8256}</t>
  </si>
  <si>
    <t>fig1</t>
  </si>
  <si>
    <t>stávající plocha fasády</t>
  </si>
  <si>
    <t>259,51</t>
  </si>
  <si>
    <t>fig11</t>
  </si>
  <si>
    <t>potažení stěn pletivem</t>
  </si>
  <si>
    <t>1,795</t>
  </si>
  <si>
    <t>KRYCÍ LIST SOUPISU PRACÍ</t>
  </si>
  <si>
    <t>fig12</t>
  </si>
  <si>
    <t>KZS EPS-P 50 mm pod terénem</t>
  </si>
  <si>
    <t>8,55</t>
  </si>
  <si>
    <t>fig13</t>
  </si>
  <si>
    <t>KZS EPS-P 50 mm nad terénem</t>
  </si>
  <si>
    <t>fig14</t>
  </si>
  <si>
    <t>KZS MW 140 mm</t>
  </si>
  <si>
    <t>247,95</t>
  </si>
  <si>
    <t>fig21</t>
  </si>
  <si>
    <t>zakládací lišta</t>
  </si>
  <si>
    <t>17,1</t>
  </si>
  <si>
    <t>Objekt:</t>
  </si>
  <si>
    <t>fig22</t>
  </si>
  <si>
    <t>rohové lišty</t>
  </si>
  <si>
    <t>16</t>
  </si>
  <si>
    <t>1 - Oprava fasády č.p. 57</t>
  </si>
  <si>
    <t>fig3</t>
  </si>
  <si>
    <t>výkop pro zateplení</t>
  </si>
  <si>
    <t>3,42</t>
  </si>
  <si>
    <t>fig99</t>
  </si>
  <si>
    <t>fasádní lešení</t>
  </si>
  <si>
    <t>256,5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</si>
  <si>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</si>
  <si>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</si>
  <si>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</si>
  <si>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</si>
  <si>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</si>
  <si>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</si>
  <si>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</si>
  <si>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</si>
  <si>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</si>
  <si>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</si>
  <si>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</si>
  <si>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</si>
  <si>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</si>
  <si>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741 - Elektroinstalace - silnoproud</t>
  </si>
  <si>
    <t xml:space="preserve">    764 - Konstrukce klempířské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</si>
  <si>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</si>
  <si>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</si>
  <si>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</si>
  <si>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</si>
  <si>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</si>
  <si>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</si>
  <si>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</si>
  <si>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</si>
  <si>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</si>
  <si>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</si>
  <si>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</si>
  <si>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</si>
  <si>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</si>
  <si>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</si>
  <si>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</si>
  <si>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</si>
  <si>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</si>
  <si>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</si>
  <si>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132101101</t>
  </si>
  <si>
    <t>Hloubení rýh šířky do 600 mm v hornině tř. 1 a 2 objemu do 100 m3</t>
  </si>
  <si>
    <t>m3</t>
  </si>
  <si>
    <t>CS ÚRS 2019 02</t>
  </si>
  <si>
    <t>1443824016</t>
  </si>
  <si>
    <t>VV</t>
  </si>
  <si>
    <t>17,1*0,4*0,5</t>
  </si>
  <si>
    <t>Mezisoučet</t>
  </si>
  <si>
    <t>174101102</t>
  </si>
  <si>
    <t>Zásyp v uzavřených prostorech sypaninou se zhutněním</t>
  </si>
  <si>
    <t>2048073885</t>
  </si>
  <si>
    <t>Svislé a kompletní konstrukce</t>
  </si>
  <si>
    <t>3192021141</t>
  </si>
  <si>
    <t>Dodatečná izolace zdiva tl do 660 mm nízkotlakou injektáží silanovým krémem</t>
  </si>
  <si>
    <t>m</t>
  </si>
  <si>
    <t>644588011</t>
  </si>
  <si>
    <t>6</t>
  </si>
  <si>
    <t>Úpravy povrchů, podlahy a osazování výplní</t>
  </si>
  <si>
    <t>612821002</t>
  </si>
  <si>
    <t>Vnitřní sanační štuková omítka pro vlhké zdivo prováděná ručně</t>
  </si>
  <si>
    <t>m2</t>
  </si>
  <si>
    <t>1085987109</t>
  </si>
  <si>
    <t>17,1*1,0</t>
  </si>
  <si>
    <t>622131101</t>
  </si>
  <si>
    <t>Cementový postřik vnějších stěn nanášený celoplošně ručně</t>
  </si>
  <si>
    <t>2144187563</t>
  </si>
  <si>
    <t>622142001</t>
  </si>
  <si>
    <t>Potažení vnějších stěn sklovláknitým pletivem vtlačeným do tenkovrstvé hmoty</t>
  </si>
  <si>
    <t>897611624</t>
  </si>
  <si>
    <t>1,0*(2,09+1,5)/2                         "komín"</t>
  </si>
  <si>
    <t>Součet</t>
  </si>
  <si>
    <t>7</t>
  </si>
  <si>
    <t>622211011</t>
  </si>
  <si>
    <t>Montáž kontaktního zateplení vnějších stěn z polystyrénových desek tl do 80 mm</t>
  </si>
  <si>
    <t>-1464695655</t>
  </si>
  <si>
    <t>17,1*(0,9-0,4)</t>
  </si>
  <si>
    <t>Mezisoučet                         "EPS-P 50 mm pod terénem"</t>
  </si>
  <si>
    <t>17,1*(0,1+0,4)</t>
  </si>
  <si>
    <t>Mezisoučet                         "EPS-P 50 mm nad terénem"</t>
  </si>
  <si>
    <t>8</t>
  </si>
  <si>
    <t>M</t>
  </si>
  <si>
    <t>283760130</t>
  </si>
  <si>
    <t>deska fasádní polystyrénová soklová EPS SOKL 3000 1250 x 600 x 50 mm</t>
  </si>
  <si>
    <t>1849978094</t>
  </si>
  <si>
    <t>fig12*1,05</t>
  </si>
  <si>
    <t>fig13*1,05</t>
  </si>
  <si>
    <t>9</t>
  </si>
  <si>
    <t>622221031</t>
  </si>
  <si>
    <t>Montáž kontaktního zateplení vnějších stěn z minerální vlny s podélnou orientací vláken tl do 160 mm</t>
  </si>
  <si>
    <t>-824543441</t>
  </si>
  <si>
    <t>17,1*(14,6-0,1)</t>
  </si>
  <si>
    <t>10</t>
  </si>
  <si>
    <t>631515310</t>
  </si>
  <si>
    <t>deska minerální izolační  TF PROFI tl. 140 mm</t>
  </si>
  <si>
    <t>1400345903</t>
  </si>
  <si>
    <t>fig14*1,05</t>
  </si>
  <si>
    <t>11</t>
  </si>
  <si>
    <t>622252001</t>
  </si>
  <si>
    <t>Montáž zakládacích soklových lišt kontaktního zateplení</t>
  </si>
  <si>
    <t>1113624756</t>
  </si>
  <si>
    <t>12</t>
  </si>
  <si>
    <t>590516340</t>
  </si>
  <si>
    <t>lišta zakládací LO 143 mm tl.1,0mm</t>
  </si>
  <si>
    <t>380276385</t>
  </si>
  <si>
    <t>fig21*1,05</t>
  </si>
  <si>
    <t>13</t>
  </si>
  <si>
    <t>622252002</t>
  </si>
  <si>
    <t>Montáž ostatních lišt kontaktního zateplení</t>
  </si>
  <si>
    <t>-422778061</t>
  </si>
  <si>
    <t>13,12+0,8+2,08</t>
  </si>
  <si>
    <t>14</t>
  </si>
  <si>
    <t>590514800</t>
  </si>
  <si>
    <t>lišta rohová Al 10/10 cm s tkaninou bal. 2,5 m</t>
  </si>
  <si>
    <t>441185673</t>
  </si>
  <si>
    <t>fig22*1,05</t>
  </si>
  <si>
    <t>622321111</t>
  </si>
  <si>
    <t>Vápenocementová omítka hrubá jednovrstvá zatřená vnějších stěn nanášená ručně</t>
  </si>
  <si>
    <t>1165720033</t>
  </si>
  <si>
    <t>622321191</t>
  </si>
  <si>
    <t>Příplatek k vápenocementové omítce vnějších stěn za každých dalších 5 mm tloušťky ručně</t>
  </si>
  <si>
    <t>1520972524</t>
  </si>
  <si>
    <t>fig1*2</t>
  </si>
  <si>
    <t>17</t>
  </si>
  <si>
    <t>622531011</t>
  </si>
  <si>
    <t>Tenkovrstvá silikonová zrnitá omítka tl. 1,5 mm včetně penetrace vnějších stěn</t>
  </si>
  <si>
    <t>-427731722</t>
  </si>
  <si>
    <t>18</t>
  </si>
  <si>
    <t>629995101</t>
  </si>
  <si>
    <t>Očištění vnějších ploch tlakovou vodou</t>
  </si>
  <si>
    <t>-1110171834</t>
  </si>
  <si>
    <t>(17,1+0,15)*(14,6+0,34)</t>
  </si>
  <si>
    <t>1,0*(2,09+1,5)/2                                                    "komín"</t>
  </si>
  <si>
    <t>Ostatní konstrukce a práce, bourání</t>
  </si>
  <si>
    <t>19</t>
  </si>
  <si>
    <t>941111132</t>
  </si>
  <si>
    <t>Montáž lešení řadového trubkového lehkého s podlahami zatížení do 200 kg/m2 š do 1,5 m v do 25 m</t>
  </si>
  <si>
    <t>603557347</t>
  </si>
  <si>
    <t>17,1*15,0</t>
  </si>
  <si>
    <t>20</t>
  </si>
  <si>
    <t>941111232</t>
  </si>
  <si>
    <t>Příplatek k lešení řadovému trubkovému lehkému s podlahami š 1,5 m v 25 m za první a ZKD den použití</t>
  </si>
  <si>
    <t>812868602</t>
  </si>
  <si>
    <t>fig99*30</t>
  </si>
  <si>
    <t>941111832</t>
  </si>
  <si>
    <t>Demontáž lešení řadového trubkového lehkého s podlahami zatížení do 200 kg/m2 š do 1,5 m v do 25 m</t>
  </si>
  <si>
    <t>-335276458</t>
  </si>
  <si>
    <t>22</t>
  </si>
  <si>
    <t>966032921</t>
  </si>
  <si>
    <t>Odsekání říms podokenních nebo přesokenních předsazených přes 80 mm</t>
  </si>
  <si>
    <t>1545859530</t>
  </si>
  <si>
    <t>4,1</t>
  </si>
  <si>
    <t>23</t>
  </si>
  <si>
    <t>978013191</t>
  </si>
  <si>
    <t>Otlučení (osekání) vnitřní vápenné nebo vápenocementové omítky stěn v rozsahu do 100 %</t>
  </si>
  <si>
    <t>470819291</t>
  </si>
  <si>
    <t>997</t>
  </si>
  <si>
    <t>Přesun sutě</t>
  </si>
  <si>
    <t>24</t>
  </si>
  <si>
    <t>997013215</t>
  </si>
  <si>
    <t>Vnitrostaveništní doprava suti a vybouraných hmot pro budovy v do 18 m ručně</t>
  </si>
  <si>
    <t>t</t>
  </si>
  <si>
    <t>505413606</t>
  </si>
  <si>
    <t>25</t>
  </si>
  <si>
    <t>997013501</t>
  </si>
  <si>
    <t>Odvoz suti a vybouraných hmot na skládku nebo meziskládku do 1 km se složením</t>
  </si>
  <si>
    <t>2060661769</t>
  </si>
  <si>
    <t>26</t>
  </si>
  <si>
    <t>997013509</t>
  </si>
  <si>
    <t>Příplatek k odvozu suti a vybouraných hmot na skládku ZKD 1 km přes 1 km</t>
  </si>
  <si>
    <t>-1333055692</t>
  </si>
  <si>
    <t>0,918*30 'Přepočtené koeficientem množství</t>
  </si>
  <si>
    <t>27</t>
  </si>
  <si>
    <t>997013803</t>
  </si>
  <si>
    <t>Poplatek za uložení stavebního odpadu cihelného na skládce (skládkovné)</t>
  </si>
  <si>
    <t>-1151888276</t>
  </si>
  <si>
    <t>998</t>
  </si>
  <si>
    <t>Přesun hmot</t>
  </si>
  <si>
    <t>28</t>
  </si>
  <si>
    <t>998018003</t>
  </si>
  <si>
    <t>Přesun hmot ruční pro budovy v do 24 m</t>
  </si>
  <si>
    <t>-1221824146</t>
  </si>
  <si>
    <t>PSV</t>
  </si>
  <si>
    <t>Práce a dodávky PSV</t>
  </si>
  <si>
    <t>741</t>
  </si>
  <si>
    <t>Elektroinstalace - silnoproud</t>
  </si>
  <si>
    <t>29</t>
  </si>
  <si>
    <t>741420001</t>
  </si>
  <si>
    <t>Montáž drát nebo lano hromosvodné svodové D do 10 mm s podpěrou</t>
  </si>
  <si>
    <t>717770365</t>
  </si>
  <si>
    <t>15,0</t>
  </si>
  <si>
    <t>30</t>
  </si>
  <si>
    <t>35441077</t>
  </si>
  <si>
    <t>drát D 8mm AlMgSi</t>
  </si>
  <si>
    <t>kg</t>
  </si>
  <si>
    <t>32</t>
  </si>
  <si>
    <t>575229168</t>
  </si>
  <si>
    <t>31</t>
  </si>
  <si>
    <t>741420051</t>
  </si>
  <si>
    <t>Montáž vedení hromosvodné-úhelník nebo trubka s držáky do zdiva</t>
  </si>
  <si>
    <t>kus</t>
  </si>
  <si>
    <t>1237669456</t>
  </si>
  <si>
    <t>354418300</t>
  </si>
  <si>
    <t>úhelník ochranný OU 1.7 na ochranu svodu 1,7 m</t>
  </si>
  <si>
    <t>-1393419421</t>
  </si>
  <si>
    <t>33</t>
  </si>
  <si>
    <t>741421811</t>
  </si>
  <si>
    <t>Demontáž drátu nebo lana svodového vedení D do 8 mm kolmý svod</t>
  </si>
  <si>
    <t>-1237483408</t>
  </si>
  <si>
    <t>34</t>
  </si>
  <si>
    <t>741421871</t>
  </si>
  <si>
    <t>Demontáž vedení hromosvodné-ochranného úhelníku délky do 1,4 m</t>
  </si>
  <si>
    <t>88746967</t>
  </si>
  <si>
    <t>35</t>
  </si>
  <si>
    <t>741820001</t>
  </si>
  <si>
    <t>Měření zemních odporů zemniče</t>
  </si>
  <si>
    <t>-291537780</t>
  </si>
  <si>
    <t>36</t>
  </si>
  <si>
    <t>998741103</t>
  </si>
  <si>
    <t>Přesun hmot tonážní pro silnoproud v objektech v do 24 m</t>
  </si>
  <si>
    <t>1775481786</t>
  </si>
  <si>
    <t>37</t>
  </si>
  <si>
    <t>998741181</t>
  </si>
  <si>
    <t>Příplatek k přesunu hmot tonážní 741 prováděný bez použití mechanizace</t>
  </si>
  <si>
    <t>-750284377</t>
  </si>
  <si>
    <t>764</t>
  </si>
  <si>
    <t>Konstrukce klempířské</t>
  </si>
  <si>
    <t>38</t>
  </si>
  <si>
    <t>764341413</t>
  </si>
  <si>
    <t>Lemování rovných zdí střech s krytinou skládanou z TiZn předzvětralého plechu rš 250 mm</t>
  </si>
  <si>
    <t>-419985736</t>
  </si>
  <si>
    <t>2,0                                        "svislá lišta"</t>
  </si>
  <si>
    <t>39</t>
  </si>
  <si>
    <t>764341414</t>
  </si>
  <si>
    <t>Lemování rovných zdí střech s krytinou skládanou z TiZn předzvětralého plechu rš 330 mm</t>
  </si>
  <si>
    <t>828621673</t>
  </si>
  <si>
    <t>13,12+0,34+0,04                                  "svislá lišta"</t>
  </si>
  <si>
    <t>8,0+3,6+6,3                                          "vodorovná lišta"</t>
  </si>
  <si>
    <t>40</t>
  </si>
  <si>
    <t>998764103</t>
  </si>
  <si>
    <t>Přesun hmot tonážní pro konstrukce klempířské v objektech v do 24 m</t>
  </si>
  <si>
    <t>-574878552</t>
  </si>
  <si>
    <t>41</t>
  </si>
  <si>
    <t>998764181</t>
  </si>
  <si>
    <t>Příplatek k přesunu hmot tonážní 764 prováděný bez použití mechanizace</t>
  </si>
  <si>
    <t>-2126298290</t>
  </si>
  <si>
    <t>124,263</t>
  </si>
  <si>
    <t>potažení ostění a nadpraží pletivem</t>
  </si>
  <si>
    <t>13,924</t>
  </si>
  <si>
    <t>4,388</t>
  </si>
  <si>
    <t>6,582</t>
  </si>
  <si>
    <t>104,086</t>
  </si>
  <si>
    <t>9,65</t>
  </si>
  <si>
    <t>181,69</t>
  </si>
  <si>
    <t>2 - Oprava fasády č.p. 58</t>
  </si>
  <si>
    <t>2,194</t>
  </si>
  <si>
    <t>fig31</t>
  </si>
  <si>
    <t>rámečky kolem oken 30/150</t>
  </si>
  <si>
    <t>47,87</t>
  </si>
  <si>
    <t>fig32</t>
  </si>
  <si>
    <t>římsy 30/250</t>
  </si>
  <si>
    <t>32,91</t>
  </si>
  <si>
    <t>fig33</t>
  </si>
  <si>
    <t>obložení parapetů</t>
  </si>
  <si>
    <t>15,55</t>
  </si>
  <si>
    <t>fig4</t>
  </si>
  <si>
    <t>výkop pro schodiště</t>
  </si>
  <si>
    <t>0,528</t>
  </si>
  <si>
    <t>137,5</t>
  </si>
  <si>
    <t xml:space="preserve">    2 - Zakládání</t>
  </si>
  <si>
    <t xml:space="preserve">    4 - Vodorovné konstrukce</t>
  </si>
  <si>
    <t xml:space="preserve">    721 - Zdravotechnika - vnitřní kanalizace</t>
  </si>
  <si>
    <t xml:space="preserve">    751 - Vzduchotechnika</t>
  </si>
  <si>
    <t xml:space="preserve">    783 - Dokončovací práce - nátěry</t>
  </si>
  <si>
    <t>10,97*0,4*0,5</t>
  </si>
  <si>
    <t>1,32*0,3*0,8</t>
  </si>
  <si>
    <t>1,32*0,4*0,4</t>
  </si>
  <si>
    <t>Zakládání</t>
  </si>
  <si>
    <t>275313611</t>
  </si>
  <si>
    <t>Základové patky z betonu tř. C 16/20</t>
  </si>
  <si>
    <t>62762615</t>
  </si>
  <si>
    <t>310235261</t>
  </si>
  <si>
    <t>Zazdívka otvorů pl do 0,0225 m2 ve zdivu nadzákladovém cihlami pálenými tl do 600 mm</t>
  </si>
  <si>
    <t>193268502</t>
  </si>
  <si>
    <t>-2108249935</t>
  </si>
  <si>
    <t>(0,6+10,97-1,32+0,6)</t>
  </si>
  <si>
    <t>Vodorovné konstrukce</t>
  </si>
  <si>
    <t>434191423</t>
  </si>
  <si>
    <t>Osazení schodišťových stupňů kamenných pemrlovaných na desku</t>
  </si>
  <si>
    <t>-655216190</t>
  </si>
  <si>
    <t>1,35</t>
  </si>
  <si>
    <t>5838801001</t>
  </si>
  <si>
    <t>stupeň schodišťový plný, opravený  - použitý</t>
  </si>
  <si>
    <t>734294752</t>
  </si>
  <si>
    <t>608778967</t>
  </si>
  <si>
    <t>(0,6+10,97-1,32+0,6)*1,0</t>
  </si>
  <si>
    <t>(1,32+2*2,45)*0,20</t>
  </si>
  <si>
    <t>(0,9+1,25)*2*0,20</t>
  </si>
  <si>
    <t>(1,61+3,22)*2*0,20*2</t>
  </si>
  <si>
    <t>(1,61+2,24)*2*0,20*2</t>
  </si>
  <si>
    <t>(0,86+2,24)*2*0,20</t>
  </si>
  <si>
    <t>(0,93+1,72)*2*0,20</t>
  </si>
  <si>
    <t>(1,50+1,72)*2*0,20*2</t>
  </si>
  <si>
    <t>Mezisoučet                                "ostění a nadpraží oken a dveří"</t>
  </si>
  <si>
    <t>10,97*(0,8-0,4)</t>
  </si>
  <si>
    <t>10,97*(0,2+0,4)</t>
  </si>
  <si>
    <t>10,97*(12,48-0,2)</t>
  </si>
  <si>
    <t>-1,32*2,45</t>
  </si>
  <si>
    <t>-0,9*1,25</t>
  </si>
  <si>
    <t>-1,61*3,22*2</t>
  </si>
  <si>
    <t>-1,61*2,24*2</t>
  </si>
  <si>
    <t>-0,86*2,24</t>
  </si>
  <si>
    <t>-0,93*1,72</t>
  </si>
  <si>
    <t>-1,50*1,72*2</t>
  </si>
  <si>
    <t>10,97-1,32</t>
  </si>
  <si>
    <t>(1,61+3,22*2)*2*2                    "rámečky kolem oken 30/150"</t>
  </si>
  <si>
    <t>(1,61+2,24*2)*2*2                                  "dtto"</t>
  </si>
  <si>
    <t>(0,86+2,24*2)*2                                      "dtto"</t>
  </si>
  <si>
    <t>(0,93+1,72*2)*2                                      "dtto"</t>
  </si>
  <si>
    <t xml:space="preserve">(1,50+1,72*2)*2*2                     "rámečky kolem oken 30/150" </t>
  </si>
  <si>
    <t>10,97*5                                               "římsy 30/250"</t>
  </si>
  <si>
    <t>(2,15*4+2,04*2+1,4+1,47)*2       "obložení parapetů"</t>
  </si>
  <si>
    <t>10,97*(12,48+0,37)</t>
  </si>
  <si>
    <t>6449411121</t>
  </si>
  <si>
    <t>Osazování ventilačních mřížek velikosti  400 x 400 mm</t>
  </si>
  <si>
    <t>790562925</t>
  </si>
  <si>
    <t>5624571101</t>
  </si>
  <si>
    <t xml:space="preserve">dvířka revizní RD 400x400 </t>
  </si>
  <si>
    <t>1300035248</t>
  </si>
  <si>
    <t>648922421</t>
  </si>
  <si>
    <t>Osazování parapetních desek ŽB š do 400 mm na MC</t>
  </si>
  <si>
    <t>2008094775</t>
  </si>
  <si>
    <t>1,4                                   "nový parapet"</t>
  </si>
  <si>
    <t>593412170</t>
  </si>
  <si>
    <t>deska stropní plná PZD 25/10 149x29x7 cm</t>
  </si>
  <si>
    <t>1293237110</t>
  </si>
  <si>
    <t>1                                             "nový parapet"</t>
  </si>
  <si>
    <t>11,0*12,5</t>
  </si>
  <si>
    <t>974031121</t>
  </si>
  <si>
    <t>Vysekání rýh ve zdivu cihelném hl do 30 mm š do 30 mm</t>
  </si>
  <si>
    <t>1637171979</t>
  </si>
  <si>
    <t>5,0                          "rýha pro kabel k VZT"</t>
  </si>
  <si>
    <t>-1177919300</t>
  </si>
  <si>
    <t>978015391</t>
  </si>
  <si>
    <t>Otlučení (osekání) vnější vápenné nebo vápenocementové omítky stupně členitosti 1 a 2 do 100%</t>
  </si>
  <si>
    <t>262281340</t>
  </si>
  <si>
    <t>997013214</t>
  </si>
  <si>
    <t>Vnitrostaveništní doprava suti a vybouraných hmot pro budovy v do 15 m ručně</t>
  </si>
  <si>
    <t>7,918*30 'Přepočtené koeficientem množství</t>
  </si>
  <si>
    <t>721</t>
  </si>
  <si>
    <t>Zdravotechnika - vnitřní kanalizace</t>
  </si>
  <si>
    <t>7212421161</t>
  </si>
  <si>
    <t>Montáž lapače střešních splavenin z PP se zápachovou klapkou a lapacím košem DN 125</t>
  </si>
  <si>
    <t>-577636353</t>
  </si>
  <si>
    <t>721242804</t>
  </si>
  <si>
    <t>Demontáž lapače střešních splavenin DN 125</t>
  </si>
  <si>
    <t>104647982</t>
  </si>
  <si>
    <t>751</t>
  </si>
  <si>
    <t>Vzduchotechnika</t>
  </si>
  <si>
    <t>751398051</t>
  </si>
  <si>
    <t>Mtž protidešťové žaluzie potrubí do 0,150 m2</t>
  </si>
  <si>
    <t>-2036974767</t>
  </si>
  <si>
    <t>1+1</t>
  </si>
  <si>
    <t>5534142701</t>
  </si>
  <si>
    <t xml:space="preserve">mřížka větrací nerezová 250 x 80 </t>
  </si>
  <si>
    <t>-250101008</t>
  </si>
  <si>
    <t>42</t>
  </si>
  <si>
    <t>5534142501</t>
  </si>
  <si>
    <t>mřížka větrací nerezová 500 x 250 - použitá</t>
  </si>
  <si>
    <t>-190503149</t>
  </si>
  <si>
    <t>43</t>
  </si>
  <si>
    <t>751398052</t>
  </si>
  <si>
    <t>Mtž protidešťové žaluzie potrubí do 0,300 m2</t>
  </si>
  <si>
    <t>-274898964</t>
  </si>
  <si>
    <t>44</t>
  </si>
  <si>
    <t>5534142502</t>
  </si>
  <si>
    <t>mřížka větrací nerezová 750 x 250 použitá</t>
  </si>
  <si>
    <t>1291954355</t>
  </si>
  <si>
    <t>45</t>
  </si>
  <si>
    <t>751398851</t>
  </si>
  <si>
    <t>Demontáž protidešťové žaluzie z potrubí čtyřhranného do průžezu 0,150 m2</t>
  </si>
  <si>
    <t>449947795</t>
  </si>
  <si>
    <t>46</t>
  </si>
  <si>
    <t>751398852</t>
  </si>
  <si>
    <t>Demontáž protidešťové žaluzie z potrubí čtyřhranného do průžezu 0,300 m2</t>
  </si>
  <si>
    <t>-1486210747</t>
  </si>
  <si>
    <t>47</t>
  </si>
  <si>
    <t>751510011</t>
  </si>
  <si>
    <t>Vzduchotechnické potrubí pozink čtyřhranné průřezu do 0,03 m2</t>
  </si>
  <si>
    <t>-70976170</t>
  </si>
  <si>
    <t>0,5                          "prodloužení větrání digestoře"</t>
  </si>
  <si>
    <t>48</t>
  </si>
  <si>
    <t>998751102</t>
  </si>
  <si>
    <t>Přesun hmot tonážní pro vzduchotechniku v objektech v do 24 m</t>
  </si>
  <si>
    <t>-713222411</t>
  </si>
  <si>
    <t>49</t>
  </si>
  <si>
    <t>998751181</t>
  </si>
  <si>
    <t>Příplatek k přesunu hmot tonážní 751 prováděný bez použití mechanizace</t>
  </si>
  <si>
    <t>227674649</t>
  </si>
  <si>
    <t>50</t>
  </si>
  <si>
    <t>764004861</t>
  </si>
  <si>
    <t>Demontáž svodu do suti</t>
  </si>
  <si>
    <t>-1661401129</t>
  </si>
  <si>
    <t>12,5</t>
  </si>
  <si>
    <t>51</t>
  </si>
  <si>
    <t>764246444</t>
  </si>
  <si>
    <t>Oplechování parapetů rovných celoplošně lepené z TiZn předzvětralého plechu rš 330 mm</t>
  </si>
  <si>
    <t>-971515166</t>
  </si>
  <si>
    <t>2,2*4+2,09*2+1,45+1,52</t>
  </si>
  <si>
    <t xml:space="preserve">Mezisoučet                                     </t>
  </si>
  <si>
    <t>52</t>
  </si>
  <si>
    <t>764548424</t>
  </si>
  <si>
    <t>Svody kruhové včetně objímek, kolen, odskoků z TiZn předzvětralého plechu průměru 120 mm</t>
  </si>
  <si>
    <t>360971144</t>
  </si>
  <si>
    <t>53</t>
  </si>
  <si>
    <t>54</t>
  </si>
  <si>
    <t>783</t>
  </si>
  <si>
    <t>Dokončovací práce - nátěry</t>
  </si>
  <si>
    <t>55</t>
  </si>
  <si>
    <t>783809221</t>
  </si>
  <si>
    <t>Montáž hladkých ozdobných prvků s převažujícím délkovým rozměrem výšky (šířky) do 60 mm na fasády</t>
  </si>
  <si>
    <t>-2013810390</t>
  </si>
  <si>
    <t>(1,61+3,22*2)*2</t>
  </si>
  <si>
    <t>(1,61+2,24*2)*2</t>
  </si>
  <si>
    <t>(0,86+2,24*2)</t>
  </si>
  <si>
    <t>(0,93+1,72*2)</t>
  </si>
  <si>
    <t>(1,50+1,72*2)*2</t>
  </si>
  <si>
    <t>Mezisoučet                    "rámečky kolem oken 30/150"</t>
  </si>
  <si>
    <t>10,97*3</t>
  </si>
  <si>
    <t>Mezisoučet                         "římsy 30/250"</t>
  </si>
  <si>
    <t>56</t>
  </si>
  <si>
    <t>631515060</t>
  </si>
  <si>
    <t>deska minerální izolační  NF 333 tl. 30 mm</t>
  </si>
  <si>
    <t>258541963</t>
  </si>
  <si>
    <t>fig31*0,15*1,05</t>
  </si>
  <si>
    <t>fig32*0,25*1,05</t>
  </si>
  <si>
    <t>57</t>
  </si>
  <si>
    <t>783809223</t>
  </si>
  <si>
    <t>Montáž hladkých ozdobných prvků s převažujícím délkovým rozměrem výšky (šířky) do 120 mm na fasády</t>
  </si>
  <si>
    <t>2136762957</t>
  </si>
  <si>
    <t>2,15*4+2,04*2+1,4+1,47</t>
  </si>
  <si>
    <t>Mezisoučet                                          "obložení parapetních desek"</t>
  </si>
  <si>
    <t>58</t>
  </si>
  <si>
    <t>631515110</t>
  </si>
  <si>
    <t>deska minerální izolační  NF 333 tl. 80 mm</t>
  </si>
  <si>
    <t>-929592093</t>
  </si>
  <si>
    <t>fig33*0,10*1,05</t>
  </si>
  <si>
    <t>88,836</t>
  </si>
  <si>
    <t>soklová část</t>
  </si>
  <si>
    <t>1,83</t>
  </si>
  <si>
    <t>fasáda</t>
  </si>
  <si>
    <t>87,006</t>
  </si>
  <si>
    <t>1,464</t>
  </si>
  <si>
    <t>120,96</t>
  </si>
  <si>
    <t>3 - Oprava fasády č.p. 59</t>
  </si>
  <si>
    <t>(1,12+0,24+5,66+0,3)*0,4*0,5</t>
  </si>
  <si>
    <t>(1,12+5,66)</t>
  </si>
  <si>
    <t>(1,12+5,66)*1,0</t>
  </si>
  <si>
    <t>(1,12+0,24+5,66+0,3)*(0,15+0,1)                           "soklová část"</t>
  </si>
  <si>
    <t>(1,12+0,24+5,66+0,3)*(11,9-0,1)                              "fasáda"</t>
  </si>
  <si>
    <t>0,9*0,7                                                                               "komín"</t>
  </si>
  <si>
    <t>fig11*2</t>
  </si>
  <si>
    <t>fig12*2</t>
  </si>
  <si>
    <t>(1,12+0,24+5,66+0,3)*(11,9+0,15)</t>
  </si>
  <si>
    <t>0,9*0,7                                                    "komín"</t>
  </si>
  <si>
    <t>(1,12+5,66+0,3+1,5*2)*12,0</t>
  </si>
  <si>
    <t>-1425451056</t>
  </si>
  <si>
    <t>5,56*30 'Přepočtené koeficientem množství</t>
  </si>
  <si>
    <t>12,0</t>
  </si>
  <si>
    <t>4 - Oprava oken a dveří</t>
  </si>
  <si>
    <t xml:space="preserve">    766 - Konstrukce truhlářské</t>
  </si>
  <si>
    <t>90379991</t>
  </si>
  <si>
    <t>430880321</t>
  </si>
  <si>
    <t>-1284169004</t>
  </si>
  <si>
    <t>0,597*30 'Přepočtené koeficientem množství</t>
  </si>
  <si>
    <t>997013811</t>
  </si>
  <si>
    <t>Poplatek za uložení stavebního dřevěného odpadu na skládce (skládkovné)</t>
  </si>
  <si>
    <t>-1030326103</t>
  </si>
  <si>
    <t>766</t>
  </si>
  <si>
    <t>Konstrukce truhlářské</t>
  </si>
  <si>
    <t>7666229121</t>
  </si>
  <si>
    <t>Oprava oken dvojitých bez deštění s výměnou a dodáním kování</t>
  </si>
  <si>
    <t>1489371180</t>
  </si>
  <si>
    <t>1,19*1,99*1                             "2"</t>
  </si>
  <si>
    <t>0,98*2,39*1                             "3"</t>
  </si>
  <si>
    <t>1,70*1,84*2                             "4"</t>
  </si>
  <si>
    <t>1,88*2,35*2                             "5"</t>
  </si>
  <si>
    <t>1,88*3,17*2                             "6"</t>
  </si>
  <si>
    <t>766691911</t>
  </si>
  <si>
    <t>Vyvěšení nebo zavěšení dřevěných křídel oken pl do 1,5 m2</t>
  </si>
  <si>
    <t>-528389038</t>
  </si>
  <si>
    <t>6*6</t>
  </si>
  <si>
    <t>4*2</t>
  </si>
  <si>
    <t>2*1</t>
  </si>
  <si>
    <t>998766103</t>
  </si>
  <si>
    <t>Přesun hmot tonážní pro konstrukce truhlářské v objektech v do 24 m</t>
  </si>
  <si>
    <t>-971626491</t>
  </si>
  <si>
    <t>998766181</t>
  </si>
  <si>
    <t>Příplatek k přesunu hmot tonážní 766 prováděný bez použití mechanizace</t>
  </si>
  <si>
    <t>1496136534</t>
  </si>
  <si>
    <t>783106805</t>
  </si>
  <si>
    <t>Odstranění nátěrů z truhlářských konstrukcí opálením</t>
  </si>
  <si>
    <t>1346943363</t>
  </si>
  <si>
    <t>1,19*1,99*1*4*1,1                             "2"</t>
  </si>
  <si>
    <t>0,98*2,39*1*4*1,1                             "3"</t>
  </si>
  <si>
    <t>1,70*1,84*2*4*1,15                           "4"</t>
  </si>
  <si>
    <t>1,88*2,35*2*4*1,15                           "5"</t>
  </si>
  <si>
    <t>1,88*3,17*2*4*1,3                             "6"</t>
  </si>
  <si>
    <t>783114101</t>
  </si>
  <si>
    <t>Základní jednonásobný syntetický nátěr truhlářských konstrukcí</t>
  </si>
  <si>
    <t>-1178059320</t>
  </si>
  <si>
    <t>783117101</t>
  </si>
  <si>
    <t>Krycí jednonásobný syntetický nátěr truhlářských konstrukcí</t>
  </si>
  <si>
    <t>1163517894</t>
  </si>
  <si>
    <t>783122131</t>
  </si>
  <si>
    <t>Plošné (plné) tmelení truhlářských konstrukcí včetně přebroušení disperzním tmelem</t>
  </si>
  <si>
    <t>-497841571</t>
  </si>
  <si>
    <t>5 - Vedlejší náklady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</si>
  <si>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</si>
  <si>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</si>
  <si>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</si>
  <si>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</si>
  <si>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</si>
  <si>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</si>
  <si>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VRN6 - Územní vlivy</t>
  </si>
  <si>
    <t xml:space="preserve">    VRN7 - Provozní vlivy</t>
  </si>
  <si>
    <t xml:space="preserve">    VRN8 - Přesun stavebních kapacit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</si>
  <si>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</si>
  <si>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</si>
  <si>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</si>
  <si>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</si>
  <si>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</si>
  <si>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010001000</t>
  </si>
  <si>
    <t>kpl</t>
  </si>
  <si>
    <t>1024</t>
  </si>
  <si>
    <t>1133374084</t>
  </si>
  <si>
    <t>1      "podrobný popis prací je v příloze 01 všeobecných podmínek ceníku VRN a na www.cs-urs.cz"</t>
  </si>
  <si>
    <t>VRN2</t>
  </si>
  <si>
    <t>Příprava staveniště</t>
  </si>
  <si>
    <t>020001000</t>
  </si>
  <si>
    <t>1588195801</t>
  </si>
  <si>
    <t>1      "podrobný popis prací je v příloze 02 všeobecných podmínek ceníku VRN a na www.cs-urs.cz"</t>
  </si>
  <si>
    <t>VRN3</t>
  </si>
  <si>
    <t>Zařízení staveniště</t>
  </si>
  <si>
    <t>030001000</t>
  </si>
  <si>
    <t>-1002817176</t>
  </si>
  <si>
    <t>1      "podrobný popis prací je v příloze 03 všeobecných podmínek ceníku VRN a na www.cs-urs.cz"</t>
  </si>
  <si>
    <t>VRN4</t>
  </si>
  <si>
    <t>Inženýrská činnost</t>
  </si>
  <si>
    <t>040001000</t>
  </si>
  <si>
    <t>-1842917847</t>
  </si>
  <si>
    <t>1      "podrobný popis prací je v příloze 04 všeobecných podmínek ceníku VRN a na www.cs-urs.cz"</t>
  </si>
  <si>
    <t>VRN5</t>
  </si>
  <si>
    <t>Finanční náklady</t>
  </si>
  <si>
    <t>050001000</t>
  </si>
  <si>
    <t>1748973312</t>
  </si>
  <si>
    <t>1      "podrobný popis prací je v příloze 05 všeobecných podmínek ceníku VRN a na www.cs-urs.cz"</t>
  </si>
  <si>
    <t>VRN6</t>
  </si>
  <si>
    <t>Územní vlivy</t>
  </si>
  <si>
    <t>060001000</t>
  </si>
  <si>
    <t>752923965</t>
  </si>
  <si>
    <t>1      "podrobný popis prací je v příloze 06 všeobecných podmínek ceníku VRN a na www.cs-urs.cz"</t>
  </si>
  <si>
    <t>VRN7</t>
  </si>
  <si>
    <t>Provozní vlivy</t>
  </si>
  <si>
    <t>070001000</t>
  </si>
  <si>
    <t>-157100291</t>
  </si>
  <si>
    <t>1      "podrobný popis prací je v příloze 07 všeobecných podmínek ceníku VRN a na www.cs-urs.cz"</t>
  </si>
  <si>
    <t>VRN8</t>
  </si>
  <si>
    <t>Přesun stavebních kapacit</t>
  </si>
  <si>
    <t>080001000</t>
  </si>
  <si>
    <t>Další náklady na pracovníky</t>
  </si>
  <si>
    <t>802539349</t>
  </si>
  <si>
    <t>1      "podrobný popis prací je v příloze 08 všeobecných podmínek ceníku VRN a na www.cs-urs.cz"</t>
  </si>
  <si>
    <t>VRN9</t>
  </si>
  <si>
    <t>Ostatní náklady</t>
  </si>
  <si>
    <t>090001000</t>
  </si>
  <si>
    <t>-1689262863</t>
  </si>
  <si>
    <t>1      "podrobný popis prací je v příloze 09 všeobecných podmínek ceníku VRN a na www.cs-urs.cz"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</si>
</sst>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0000A8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8"/>
      <color rgb="FF00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6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2" fillId="5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9" fillId="0" borderId="14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30" fillId="0" borderId="0" xfId="0" applyFont="1" applyAlignment="1">
      <alignment horizontal="left" vertical="center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2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22" fillId="5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 applyProtection="1">
      <alignment horizontal="center" vertical="center" wrapText="1"/>
      <protection locked="0"/>
    </xf>
    <xf numFmtId="0" fontId="22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/>
    <xf numFmtId="166" fontId="33" fillId="0" borderId="12" xfId="0" applyNumberFormat="1" applyFont="1" applyBorder="1" applyAlignment="1"/>
    <xf numFmtId="166" fontId="33" fillId="0" borderId="13" xfId="0" applyNumberFormat="1" applyFont="1" applyBorder="1" applyAlignment="1"/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3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3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3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3" fillId="3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27" fillId="0" borderId="0" xfId="0" applyFont="1" applyAlignment="1">
      <alignment horizontal="left" vertical="center" wrapText="1"/>
    </xf>
    <xf numFmtId="0" fontId="22" fillId="5" borderId="6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22" fillId="5" borderId="7" xfId="0" applyFont="1" applyFill="1" applyBorder="1" applyAlignment="1">
      <alignment horizontal="center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22" fillId="5" borderId="8" xfId="0" applyFont="1" applyFill="1" applyBorder="1" applyAlignment="1">
      <alignment horizontal="left" vertical="center"/>
    </xf>
    <xf numFmtId="0" fontId="22" fillId="5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0" fillId="0" borderId="0" xfId="0"/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4" fontId="18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1"/>
  <sheetViews>
    <sheetView showGridLines="0" tabSelected="1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1:74" s="1" customFormat="1" ht="36.950000000000003" customHeight="1">
      <c r="AR2" s="237" t="s">
        <v>5</v>
      </c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S2" s="17" t="s">
        <v>6</v>
      </c>
      <c r="BT2" s="17" t="s">
        <v>7</v>
      </c>
    </row>
    <row r="3" spans="1:74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8</v>
      </c>
      <c r="BT3" s="17" t="s">
        <v>9</v>
      </c>
    </row>
    <row r="4" spans="1:74" s="1" customFormat="1" ht="24.95" customHeight="1">
      <c r="B4" s="20"/>
      <c r="D4" s="21" t="s">
        <v>10</v>
      </c>
      <c r="AR4" s="20"/>
      <c r="AS4" s="22" t="s">
        <v>11</v>
      </c>
      <c r="BE4" s="23" t="s">
        <v>12</v>
      </c>
      <c r="BS4" s="17" t="s">
        <v>13</v>
      </c>
    </row>
    <row r="5" spans="1:74" s="1" customFormat="1" ht="12" customHeight="1">
      <c r="B5" s="20"/>
      <c r="D5" s="24" t="s">
        <v>14</v>
      </c>
      <c r="K5" s="248" t="s">
        <v>15</v>
      </c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R5" s="20"/>
      <c r="BE5" s="255" t="s">
        <v>16</v>
      </c>
      <c r="BS5" s="17" t="s">
        <v>6</v>
      </c>
    </row>
    <row r="6" spans="1:74" s="1" customFormat="1" ht="36.950000000000003" customHeight="1">
      <c r="B6" s="20"/>
      <c r="D6" s="26" t="s">
        <v>17</v>
      </c>
      <c r="K6" s="249" t="s">
        <v>18</v>
      </c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R6" s="20"/>
      <c r="BE6" s="256"/>
      <c r="BS6" s="17" t="s">
        <v>6</v>
      </c>
    </row>
    <row r="7" spans="1:74" s="1" customFormat="1" ht="12" customHeight="1">
      <c r="B7" s="20"/>
      <c r="D7" s="27" t="s">
        <v>19</v>
      </c>
      <c r="K7" s="25" t="s">
        <v>1</v>
      </c>
      <c r="AK7" s="27" t="s">
        <v>20</v>
      </c>
      <c r="AN7" s="25" t="s">
        <v>1</v>
      </c>
      <c r="AR7" s="20"/>
      <c r="BE7" s="256"/>
      <c r="BS7" s="17" t="s">
        <v>8</v>
      </c>
    </row>
    <row r="8" spans="1:74" s="1" customFormat="1" ht="12" customHeight="1">
      <c r="B8" s="20"/>
      <c r="D8" s="27" t="s">
        <v>21</v>
      </c>
      <c r="K8" s="25" t="s">
        <v>22</v>
      </c>
      <c r="AK8" s="27" t="s">
        <v>23</v>
      </c>
      <c r="AN8" s="28" t="s">
        <v>24</v>
      </c>
      <c r="AR8" s="20"/>
      <c r="BE8" s="256"/>
      <c r="BS8" s="17" t="s">
        <v>8</v>
      </c>
    </row>
    <row r="9" spans="1:74" s="1" customFormat="1" ht="14.45" customHeight="1">
      <c r="B9" s="20"/>
      <c r="AR9" s="20"/>
      <c r="BE9" s="256"/>
      <c r="BS9" s="17" t="s">
        <v>8</v>
      </c>
    </row>
    <row r="10" spans="1:74" s="1" customFormat="1" ht="12" customHeight="1">
      <c r="B10" s="20"/>
      <c r="D10" s="27" t="s">
        <v>25</v>
      </c>
      <c r="AK10" s="27" t="s">
        <v>26</v>
      </c>
      <c r="AN10" s="25" t="s">
        <v>1</v>
      </c>
      <c r="AR10" s="20"/>
      <c r="BE10" s="256"/>
      <c r="BS10" s="17" t="s">
        <v>6</v>
      </c>
    </row>
    <row r="11" spans="1:74" s="1" customFormat="1" ht="18.399999999999999" customHeight="1">
      <c r="B11" s="20"/>
      <c r="E11" s="25" t="s">
        <v>27</v>
      </c>
      <c r="AK11" s="27" t="s">
        <v>28</v>
      </c>
      <c r="AN11" s="25" t="s">
        <v>1</v>
      </c>
      <c r="AR11" s="20"/>
      <c r="BE11" s="256"/>
      <c r="BS11" s="17" t="s">
        <v>6</v>
      </c>
    </row>
    <row r="12" spans="1:74" s="1" customFormat="1" ht="6.95" customHeight="1">
      <c r="B12" s="20"/>
      <c r="AR12" s="20"/>
      <c r="BE12" s="256"/>
      <c r="BS12" s="17" t="s">
        <v>8</v>
      </c>
    </row>
    <row r="13" spans="1:74" s="1" customFormat="1" ht="12" customHeight="1">
      <c r="B13" s="20"/>
      <c r="D13" s="27" t="s">
        <v>29</v>
      </c>
      <c r="AK13" s="27" t="s">
        <v>26</v>
      </c>
      <c r="AN13" s="29" t="s">
        <v>30</v>
      </c>
      <c r="AR13" s="20"/>
      <c r="BE13" s="256"/>
      <c r="BS13" s="17" t="s">
        <v>8</v>
      </c>
    </row>
    <row r="14" spans="1:74" ht="12.75">
      <c r="B14" s="20"/>
      <c r="E14" s="250" t="s">
        <v>30</v>
      </c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7" t="s">
        <v>28</v>
      </c>
      <c r="AN14" s="29" t="s">
        <v>30</v>
      </c>
      <c r="AR14" s="20"/>
      <c r="BE14" s="256"/>
      <c r="BS14" s="17" t="s">
        <v>8</v>
      </c>
    </row>
    <row r="15" spans="1:74" s="1" customFormat="1" ht="6.95" customHeight="1">
      <c r="B15" s="20"/>
      <c r="AR15" s="20"/>
      <c r="BE15" s="256"/>
      <c r="BS15" s="17" t="s">
        <v>3</v>
      </c>
    </row>
    <row r="16" spans="1:74" s="1" customFormat="1" ht="12" customHeight="1">
      <c r="B16" s="20"/>
      <c r="D16" s="27" t="s">
        <v>31</v>
      </c>
      <c r="AK16" s="27" t="s">
        <v>26</v>
      </c>
      <c r="AN16" s="25" t="s">
        <v>1</v>
      </c>
      <c r="AR16" s="20"/>
      <c r="BE16" s="256"/>
      <c r="BS16" s="17" t="s">
        <v>3</v>
      </c>
    </row>
    <row r="17" spans="1:71" s="1" customFormat="1" ht="18.399999999999999" customHeight="1">
      <c r="B17" s="20"/>
      <c r="E17" s="25" t="s">
        <v>32</v>
      </c>
      <c r="AK17" s="27" t="s">
        <v>28</v>
      </c>
      <c r="AN17" s="25" t="s">
        <v>1</v>
      </c>
      <c r="AR17" s="20"/>
      <c r="BE17" s="256"/>
      <c r="BS17" s="17" t="s">
        <v>33</v>
      </c>
    </row>
    <row r="18" spans="1:71" s="1" customFormat="1" ht="6.95" customHeight="1">
      <c r="B18" s="20"/>
      <c r="AR18" s="20"/>
      <c r="BE18" s="256"/>
      <c r="BS18" s="17" t="s">
        <v>8</v>
      </c>
    </row>
    <row r="19" spans="1:71" s="1" customFormat="1" ht="12" customHeight="1">
      <c r="B19" s="20"/>
      <c r="D19" s="27" t="s">
        <v>34</v>
      </c>
      <c r="AK19" s="27" t="s">
        <v>26</v>
      </c>
      <c r="AN19" s="25" t="s">
        <v>1</v>
      </c>
      <c r="AR19" s="20"/>
      <c r="BE19" s="256"/>
      <c r="BS19" s="17" t="s">
        <v>8</v>
      </c>
    </row>
    <row r="20" spans="1:71" s="1" customFormat="1" ht="18.399999999999999" customHeight="1">
      <c r="B20" s="20"/>
      <c r="E20" s="25" t="s">
        <v>35</v>
      </c>
      <c r="AK20" s="27" t="s">
        <v>28</v>
      </c>
      <c r="AN20" s="25" t="s">
        <v>1</v>
      </c>
      <c r="AR20" s="20"/>
      <c r="BE20" s="256"/>
      <c r="BS20" s="17" t="s">
        <v>33</v>
      </c>
    </row>
    <row r="21" spans="1:71" s="1" customFormat="1" ht="6.95" customHeight="1">
      <c r="B21" s="20"/>
      <c r="AR21" s="20"/>
      <c r="BE21" s="256"/>
    </row>
    <row r="22" spans="1:71" s="1" customFormat="1" ht="12" customHeight="1">
      <c r="B22" s="20"/>
      <c r="D22" s="27" t="s">
        <v>36</v>
      </c>
      <c r="AR22" s="20"/>
      <c r="BE22" s="256"/>
    </row>
    <row r="23" spans="1:71" s="1" customFormat="1" ht="16.5" customHeight="1">
      <c r="B23" s="20"/>
      <c r="E23" s="252" t="s">
        <v>1</v>
      </c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  <c r="AL23" s="252"/>
      <c r="AM23" s="252"/>
      <c r="AN23" s="252"/>
      <c r="AR23" s="20"/>
      <c r="BE23" s="256"/>
    </row>
    <row r="24" spans="1:71" s="1" customFormat="1" ht="6.95" customHeight="1">
      <c r="B24" s="20"/>
      <c r="AR24" s="20"/>
      <c r="BE24" s="256"/>
    </row>
    <row r="25" spans="1:71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56"/>
    </row>
    <row r="26" spans="1:71" s="2" customFormat="1" ht="25.9" customHeight="1">
      <c r="A26" s="32"/>
      <c r="B26" s="33"/>
      <c r="C26" s="32"/>
      <c r="D26" s="34" t="s">
        <v>37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58">
        <f>ROUND(AG94,0)</f>
        <v>0</v>
      </c>
      <c r="AL26" s="259"/>
      <c r="AM26" s="259"/>
      <c r="AN26" s="259"/>
      <c r="AO26" s="259"/>
      <c r="AP26" s="32"/>
      <c r="AQ26" s="32"/>
      <c r="AR26" s="33"/>
      <c r="BE26" s="256"/>
    </row>
    <row r="27" spans="1:7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56"/>
    </row>
    <row r="28" spans="1:71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53" t="s">
        <v>38</v>
      </c>
      <c r="M28" s="253"/>
      <c r="N28" s="253"/>
      <c r="O28" s="253"/>
      <c r="P28" s="253"/>
      <c r="Q28" s="32"/>
      <c r="R28" s="32"/>
      <c r="S28" s="32"/>
      <c r="T28" s="32"/>
      <c r="U28" s="32"/>
      <c r="V28" s="32"/>
      <c r="W28" s="253" t="s">
        <v>39</v>
      </c>
      <c r="X28" s="253"/>
      <c r="Y28" s="253"/>
      <c r="Z28" s="253"/>
      <c r="AA28" s="253"/>
      <c r="AB28" s="253"/>
      <c r="AC28" s="253"/>
      <c r="AD28" s="253"/>
      <c r="AE28" s="253"/>
      <c r="AF28" s="32"/>
      <c r="AG28" s="32"/>
      <c r="AH28" s="32"/>
      <c r="AI28" s="32"/>
      <c r="AJ28" s="32"/>
      <c r="AK28" s="253" t="s">
        <v>40</v>
      </c>
      <c r="AL28" s="253"/>
      <c r="AM28" s="253"/>
      <c r="AN28" s="253"/>
      <c r="AO28" s="253"/>
      <c r="AP28" s="32"/>
      <c r="AQ28" s="32"/>
      <c r="AR28" s="33"/>
      <c r="BE28" s="256"/>
    </row>
    <row r="29" spans="1:71" s="3" customFormat="1" ht="14.45" customHeight="1">
      <c r="B29" s="37"/>
      <c r="D29" s="27" t="s">
        <v>41</v>
      </c>
      <c r="F29" s="27" t="s">
        <v>42</v>
      </c>
      <c r="L29" s="229">
        <v>0.21</v>
      </c>
      <c r="M29" s="230"/>
      <c r="N29" s="230"/>
      <c r="O29" s="230"/>
      <c r="P29" s="230"/>
      <c r="W29" s="254">
        <f>ROUND(AZ94, 0)</f>
        <v>0</v>
      </c>
      <c r="X29" s="230"/>
      <c r="Y29" s="230"/>
      <c r="Z29" s="230"/>
      <c r="AA29" s="230"/>
      <c r="AB29" s="230"/>
      <c r="AC29" s="230"/>
      <c r="AD29" s="230"/>
      <c r="AE29" s="230"/>
      <c r="AK29" s="254">
        <f>ROUND(AV94, 0)</f>
        <v>0</v>
      </c>
      <c r="AL29" s="230"/>
      <c r="AM29" s="230"/>
      <c r="AN29" s="230"/>
      <c r="AO29" s="230"/>
      <c r="AR29" s="37"/>
      <c r="BE29" s="257"/>
    </row>
    <row r="30" spans="1:71" s="3" customFormat="1" ht="14.45" customHeight="1">
      <c r="B30" s="37"/>
      <c r="F30" s="27" t="s">
        <v>43</v>
      </c>
      <c r="L30" s="229">
        <v>0.15</v>
      </c>
      <c r="M30" s="230"/>
      <c r="N30" s="230"/>
      <c r="O30" s="230"/>
      <c r="P30" s="230"/>
      <c r="W30" s="254">
        <f>ROUND(BA94, 0)</f>
        <v>0</v>
      </c>
      <c r="X30" s="230"/>
      <c r="Y30" s="230"/>
      <c r="Z30" s="230"/>
      <c r="AA30" s="230"/>
      <c r="AB30" s="230"/>
      <c r="AC30" s="230"/>
      <c r="AD30" s="230"/>
      <c r="AE30" s="230"/>
      <c r="AK30" s="254">
        <f>ROUND(AW94, 0)</f>
        <v>0</v>
      </c>
      <c r="AL30" s="230"/>
      <c r="AM30" s="230"/>
      <c r="AN30" s="230"/>
      <c r="AO30" s="230"/>
      <c r="AR30" s="37"/>
      <c r="BE30" s="257"/>
    </row>
    <row r="31" spans="1:71" s="3" customFormat="1" ht="14.45" hidden="1" customHeight="1">
      <c r="B31" s="37"/>
      <c r="F31" s="27" t="s">
        <v>44</v>
      </c>
      <c r="L31" s="229">
        <v>0.21</v>
      </c>
      <c r="M31" s="230"/>
      <c r="N31" s="230"/>
      <c r="O31" s="230"/>
      <c r="P31" s="230"/>
      <c r="W31" s="254">
        <f>ROUND(BB94, 0)</f>
        <v>0</v>
      </c>
      <c r="X31" s="230"/>
      <c r="Y31" s="230"/>
      <c r="Z31" s="230"/>
      <c r="AA31" s="230"/>
      <c r="AB31" s="230"/>
      <c r="AC31" s="230"/>
      <c r="AD31" s="230"/>
      <c r="AE31" s="230"/>
      <c r="AK31" s="254">
        <v>0</v>
      </c>
      <c r="AL31" s="230"/>
      <c r="AM31" s="230"/>
      <c r="AN31" s="230"/>
      <c r="AO31" s="230"/>
      <c r="AR31" s="37"/>
      <c r="BE31" s="257"/>
    </row>
    <row r="32" spans="1:71" s="3" customFormat="1" ht="14.45" hidden="1" customHeight="1">
      <c r="B32" s="37"/>
      <c r="F32" s="27" t="s">
        <v>45</v>
      </c>
      <c r="L32" s="229">
        <v>0.15</v>
      </c>
      <c r="M32" s="230"/>
      <c r="N32" s="230"/>
      <c r="O32" s="230"/>
      <c r="P32" s="230"/>
      <c r="W32" s="254">
        <f>ROUND(BC94, 0)</f>
        <v>0</v>
      </c>
      <c r="X32" s="230"/>
      <c r="Y32" s="230"/>
      <c r="Z32" s="230"/>
      <c r="AA32" s="230"/>
      <c r="AB32" s="230"/>
      <c r="AC32" s="230"/>
      <c r="AD32" s="230"/>
      <c r="AE32" s="230"/>
      <c r="AK32" s="254">
        <v>0</v>
      </c>
      <c r="AL32" s="230"/>
      <c r="AM32" s="230"/>
      <c r="AN32" s="230"/>
      <c r="AO32" s="230"/>
      <c r="AR32" s="37"/>
      <c r="BE32" s="257"/>
    </row>
    <row r="33" spans="1:57" s="3" customFormat="1" ht="14.45" hidden="1" customHeight="1">
      <c r="B33" s="37"/>
      <c r="F33" s="27" t="s">
        <v>46</v>
      </c>
      <c r="L33" s="229">
        <v>0</v>
      </c>
      <c r="M33" s="230"/>
      <c r="N33" s="230"/>
      <c r="O33" s="230"/>
      <c r="P33" s="230"/>
      <c r="W33" s="254">
        <f>ROUND(BD94, 0)</f>
        <v>0</v>
      </c>
      <c r="X33" s="230"/>
      <c r="Y33" s="230"/>
      <c r="Z33" s="230"/>
      <c r="AA33" s="230"/>
      <c r="AB33" s="230"/>
      <c r="AC33" s="230"/>
      <c r="AD33" s="230"/>
      <c r="AE33" s="230"/>
      <c r="AK33" s="254">
        <v>0</v>
      </c>
      <c r="AL33" s="230"/>
      <c r="AM33" s="230"/>
      <c r="AN33" s="230"/>
      <c r="AO33" s="230"/>
      <c r="AR33" s="37"/>
      <c r="BE33" s="257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56"/>
    </row>
    <row r="35" spans="1:57" s="2" customFormat="1" ht="25.9" customHeight="1">
      <c r="A35" s="32"/>
      <c r="B35" s="33"/>
      <c r="C35" s="38"/>
      <c r="D35" s="39" t="s">
        <v>47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48</v>
      </c>
      <c r="U35" s="40"/>
      <c r="V35" s="40"/>
      <c r="W35" s="40"/>
      <c r="X35" s="233" t="s">
        <v>49</v>
      </c>
      <c r="Y35" s="234"/>
      <c r="Z35" s="234"/>
      <c r="AA35" s="234"/>
      <c r="AB35" s="234"/>
      <c r="AC35" s="40"/>
      <c r="AD35" s="40"/>
      <c r="AE35" s="40"/>
      <c r="AF35" s="40"/>
      <c r="AG35" s="40"/>
      <c r="AH35" s="40"/>
      <c r="AI35" s="40"/>
      <c r="AJ35" s="40"/>
      <c r="AK35" s="235">
        <f>SUM(AK26:AK33)</f>
        <v>0</v>
      </c>
      <c r="AL35" s="234"/>
      <c r="AM35" s="234"/>
      <c r="AN35" s="234"/>
      <c r="AO35" s="236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1:57" s="1" customFormat="1" ht="14.45" customHeight="1">
      <c r="B38" s="20"/>
      <c r="AR38" s="20"/>
    </row>
    <row r="39" spans="1:57" s="1" customFormat="1" ht="14.45" customHeight="1">
      <c r="B39" s="20"/>
      <c r="AR39" s="20"/>
    </row>
    <row r="40" spans="1:57" s="1" customFormat="1" ht="14.45" customHeight="1">
      <c r="B40" s="20"/>
      <c r="AR40" s="20"/>
    </row>
    <row r="41" spans="1:57" s="1" customFormat="1" ht="14.45" customHeight="1">
      <c r="B41" s="20"/>
      <c r="AR41" s="20"/>
    </row>
    <row r="42" spans="1:57" s="1" customFormat="1" ht="14.45" customHeight="1">
      <c r="B42" s="20"/>
      <c r="AR42" s="20"/>
    </row>
    <row r="43" spans="1:57" s="1" customFormat="1" ht="14.45" customHeight="1">
      <c r="B43" s="20"/>
      <c r="AR43" s="20"/>
    </row>
    <row r="44" spans="1:57" s="1" customFormat="1" ht="14.45" customHeight="1">
      <c r="B44" s="20"/>
      <c r="AR44" s="20"/>
    </row>
    <row r="45" spans="1:57" s="1" customFormat="1" ht="14.45" customHeight="1">
      <c r="B45" s="20"/>
      <c r="AR45" s="20"/>
    </row>
    <row r="46" spans="1:57" s="1" customFormat="1" ht="14.45" customHeight="1">
      <c r="B46" s="20"/>
      <c r="AR46" s="20"/>
    </row>
    <row r="47" spans="1:57" s="1" customFormat="1" ht="14.45" customHeight="1">
      <c r="B47" s="20"/>
      <c r="AR47" s="20"/>
    </row>
    <row r="48" spans="1:57" s="1" customFormat="1" ht="14.45" customHeight="1">
      <c r="B48" s="20"/>
      <c r="AR48" s="20"/>
    </row>
    <row r="49" spans="1:57" s="2" customFormat="1" ht="14.45" customHeight="1">
      <c r="B49" s="42"/>
      <c r="D49" s="43" t="s">
        <v>50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51</v>
      </c>
      <c r="AI49" s="44"/>
      <c r="AJ49" s="44"/>
      <c r="AK49" s="44"/>
      <c r="AL49" s="44"/>
      <c r="AM49" s="44"/>
      <c r="AN49" s="44"/>
      <c r="AO49" s="44"/>
      <c r="AR49" s="42"/>
    </row>
    <row r="50" spans="1:57">
      <c r="B50" s="20"/>
      <c r="AR50" s="20"/>
    </row>
    <row r="51" spans="1:57">
      <c r="B51" s="20"/>
      <c r="AR51" s="20"/>
    </row>
    <row r="52" spans="1:57">
      <c r="B52" s="20"/>
      <c r="AR52" s="20"/>
    </row>
    <row r="53" spans="1:57">
      <c r="B53" s="20"/>
      <c r="AR53" s="20"/>
    </row>
    <row r="54" spans="1:57">
      <c r="B54" s="20"/>
      <c r="AR54" s="20"/>
    </row>
    <row r="55" spans="1:57">
      <c r="B55" s="20"/>
      <c r="AR55" s="20"/>
    </row>
    <row r="56" spans="1:57">
      <c r="B56" s="20"/>
      <c r="AR56" s="20"/>
    </row>
    <row r="57" spans="1:57">
      <c r="B57" s="20"/>
      <c r="AR57" s="20"/>
    </row>
    <row r="58" spans="1:57">
      <c r="B58" s="20"/>
      <c r="AR58" s="20"/>
    </row>
    <row r="59" spans="1:57">
      <c r="B59" s="20"/>
      <c r="AR59" s="20"/>
    </row>
    <row r="60" spans="1:57" s="2" customFormat="1" ht="12.75">
      <c r="A60" s="32"/>
      <c r="B60" s="33"/>
      <c r="C60" s="32"/>
      <c r="D60" s="45" t="s">
        <v>52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53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52</v>
      </c>
      <c r="AI60" s="35"/>
      <c r="AJ60" s="35"/>
      <c r="AK60" s="35"/>
      <c r="AL60" s="35"/>
      <c r="AM60" s="45" t="s">
        <v>53</v>
      </c>
      <c r="AN60" s="35"/>
      <c r="AO60" s="35"/>
      <c r="AP60" s="32"/>
      <c r="AQ60" s="32"/>
      <c r="AR60" s="33"/>
      <c r="BE60" s="32"/>
    </row>
    <row r="61" spans="1:57">
      <c r="B61" s="20"/>
      <c r="AR61" s="20"/>
    </row>
    <row r="62" spans="1:57">
      <c r="B62" s="20"/>
      <c r="AR62" s="20"/>
    </row>
    <row r="63" spans="1:57">
      <c r="B63" s="20"/>
      <c r="AR63" s="20"/>
    </row>
    <row r="64" spans="1:57" s="2" customFormat="1" ht="12.75">
      <c r="A64" s="32"/>
      <c r="B64" s="33"/>
      <c r="C64" s="32"/>
      <c r="D64" s="43" t="s">
        <v>54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55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1:57">
      <c r="B65" s="20"/>
      <c r="AR65" s="20"/>
    </row>
    <row r="66" spans="1:57">
      <c r="B66" s="20"/>
      <c r="AR66" s="20"/>
    </row>
    <row r="67" spans="1:57">
      <c r="B67" s="20"/>
      <c r="AR67" s="20"/>
    </row>
    <row r="68" spans="1:57">
      <c r="B68" s="20"/>
      <c r="AR68" s="20"/>
    </row>
    <row r="69" spans="1:57">
      <c r="B69" s="20"/>
      <c r="AR69" s="20"/>
    </row>
    <row r="70" spans="1:57">
      <c r="B70" s="20"/>
      <c r="AR70" s="20"/>
    </row>
    <row r="71" spans="1:57">
      <c r="B71" s="20"/>
      <c r="AR71" s="20"/>
    </row>
    <row r="72" spans="1:57">
      <c r="B72" s="20"/>
      <c r="AR72" s="20"/>
    </row>
    <row r="73" spans="1:57">
      <c r="B73" s="20"/>
      <c r="AR73" s="20"/>
    </row>
    <row r="74" spans="1:57">
      <c r="B74" s="20"/>
      <c r="AR74" s="20"/>
    </row>
    <row r="75" spans="1:57" s="2" customFormat="1" ht="12.75">
      <c r="A75" s="32"/>
      <c r="B75" s="33"/>
      <c r="C75" s="32"/>
      <c r="D75" s="45" t="s">
        <v>52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53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52</v>
      </c>
      <c r="AI75" s="35"/>
      <c r="AJ75" s="35"/>
      <c r="AK75" s="35"/>
      <c r="AL75" s="35"/>
      <c r="AM75" s="45" t="s">
        <v>53</v>
      </c>
      <c r="AN75" s="35"/>
      <c r="AO75" s="35"/>
      <c r="AP75" s="32"/>
      <c r="AQ75" s="32"/>
      <c r="AR75" s="33"/>
      <c r="BE75" s="32"/>
    </row>
    <row r="76" spans="1:57" s="2" customFormat="1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9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91" s="2" customFormat="1" ht="24.95" customHeight="1">
      <c r="A82" s="32"/>
      <c r="B82" s="33"/>
      <c r="C82" s="21" t="s">
        <v>56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9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1:91" s="4" customFormat="1" ht="12" customHeight="1">
      <c r="B84" s="51"/>
      <c r="C84" s="27" t="s">
        <v>14</v>
      </c>
      <c r="L84" s="4" t="str">
        <f>K5</f>
        <v>Projektis1941</v>
      </c>
      <c r="AR84" s="51"/>
    </row>
    <row r="85" spans="1:91" s="5" customFormat="1" ht="36.950000000000003" customHeight="1">
      <c r="B85" s="52"/>
      <c r="C85" s="53" t="s">
        <v>17</v>
      </c>
      <c r="L85" s="245" t="str">
        <f>K6</f>
        <v>Oprava fasád dvorní části budov č.p. 57,58,59</v>
      </c>
      <c r="M85" s="246"/>
      <c r="N85" s="246"/>
      <c r="O85" s="246"/>
      <c r="P85" s="246"/>
      <c r="Q85" s="246"/>
      <c r="R85" s="246"/>
      <c r="S85" s="246"/>
      <c r="T85" s="246"/>
      <c r="U85" s="246"/>
      <c r="V85" s="246"/>
      <c r="W85" s="246"/>
      <c r="X85" s="246"/>
      <c r="Y85" s="246"/>
      <c r="Z85" s="246"/>
      <c r="AA85" s="246"/>
      <c r="AB85" s="246"/>
      <c r="AC85" s="246"/>
      <c r="AD85" s="246"/>
      <c r="AE85" s="246"/>
      <c r="AF85" s="246"/>
      <c r="AG85" s="246"/>
      <c r="AH85" s="246"/>
      <c r="AI85" s="246"/>
      <c r="AJ85" s="246"/>
      <c r="AK85" s="246"/>
      <c r="AL85" s="246"/>
      <c r="AM85" s="246"/>
      <c r="AN85" s="246"/>
      <c r="AO85" s="246"/>
      <c r="AR85" s="52"/>
    </row>
    <row r="86" spans="1:91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91" s="2" customFormat="1" ht="12" customHeight="1">
      <c r="A87" s="32"/>
      <c r="B87" s="33"/>
      <c r="C87" s="27" t="s">
        <v>21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>Dvůr Králové nad Labem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23</v>
      </c>
      <c r="AJ87" s="32"/>
      <c r="AK87" s="32"/>
      <c r="AL87" s="32"/>
      <c r="AM87" s="247" t="str">
        <f>IF(AN8= "","",AN8)</f>
        <v>22. 2. 2020</v>
      </c>
      <c r="AN87" s="247"/>
      <c r="AO87" s="32"/>
      <c r="AP87" s="32"/>
      <c r="AQ87" s="32"/>
      <c r="AR87" s="33"/>
      <c r="BE87" s="32"/>
    </row>
    <row r="88" spans="1:9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91" s="2" customFormat="1" ht="27.95" customHeight="1">
      <c r="A89" s="32"/>
      <c r="B89" s="33"/>
      <c r="C89" s="27" t="s">
        <v>25</v>
      </c>
      <c r="D89" s="32"/>
      <c r="E89" s="32"/>
      <c r="F89" s="32"/>
      <c r="G89" s="32"/>
      <c r="H89" s="32"/>
      <c r="I89" s="32"/>
      <c r="J89" s="32"/>
      <c r="K89" s="32"/>
      <c r="L89" s="4" t="str">
        <f>IF(E11= "","",E11)</f>
        <v>Město Dvůr Králové n.L., nám. TGM 38, D.K.n.L.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31</v>
      </c>
      <c r="AJ89" s="32"/>
      <c r="AK89" s="32"/>
      <c r="AL89" s="32"/>
      <c r="AM89" s="243" t="str">
        <f>IF(E17="","",E17)</f>
        <v>Projektis spol. s r.o., Legionářská 562, D.K.n.L.</v>
      </c>
      <c r="AN89" s="244"/>
      <c r="AO89" s="244"/>
      <c r="AP89" s="244"/>
      <c r="AQ89" s="32"/>
      <c r="AR89" s="33"/>
      <c r="AS89" s="239" t="s">
        <v>57</v>
      </c>
      <c r="AT89" s="240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91" s="2" customFormat="1" ht="15.2" customHeight="1">
      <c r="A90" s="32"/>
      <c r="B90" s="33"/>
      <c r="C90" s="27" t="s">
        <v>29</v>
      </c>
      <c r="D90" s="32"/>
      <c r="E90" s="32"/>
      <c r="F90" s="32"/>
      <c r="G90" s="32"/>
      <c r="H90" s="32"/>
      <c r="I90" s="32"/>
      <c r="J90" s="32"/>
      <c r="K90" s="32"/>
      <c r="L90" s="4" t="str">
        <f>IF(E14= 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34</v>
      </c>
      <c r="AJ90" s="32"/>
      <c r="AK90" s="32"/>
      <c r="AL90" s="32"/>
      <c r="AM90" s="243" t="str">
        <f>IF(E20="","",E20)</f>
        <v>ing. V. Švehla</v>
      </c>
      <c r="AN90" s="244"/>
      <c r="AO90" s="244"/>
      <c r="AP90" s="244"/>
      <c r="AQ90" s="32"/>
      <c r="AR90" s="33"/>
      <c r="AS90" s="241"/>
      <c r="AT90" s="242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91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41"/>
      <c r="AT91" s="242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91" s="2" customFormat="1" ht="29.25" customHeight="1">
      <c r="A92" s="32"/>
      <c r="B92" s="33"/>
      <c r="C92" s="222" t="s">
        <v>58</v>
      </c>
      <c r="D92" s="223"/>
      <c r="E92" s="223"/>
      <c r="F92" s="223"/>
      <c r="G92" s="223"/>
      <c r="H92" s="60"/>
      <c r="I92" s="224" t="s">
        <v>59</v>
      </c>
      <c r="J92" s="223"/>
      <c r="K92" s="223"/>
      <c r="L92" s="223"/>
      <c r="M92" s="223"/>
      <c r="N92" s="223"/>
      <c r="O92" s="223"/>
      <c r="P92" s="223"/>
      <c r="Q92" s="223"/>
      <c r="R92" s="223"/>
      <c r="S92" s="223"/>
      <c r="T92" s="223"/>
      <c r="U92" s="223"/>
      <c r="V92" s="223"/>
      <c r="W92" s="223"/>
      <c r="X92" s="223"/>
      <c r="Y92" s="223"/>
      <c r="Z92" s="223"/>
      <c r="AA92" s="223"/>
      <c r="AB92" s="223"/>
      <c r="AC92" s="223"/>
      <c r="AD92" s="223"/>
      <c r="AE92" s="223"/>
      <c r="AF92" s="223"/>
      <c r="AG92" s="232" t="s">
        <v>60</v>
      </c>
      <c r="AH92" s="223"/>
      <c r="AI92" s="223"/>
      <c r="AJ92" s="223"/>
      <c r="AK92" s="223"/>
      <c r="AL92" s="223"/>
      <c r="AM92" s="223"/>
      <c r="AN92" s="224" t="s">
        <v>61</v>
      </c>
      <c r="AO92" s="223"/>
      <c r="AP92" s="231"/>
      <c r="AQ92" s="61" t="s">
        <v>62</v>
      </c>
      <c r="AR92" s="33"/>
      <c r="AS92" s="62" t="s">
        <v>63</v>
      </c>
      <c r="AT92" s="63" t="s">
        <v>64</v>
      </c>
      <c r="AU92" s="63" t="s">
        <v>65</v>
      </c>
      <c r="AV92" s="63" t="s">
        <v>66</v>
      </c>
      <c r="AW92" s="63" t="s">
        <v>67</v>
      </c>
      <c r="AX92" s="63" t="s">
        <v>68</v>
      </c>
      <c r="AY92" s="63" t="s">
        <v>69</v>
      </c>
      <c r="AZ92" s="63" t="s">
        <v>70</v>
      </c>
      <c r="BA92" s="63" t="s">
        <v>71</v>
      </c>
      <c r="BB92" s="63" t="s">
        <v>72</v>
      </c>
      <c r="BC92" s="63" t="s">
        <v>73</v>
      </c>
      <c r="BD92" s="64" t="s">
        <v>74</v>
      </c>
      <c r="BE92" s="32"/>
    </row>
    <row r="93" spans="1:91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1:91" s="6" customFormat="1" ht="32.450000000000003" customHeight="1">
      <c r="B94" s="68"/>
      <c r="C94" s="69" t="s">
        <v>75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27">
        <f>ROUND(SUM(AG95:AG99),0)</f>
        <v>0</v>
      </c>
      <c r="AH94" s="227"/>
      <c r="AI94" s="227"/>
      <c r="AJ94" s="227"/>
      <c r="AK94" s="227"/>
      <c r="AL94" s="227"/>
      <c r="AM94" s="227"/>
      <c r="AN94" s="228">
        <f t="shared" ref="AN94:AN99" si="0">SUM(AG94,AT94)</f>
        <v>0</v>
      </c>
      <c r="AO94" s="228"/>
      <c r="AP94" s="228"/>
      <c r="AQ94" s="72" t="s">
        <v>1</v>
      </c>
      <c r="AR94" s="68"/>
      <c r="AS94" s="73">
        <f>ROUND(SUM(AS95:AS99),0)</f>
        <v>0</v>
      </c>
      <c r="AT94" s="74">
        <f t="shared" ref="AT94:AT99" si="1">ROUND(SUM(AV94:AW94),0)</f>
        <v>0</v>
      </c>
      <c r="AU94" s="75">
        <f>ROUND(SUM(AU95:AU99),5)</f>
        <v>0</v>
      </c>
      <c r="AV94" s="74">
        <f>ROUND(AZ94*L29,0)</f>
        <v>0</v>
      </c>
      <c r="AW94" s="74">
        <f>ROUND(BA94*L30,0)</f>
        <v>0</v>
      </c>
      <c r="AX94" s="74">
        <f>ROUND(BB94*L29,0)</f>
        <v>0</v>
      </c>
      <c r="AY94" s="74">
        <f>ROUND(BC94*L30,0)</f>
        <v>0</v>
      </c>
      <c r="AZ94" s="74">
        <f>ROUND(SUM(AZ95:AZ99),0)</f>
        <v>0</v>
      </c>
      <c r="BA94" s="74">
        <f>ROUND(SUM(BA95:BA99),0)</f>
        <v>0</v>
      </c>
      <c r="BB94" s="74">
        <f>ROUND(SUM(BB95:BB99),0)</f>
        <v>0</v>
      </c>
      <c r="BC94" s="74">
        <f>ROUND(SUM(BC95:BC99),0)</f>
        <v>0</v>
      </c>
      <c r="BD94" s="76">
        <f>ROUND(SUM(BD95:BD99),0)</f>
        <v>0</v>
      </c>
      <c r="BS94" s="77" t="s">
        <v>76</v>
      </c>
      <c r="BT94" s="77" t="s">
        <v>77</v>
      </c>
      <c r="BU94" s="78" t="s">
        <v>78</v>
      </c>
      <c r="BV94" s="77" t="s">
        <v>79</v>
      </c>
      <c r="BW94" s="77" t="s">
        <v>4</v>
      </c>
      <c r="BX94" s="77" t="s">
        <v>80</v>
      </c>
      <c r="CL94" s="77" t="s">
        <v>1</v>
      </c>
    </row>
    <row r="95" spans="1:91" s="7" customFormat="1" ht="16.5" customHeight="1">
      <c r="A95" s="79" t="s">
        <v>81</v>
      </c>
      <c r="B95" s="80"/>
      <c r="C95" s="81"/>
      <c r="D95" s="221" t="s">
        <v>8</v>
      </c>
      <c r="E95" s="221"/>
      <c r="F95" s="221"/>
      <c r="G95" s="221"/>
      <c r="H95" s="221"/>
      <c r="I95" s="82"/>
      <c r="J95" s="221" t="s">
        <v>82</v>
      </c>
      <c r="K95" s="221"/>
      <c r="L95" s="221"/>
      <c r="M95" s="221"/>
      <c r="N95" s="221"/>
      <c r="O95" s="221"/>
      <c r="P95" s="221"/>
      <c r="Q95" s="221"/>
      <c r="R95" s="221"/>
      <c r="S95" s="221"/>
      <c r="T95" s="221"/>
      <c r="U95" s="221"/>
      <c r="V95" s="221"/>
      <c r="W95" s="221"/>
      <c r="X95" s="221"/>
      <c r="Y95" s="221"/>
      <c r="Z95" s="221"/>
      <c r="AA95" s="221"/>
      <c r="AB95" s="221"/>
      <c r="AC95" s="221"/>
      <c r="AD95" s="221"/>
      <c r="AE95" s="221"/>
      <c r="AF95" s="221"/>
      <c r="AG95" s="225">
        <f>'1 - Oprava fasády č.p. 57'!J30</f>
        <v>0</v>
      </c>
      <c r="AH95" s="226"/>
      <c r="AI95" s="226"/>
      <c r="AJ95" s="226"/>
      <c r="AK95" s="226"/>
      <c r="AL95" s="226"/>
      <c r="AM95" s="226"/>
      <c r="AN95" s="225">
        <f t="shared" si="0"/>
        <v>0</v>
      </c>
      <c r="AO95" s="226"/>
      <c r="AP95" s="226"/>
      <c r="AQ95" s="83" t="s">
        <v>83</v>
      </c>
      <c r="AR95" s="80"/>
      <c r="AS95" s="84">
        <v>0</v>
      </c>
      <c r="AT95" s="85">
        <f t="shared" si="1"/>
        <v>0</v>
      </c>
      <c r="AU95" s="86">
        <f>'1 - Oprava fasády č.p. 57'!P126</f>
        <v>0</v>
      </c>
      <c r="AV95" s="85">
        <f>'1 - Oprava fasády č.p. 57'!J33</f>
        <v>0</v>
      </c>
      <c r="AW95" s="85">
        <f>'1 - Oprava fasády č.p. 57'!J34</f>
        <v>0</v>
      </c>
      <c r="AX95" s="85">
        <f>'1 - Oprava fasády č.p. 57'!J35</f>
        <v>0</v>
      </c>
      <c r="AY95" s="85">
        <f>'1 - Oprava fasády č.p. 57'!J36</f>
        <v>0</v>
      </c>
      <c r="AZ95" s="85">
        <f>'1 - Oprava fasády č.p. 57'!F33</f>
        <v>0</v>
      </c>
      <c r="BA95" s="85">
        <f>'1 - Oprava fasády č.p. 57'!F34</f>
        <v>0</v>
      </c>
      <c r="BB95" s="85">
        <f>'1 - Oprava fasády č.p. 57'!F35</f>
        <v>0</v>
      </c>
      <c r="BC95" s="85">
        <f>'1 - Oprava fasády č.p. 57'!F36</f>
        <v>0</v>
      </c>
      <c r="BD95" s="87">
        <f>'1 - Oprava fasády č.p. 57'!F37</f>
        <v>0</v>
      </c>
      <c r="BT95" s="88" t="s">
        <v>8</v>
      </c>
      <c r="BV95" s="88" t="s">
        <v>79</v>
      </c>
      <c r="BW95" s="88" t="s">
        <v>84</v>
      </c>
      <c r="BX95" s="88" t="s">
        <v>4</v>
      </c>
      <c r="CL95" s="88" t="s">
        <v>1</v>
      </c>
      <c r="CM95" s="88" t="s">
        <v>85</v>
      </c>
    </row>
    <row r="96" spans="1:91" s="7" customFormat="1" ht="16.5" customHeight="1">
      <c r="A96" s="79" t="s">
        <v>81</v>
      </c>
      <c r="B96" s="80"/>
      <c r="C96" s="81"/>
      <c r="D96" s="221" t="s">
        <v>85</v>
      </c>
      <c r="E96" s="221"/>
      <c r="F96" s="221"/>
      <c r="G96" s="221"/>
      <c r="H96" s="221"/>
      <c r="I96" s="82"/>
      <c r="J96" s="221" t="s">
        <v>86</v>
      </c>
      <c r="K96" s="221"/>
      <c r="L96" s="221"/>
      <c r="M96" s="221"/>
      <c r="N96" s="221"/>
      <c r="O96" s="221"/>
      <c r="P96" s="221"/>
      <c r="Q96" s="221"/>
      <c r="R96" s="221"/>
      <c r="S96" s="221"/>
      <c r="T96" s="221"/>
      <c r="U96" s="221"/>
      <c r="V96" s="221"/>
      <c r="W96" s="221"/>
      <c r="X96" s="221"/>
      <c r="Y96" s="221"/>
      <c r="Z96" s="221"/>
      <c r="AA96" s="221"/>
      <c r="AB96" s="221"/>
      <c r="AC96" s="221"/>
      <c r="AD96" s="221"/>
      <c r="AE96" s="221"/>
      <c r="AF96" s="221"/>
      <c r="AG96" s="225">
        <f>'2 - Oprava fasády č.p. 58'!J30</f>
        <v>0</v>
      </c>
      <c r="AH96" s="226"/>
      <c r="AI96" s="226"/>
      <c r="AJ96" s="226"/>
      <c r="AK96" s="226"/>
      <c r="AL96" s="226"/>
      <c r="AM96" s="226"/>
      <c r="AN96" s="225">
        <f t="shared" si="0"/>
        <v>0</v>
      </c>
      <c r="AO96" s="226"/>
      <c r="AP96" s="226"/>
      <c r="AQ96" s="83" t="s">
        <v>83</v>
      </c>
      <c r="AR96" s="80"/>
      <c r="AS96" s="84">
        <v>0</v>
      </c>
      <c r="AT96" s="85">
        <f t="shared" si="1"/>
        <v>0</v>
      </c>
      <c r="AU96" s="86">
        <f>'2 - Oprava fasády č.p. 58'!P130</f>
        <v>0</v>
      </c>
      <c r="AV96" s="85">
        <f>'2 - Oprava fasády č.p. 58'!J33</f>
        <v>0</v>
      </c>
      <c r="AW96" s="85">
        <f>'2 - Oprava fasády č.p. 58'!J34</f>
        <v>0</v>
      </c>
      <c r="AX96" s="85">
        <f>'2 - Oprava fasády č.p. 58'!J35</f>
        <v>0</v>
      </c>
      <c r="AY96" s="85">
        <f>'2 - Oprava fasády č.p. 58'!J36</f>
        <v>0</v>
      </c>
      <c r="AZ96" s="85">
        <f>'2 - Oprava fasády č.p. 58'!F33</f>
        <v>0</v>
      </c>
      <c r="BA96" s="85">
        <f>'2 - Oprava fasády č.p. 58'!F34</f>
        <v>0</v>
      </c>
      <c r="BB96" s="85">
        <f>'2 - Oprava fasády č.p. 58'!F35</f>
        <v>0</v>
      </c>
      <c r="BC96" s="85">
        <f>'2 - Oprava fasády č.p. 58'!F36</f>
        <v>0</v>
      </c>
      <c r="BD96" s="87">
        <f>'2 - Oprava fasády č.p. 58'!F37</f>
        <v>0</v>
      </c>
      <c r="BT96" s="88" t="s">
        <v>8</v>
      </c>
      <c r="BV96" s="88" t="s">
        <v>79</v>
      </c>
      <c r="BW96" s="88" t="s">
        <v>87</v>
      </c>
      <c r="BX96" s="88" t="s">
        <v>4</v>
      </c>
      <c r="CL96" s="88" t="s">
        <v>1</v>
      </c>
      <c r="CM96" s="88" t="s">
        <v>85</v>
      </c>
    </row>
    <row r="97" spans="1:91" s="7" customFormat="1" ht="16.5" customHeight="1">
      <c r="A97" s="79" t="s">
        <v>81</v>
      </c>
      <c r="B97" s="80"/>
      <c r="C97" s="81"/>
      <c r="D97" s="221" t="s">
        <v>88</v>
      </c>
      <c r="E97" s="221"/>
      <c r="F97" s="221"/>
      <c r="G97" s="221"/>
      <c r="H97" s="221"/>
      <c r="I97" s="82"/>
      <c r="J97" s="221" t="s">
        <v>89</v>
      </c>
      <c r="K97" s="221"/>
      <c r="L97" s="221"/>
      <c r="M97" s="221"/>
      <c r="N97" s="221"/>
      <c r="O97" s="221"/>
      <c r="P97" s="221"/>
      <c r="Q97" s="221"/>
      <c r="R97" s="221"/>
      <c r="S97" s="221"/>
      <c r="T97" s="221"/>
      <c r="U97" s="221"/>
      <c r="V97" s="221"/>
      <c r="W97" s="221"/>
      <c r="X97" s="221"/>
      <c r="Y97" s="221"/>
      <c r="Z97" s="221"/>
      <c r="AA97" s="221"/>
      <c r="AB97" s="221"/>
      <c r="AC97" s="221"/>
      <c r="AD97" s="221"/>
      <c r="AE97" s="221"/>
      <c r="AF97" s="221"/>
      <c r="AG97" s="225">
        <f>'3 - Oprava fasády č.p. 59'!J30</f>
        <v>0</v>
      </c>
      <c r="AH97" s="226"/>
      <c r="AI97" s="226"/>
      <c r="AJ97" s="226"/>
      <c r="AK97" s="226"/>
      <c r="AL97" s="226"/>
      <c r="AM97" s="226"/>
      <c r="AN97" s="225">
        <f t="shared" si="0"/>
        <v>0</v>
      </c>
      <c r="AO97" s="226"/>
      <c r="AP97" s="226"/>
      <c r="AQ97" s="83" t="s">
        <v>83</v>
      </c>
      <c r="AR97" s="80"/>
      <c r="AS97" s="84">
        <v>0</v>
      </c>
      <c r="AT97" s="85">
        <f t="shared" si="1"/>
        <v>0</v>
      </c>
      <c r="AU97" s="86">
        <f>'3 - Oprava fasády č.p. 59'!P125</f>
        <v>0</v>
      </c>
      <c r="AV97" s="85">
        <f>'3 - Oprava fasády č.p. 59'!J33</f>
        <v>0</v>
      </c>
      <c r="AW97" s="85">
        <f>'3 - Oprava fasády č.p. 59'!J34</f>
        <v>0</v>
      </c>
      <c r="AX97" s="85">
        <f>'3 - Oprava fasády č.p. 59'!J35</f>
        <v>0</v>
      </c>
      <c r="AY97" s="85">
        <f>'3 - Oprava fasády č.p. 59'!J36</f>
        <v>0</v>
      </c>
      <c r="AZ97" s="85">
        <f>'3 - Oprava fasády č.p. 59'!F33</f>
        <v>0</v>
      </c>
      <c r="BA97" s="85">
        <f>'3 - Oprava fasády č.p. 59'!F34</f>
        <v>0</v>
      </c>
      <c r="BB97" s="85">
        <f>'3 - Oprava fasády č.p. 59'!F35</f>
        <v>0</v>
      </c>
      <c r="BC97" s="85">
        <f>'3 - Oprava fasády č.p. 59'!F36</f>
        <v>0</v>
      </c>
      <c r="BD97" s="87">
        <f>'3 - Oprava fasády č.p. 59'!F37</f>
        <v>0</v>
      </c>
      <c r="BT97" s="88" t="s">
        <v>8</v>
      </c>
      <c r="BV97" s="88" t="s">
        <v>79</v>
      </c>
      <c r="BW97" s="88" t="s">
        <v>90</v>
      </c>
      <c r="BX97" s="88" t="s">
        <v>4</v>
      </c>
      <c r="CL97" s="88" t="s">
        <v>1</v>
      </c>
      <c r="CM97" s="88" t="s">
        <v>85</v>
      </c>
    </row>
    <row r="98" spans="1:91" s="7" customFormat="1" ht="16.5" customHeight="1">
      <c r="A98" s="79" t="s">
        <v>81</v>
      </c>
      <c r="B98" s="80"/>
      <c r="C98" s="81"/>
      <c r="D98" s="221" t="s">
        <v>91</v>
      </c>
      <c r="E98" s="221"/>
      <c r="F98" s="221"/>
      <c r="G98" s="221"/>
      <c r="H98" s="221"/>
      <c r="I98" s="82"/>
      <c r="J98" s="221" t="s">
        <v>92</v>
      </c>
      <c r="K98" s="221"/>
      <c r="L98" s="221"/>
      <c r="M98" s="221"/>
      <c r="N98" s="221"/>
      <c r="O98" s="221"/>
      <c r="P98" s="221"/>
      <c r="Q98" s="221"/>
      <c r="R98" s="221"/>
      <c r="S98" s="221"/>
      <c r="T98" s="221"/>
      <c r="U98" s="221"/>
      <c r="V98" s="221"/>
      <c r="W98" s="221"/>
      <c r="X98" s="221"/>
      <c r="Y98" s="221"/>
      <c r="Z98" s="221"/>
      <c r="AA98" s="221"/>
      <c r="AB98" s="221"/>
      <c r="AC98" s="221"/>
      <c r="AD98" s="221"/>
      <c r="AE98" s="221"/>
      <c r="AF98" s="221"/>
      <c r="AG98" s="225">
        <f>'4 - Oprava oken a dveří'!J30</f>
        <v>0</v>
      </c>
      <c r="AH98" s="226"/>
      <c r="AI98" s="226"/>
      <c r="AJ98" s="226"/>
      <c r="AK98" s="226"/>
      <c r="AL98" s="226"/>
      <c r="AM98" s="226"/>
      <c r="AN98" s="225">
        <f t="shared" si="0"/>
        <v>0</v>
      </c>
      <c r="AO98" s="226"/>
      <c r="AP98" s="226"/>
      <c r="AQ98" s="83" t="s">
        <v>83</v>
      </c>
      <c r="AR98" s="80"/>
      <c r="AS98" s="84">
        <v>0</v>
      </c>
      <c r="AT98" s="85">
        <f t="shared" si="1"/>
        <v>0</v>
      </c>
      <c r="AU98" s="86">
        <f>'4 - Oprava oken a dveří'!P121</f>
        <v>0</v>
      </c>
      <c r="AV98" s="85">
        <f>'4 - Oprava oken a dveří'!J33</f>
        <v>0</v>
      </c>
      <c r="AW98" s="85">
        <f>'4 - Oprava oken a dveří'!J34</f>
        <v>0</v>
      </c>
      <c r="AX98" s="85">
        <f>'4 - Oprava oken a dveří'!J35</f>
        <v>0</v>
      </c>
      <c r="AY98" s="85">
        <f>'4 - Oprava oken a dveří'!J36</f>
        <v>0</v>
      </c>
      <c r="AZ98" s="85">
        <f>'4 - Oprava oken a dveří'!F33</f>
        <v>0</v>
      </c>
      <c r="BA98" s="85">
        <f>'4 - Oprava oken a dveří'!F34</f>
        <v>0</v>
      </c>
      <c r="BB98" s="85">
        <f>'4 - Oprava oken a dveří'!F35</f>
        <v>0</v>
      </c>
      <c r="BC98" s="85">
        <f>'4 - Oprava oken a dveří'!F36</f>
        <v>0</v>
      </c>
      <c r="BD98" s="87">
        <f>'4 - Oprava oken a dveří'!F37</f>
        <v>0</v>
      </c>
      <c r="BT98" s="88" t="s">
        <v>8</v>
      </c>
      <c r="BV98" s="88" t="s">
        <v>79</v>
      </c>
      <c r="BW98" s="88" t="s">
        <v>93</v>
      </c>
      <c r="BX98" s="88" t="s">
        <v>4</v>
      </c>
      <c r="CL98" s="88" t="s">
        <v>1</v>
      </c>
      <c r="CM98" s="88" t="s">
        <v>85</v>
      </c>
    </row>
    <row r="99" spans="1:91" s="7" customFormat="1" ht="16.5" customHeight="1">
      <c r="A99" s="79" t="s">
        <v>81</v>
      </c>
      <c r="B99" s="80"/>
      <c r="C99" s="81"/>
      <c r="D99" s="221" t="s">
        <v>94</v>
      </c>
      <c r="E99" s="221"/>
      <c r="F99" s="221"/>
      <c r="G99" s="221"/>
      <c r="H99" s="221"/>
      <c r="I99" s="82"/>
      <c r="J99" s="221" t="s">
        <v>95</v>
      </c>
      <c r="K99" s="221"/>
      <c r="L99" s="221"/>
      <c r="M99" s="221"/>
      <c r="N99" s="221"/>
      <c r="O99" s="221"/>
      <c r="P99" s="221"/>
      <c r="Q99" s="221"/>
      <c r="R99" s="221"/>
      <c r="S99" s="221"/>
      <c r="T99" s="221"/>
      <c r="U99" s="221"/>
      <c r="V99" s="221"/>
      <c r="W99" s="221"/>
      <c r="X99" s="221"/>
      <c r="Y99" s="221"/>
      <c r="Z99" s="221"/>
      <c r="AA99" s="221"/>
      <c r="AB99" s="221"/>
      <c r="AC99" s="221"/>
      <c r="AD99" s="221"/>
      <c r="AE99" s="221"/>
      <c r="AF99" s="221"/>
      <c r="AG99" s="225">
        <f>'5 - Vedlejší náklady'!J30</f>
        <v>0</v>
      </c>
      <c r="AH99" s="226"/>
      <c r="AI99" s="226"/>
      <c r="AJ99" s="226"/>
      <c r="AK99" s="226"/>
      <c r="AL99" s="226"/>
      <c r="AM99" s="226"/>
      <c r="AN99" s="225">
        <f t="shared" si="0"/>
        <v>0</v>
      </c>
      <c r="AO99" s="226"/>
      <c r="AP99" s="226"/>
      <c r="AQ99" s="83" t="s">
        <v>83</v>
      </c>
      <c r="AR99" s="80"/>
      <c r="AS99" s="89">
        <v>0</v>
      </c>
      <c r="AT99" s="90">
        <f t="shared" si="1"/>
        <v>0</v>
      </c>
      <c r="AU99" s="91">
        <f>'5 - Vedlejší náklady'!P126</f>
        <v>0</v>
      </c>
      <c r="AV99" s="90">
        <f>'5 - Vedlejší náklady'!J33</f>
        <v>0</v>
      </c>
      <c r="AW99" s="90">
        <f>'5 - Vedlejší náklady'!J34</f>
        <v>0</v>
      </c>
      <c r="AX99" s="90">
        <f>'5 - Vedlejší náklady'!J35</f>
        <v>0</v>
      </c>
      <c r="AY99" s="90">
        <f>'5 - Vedlejší náklady'!J36</f>
        <v>0</v>
      </c>
      <c r="AZ99" s="90">
        <f>'5 - Vedlejší náklady'!F33</f>
        <v>0</v>
      </c>
      <c r="BA99" s="90">
        <f>'5 - Vedlejší náklady'!F34</f>
        <v>0</v>
      </c>
      <c r="BB99" s="90">
        <f>'5 - Vedlejší náklady'!F35</f>
        <v>0</v>
      </c>
      <c r="BC99" s="90">
        <f>'5 - Vedlejší náklady'!F36</f>
        <v>0</v>
      </c>
      <c r="BD99" s="92">
        <f>'5 - Vedlejší náklady'!F37</f>
        <v>0</v>
      </c>
      <c r="BT99" s="88" t="s">
        <v>8</v>
      </c>
      <c r="BV99" s="88" t="s">
        <v>79</v>
      </c>
      <c r="BW99" s="88" t="s">
        <v>96</v>
      </c>
      <c r="BX99" s="88" t="s">
        <v>4</v>
      </c>
      <c r="CL99" s="88" t="s">
        <v>1</v>
      </c>
      <c r="CM99" s="88" t="s">
        <v>85</v>
      </c>
    </row>
    <row r="100" spans="1:91" s="2" customFormat="1" ht="30" customHeight="1">
      <c r="A100" s="32"/>
      <c r="B100" s="33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3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</row>
    <row r="101" spans="1:91" s="2" customFormat="1" ht="6.95" customHeight="1">
      <c r="A101" s="32"/>
      <c r="B101" s="47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33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</row>
  </sheetData>
  <mergeCells count="58">
    <mergeCell ref="AK26:AO26"/>
    <mergeCell ref="W29:AE29"/>
    <mergeCell ref="AK29:AO29"/>
    <mergeCell ref="W30:AE30"/>
    <mergeCell ref="AK30:AO30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L30:P30"/>
    <mergeCell ref="L31:P31"/>
    <mergeCell ref="L32:P32"/>
    <mergeCell ref="L33:P33"/>
    <mergeCell ref="AN92:AP92"/>
    <mergeCell ref="AG92:AM92"/>
    <mergeCell ref="X35:AB35"/>
    <mergeCell ref="AK35:AO35"/>
    <mergeCell ref="AK31:AO31"/>
    <mergeCell ref="W32:AE32"/>
    <mergeCell ref="AK32:AO32"/>
    <mergeCell ref="W33:AE33"/>
    <mergeCell ref="AK33:AO33"/>
    <mergeCell ref="AN98:AP98"/>
    <mergeCell ref="AG98:AM98"/>
    <mergeCell ref="AN99:AP99"/>
    <mergeCell ref="AG99:AM99"/>
    <mergeCell ref="AG94:AM94"/>
    <mergeCell ref="AN94:AP94"/>
    <mergeCell ref="AN95:AP95"/>
    <mergeCell ref="AG95:AM95"/>
    <mergeCell ref="AN96:AP96"/>
    <mergeCell ref="AG96:AM96"/>
    <mergeCell ref="AN97:AP97"/>
    <mergeCell ref="AG97:AM97"/>
    <mergeCell ref="C92:G92"/>
    <mergeCell ref="I92:AF92"/>
    <mergeCell ref="D95:H95"/>
    <mergeCell ref="J95:AF95"/>
    <mergeCell ref="D96:H96"/>
    <mergeCell ref="J96:AF96"/>
    <mergeCell ref="D97:H97"/>
    <mergeCell ref="J97:AF97"/>
    <mergeCell ref="D98:H98"/>
    <mergeCell ref="J98:AF98"/>
    <mergeCell ref="D99:H99"/>
    <mergeCell ref="J99:AF99"/>
  </mergeCells>
  <hyperlinks>
    <hyperlink ref="A95" location="'1 - Oprava fasády č.p. 57'!C2" display="/"/>
    <hyperlink ref="A96" location="'2 - Oprava fasády č.p. 58'!C2" display="/"/>
    <hyperlink ref="A97" location="'3 - Oprava fasády č.p. 59'!C2" display="/"/>
    <hyperlink ref="A98" location="'4 - Oprava oken a dveří'!C2" display="/"/>
    <hyperlink ref="A99" location="'5 - Vedlejší náklady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33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3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6.950000000000003" customHeight="1">
      <c r="I2" s="93"/>
      <c r="L2" s="237" t="s">
        <v>5</v>
      </c>
      <c r="M2" s="238"/>
      <c r="N2" s="238"/>
      <c r="O2" s="238"/>
      <c r="P2" s="238"/>
      <c r="Q2" s="238"/>
      <c r="R2" s="238"/>
      <c r="S2" s="238"/>
      <c r="T2" s="238"/>
      <c r="U2" s="238"/>
      <c r="V2" s="238"/>
      <c r="AT2" s="17" t="s">
        <v>84</v>
      </c>
      <c r="AZ2" s="94" t="s">
        <v>97</v>
      </c>
      <c r="BA2" s="94" t="s">
        <v>98</v>
      </c>
      <c r="BB2" s="94" t="s">
        <v>1</v>
      </c>
      <c r="BC2" s="94" t="s">
        <v>99</v>
      </c>
      <c r="BD2" s="94" t="s">
        <v>85</v>
      </c>
    </row>
    <row r="3" spans="1:56" s="1" customFormat="1" ht="6.95" customHeight="1">
      <c r="B3" s="18"/>
      <c r="C3" s="19"/>
      <c r="D3" s="19"/>
      <c r="E3" s="19"/>
      <c r="F3" s="19"/>
      <c r="G3" s="19"/>
      <c r="H3" s="19"/>
      <c r="I3" s="95"/>
      <c r="J3" s="19"/>
      <c r="K3" s="19"/>
      <c r="L3" s="20"/>
      <c r="AT3" s="17" t="s">
        <v>85</v>
      </c>
      <c r="AZ3" s="94" t="s">
        <v>100</v>
      </c>
      <c r="BA3" s="94" t="s">
        <v>101</v>
      </c>
      <c r="BB3" s="94" t="s">
        <v>1</v>
      </c>
      <c r="BC3" s="94" t="s">
        <v>102</v>
      </c>
      <c r="BD3" s="94" t="s">
        <v>85</v>
      </c>
    </row>
    <row r="4" spans="1:56" s="1" customFormat="1" ht="24.95" customHeight="1">
      <c r="B4" s="20"/>
      <c r="D4" s="21" t="s">
        <v>103</v>
      </c>
      <c r="I4" s="93"/>
      <c r="L4" s="20"/>
      <c r="M4" s="96" t="s">
        <v>11</v>
      </c>
      <c r="AT4" s="17" t="s">
        <v>3</v>
      </c>
      <c r="AZ4" s="94" t="s">
        <v>104</v>
      </c>
      <c r="BA4" s="94" t="s">
        <v>105</v>
      </c>
      <c r="BB4" s="94" t="s">
        <v>1</v>
      </c>
      <c r="BC4" s="94" t="s">
        <v>106</v>
      </c>
      <c r="BD4" s="94" t="s">
        <v>85</v>
      </c>
    </row>
    <row r="5" spans="1:56" s="1" customFormat="1" ht="6.95" customHeight="1">
      <c r="B5" s="20"/>
      <c r="I5" s="93"/>
      <c r="L5" s="20"/>
      <c r="AZ5" s="94" t="s">
        <v>107</v>
      </c>
      <c r="BA5" s="94" t="s">
        <v>108</v>
      </c>
      <c r="BB5" s="94" t="s">
        <v>1</v>
      </c>
      <c r="BC5" s="94" t="s">
        <v>106</v>
      </c>
      <c r="BD5" s="94" t="s">
        <v>85</v>
      </c>
    </row>
    <row r="6" spans="1:56" s="1" customFormat="1" ht="12" customHeight="1">
      <c r="B6" s="20"/>
      <c r="D6" s="27" t="s">
        <v>17</v>
      </c>
      <c r="I6" s="93"/>
      <c r="L6" s="20"/>
      <c r="AZ6" s="94" t="s">
        <v>109</v>
      </c>
      <c r="BA6" s="94" t="s">
        <v>110</v>
      </c>
      <c r="BB6" s="94" t="s">
        <v>1</v>
      </c>
      <c r="BC6" s="94" t="s">
        <v>111</v>
      </c>
      <c r="BD6" s="94" t="s">
        <v>85</v>
      </c>
    </row>
    <row r="7" spans="1:56" s="1" customFormat="1" ht="16.5" customHeight="1">
      <c r="B7" s="20"/>
      <c r="E7" s="261" t="str">
        <f>'Rekapitulace stavby'!K6</f>
        <v>Oprava fasád dvorní části budov č.p. 57,58,59</v>
      </c>
      <c r="F7" s="262"/>
      <c r="G7" s="262"/>
      <c r="H7" s="262"/>
      <c r="I7" s="93"/>
      <c r="L7" s="20"/>
      <c r="AZ7" s="94" t="s">
        <v>112</v>
      </c>
      <c r="BA7" s="94" t="s">
        <v>113</v>
      </c>
      <c r="BB7" s="94" t="s">
        <v>1</v>
      </c>
      <c r="BC7" s="94" t="s">
        <v>114</v>
      </c>
      <c r="BD7" s="94" t="s">
        <v>85</v>
      </c>
    </row>
    <row r="8" spans="1:56" s="2" customFormat="1" ht="12" customHeight="1">
      <c r="A8" s="32"/>
      <c r="B8" s="33"/>
      <c r="C8" s="32"/>
      <c r="D8" s="27" t="s">
        <v>115</v>
      </c>
      <c r="E8" s="32"/>
      <c r="F8" s="32"/>
      <c r="G8" s="32"/>
      <c r="H8" s="32"/>
      <c r="I8" s="97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Z8" s="94" t="s">
        <v>116</v>
      </c>
      <c r="BA8" s="94" t="s">
        <v>117</v>
      </c>
      <c r="BB8" s="94" t="s">
        <v>1</v>
      </c>
      <c r="BC8" s="94" t="s">
        <v>118</v>
      </c>
      <c r="BD8" s="94" t="s">
        <v>85</v>
      </c>
    </row>
    <row r="9" spans="1:56" s="2" customFormat="1" ht="16.5" customHeight="1">
      <c r="A9" s="32"/>
      <c r="B9" s="33"/>
      <c r="C9" s="32"/>
      <c r="D9" s="32"/>
      <c r="E9" s="245" t="s">
        <v>119</v>
      </c>
      <c r="F9" s="260"/>
      <c r="G9" s="260"/>
      <c r="H9" s="260"/>
      <c r="I9" s="97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Z9" s="94" t="s">
        <v>120</v>
      </c>
      <c r="BA9" s="94" t="s">
        <v>121</v>
      </c>
      <c r="BB9" s="94" t="s">
        <v>1</v>
      </c>
      <c r="BC9" s="94" t="s">
        <v>122</v>
      </c>
      <c r="BD9" s="94" t="s">
        <v>85</v>
      </c>
    </row>
    <row r="10" spans="1:56" s="2" customFormat="1">
      <c r="A10" s="32"/>
      <c r="B10" s="33"/>
      <c r="C10" s="32"/>
      <c r="D10" s="32"/>
      <c r="E10" s="32"/>
      <c r="F10" s="32"/>
      <c r="G10" s="32"/>
      <c r="H10" s="32"/>
      <c r="I10" s="97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Z10" s="94" t="s">
        <v>123</v>
      </c>
      <c r="BA10" s="94" t="s">
        <v>124</v>
      </c>
      <c r="BB10" s="94" t="s">
        <v>1</v>
      </c>
      <c r="BC10" s="94" t="s">
        <v>125</v>
      </c>
      <c r="BD10" s="94" t="s">
        <v>85</v>
      </c>
    </row>
    <row r="11" spans="1:56" s="2" customFormat="1" ht="12" customHeight="1">
      <c r="A11" s="32"/>
      <c r="B11" s="33"/>
      <c r="C11" s="32"/>
      <c r="D11" s="27" t="s">
        <v>19</v>
      </c>
      <c r="E11" s="32"/>
      <c r="F11" s="25" t="s">
        <v>1</v>
      </c>
      <c r="G11" s="32"/>
      <c r="H11" s="32"/>
      <c r="I11" s="98" t="s">
        <v>20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56" s="2" customFormat="1" ht="12" customHeight="1">
      <c r="A12" s="32"/>
      <c r="B12" s="33"/>
      <c r="C12" s="32"/>
      <c r="D12" s="27" t="s">
        <v>21</v>
      </c>
      <c r="E12" s="32"/>
      <c r="F12" s="25" t="s">
        <v>22</v>
      </c>
      <c r="G12" s="32"/>
      <c r="H12" s="32"/>
      <c r="I12" s="98" t="s">
        <v>23</v>
      </c>
      <c r="J12" s="55" t="str">
        <f>'Rekapitulace stavby'!AN8</f>
        <v>22. 2. 2020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56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7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56" s="2" customFormat="1" ht="12" customHeight="1">
      <c r="A14" s="32"/>
      <c r="B14" s="33"/>
      <c r="C14" s="32"/>
      <c r="D14" s="27" t="s">
        <v>25</v>
      </c>
      <c r="E14" s="32"/>
      <c r="F14" s="32"/>
      <c r="G14" s="32"/>
      <c r="H14" s="32"/>
      <c r="I14" s="98" t="s">
        <v>26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56" s="2" customFormat="1" ht="18" customHeight="1">
      <c r="A15" s="32"/>
      <c r="B15" s="33"/>
      <c r="C15" s="32"/>
      <c r="D15" s="32"/>
      <c r="E15" s="25" t="s">
        <v>27</v>
      </c>
      <c r="F15" s="32"/>
      <c r="G15" s="32"/>
      <c r="H15" s="32"/>
      <c r="I15" s="98" t="s">
        <v>28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56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7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29</v>
      </c>
      <c r="E17" s="32"/>
      <c r="F17" s="32"/>
      <c r="G17" s="32"/>
      <c r="H17" s="32"/>
      <c r="I17" s="98" t="s">
        <v>26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63" t="str">
        <f>'Rekapitulace stavby'!E14</f>
        <v>Vyplň údaj</v>
      </c>
      <c r="F18" s="248"/>
      <c r="G18" s="248"/>
      <c r="H18" s="248"/>
      <c r="I18" s="98" t="s">
        <v>28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7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31</v>
      </c>
      <c r="E20" s="32"/>
      <c r="F20" s="32"/>
      <c r="G20" s="32"/>
      <c r="H20" s="32"/>
      <c r="I20" s="98" t="s">
        <v>26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32</v>
      </c>
      <c r="F21" s="32"/>
      <c r="G21" s="32"/>
      <c r="H21" s="32"/>
      <c r="I21" s="98" t="s">
        <v>28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7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98" t="s">
        <v>26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35</v>
      </c>
      <c r="F24" s="32"/>
      <c r="G24" s="32"/>
      <c r="H24" s="32"/>
      <c r="I24" s="98" t="s">
        <v>28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7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36</v>
      </c>
      <c r="E26" s="32"/>
      <c r="F26" s="32"/>
      <c r="G26" s="32"/>
      <c r="H26" s="32"/>
      <c r="I26" s="97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9"/>
      <c r="B27" s="100"/>
      <c r="C27" s="99"/>
      <c r="D27" s="99"/>
      <c r="E27" s="252" t="s">
        <v>1</v>
      </c>
      <c r="F27" s="252"/>
      <c r="G27" s="252"/>
      <c r="H27" s="252"/>
      <c r="I27" s="101"/>
      <c r="J27" s="99"/>
      <c r="K27" s="99"/>
      <c r="L27" s="102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7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103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4" t="s">
        <v>37</v>
      </c>
      <c r="E30" s="32"/>
      <c r="F30" s="32"/>
      <c r="G30" s="32"/>
      <c r="H30" s="32"/>
      <c r="I30" s="97"/>
      <c r="J30" s="71">
        <f>ROUND(J126, 0)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3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39</v>
      </c>
      <c r="G32" s="32"/>
      <c r="H32" s="32"/>
      <c r="I32" s="105" t="s">
        <v>38</v>
      </c>
      <c r="J32" s="36" t="s">
        <v>40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6" t="s">
        <v>41</v>
      </c>
      <c r="E33" s="27" t="s">
        <v>42</v>
      </c>
      <c r="F33" s="107">
        <f>ROUND((SUM(BE126:BE232)),  0)</f>
        <v>0</v>
      </c>
      <c r="G33" s="32"/>
      <c r="H33" s="32"/>
      <c r="I33" s="108">
        <v>0.21</v>
      </c>
      <c r="J33" s="107">
        <f>ROUND(((SUM(BE126:BE232))*I33),  0)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43</v>
      </c>
      <c r="F34" s="107">
        <f>ROUND((SUM(BF126:BF232)),  0)</f>
        <v>0</v>
      </c>
      <c r="G34" s="32"/>
      <c r="H34" s="32"/>
      <c r="I34" s="108">
        <v>0.15</v>
      </c>
      <c r="J34" s="107">
        <f>ROUND(((SUM(BF126:BF232))*I34),  0)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27" t="s">
        <v>44</v>
      </c>
      <c r="F35" s="107">
        <f>ROUND((SUM(BG126:BG232)),  0)</f>
        <v>0</v>
      </c>
      <c r="G35" s="32"/>
      <c r="H35" s="32"/>
      <c r="I35" s="108">
        <v>0.21</v>
      </c>
      <c r="J35" s="107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27" t="s">
        <v>45</v>
      </c>
      <c r="F36" s="107">
        <f>ROUND((SUM(BH126:BH232)),  0)</f>
        <v>0</v>
      </c>
      <c r="G36" s="32"/>
      <c r="H36" s="32"/>
      <c r="I36" s="108">
        <v>0.15</v>
      </c>
      <c r="J36" s="107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46</v>
      </c>
      <c r="F37" s="107">
        <f>ROUND((SUM(BI126:BI232)),  0)</f>
        <v>0</v>
      </c>
      <c r="G37" s="32"/>
      <c r="H37" s="32"/>
      <c r="I37" s="108">
        <v>0</v>
      </c>
      <c r="J37" s="107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7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9"/>
      <c r="D39" s="110" t="s">
        <v>47</v>
      </c>
      <c r="E39" s="60"/>
      <c r="F39" s="60"/>
      <c r="G39" s="111" t="s">
        <v>48</v>
      </c>
      <c r="H39" s="112" t="s">
        <v>49</v>
      </c>
      <c r="I39" s="113"/>
      <c r="J39" s="114">
        <f>SUM(J30:J37)</f>
        <v>0</v>
      </c>
      <c r="K39" s="115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7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20"/>
      <c r="I41" s="93"/>
      <c r="L41" s="20"/>
    </row>
    <row r="42" spans="1:31" s="1" customFormat="1" ht="14.45" customHeight="1">
      <c r="B42" s="20"/>
      <c r="I42" s="93"/>
      <c r="L42" s="20"/>
    </row>
    <row r="43" spans="1:31" s="1" customFormat="1" ht="14.45" customHeight="1">
      <c r="B43" s="20"/>
      <c r="I43" s="93"/>
      <c r="L43" s="20"/>
    </row>
    <row r="44" spans="1:31" s="1" customFormat="1" ht="14.45" customHeight="1">
      <c r="B44" s="20"/>
      <c r="I44" s="93"/>
      <c r="L44" s="20"/>
    </row>
    <row r="45" spans="1:31" s="1" customFormat="1" ht="14.45" customHeight="1">
      <c r="B45" s="20"/>
      <c r="I45" s="93"/>
      <c r="L45" s="20"/>
    </row>
    <row r="46" spans="1:31" s="1" customFormat="1" ht="14.45" customHeight="1">
      <c r="B46" s="20"/>
      <c r="I46" s="93"/>
      <c r="L46" s="20"/>
    </row>
    <row r="47" spans="1:31" s="1" customFormat="1" ht="14.45" customHeight="1">
      <c r="B47" s="20"/>
      <c r="I47" s="93"/>
      <c r="L47" s="20"/>
    </row>
    <row r="48" spans="1:31" s="1" customFormat="1" ht="14.45" customHeight="1">
      <c r="B48" s="20"/>
      <c r="I48" s="93"/>
      <c r="L48" s="20"/>
    </row>
    <row r="49" spans="1:31" s="1" customFormat="1" ht="14.45" customHeight="1">
      <c r="B49" s="20"/>
      <c r="I49" s="93"/>
      <c r="L49" s="20"/>
    </row>
    <row r="50" spans="1:31" s="2" customFormat="1" ht="14.45" customHeight="1">
      <c r="B50" s="42"/>
      <c r="D50" s="43" t="s">
        <v>50</v>
      </c>
      <c r="E50" s="44"/>
      <c r="F50" s="44"/>
      <c r="G50" s="43" t="s">
        <v>51</v>
      </c>
      <c r="H50" s="44"/>
      <c r="I50" s="116"/>
      <c r="J50" s="44"/>
      <c r="K50" s="44"/>
      <c r="L50" s="42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2"/>
      <c r="B61" s="33"/>
      <c r="C61" s="32"/>
      <c r="D61" s="45" t="s">
        <v>52</v>
      </c>
      <c r="E61" s="35"/>
      <c r="F61" s="117" t="s">
        <v>53</v>
      </c>
      <c r="G61" s="45" t="s">
        <v>52</v>
      </c>
      <c r="H61" s="35"/>
      <c r="I61" s="118"/>
      <c r="J61" s="119" t="s">
        <v>53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2"/>
      <c r="B65" s="33"/>
      <c r="C65" s="32"/>
      <c r="D65" s="43" t="s">
        <v>54</v>
      </c>
      <c r="E65" s="46"/>
      <c r="F65" s="46"/>
      <c r="G65" s="43" t="s">
        <v>55</v>
      </c>
      <c r="H65" s="46"/>
      <c r="I65" s="120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2"/>
      <c r="B76" s="33"/>
      <c r="C76" s="32"/>
      <c r="D76" s="45" t="s">
        <v>52</v>
      </c>
      <c r="E76" s="35"/>
      <c r="F76" s="117" t="s">
        <v>53</v>
      </c>
      <c r="G76" s="45" t="s">
        <v>52</v>
      </c>
      <c r="H76" s="35"/>
      <c r="I76" s="118"/>
      <c r="J76" s="119" t="s">
        <v>53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1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2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1" t="s">
        <v>126</v>
      </c>
      <c r="D82" s="32"/>
      <c r="E82" s="32"/>
      <c r="F82" s="32"/>
      <c r="G82" s="32"/>
      <c r="H82" s="32"/>
      <c r="I82" s="97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7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17</v>
      </c>
      <c r="D84" s="32"/>
      <c r="E84" s="32"/>
      <c r="F84" s="32"/>
      <c r="G84" s="32"/>
      <c r="H84" s="32"/>
      <c r="I84" s="97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>
      <c r="A85" s="32"/>
      <c r="B85" s="33"/>
      <c r="C85" s="32"/>
      <c r="D85" s="32"/>
      <c r="E85" s="261" t="str">
        <f>E7</f>
        <v>Oprava fasád dvorní části budov č.p. 57,58,59</v>
      </c>
      <c r="F85" s="262"/>
      <c r="G85" s="262"/>
      <c r="H85" s="262"/>
      <c r="I85" s="97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7" t="s">
        <v>115</v>
      </c>
      <c r="D86" s="32"/>
      <c r="E86" s="32"/>
      <c r="F86" s="32"/>
      <c r="G86" s="32"/>
      <c r="H86" s="32"/>
      <c r="I86" s="97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2"/>
      <c r="D87" s="32"/>
      <c r="E87" s="245" t="str">
        <f>E9</f>
        <v>1 - Oprava fasády č.p. 57</v>
      </c>
      <c r="F87" s="260"/>
      <c r="G87" s="260"/>
      <c r="H87" s="260"/>
      <c r="I87" s="97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7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7" t="s">
        <v>21</v>
      </c>
      <c r="D89" s="32"/>
      <c r="E89" s="32"/>
      <c r="F89" s="25" t="str">
        <f>F12</f>
        <v>Dvůr Králové nad Labem</v>
      </c>
      <c r="G89" s="32"/>
      <c r="H89" s="32"/>
      <c r="I89" s="98" t="s">
        <v>23</v>
      </c>
      <c r="J89" s="55" t="str">
        <f>IF(J12="","",J12)</f>
        <v>22. 2. 2020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7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43.15" customHeight="1">
      <c r="A91" s="32"/>
      <c r="B91" s="33"/>
      <c r="C91" s="27" t="s">
        <v>25</v>
      </c>
      <c r="D91" s="32"/>
      <c r="E91" s="32"/>
      <c r="F91" s="25" t="str">
        <f>E15</f>
        <v>Město Dvůr Králové n.L., nám. TGM 38, D.K.n.L.</v>
      </c>
      <c r="G91" s="32"/>
      <c r="H91" s="32"/>
      <c r="I91" s="98" t="s">
        <v>31</v>
      </c>
      <c r="J91" s="30" t="str">
        <f>E21</f>
        <v>Projektis spol. s r.o., Legionářská 562, D.K.n.L.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7" t="s">
        <v>29</v>
      </c>
      <c r="D92" s="32"/>
      <c r="E92" s="32"/>
      <c r="F92" s="25" t="str">
        <f>IF(E18="","",E18)</f>
        <v>Vyplň údaj</v>
      </c>
      <c r="G92" s="32"/>
      <c r="H92" s="32"/>
      <c r="I92" s="98" t="s">
        <v>34</v>
      </c>
      <c r="J92" s="30" t="str">
        <f>E24</f>
        <v>ing. V. Švehla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7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23" t="s">
        <v>127</v>
      </c>
      <c r="D94" s="109"/>
      <c r="E94" s="109"/>
      <c r="F94" s="109"/>
      <c r="G94" s="109"/>
      <c r="H94" s="109"/>
      <c r="I94" s="124"/>
      <c r="J94" s="125" t="s">
        <v>128</v>
      </c>
      <c r="K94" s="109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7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6" t="s">
        <v>129</v>
      </c>
      <c r="D96" s="32"/>
      <c r="E96" s="32"/>
      <c r="F96" s="32"/>
      <c r="G96" s="32"/>
      <c r="H96" s="32"/>
      <c r="I96" s="97"/>
      <c r="J96" s="71">
        <f>J126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130</v>
      </c>
    </row>
    <row r="97" spans="1:31" s="9" customFormat="1" ht="24.95" customHeight="1">
      <c r="B97" s="127"/>
      <c r="D97" s="128" t="s">
        <v>131</v>
      </c>
      <c r="E97" s="129"/>
      <c r="F97" s="129"/>
      <c r="G97" s="129"/>
      <c r="H97" s="129"/>
      <c r="I97" s="130"/>
      <c r="J97" s="131">
        <f>J127</f>
        <v>0</v>
      </c>
      <c r="L97" s="127"/>
    </row>
    <row r="98" spans="1:31" s="10" customFormat="1" ht="19.899999999999999" customHeight="1">
      <c r="B98" s="132"/>
      <c r="D98" s="133" t="s">
        <v>132</v>
      </c>
      <c r="E98" s="134"/>
      <c r="F98" s="134"/>
      <c r="G98" s="134"/>
      <c r="H98" s="134"/>
      <c r="I98" s="135"/>
      <c r="J98" s="136">
        <f>J128</f>
        <v>0</v>
      </c>
      <c r="L98" s="132"/>
    </row>
    <row r="99" spans="1:31" s="10" customFormat="1" ht="19.899999999999999" customHeight="1">
      <c r="B99" s="132"/>
      <c r="D99" s="133" t="s">
        <v>133</v>
      </c>
      <c r="E99" s="134"/>
      <c r="F99" s="134"/>
      <c r="G99" s="134"/>
      <c r="H99" s="134"/>
      <c r="I99" s="135"/>
      <c r="J99" s="136">
        <f>J134</f>
        <v>0</v>
      </c>
      <c r="L99" s="132"/>
    </row>
    <row r="100" spans="1:31" s="10" customFormat="1" ht="19.899999999999999" customHeight="1">
      <c r="B100" s="132"/>
      <c r="D100" s="133" t="s">
        <v>134</v>
      </c>
      <c r="E100" s="134"/>
      <c r="F100" s="134"/>
      <c r="G100" s="134"/>
      <c r="H100" s="134"/>
      <c r="I100" s="135"/>
      <c r="J100" s="136">
        <f>J138</f>
        <v>0</v>
      </c>
      <c r="L100" s="132"/>
    </row>
    <row r="101" spans="1:31" s="10" customFormat="1" ht="19.899999999999999" customHeight="1">
      <c r="B101" s="132"/>
      <c r="D101" s="133" t="s">
        <v>135</v>
      </c>
      <c r="E101" s="134"/>
      <c r="F101" s="134"/>
      <c r="G101" s="134"/>
      <c r="H101" s="134"/>
      <c r="I101" s="135"/>
      <c r="J101" s="136">
        <f>J187</f>
        <v>0</v>
      </c>
      <c r="L101" s="132"/>
    </row>
    <row r="102" spans="1:31" s="10" customFormat="1" ht="19.899999999999999" customHeight="1">
      <c r="B102" s="132"/>
      <c r="D102" s="133" t="s">
        <v>136</v>
      </c>
      <c r="E102" s="134"/>
      <c r="F102" s="134"/>
      <c r="G102" s="134"/>
      <c r="H102" s="134"/>
      <c r="I102" s="135"/>
      <c r="J102" s="136">
        <f>J200</f>
        <v>0</v>
      </c>
      <c r="L102" s="132"/>
    </row>
    <row r="103" spans="1:31" s="10" customFormat="1" ht="19.899999999999999" customHeight="1">
      <c r="B103" s="132"/>
      <c r="D103" s="133" t="s">
        <v>137</v>
      </c>
      <c r="E103" s="134"/>
      <c r="F103" s="134"/>
      <c r="G103" s="134"/>
      <c r="H103" s="134"/>
      <c r="I103" s="135"/>
      <c r="J103" s="136">
        <f>J206</f>
        <v>0</v>
      </c>
      <c r="L103" s="132"/>
    </row>
    <row r="104" spans="1:31" s="9" customFormat="1" ht="24.95" customHeight="1">
      <c r="B104" s="127"/>
      <c r="D104" s="128" t="s">
        <v>138</v>
      </c>
      <c r="E104" s="129"/>
      <c r="F104" s="129"/>
      <c r="G104" s="129"/>
      <c r="H104" s="129"/>
      <c r="I104" s="130"/>
      <c r="J104" s="131">
        <f>J208</f>
        <v>0</v>
      </c>
      <c r="L104" s="127"/>
    </row>
    <row r="105" spans="1:31" s="10" customFormat="1" ht="19.899999999999999" customHeight="1">
      <c r="B105" s="132"/>
      <c r="D105" s="133" t="s">
        <v>139</v>
      </c>
      <c r="E105" s="134"/>
      <c r="F105" s="134"/>
      <c r="G105" s="134"/>
      <c r="H105" s="134"/>
      <c r="I105" s="135"/>
      <c r="J105" s="136">
        <f>J209</f>
        <v>0</v>
      </c>
      <c r="L105" s="132"/>
    </row>
    <row r="106" spans="1:31" s="10" customFormat="1" ht="19.899999999999999" customHeight="1">
      <c r="B106" s="132"/>
      <c r="D106" s="133" t="s">
        <v>140</v>
      </c>
      <c r="E106" s="134"/>
      <c r="F106" s="134"/>
      <c r="G106" s="134"/>
      <c r="H106" s="134"/>
      <c r="I106" s="135"/>
      <c r="J106" s="136">
        <f>J224</f>
        <v>0</v>
      </c>
      <c r="L106" s="132"/>
    </row>
    <row r="107" spans="1:31" s="2" customFormat="1" ht="21.75" customHeight="1">
      <c r="A107" s="32"/>
      <c r="B107" s="33"/>
      <c r="C107" s="32"/>
      <c r="D107" s="32"/>
      <c r="E107" s="32"/>
      <c r="F107" s="32"/>
      <c r="G107" s="32"/>
      <c r="H107" s="32"/>
      <c r="I107" s="97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6.95" customHeight="1">
      <c r="A108" s="32"/>
      <c r="B108" s="47"/>
      <c r="C108" s="48"/>
      <c r="D108" s="48"/>
      <c r="E108" s="48"/>
      <c r="F108" s="48"/>
      <c r="G108" s="48"/>
      <c r="H108" s="48"/>
      <c r="I108" s="121"/>
      <c r="J108" s="48"/>
      <c r="K108" s="48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12" spans="1:31" s="2" customFormat="1" ht="6.95" customHeight="1">
      <c r="A112" s="32"/>
      <c r="B112" s="49"/>
      <c r="C112" s="50"/>
      <c r="D112" s="50"/>
      <c r="E112" s="50"/>
      <c r="F112" s="50"/>
      <c r="G112" s="50"/>
      <c r="H112" s="50"/>
      <c r="I112" s="122"/>
      <c r="J112" s="50"/>
      <c r="K112" s="50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3" s="2" customFormat="1" ht="24.95" customHeight="1">
      <c r="A113" s="32"/>
      <c r="B113" s="33"/>
      <c r="C113" s="21" t="s">
        <v>141</v>
      </c>
      <c r="D113" s="32"/>
      <c r="E113" s="32"/>
      <c r="F113" s="32"/>
      <c r="G113" s="32"/>
      <c r="H113" s="32"/>
      <c r="I113" s="97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3" s="2" customFormat="1" ht="6.95" customHeight="1">
      <c r="A114" s="32"/>
      <c r="B114" s="33"/>
      <c r="C114" s="32"/>
      <c r="D114" s="32"/>
      <c r="E114" s="32"/>
      <c r="F114" s="32"/>
      <c r="G114" s="32"/>
      <c r="H114" s="32"/>
      <c r="I114" s="97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3" s="2" customFormat="1" ht="12" customHeight="1">
      <c r="A115" s="32"/>
      <c r="B115" s="33"/>
      <c r="C115" s="27" t="s">
        <v>17</v>
      </c>
      <c r="D115" s="32"/>
      <c r="E115" s="32"/>
      <c r="F115" s="32"/>
      <c r="G115" s="32"/>
      <c r="H115" s="32"/>
      <c r="I115" s="97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3" s="2" customFormat="1" ht="16.5" customHeight="1">
      <c r="A116" s="32"/>
      <c r="B116" s="33"/>
      <c r="C116" s="32"/>
      <c r="D116" s="32"/>
      <c r="E116" s="261" t="str">
        <f>E7</f>
        <v>Oprava fasád dvorní části budov č.p. 57,58,59</v>
      </c>
      <c r="F116" s="262"/>
      <c r="G116" s="262"/>
      <c r="H116" s="262"/>
      <c r="I116" s="97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3" s="2" customFormat="1" ht="12" customHeight="1">
      <c r="A117" s="32"/>
      <c r="B117" s="33"/>
      <c r="C117" s="27" t="s">
        <v>115</v>
      </c>
      <c r="D117" s="32"/>
      <c r="E117" s="32"/>
      <c r="F117" s="32"/>
      <c r="G117" s="32"/>
      <c r="H117" s="32"/>
      <c r="I117" s="97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3" s="2" customFormat="1" ht="16.5" customHeight="1">
      <c r="A118" s="32"/>
      <c r="B118" s="33"/>
      <c r="C118" s="32"/>
      <c r="D118" s="32"/>
      <c r="E118" s="245" t="str">
        <f>E9</f>
        <v>1 - Oprava fasády č.p. 57</v>
      </c>
      <c r="F118" s="260"/>
      <c r="G118" s="260"/>
      <c r="H118" s="260"/>
      <c r="I118" s="97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3" s="2" customFormat="1" ht="6.95" customHeight="1">
      <c r="A119" s="32"/>
      <c r="B119" s="33"/>
      <c r="C119" s="32"/>
      <c r="D119" s="32"/>
      <c r="E119" s="32"/>
      <c r="F119" s="32"/>
      <c r="G119" s="32"/>
      <c r="H119" s="32"/>
      <c r="I119" s="97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3" s="2" customFormat="1" ht="12" customHeight="1">
      <c r="A120" s="32"/>
      <c r="B120" s="33"/>
      <c r="C120" s="27" t="s">
        <v>21</v>
      </c>
      <c r="D120" s="32"/>
      <c r="E120" s="32"/>
      <c r="F120" s="25" t="str">
        <f>F12</f>
        <v>Dvůr Králové nad Labem</v>
      </c>
      <c r="G120" s="32"/>
      <c r="H120" s="32"/>
      <c r="I120" s="98" t="s">
        <v>23</v>
      </c>
      <c r="J120" s="55" t="str">
        <f>IF(J12="","",J12)</f>
        <v>22. 2. 2020</v>
      </c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3" s="2" customFormat="1" ht="6.95" customHeight="1">
      <c r="A121" s="32"/>
      <c r="B121" s="33"/>
      <c r="C121" s="32"/>
      <c r="D121" s="32"/>
      <c r="E121" s="32"/>
      <c r="F121" s="32"/>
      <c r="G121" s="32"/>
      <c r="H121" s="32"/>
      <c r="I121" s="97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3" s="2" customFormat="1" ht="43.15" customHeight="1">
      <c r="A122" s="32"/>
      <c r="B122" s="33"/>
      <c r="C122" s="27" t="s">
        <v>25</v>
      </c>
      <c r="D122" s="32"/>
      <c r="E122" s="32"/>
      <c r="F122" s="25" t="str">
        <f>E15</f>
        <v>Město Dvůr Králové n.L., nám. TGM 38, D.K.n.L.</v>
      </c>
      <c r="G122" s="32"/>
      <c r="H122" s="32"/>
      <c r="I122" s="98" t="s">
        <v>31</v>
      </c>
      <c r="J122" s="30" t="str">
        <f>E21</f>
        <v>Projektis spol. s r.o., Legionářská 562, D.K.n.L.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3" s="2" customFormat="1" ht="15.2" customHeight="1">
      <c r="A123" s="32"/>
      <c r="B123" s="33"/>
      <c r="C123" s="27" t="s">
        <v>29</v>
      </c>
      <c r="D123" s="32"/>
      <c r="E123" s="32"/>
      <c r="F123" s="25" t="str">
        <f>IF(E18="","",E18)</f>
        <v>Vyplň údaj</v>
      </c>
      <c r="G123" s="32"/>
      <c r="H123" s="32"/>
      <c r="I123" s="98" t="s">
        <v>34</v>
      </c>
      <c r="J123" s="30" t="str">
        <f>E24</f>
        <v>ing. V. Švehla</v>
      </c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63" s="2" customFormat="1" ht="10.35" customHeight="1">
      <c r="A124" s="32"/>
      <c r="B124" s="33"/>
      <c r="C124" s="32"/>
      <c r="D124" s="32"/>
      <c r="E124" s="32"/>
      <c r="F124" s="32"/>
      <c r="G124" s="32"/>
      <c r="H124" s="32"/>
      <c r="I124" s="97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63" s="11" customFormat="1" ht="29.25" customHeight="1">
      <c r="A125" s="137"/>
      <c r="B125" s="138"/>
      <c r="C125" s="139" t="s">
        <v>142</v>
      </c>
      <c r="D125" s="140" t="s">
        <v>62</v>
      </c>
      <c r="E125" s="140" t="s">
        <v>58</v>
      </c>
      <c r="F125" s="140" t="s">
        <v>59</v>
      </c>
      <c r="G125" s="140" t="s">
        <v>143</v>
      </c>
      <c r="H125" s="140" t="s">
        <v>144</v>
      </c>
      <c r="I125" s="141" t="s">
        <v>145</v>
      </c>
      <c r="J125" s="140" t="s">
        <v>128</v>
      </c>
      <c r="K125" s="142" t="s">
        <v>146</v>
      </c>
      <c r="L125" s="143"/>
      <c r="M125" s="62" t="s">
        <v>1</v>
      </c>
      <c r="N125" s="63" t="s">
        <v>41</v>
      </c>
      <c r="O125" s="63" t="s">
        <v>147</v>
      </c>
      <c r="P125" s="63" t="s">
        <v>148</v>
      </c>
      <c r="Q125" s="63" t="s">
        <v>149</v>
      </c>
      <c r="R125" s="63" t="s">
        <v>150</v>
      </c>
      <c r="S125" s="63" t="s">
        <v>151</v>
      </c>
      <c r="T125" s="64" t="s">
        <v>152</v>
      </c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</row>
    <row r="126" spans="1:63" s="2" customFormat="1" ht="22.9" customHeight="1">
      <c r="A126" s="32"/>
      <c r="B126" s="33"/>
      <c r="C126" s="69" t="s">
        <v>153</v>
      </c>
      <c r="D126" s="32"/>
      <c r="E126" s="32"/>
      <c r="F126" s="32"/>
      <c r="G126" s="32"/>
      <c r="H126" s="32"/>
      <c r="I126" s="97"/>
      <c r="J126" s="144">
        <f>BK126</f>
        <v>0</v>
      </c>
      <c r="K126" s="32"/>
      <c r="L126" s="33"/>
      <c r="M126" s="65"/>
      <c r="N126" s="56"/>
      <c r="O126" s="66"/>
      <c r="P126" s="145">
        <f>P127+P208</f>
        <v>0</v>
      </c>
      <c r="Q126" s="66"/>
      <c r="R126" s="145">
        <f>R127+R208</f>
        <v>20.544949719999998</v>
      </c>
      <c r="S126" s="66"/>
      <c r="T126" s="146">
        <f>T127+T208</f>
        <v>0.91798100000000016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T126" s="17" t="s">
        <v>76</v>
      </c>
      <c r="AU126" s="17" t="s">
        <v>130</v>
      </c>
      <c r="BK126" s="147">
        <f>BK127+BK208</f>
        <v>0</v>
      </c>
    </row>
    <row r="127" spans="1:63" s="12" customFormat="1" ht="25.9" customHeight="1">
      <c r="B127" s="148"/>
      <c r="D127" s="149" t="s">
        <v>76</v>
      </c>
      <c r="E127" s="150" t="s">
        <v>154</v>
      </c>
      <c r="F127" s="150" t="s">
        <v>155</v>
      </c>
      <c r="I127" s="151"/>
      <c r="J127" s="152">
        <f>BK127</f>
        <v>0</v>
      </c>
      <c r="L127" s="148"/>
      <c r="M127" s="153"/>
      <c r="N127" s="154"/>
      <c r="O127" s="154"/>
      <c r="P127" s="155">
        <f>P128+P134+P138+P187+P200+P206</f>
        <v>0</v>
      </c>
      <c r="Q127" s="154"/>
      <c r="R127" s="155">
        <f>R128+R134+R138+R187+R200+R206</f>
        <v>20.461543071999998</v>
      </c>
      <c r="S127" s="154"/>
      <c r="T127" s="156">
        <f>T128+T134+T138+T187+T200+T206</f>
        <v>0.90977100000000011</v>
      </c>
      <c r="AR127" s="149" t="s">
        <v>8</v>
      </c>
      <c r="AT127" s="157" t="s">
        <v>76</v>
      </c>
      <c r="AU127" s="157" t="s">
        <v>77</v>
      </c>
      <c r="AY127" s="149" t="s">
        <v>156</v>
      </c>
      <c r="BK127" s="158">
        <f>BK128+BK134+BK138+BK187+BK200+BK206</f>
        <v>0</v>
      </c>
    </row>
    <row r="128" spans="1:63" s="12" customFormat="1" ht="22.9" customHeight="1">
      <c r="B128" s="148"/>
      <c r="D128" s="149" t="s">
        <v>76</v>
      </c>
      <c r="E128" s="159" t="s">
        <v>8</v>
      </c>
      <c r="F128" s="159" t="s">
        <v>157</v>
      </c>
      <c r="I128" s="151"/>
      <c r="J128" s="160">
        <f>BK128</f>
        <v>0</v>
      </c>
      <c r="L128" s="148"/>
      <c r="M128" s="153"/>
      <c r="N128" s="154"/>
      <c r="O128" s="154"/>
      <c r="P128" s="155">
        <f>SUM(P129:P133)</f>
        <v>0</v>
      </c>
      <c r="Q128" s="154"/>
      <c r="R128" s="155">
        <f>SUM(R129:R133)</f>
        <v>0</v>
      </c>
      <c r="S128" s="154"/>
      <c r="T128" s="156">
        <f>SUM(T129:T133)</f>
        <v>0</v>
      </c>
      <c r="AR128" s="149" t="s">
        <v>8</v>
      </c>
      <c r="AT128" s="157" t="s">
        <v>76</v>
      </c>
      <c r="AU128" s="157" t="s">
        <v>8</v>
      </c>
      <c r="AY128" s="149" t="s">
        <v>156</v>
      </c>
      <c r="BK128" s="158">
        <f>SUM(BK129:BK133)</f>
        <v>0</v>
      </c>
    </row>
    <row r="129" spans="1:65" s="2" customFormat="1" ht="24" customHeight="1">
      <c r="A129" s="32"/>
      <c r="B129" s="161"/>
      <c r="C129" s="162" t="s">
        <v>8</v>
      </c>
      <c r="D129" s="162" t="s">
        <v>158</v>
      </c>
      <c r="E129" s="163" t="s">
        <v>159</v>
      </c>
      <c r="F129" s="164" t="s">
        <v>160</v>
      </c>
      <c r="G129" s="165" t="s">
        <v>161</v>
      </c>
      <c r="H129" s="166">
        <v>3.42</v>
      </c>
      <c r="I129" s="167"/>
      <c r="J129" s="168">
        <f>ROUND(I129*H129,0)</f>
        <v>0</v>
      </c>
      <c r="K129" s="164" t="s">
        <v>162</v>
      </c>
      <c r="L129" s="33"/>
      <c r="M129" s="169" t="s">
        <v>1</v>
      </c>
      <c r="N129" s="170" t="s">
        <v>42</v>
      </c>
      <c r="O129" s="58"/>
      <c r="P129" s="171">
        <f>O129*H129</f>
        <v>0</v>
      </c>
      <c r="Q129" s="171">
        <v>0</v>
      </c>
      <c r="R129" s="171">
        <f>Q129*H129</f>
        <v>0</v>
      </c>
      <c r="S129" s="171">
        <v>0</v>
      </c>
      <c r="T129" s="172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73" t="s">
        <v>91</v>
      </c>
      <c r="AT129" s="173" t="s">
        <v>158</v>
      </c>
      <c r="AU129" s="173" t="s">
        <v>85</v>
      </c>
      <c r="AY129" s="17" t="s">
        <v>156</v>
      </c>
      <c r="BE129" s="174">
        <f>IF(N129="základní",J129,0)</f>
        <v>0</v>
      </c>
      <c r="BF129" s="174">
        <f>IF(N129="snížená",J129,0)</f>
        <v>0</v>
      </c>
      <c r="BG129" s="174">
        <f>IF(N129="zákl. přenesená",J129,0)</f>
        <v>0</v>
      </c>
      <c r="BH129" s="174">
        <f>IF(N129="sníž. přenesená",J129,0)</f>
        <v>0</v>
      </c>
      <c r="BI129" s="174">
        <f>IF(N129="nulová",J129,0)</f>
        <v>0</v>
      </c>
      <c r="BJ129" s="17" t="s">
        <v>8</v>
      </c>
      <c r="BK129" s="174">
        <f>ROUND(I129*H129,0)</f>
        <v>0</v>
      </c>
      <c r="BL129" s="17" t="s">
        <v>91</v>
      </c>
      <c r="BM129" s="173" t="s">
        <v>163</v>
      </c>
    </row>
    <row r="130" spans="1:65" s="13" customFormat="1">
      <c r="B130" s="175"/>
      <c r="D130" s="176" t="s">
        <v>164</v>
      </c>
      <c r="E130" s="177" t="s">
        <v>1</v>
      </c>
      <c r="F130" s="178" t="s">
        <v>165</v>
      </c>
      <c r="H130" s="179">
        <v>3.42</v>
      </c>
      <c r="I130" s="180"/>
      <c r="L130" s="175"/>
      <c r="M130" s="181"/>
      <c r="N130" s="182"/>
      <c r="O130" s="182"/>
      <c r="P130" s="182"/>
      <c r="Q130" s="182"/>
      <c r="R130" s="182"/>
      <c r="S130" s="182"/>
      <c r="T130" s="183"/>
      <c r="AT130" s="177" t="s">
        <v>164</v>
      </c>
      <c r="AU130" s="177" t="s">
        <v>85</v>
      </c>
      <c r="AV130" s="13" t="s">
        <v>85</v>
      </c>
      <c r="AW130" s="13" t="s">
        <v>33</v>
      </c>
      <c r="AX130" s="13" t="s">
        <v>77</v>
      </c>
      <c r="AY130" s="177" t="s">
        <v>156</v>
      </c>
    </row>
    <row r="131" spans="1:65" s="14" customFormat="1">
      <c r="B131" s="184"/>
      <c r="D131" s="176" t="s">
        <v>164</v>
      </c>
      <c r="E131" s="185" t="s">
        <v>120</v>
      </c>
      <c r="F131" s="186" t="s">
        <v>166</v>
      </c>
      <c r="H131" s="187">
        <v>3.42</v>
      </c>
      <c r="I131" s="188"/>
      <c r="L131" s="184"/>
      <c r="M131" s="189"/>
      <c r="N131" s="190"/>
      <c r="O131" s="190"/>
      <c r="P131" s="190"/>
      <c r="Q131" s="190"/>
      <c r="R131" s="190"/>
      <c r="S131" s="190"/>
      <c r="T131" s="191"/>
      <c r="AT131" s="185" t="s">
        <v>164</v>
      </c>
      <c r="AU131" s="185" t="s">
        <v>85</v>
      </c>
      <c r="AV131" s="14" t="s">
        <v>88</v>
      </c>
      <c r="AW131" s="14" t="s">
        <v>33</v>
      </c>
      <c r="AX131" s="14" t="s">
        <v>8</v>
      </c>
      <c r="AY131" s="185" t="s">
        <v>156</v>
      </c>
    </row>
    <row r="132" spans="1:65" s="2" customFormat="1" ht="24" customHeight="1">
      <c r="A132" s="32"/>
      <c r="B132" s="161"/>
      <c r="C132" s="162" t="s">
        <v>85</v>
      </c>
      <c r="D132" s="162" t="s">
        <v>158</v>
      </c>
      <c r="E132" s="163" t="s">
        <v>167</v>
      </c>
      <c r="F132" s="164" t="s">
        <v>168</v>
      </c>
      <c r="G132" s="165" t="s">
        <v>161</v>
      </c>
      <c r="H132" s="166">
        <v>3.42</v>
      </c>
      <c r="I132" s="167"/>
      <c r="J132" s="168">
        <f>ROUND(I132*H132,0)</f>
        <v>0</v>
      </c>
      <c r="K132" s="164" t="s">
        <v>162</v>
      </c>
      <c r="L132" s="33"/>
      <c r="M132" s="169" t="s">
        <v>1</v>
      </c>
      <c r="N132" s="170" t="s">
        <v>42</v>
      </c>
      <c r="O132" s="58"/>
      <c r="P132" s="171">
        <f>O132*H132</f>
        <v>0</v>
      </c>
      <c r="Q132" s="171">
        <v>0</v>
      </c>
      <c r="R132" s="171">
        <f>Q132*H132</f>
        <v>0</v>
      </c>
      <c r="S132" s="171">
        <v>0</v>
      </c>
      <c r="T132" s="172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73" t="s">
        <v>91</v>
      </c>
      <c r="AT132" s="173" t="s">
        <v>158</v>
      </c>
      <c r="AU132" s="173" t="s">
        <v>85</v>
      </c>
      <c r="AY132" s="17" t="s">
        <v>156</v>
      </c>
      <c r="BE132" s="174">
        <f>IF(N132="základní",J132,0)</f>
        <v>0</v>
      </c>
      <c r="BF132" s="174">
        <f>IF(N132="snížená",J132,0)</f>
        <v>0</v>
      </c>
      <c r="BG132" s="174">
        <f>IF(N132="zákl. přenesená",J132,0)</f>
        <v>0</v>
      </c>
      <c r="BH132" s="174">
        <f>IF(N132="sníž. přenesená",J132,0)</f>
        <v>0</v>
      </c>
      <c r="BI132" s="174">
        <f>IF(N132="nulová",J132,0)</f>
        <v>0</v>
      </c>
      <c r="BJ132" s="17" t="s">
        <v>8</v>
      </c>
      <c r="BK132" s="174">
        <f>ROUND(I132*H132,0)</f>
        <v>0</v>
      </c>
      <c r="BL132" s="17" t="s">
        <v>91</v>
      </c>
      <c r="BM132" s="173" t="s">
        <v>169</v>
      </c>
    </row>
    <row r="133" spans="1:65" s="13" customFormat="1">
      <c r="B133" s="175"/>
      <c r="D133" s="176" t="s">
        <v>164</v>
      </c>
      <c r="E133" s="177" t="s">
        <v>1</v>
      </c>
      <c r="F133" s="178" t="s">
        <v>120</v>
      </c>
      <c r="H133" s="179">
        <v>3.42</v>
      </c>
      <c r="I133" s="180"/>
      <c r="L133" s="175"/>
      <c r="M133" s="181"/>
      <c r="N133" s="182"/>
      <c r="O133" s="182"/>
      <c r="P133" s="182"/>
      <c r="Q133" s="182"/>
      <c r="R133" s="182"/>
      <c r="S133" s="182"/>
      <c r="T133" s="183"/>
      <c r="AT133" s="177" t="s">
        <v>164</v>
      </c>
      <c r="AU133" s="177" t="s">
        <v>85</v>
      </c>
      <c r="AV133" s="13" t="s">
        <v>85</v>
      </c>
      <c r="AW133" s="13" t="s">
        <v>33</v>
      </c>
      <c r="AX133" s="13" t="s">
        <v>8</v>
      </c>
      <c r="AY133" s="177" t="s">
        <v>156</v>
      </c>
    </row>
    <row r="134" spans="1:65" s="12" customFormat="1" ht="22.9" customHeight="1">
      <c r="B134" s="148"/>
      <c r="D134" s="149" t="s">
        <v>76</v>
      </c>
      <c r="E134" s="159" t="s">
        <v>88</v>
      </c>
      <c r="F134" s="159" t="s">
        <v>170</v>
      </c>
      <c r="I134" s="151"/>
      <c r="J134" s="160">
        <f>BK134</f>
        <v>0</v>
      </c>
      <c r="L134" s="148"/>
      <c r="M134" s="153"/>
      <c r="N134" s="154"/>
      <c r="O134" s="154"/>
      <c r="P134" s="155">
        <f>SUM(P135:P137)</f>
        <v>0</v>
      </c>
      <c r="Q134" s="154"/>
      <c r="R134" s="155">
        <f>SUM(R135:R137)</f>
        <v>2.0306592000000002E-2</v>
      </c>
      <c r="S134" s="154"/>
      <c r="T134" s="156">
        <f>SUM(T135:T137)</f>
        <v>1.7100000000000004E-4</v>
      </c>
      <c r="AR134" s="149" t="s">
        <v>8</v>
      </c>
      <c r="AT134" s="157" t="s">
        <v>76</v>
      </c>
      <c r="AU134" s="157" t="s">
        <v>8</v>
      </c>
      <c r="AY134" s="149" t="s">
        <v>156</v>
      </c>
      <c r="BK134" s="158">
        <f>SUM(BK135:BK137)</f>
        <v>0</v>
      </c>
    </row>
    <row r="135" spans="1:65" s="2" customFormat="1" ht="24" customHeight="1">
      <c r="A135" s="32"/>
      <c r="B135" s="161"/>
      <c r="C135" s="162" t="s">
        <v>88</v>
      </c>
      <c r="D135" s="162" t="s">
        <v>158</v>
      </c>
      <c r="E135" s="163" t="s">
        <v>171</v>
      </c>
      <c r="F135" s="164" t="s">
        <v>172</v>
      </c>
      <c r="G135" s="165" t="s">
        <v>173</v>
      </c>
      <c r="H135" s="166">
        <v>17.100000000000001</v>
      </c>
      <c r="I135" s="167"/>
      <c r="J135" s="168">
        <f>ROUND(I135*H135,0)</f>
        <v>0</v>
      </c>
      <c r="K135" s="164" t="s">
        <v>1</v>
      </c>
      <c r="L135" s="33"/>
      <c r="M135" s="169" t="s">
        <v>1</v>
      </c>
      <c r="N135" s="170" t="s">
        <v>42</v>
      </c>
      <c r="O135" s="58"/>
      <c r="P135" s="171">
        <f>O135*H135</f>
        <v>0</v>
      </c>
      <c r="Q135" s="171">
        <v>1.1875200000000001E-3</v>
      </c>
      <c r="R135" s="171">
        <f>Q135*H135</f>
        <v>2.0306592000000002E-2</v>
      </c>
      <c r="S135" s="171">
        <v>1.0000000000000001E-5</v>
      </c>
      <c r="T135" s="172">
        <f>S135*H135</f>
        <v>1.7100000000000004E-4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73" t="s">
        <v>91</v>
      </c>
      <c r="AT135" s="173" t="s">
        <v>158</v>
      </c>
      <c r="AU135" s="173" t="s">
        <v>85</v>
      </c>
      <c r="AY135" s="17" t="s">
        <v>156</v>
      </c>
      <c r="BE135" s="174">
        <f>IF(N135="základní",J135,0)</f>
        <v>0</v>
      </c>
      <c r="BF135" s="174">
        <f>IF(N135="snížená",J135,0)</f>
        <v>0</v>
      </c>
      <c r="BG135" s="174">
        <f>IF(N135="zákl. přenesená",J135,0)</f>
        <v>0</v>
      </c>
      <c r="BH135" s="174">
        <f>IF(N135="sníž. přenesená",J135,0)</f>
        <v>0</v>
      </c>
      <c r="BI135" s="174">
        <f>IF(N135="nulová",J135,0)</f>
        <v>0</v>
      </c>
      <c r="BJ135" s="17" t="s">
        <v>8</v>
      </c>
      <c r="BK135" s="174">
        <f>ROUND(I135*H135,0)</f>
        <v>0</v>
      </c>
      <c r="BL135" s="17" t="s">
        <v>91</v>
      </c>
      <c r="BM135" s="173" t="s">
        <v>174</v>
      </c>
    </row>
    <row r="136" spans="1:65" s="13" customFormat="1">
      <c r="B136" s="175"/>
      <c r="D136" s="176" t="s">
        <v>164</v>
      </c>
      <c r="E136" s="177" t="s">
        <v>1</v>
      </c>
      <c r="F136" s="178" t="s">
        <v>114</v>
      </c>
      <c r="H136" s="179">
        <v>17.100000000000001</v>
      </c>
      <c r="I136" s="180"/>
      <c r="L136" s="175"/>
      <c r="M136" s="181"/>
      <c r="N136" s="182"/>
      <c r="O136" s="182"/>
      <c r="P136" s="182"/>
      <c r="Q136" s="182"/>
      <c r="R136" s="182"/>
      <c r="S136" s="182"/>
      <c r="T136" s="183"/>
      <c r="AT136" s="177" t="s">
        <v>164</v>
      </c>
      <c r="AU136" s="177" t="s">
        <v>85</v>
      </c>
      <c r="AV136" s="13" t="s">
        <v>85</v>
      </c>
      <c r="AW136" s="13" t="s">
        <v>33</v>
      </c>
      <c r="AX136" s="13" t="s">
        <v>77</v>
      </c>
      <c r="AY136" s="177" t="s">
        <v>156</v>
      </c>
    </row>
    <row r="137" spans="1:65" s="14" customFormat="1">
      <c r="B137" s="184"/>
      <c r="D137" s="176" t="s">
        <v>164</v>
      </c>
      <c r="E137" s="185" t="s">
        <v>1</v>
      </c>
      <c r="F137" s="186" t="s">
        <v>166</v>
      </c>
      <c r="H137" s="187">
        <v>17.100000000000001</v>
      </c>
      <c r="I137" s="188"/>
      <c r="L137" s="184"/>
      <c r="M137" s="189"/>
      <c r="N137" s="190"/>
      <c r="O137" s="190"/>
      <c r="P137" s="190"/>
      <c r="Q137" s="190"/>
      <c r="R137" s="190"/>
      <c r="S137" s="190"/>
      <c r="T137" s="191"/>
      <c r="AT137" s="185" t="s">
        <v>164</v>
      </c>
      <c r="AU137" s="185" t="s">
        <v>85</v>
      </c>
      <c r="AV137" s="14" t="s">
        <v>88</v>
      </c>
      <c r="AW137" s="14" t="s">
        <v>33</v>
      </c>
      <c r="AX137" s="14" t="s">
        <v>8</v>
      </c>
      <c r="AY137" s="185" t="s">
        <v>156</v>
      </c>
    </row>
    <row r="138" spans="1:65" s="12" customFormat="1" ht="22.9" customHeight="1">
      <c r="B138" s="148"/>
      <c r="D138" s="149" t="s">
        <v>76</v>
      </c>
      <c r="E138" s="159" t="s">
        <v>175</v>
      </c>
      <c r="F138" s="159" t="s">
        <v>176</v>
      </c>
      <c r="I138" s="151"/>
      <c r="J138" s="160">
        <f>BK138</f>
        <v>0</v>
      </c>
      <c r="L138" s="148"/>
      <c r="M138" s="153"/>
      <c r="N138" s="154"/>
      <c r="O138" s="154"/>
      <c r="P138" s="155">
        <f>SUM(P139:P186)</f>
        <v>0</v>
      </c>
      <c r="Q138" s="154"/>
      <c r="R138" s="155">
        <f>SUM(R139:R186)</f>
        <v>20.441236479999997</v>
      </c>
      <c r="S138" s="154"/>
      <c r="T138" s="156">
        <f>SUM(T139:T186)</f>
        <v>0</v>
      </c>
      <c r="AR138" s="149" t="s">
        <v>8</v>
      </c>
      <c r="AT138" s="157" t="s">
        <v>76</v>
      </c>
      <c r="AU138" s="157" t="s">
        <v>8</v>
      </c>
      <c r="AY138" s="149" t="s">
        <v>156</v>
      </c>
      <c r="BK138" s="158">
        <f>SUM(BK139:BK186)</f>
        <v>0</v>
      </c>
    </row>
    <row r="139" spans="1:65" s="2" customFormat="1" ht="24" customHeight="1">
      <c r="A139" s="32"/>
      <c r="B139" s="161"/>
      <c r="C139" s="162" t="s">
        <v>91</v>
      </c>
      <c r="D139" s="162" t="s">
        <v>158</v>
      </c>
      <c r="E139" s="163" t="s">
        <v>177</v>
      </c>
      <c r="F139" s="164" t="s">
        <v>178</v>
      </c>
      <c r="G139" s="165" t="s">
        <v>179</v>
      </c>
      <c r="H139" s="166">
        <v>17.100000000000001</v>
      </c>
      <c r="I139" s="167"/>
      <c r="J139" s="168">
        <f>ROUND(I139*H139,0)</f>
        <v>0</v>
      </c>
      <c r="K139" s="164" t="s">
        <v>162</v>
      </c>
      <c r="L139" s="33"/>
      <c r="M139" s="169" t="s">
        <v>1</v>
      </c>
      <c r="N139" s="170" t="s">
        <v>42</v>
      </c>
      <c r="O139" s="58"/>
      <c r="P139" s="171">
        <f>O139*H139</f>
        <v>0</v>
      </c>
      <c r="Q139" s="171">
        <v>4.2500000000000003E-2</v>
      </c>
      <c r="R139" s="171">
        <f>Q139*H139</f>
        <v>0.72675000000000012</v>
      </c>
      <c r="S139" s="171">
        <v>0</v>
      </c>
      <c r="T139" s="172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73" t="s">
        <v>91</v>
      </c>
      <c r="AT139" s="173" t="s">
        <v>158</v>
      </c>
      <c r="AU139" s="173" t="s">
        <v>85</v>
      </c>
      <c r="AY139" s="17" t="s">
        <v>156</v>
      </c>
      <c r="BE139" s="174">
        <f>IF(N139="základní",J139,0)</f>
        <v>0</v>
      </c>
      <c r="BF139" s="174">
        <f>IF(N139="snížená",J139,0)</f>
        <v>0</v>
      </c>
      <c r="BG139" s="174">
        <f>IF(N139="zákl. přenesená",J139,0)</f>
        <v>0</v>
      </c>
      <c r="BH139" s="174">
        <f>IF(N139="sníž. přenesená",J139,0)</f>
        <v>0</v>
      </c>
      <c r="BI139" s="174">
        <f>IF(N139="nulová",J139,0)</f>
        <v>0</v>
      </c>
      <c r="BJ139" s="17" t="s">
        <v>8</v>
      </c>
      <c r="BK139" s="174">
        <f>ROUND(I139*H139,0)</f>
        <v>0</v>
      </c>
      <c r="BL139" s="17" t="s">
        <v>91</v>
      </c>
      <c r="BM139" s="173" t="s">
        <v>180</v>
      </c>
    </row>
    <row r="140" spans="1:65" s="13" customFormat="1">
      <c r="B140" s="175"/>
      <c r="D140" s="176" t="s">
        <v>164</v>
      </c>
      <c r="E140" s="177" t="s">
        <v>1</v>
      </c>
      <c r="F140" s="178" t="s">
        <v>181</v>
      </c>
      <c r="H140" s="179">
        <v>17.100000000000001</v>
      </c>
      <c r="I140" s="180"/>
      <c r="L140" s="175"/>
      <c r="M140" s="181"/>
      <c r="N140" s="182"/>
      <c r="O140" s="182"/>
      <c r="P140" s="182"/>
      <c r="Q140" s="182"/>
      <c r="R140" s="182"/>
      <c r="S140" s="182"/>
      <c r="T140" s="183"/>
      <c r="AT140" s="177" t="s">
        <v>164</v>
      </c>
      <c r="AU140" s="177" t="s">
        <v>85</v>
      </c>
      <c r="AV140" s="13" t="s">
        <v>85</v>
      </c>
      <c r="AW140" s="13" t="s">
        <v>33</v>
      </c>
      <c r="AX140" s="13" t="s">
        <v>77</v>
      </c>
      <c r="AY140" s="177" t="s">
        <v>156</v>
      </c>
    </row>
    <row r="141" spans="1:65" s="14" customFormat="1">
      <c r="B141" s="184"/>
      <c r="D141" s="176" t="s">
        <v>164</v>
      </c>
      <c r="E141" s="185" t="s">
        <v>1</v>
      </c>
      <c r="F141" s="186" t="s">
        <v>166</v>
      </c>
      <c r="H141" s="187">
        <v>17.100000000000001</v>
      </c>
      <c r="I141" s="188"/>
      <c r="L141" s="184"/>
      <c r="M141" s="189"/>
      <c r="N141" s="190"/>
      <c r="O141" s="190"/>
      <c r="P141" s="190"/>
      <c r="Q141" s="190"/>
      <c r="R141" s="190"/>
      <c r="S141" s="190"/>
      <c r="T141" s="191"/>
      <c r="AT141" s="185" t="s">
        <v>164</v>
      </c>
      <c r="AU141" s="185" t="s">
        <v>85</v>
      </c>
      <c r="AV141" s="14" t="s">
        <v>88</v>
      </c>
      <c r="AW141" s="14" t="s">
        <v>33</v>
      </c>
      <c r="AX141" s="14" t="s">
        <v>8</v>
      </c>
      <c r="AY141" s="185" t="s">
        <v>156</v>
      </c>
    </row>
    <row r="142" spans="1:65" s="2" customFormat="1" ht="24" customHeight="1">
      <c r="A142" s="32"/>
      <c r="B142" s="161"/>
      <c r="C142" s="162" t="s">
        <v>94</v>
      </c>
      <c r="D142" s="162" t="s">
        <v>158</v>
      </c>
      <c r="E142" s="163" t="s">
        <v>182</v>
      </c>
      <c r="F142" s="164" t="s">
        <v>183</v>
      </c>
      <c r="G142" s="165" t="s">
        <v>179</v>
      </c>
      <c r="H142" s="166">
        <v>259.51</v>
      </c>
      <c r="I142" s="167"/>
      <c r="J142" s="168">
        <f>ROUND(I142*H142,0)</f>
        <v>0</v>
      </c>
      <c r="K142" s="164" t="s">
        <v>162</v>
      </c>
      <c r="L142" s="33"/>
      <c r="M142" s="169" t="s">
        <v>1</v>
      </c>
      <c r="N142" s="170" t="s">
        <v>42</v>
      </c>
      <c r="O142" s="58"/>
      <c r="P142" s="171">
        <f>O142*H142</f>
        <v>0</v>
      </c>
      <c r="Q142" s="171">
        <v>7.3499999999999998E-3</v>
      </c>
      <c r="R142" s="171">
        <f>Q142*H142</f>
        <v>1.9073984999999998</v>
      </c>
      <c r="S142" s="171">
        <v>0</v>
      </c>
      <c r="T142" s="172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73" t="s">
        <v>91</v>
      </c>
      <c r="AT142" s="173" t="s">
        <v>158</v>
      </c>
      <c r="AU142" s="173" t="s">
        <v>85</v>
      </c>
      <c r="AY142" s="17" t="s">
        <v>156</v>
      </c>
      <c r="BE142" s="174">
        <f>IF(N142="základní",J142,0)</f>
        <v>0</v>
      </c>
      <c r="BF142" s="174">
        <f>IF(N142="snížená",J142,0)</f>
        <v>0</v>
      </c>
      <c r="BG142" s="174">
        <f>IF(N142="zákl. přenesená",J142,0)</f>
        <v>0</v>
      </c>
      <c r="BH142" s="174">
        <f>IF(N142="sníž. přenesená",J142,0)</f>
        <v>0</v>
      </c>
      <c r="BI142" s="174">
        <f>IF(N142="nulová",J142,0)</f>
        <v>0</v>
      </c>
      <c r="BJ142" s="17" t="s">
        <v>8</v>
      </c>
      <c r="BK142" s="174">
        <f>ROUND(I142*H142,0)</f>
        <v>0</v>
      </c>
      <c r="BL142" s="17" t="s">
        <v>91</v>
      </c>
      <c r="BM142" s="173" t="s">
        <v>184</v>
      </c>
    </row>
    <row r="143" spans="1:65" s="13" customFormat="1">
      <c r="B143" s="175"/>
      <c r="D143" s="176" t="s">
        <v>164</v>
      </c>
      <c r="E143" s="177" t="s">
        <v>1</v>
      </c>
      <c r="F143" s="178" t="s">
        <v>97</v>
      </c>
      <c r="H143" s="179">
        <v>259.51</v>
      </c>
      <c r="I143" s="180"/>
      <c r="L143" s="175"/>
      <c r="M143" s="181"/>
      <c r="N143" s="182"/>
      <c r="O143" s="182"/>
      <c r="P143" s="182"/>
      <c r="Q143" s="182"/>
      <c r="R143" s="182"/>
      <c r="S143" s="182"/>
      <c r="T143" s="183"/>
      <c r="AT143" s="177" t="s">
        <v>164</v>
      </c>
      <c r="AU143" s="177" t="s">
        <v>85</v>
      </c>
      <c r="AV143" s="13" t="s">
        <v>85</v>
      </c>
      <c r="AW143" s="13" t="s">
        <v>33</v>
      </c>
      <c r="AX143" s="13" t="s">
        <v>8</v>
      </c>
      <c r="AY143" s="177" t="s">
        <v>156</v>
      </c>
    </row>
    <row r="144" spans="1:65" s="2" customFormat="1" ht="24" customHeight="1">
      <c r="A144" s="32"/>
      <c r="B144" s="161"/>
      <c r="C144" s="162" t="s">
        <v>175</v>
      </c>
      <c r="D144" s="162" t="s">
        <v>158</v>
      </c>
      <c r="E144" s="163" t="s">
        <v>185</v>
      </c>
      <c r="F144" s="164" t="s">
        <v>186</v>
      </c>
      <c r="G144" s="165" t="s">
        <v>179</v>
      </c>
      <c r="H144" s="166">
        <v>10.345000000000001</v>
      </c>
      <c r="I144" s="167"/>
      <c r="J144" s="168">
        <f>ROUND(I144*H144,0)</f>
        <v>0</v>
      </c>
      <c r="K144" s="164" t="s">
        <v>162</v>
      </c>
      <c r="L144" s="33"/>
      <c r="M144" s="169" t="s">
        <v>1</v>
      </c>
      <c r="N144" s="170" t="s">
        <v>42</v>
      </c>
      <c r="O144" s="58"/>
      <c r="P144" s="171">
        <f>O144*H144</f>
        <v>0</v>
      </c>
      <c r="Q144" s="171">
        <v>4.3839999999999999E-3</v>
      </c>
      <c r="R144" s="171">
        <f>Q144*H144</f>
        <v>4.5352480000000001E-2</v>
      </c>
      <c r="S144" s="171">
        <v>0</v>
      </c>
      <c r="T144" s="172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73" t="s">
        <v>91</v>
      </c>
      <c r="AT144" s="173" t="s">
        <v>158</v>
      </c>
      <c r="AU144" s="173" t="s">
        <v>85</v>
      </c>
      <c r="AY144" s="17" t="s">
        <v>156</v>
      </c>
      <c r="BE144" s="174">
        <f>IF(N144="základní",J144,0)</f>
        <v>0</v>
      </c>
      <c r="BF144" s="174">
        <f>IF(N144="snížená",J144,0)</f>
        <v>0</v>
      </c>
      <c r="BG144" s="174">
        <f>IF(N144="zákl. přenesená",J144,0)</f>
        <v>0</v>
      </c>
      <c r="BH144" s="174">
        <f>IF(N144="sníž. přenesená",J144,0)</f>
        <v>0</v>
      </c>
      <c r="BI144" s="174">
        <f>IF(N144="nulová",J144,0)</f>
        <v>0</v>
      </c>
      <c r="BJ144" s="17" t="s">
        <v>8</v>
      </c>
      <c r="BK144" s="174">
        <f>ROUND(I144*H144,0)</f>
        <v>0</v>
      </c>
      <c r="BL144" s="17" t="s">
        <v>91</v>
      </c>
      <c r="BM144" s="173" t="s">
        <v>187</v>
      </c>
    </row>
    <row r="145" spans="1:65" s="13" customFormat="1">
      <c r="B145" s="175"/>
      <c r="D145" s="176" t="s">
        <v>164</v>
      </c>
      <c r="E145" s="177" t="s">
        <v>1</v>
      </c>
      <c r="F145" s="178" t="s">
        <v>188</v>
      </c>
      <c r="H145" s="179">
        <v>1.7949999999999999</v>
      </c>
      <c r="I145" s="180"/>
      <c r="L145" s="175"/>
      <c r="M145" s="181"/>
      <c r="N145" s="182"/>
      <c r="O145" s="182"/>
      <c r="P145" s="182"/>
      <c r="Q145" s="182"/>
      <c r="R145" s="182"/>
      <c r="S145" s="182"/>
      <c r="T145" s="183"/>
      <c r="AT145" s="177" t="s">
        <v>164</v>
      </c>
      <c r="AU145" s="177" t="s">
        <v>85</v>
      </c>
      <c r="AV145" s="13" t="s">
        <v>85</v>
      </c>
      <c r="AW145" s="13" t="s">
        <v>33</v>
      </c>
      <c r="AX145" s="13" t="s">
        <v>77</v>
      </c>
      <c r="AY145" s="177" t="s">
        <v>156</v>
      </c>
    </row>
    <row r="146" spans="1:65" s="14" customFormat="1">
      <c r="B146" s="184"/>
      <c r="D146" s="176" t="s">
        <v>164</v>
      </c>
      <c r="E146" s="185" t="s">
        <v>100</v>
      </c>
      <c r="F146" s="186" t="s">
        <v>166</v>
      </c>
      <c r="H146" s="187">
        <v>1.7949999999999999</v>
      </c>
      <c r="I146" s="188"/>
      <c r="L146" s="184"/>
      <c r="M146" s="189"/>
      <c r="N146" s="190"/>
      <c r="O146" s="190"/>
      <c r="P146" s="190"/>
      <c r="Q146" s="190"/>
      <c r="R146" s="190"/>
      <c r="S146" s="190"/>
      <c r="T146" s="191"/>
      <c r="AT146" s="185" t="s">
        <v>164</v>
      </c>
      <c r="AU146" s="185" t="s">
        <v>85</v>
      </c>
      <c r="AV146" s="14" t="s">
        <v>88</v>
      </c>
      <c r="AW146" s="14" t="s">
        <v>33</v>
      </c>
      <c r="AX146" s="14" t="s">
        <v>77</v>
      </c>
      <c r="AY146" s="185" t="s">
        <v>156</v>
      </c>
    </row>
    <row r="147" spans="1:65" s="13" customFormat="1">
      <c r="B147" s="175"/>
      <c r="D147" s="176" t="s">
        <v>164</v>
      </c>
      <c r="E147" s="177" t="s">
        <v>1</v>
      </c>
      <c r="F147" s="178" t="s">
        <v>107</v>
      </c>
      <c r="H147" s="179">
        <v>8.5500000000000007</v>
      </c>
      <c r="I147" s="180"/>
      <c r="L147" s="175"/>
      <c r="M147" s="181"/>
      <c r="N147" s="182"/>
      <c r="O147" s="182"/>
      <c r="P147" s="182"/>
      <c r="Q147" s="182"/>
      <c r="R147" s="182"/>
      <c r="S147" s="182"/>
      <c r="T147" s="183"/>
      <c r="AT147" s="177" t="s">
        <v>164</v>
      </c>
      <c r="AU147" s="177" t="s">
        <v>85</v>
      </c>
      <c r="AV147" s="13" t="s">
        <v>85</v>
      </c>
      <c r="AW147" s="13" t="s">
        <v>33</v>
      </c>
      <c r="AX147" s="13" t="s">
        <v>77</v>
      </c>
      <c r="AY147" s="177" t="s">
        <v>156</v>
      </c>
    </row>
    <row r="148" spans="1:65" s="14" customFormat="1">
      <c r="B148" s="184"/>
      <c r="D148" s="176" t="s">
        <v>164</v>
      </c>
      <c r="E148" s="185" t="s">
        <v>1</v>
      </c>
      <c r="F148" s="186" t="s">
        <v>166</v>
      </c>
      <c r="H148" s="187">
        <v>8.5500000000000007</v>
      </c>
      <c r="I148" s="188"/>
      <c r="L148" s="184"/>
      <c r="M148" s="189"/>
      <c r="N148" s="190"/>
      <c r="O148" s="190"/>
      <c r="P148" s="190"/>
      <c r="Q148" s="190"/>
      <c r="R148" s="190"/>
      <c r="S148" s="190"/>
      <c r="T148" s="191"/>
      <c r="AT148" s="185" t="s">
        <v>164</v>
      </c>
      <c r="AU148" s="185" t="s">
        <v>85</v>
      </c>
      <c r="AV148" s="14" t="s">
        <v>88</v>
      </c>
      <c r="AW148" s="14" t="s">
        <v>33</v>
      </c>
      <c r="AX148" s="14" t="s">
        <v>77</v>
      </c>
      <c r="AY148" s="185" t="s">
        <v>156</v>
      </c>
    </row>
    <row r="149" spans="1:65" s="15" customFormat="1">
      <c r="B149" s="192"/>
      <c r="D149" s="176" t="s">
        <v>164</v>
      </c>
      <c r="E149" s="193" t="s">
        <v>1</v>
      </c>
      <c r="F149" s="194" t="s">
        <v>189</v>
      </c>
      <c r="H149" s="195">
        <v>10.345000000000001</v>
      </c>
      <c r="I149" s="196"/>
      <c r="L149" s="192"/>
      <c r="M149" s="197"/>
      <c r="N149" s="198"/>
      <c r="O149" s="198"/>
      <c r="P149" s="198"/>
      <c r="Q149" s="198"/>
      <c r="R149" s="198"/>
      <c r="S149" s="198"/>
      <c r="T149" s="199"/>
      <c r="AT149" s="193" t="s">
        <v>164</v>
      </c>
      <c r="AU149" s="193" t="s">
        <v>85</v>
      </c>
      <c r="AV149" s="15" t="s">
        <v>91</v>
      </c>
      <c r="AW149" s="15" t="s">
        <v>33</v>
      </c>
      <c r="AX149" s="15" t="s">
        <v>8</v>
      </c>
      <c r="AY149" s="193" t="s">
        <v>156</v>
      </c>
    </row>
    <row r="150" spans="1:65" s="2" customFormat="1" ht="24" customHeight="1">
      <c r="A150" s="32"/>
      <c r="B150" s="161"/>
      <c r="C150" s="162" t="s">
        <v>190</v>
      </c>
      <c r="D150" s="162" t="s">
        <v>158</v>
      </c>
      <c r="E150" s="163" t="s">
        <v>191</v>
      </c>
      <c r="F150" s="164" t="s">
        <v>192</v>
      </c>
      <c r="G150" s="165" t="s">
        <v>179</v>
      </c>
      <c r="H150" s="166">
        <v>17.100000000000001</v>
      </c>
      <c r="I150" s="167"/>
      <c r="J150" s="168">
        <f>ROUND(I150*H150,0)</f>
        <v>0</v>
      </c>
      <c r="K150" s="164" t="s">
        <v>162</v>
      </c>
      <c r="L150" s="33"/>
      <c r="M150" s="169" t="s">
        <v>1</v>
      </c>
      <c r="N150" s="170" t="s">
        <v>42</v>
      </c>
      <c r="O150" s="58"/>
      <c r="P150" s="171">
        <f>O150*H150</f>
        <v>0</v>
      </c>
      <c r="Q150" s="171">
        <v>8.3540799999999998E-3</v>
      </c>
      <c r="R150" s="171">
        <f>Q150*H150</f>
        <v>0.14285476800000002</v>
      </c>
      <c r="S150" s="171">
        <v>0</v>
      </c>
      <c r="T150" s="172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73" t="s">
        <v>91</v>
      </c>
      <c r="AT150" s="173" t="s">
        <v>158</v>
      </c>
      <c r="AU150" s="173" t="s">
        <v>85</v>
      </c>
      <c r="AY150" s="17" t="s">
        <v>156</v>
      </c>
      <c r="BE150" s="174">
        <f>IF(N150="základní",J150,0)</f>
        <v>0</v>
      </c>
      <c r="BF150" s="174">
        <f>IF(N150="snížená",J150,0)</f>
        <v>0</v>
      </c>
      <c r="BG150" s="174">
        <f>IF(N150="zákl. přenesená",J150,0)</f>
        <v>0</v>
      </c>
      <c r="BH150" s="174">
        <f>IF(N150="sníž. přenesená",J150,0)</f>
        <v>0</v>
      </c>
      <c r="BI150" s="174">
        <f>IF(N150="nulová",J150,0)</f>
        <v>0</v>
      </c>
      <c r="BJ150" s="17" t="s">
        <v>8</v>
      </c>
      <c r="BK150" s="174">
        <f>ROUND(I150*H150,0)</f>
        <v>0</v>
      </c>
      <c r="BL150" s="17" t="s">
        <v>91</v>
      </c>
      <c r="BM150" s="173" t="s">
        <v>193</v>
      </c>
    </row>
    <row r="151" spans="1:65" s="13" customFormat="1">
      <c r="B151" s="175"/>
      <c r="D151" s="176" t="s">
        <v>164</v>
      </c>
      <c r="E151" s="177" t="s">
        <v>1</v>
      </c>
      <c r="F151" s="178" t="s">
        <v>194</v>
      </c>
      <c r="H151" s="179">
        <v>8.5500000000000007</v>
      </c>
      <c r="I151" s="180"/>
      <c r="L151" s="175"/>
      <c r="M151" s="181"/>
      <c r="N151" s="182"/>
      <c r="O151" s="182"/>
      <c r="P151" s="182"/>
      <c r="Q151" s="182"/>
      <c r="R151" s="182"/>
      <c r="S151" s="182"/>
      <c r="T151" s="183"/>
      <c r="AT151" s="177" t="s">
        <v>164</v>
      </c>
      <c r="AU151" s="177" t="s">
        <v>85</v>
      </c>
      <c r="AV151" s="13" t="s">
        <v>85</v>
      </c>
      <c r="AW151" s="13" t="s">
        <v>33</v>
      </c>
      <c r="AX151" s="13" t="s">
        <v>77</v>
      </c>
      <c r="AY151" s="177" t="s">
        <v>156</v>
      </c>
    </row>
    <row r="152" spans="1:65" s="14" customFormat="1">
      <c r="B152" s="184"/>
      <c r="D152" s="176" t="s">
        <v>164</v>
      </c>
      <c r="E152" s="185" t="s">
        <v>104</v>
      </c>
      <c r="F152" s="186" t="s">
        <v>195</v>
      </c>
      <c r="H152" s="187">
        <v>8.5500000000000007</v>
      </c>
      <c r="I152" s="188"/>
      <c r="L152" s="184"/>
      <c r="M152" s="189"/>
      <c r="N152" s="190"/>
      <c r="O152" s="190"/>
      <c r="P152" s="190"/>
      <c r="Q152" s="190"/>
      <c r="R152" s="190"/>
      <c r="S152" s="190"/>
      <c r="T152" s="191"/>
      <c r="AT152" s="185" t="s">
        <v>164</v>
      </c>
      <c r="AU152" s="185" t="s">
        <v>85</v>
      </c>
      <c r="AV152" s="14" t="s">
        <v>88</v>
      </c>
      <c r="AW152" s="14" t="s">
        <v>33</v>
      </c>
      <c r="AX152" s="14" t="s">
        <v>77</v>
      </c>
      <c r="AY152" s="185" t="s">
        <v>156</v>
      </c>
    </row>
    <row r="153" spans="1:65" s="13" customFormat="1">
      <c r="B153" s="175"/>
      <c r="D153" s="176" t="s">
        <v>164</v>
      </c>
      <c r="E153" s="177" t="s">
        <v>1</v>
      </c>
      <c r="F153" s="178" t="s">
        <v>196</v>
      </c>
      <c r="H153" s="179">
        <v>8.5500000000000007</v>
      </c>
      <c r="I153" s="180"/>
      <c r="L153" s="175"/>
      <c r="M153" s="181"/>
      <c r="N153" s="182"/>
      <c r="O153" s="182"/>
      <c r="P153" s="182"/>
      <c r="Q153" s="182"/>
      <c r="R153" s="182"/>
      <c r="S153" s="182"/>
      <c r="T153" s="183"/>
      <c r="AT153" s="177" t="s">
        <v>164</v>
      </c>
      <c r="AU153" s="177" t="s">
        <v>85</v>
      </c>
      <c r="AV153" s="13" t="s">
        <v>85</v>
      </c>
      <c r="AW153" s="13" t="s">
        <v>33</v>
      </c>
      <c r="AX153" s="13" t="s">
        <v>77</v>
      </c>
      <c r="AY153" s="177" t="s">
        <v>156</v>
      </c>
    </row>
    <row r="154" spans="1:65" s="14" customFormat="1">
      <c r="B154" s="184"/>
      <c r="D154" s="176" t="s">
        <v>164</v>
      </c>
      <c r="E154" s="185" t="s">
        <v>107</v>
      </c>
      <c r="F154" s="186" t="s">
        <v>197</v>
      </c>
      <c r="H154" s="187">
        <v>8.5500000000000007</v>
      </c>
      <c r="I154" s="188"/>
      <c r="L154" s="184"/>
      <c r="M154" s="189"/>
      <c r="N154" s="190"/>
      <c r="O154" s="190"/>
      <c r="P154" s="190"/>
      <c r="Q154" s="190"/>
      <c r="R154" s="190"/>
      <c r="S154" s="190"/>
      <c r="T154" s="191"/>
      <c r="AT154" s="185" t="s">
        <v>164</v>
      </c>
      <c r="AU154" s="185" t="s">
        <v>85</v>
      </c>
      <c r="AV154" s="14" t="s">
        <v>88</v>
      </c>
      <c r="AW154" s="14" t="s">
        <v>33</v>
      </c>
      <c r="AX154" s="14" t="s">
        <v>77</v>
      </c>
      <c r="AY154" s="185" t="s">
        <v>156</v>
      </c>
    </row>
    <row r="155" spans="1:65" s="15" customFormat="1">
      <c r="B155" s="192"/>
      <c r="D155" s="176" t="s">
        <v>164</v>
      </c>
      <c r="E155" s="193" t="s">
        <v>1</v>
      </c>
      <c r="F155" s="194" t="s">
        <v>189</v>
      </c>
      <c r="H155" s="195">
        <v>17.100000000000001</v>
      </c>
      <c r="I155" s="196"/>
      <c r="L155" s="192"/>
      <c r="M155" s="197"/>
      <c r="N155" s="198"/>
      <c r="O155" s="198"/>
      <c r="P155" s="198"/>
      <c r="Q155" s="198"/>
      <c r="R155" s="198"/>
      <c r="S155" s="198"/>
      <c r="T155" s="199"/>
      <c r="AT155" s="193" t="s">
        <v>164</v>
      </c>
      <c r="AU155" s="193" t="s">
        <v>85</v>
      </c>
      <c r="AV155" s="15" t="s">
        <v>91</v>
      </c>
      <c r="AW155" s="15" t="s">
        <v>33</v>
      </c>
      <c r="AX155" s="15" t="s">
        <v>8</v>
      </c>
      <c r="AY155" s="193" t="s">
        <v>156</v>
      </c>
    </row>
    <row r="156" spans="1:65" s="2" customFormat="1" ht="24" customHeight="1">
      <c r="A156" s="32"/>
      <c r="B156" s="161"/>
      <c r="C156" s="200" t="s">
        <v>198</v>
      </c>
      <c r="D156" s="200" t="s">
        <v>199</v>
      </c>
      <c r="E156" s="201" t="s">
        <v>200</v>
      </c>
      <c r="F156" s="202" t="s">
        <v>201</v>
      </c>
      <c r="G156" s="203" t="s">
        <v>179</v>
      </c>
      <c r="H156" s="204">
        <v>17.956</v>
      </c>
      <c r="I156" s="205"/>
      <c r="J156" s="206">
        <f>ROUND(I156*H156,0)</f>
        <v>0</v>
      </c>
      <c r="K156" s="202" t="s">
        <v>162</v>
      </c>
      <c r="L156" s="207"/>
      <c r="M156" s="208" t="s">
        <v>1</v>
      </c>
      <c r="N156" s="209" t="s">
        <v>42</v>
      </c>
      <c r="O156" s="58"/>
      <c r="P156" s="171">
        <f>O156*H156</f>
        <v>0</v>
      </c>
      <c r="Q156" s="171">
        <v>1.75E-3</v>
      </c>
      <c r="R156" s="171">
        <f>Q156*H156</f>
        <v>3.1423E-2</v>
      </c>
      <c r="S156" s="171">
        <v>0</v>
      </c>
      <c r="T156" s="172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3" t="s">
        <v>198</v>
      </c>
      <c r="AT156" s="173" t="s">
        <v>199</v>
      </c>
      <c r="AU156" s="173" t="s">
        <v>85</v>
      </c>
      <c r="AY156" s="17" t="s">
        <v>156</v>
      </c>
      <c r="BE156" s="174">
        <f>IF(N156="základní",J156,0)</f>
        <v>0</v>
      </c>
      <c r="BF156" s="174">
        <f>IF(N156="snížená",J156,0)</f>
        <v>0</v>
      </c>
      <c r="BG156" s="174">
        <f>IF(N156="zákl. přenesená",J156,0)</f>
        <v>0</v>
      </c>
      <c r="BH156" s="174">
        <f>IF(N156="sníž. přenesená",J156,0)</f>
        <v>0</v>
      </c>
      <c r="BI156" s="174">
        <f>IF(N156="nulová",J156,0)</f>
        <v>0</v>
      </c>
      <c r="BJ156" s="17" t="s">
        <v>8</v>
      </c>
      <c r="BK156" s="174">
        <f>ROUND(I156*H156,0)</f>
        <v>0</v>
      </c>
      <c r="BL156" s="17" t="s">
        <v>91</v>
      </c>
      <c r="BM156" s="173" t="s">
        <v>202</v>
      </c>
    </row>
    <row r="157" spans="1:65" s="13" customFormat="1">
      <c r="B157" s="175"/>
      <c r="D157" s="176" t="s">
        <v>164</v>
      </c>
      <c r="E157" s="177" t="s">
        <v>1</v>
      </c>
      <c r="F157" s="178" t="s">
        <v>203</v>
      </c>
      <c r="H157" s="179">
        <v>8.9779999999999998</v>
      </c>
      <c r="I157" s="180"/>
      <c r="L157" s="175"/>
      <c r="M157" s="181"/>
      <c r="N157" s="182"/>
      <c r="O157" s="182"/>
      <c r="P157" s="182"/>
      <c r="Q157" s="182"/>
      <c r="R157" s="182"/>
      <c r="S157" s="182"/>
      <c r="T157" s="183"/>
      <c r="AT157" s="177" t="s">
        <v>164</v>
      </c>
      <c r="AU157" s="177" t="s">
        <v>85</v>
      </c>
      <c r="AV157" s="13" t="s">
        <v>85</v>
      </c>
      <c r="AW157" s="13" t="s">
        <v>33</v>
      </c>
      <c r="AX157" s="13" t="s">
        <v>77</v>
      </c>
      <c r="AY157" s="177" t="s">
        <v>156</v>
      </c>
    </row>
    <row r="158" spans="1:65" s="13" customFormat="1">
      <c r="B158" s="175"/>
      <c r="D158" s="176" t="s">
        <v>164</v>
      </c>
      <c r="E158" s="177" t="s">
        <v>1</v>
      </c>
      <c r="F158" s="178" t="s">
        <v>204</v>
      </c>
      <c r="H158" s="179">
        <v>8.9779999999999998</v>
      </c>
      <c r="I158" s="180"/>
      <c r="L158" s="175"/>
      <c r="M158" s="181"/>
      <c r="N158" s="182"/>
      <c r="O158" s="182"/>
      <c r="P158" s="182"/>
      <c r="Q158" s="182"/>
      <c r="R158" s="182"/>
      <c r="S158" s="182"/>
      <c r="T158" s="183"/>
      <c r="AT158" s="177" t="s">
        <v>164</v>
      </c>
      <c r="AU158" s="177" t="s">
        <v>85</v>
      </c>
      <c r="AV158" s="13" t="s">
        <v>85</v>
      </c>
      <c r="AW158" s="13" t="s">
        <v>33</v>
      </c>
      <c r="AX158" s="13" t="s">
        <v>77</v>
      </c>
      <c r="AY158" s="177" t="s">
        <v>156</v>
      </c>
    </row>
    <row r="159" spans="1:65" s="14" customFormat="1">
      <c r="B159" s="184"/>
      <c r="D159" s="176" t="s">
        <v>164</v>
      </c>
      <c r="E159" s="185" t="s">
        <v>1</v>
      </c>
      <c r="F159" s="186" t="s">
        <v>166</v>
      </c>
      <c r="H159" s="187">
        <v>17.956</v>
      </c>
      <c r="I159" s="188"/>
      <c r="L159" s="184"/>
      <c r="M159" s="189"/>
      <c r="N159" s="190"/>
      <c r="O159" s="190"/>
      <c r="P159" s="190"/>
      <c r="Q159" s="190"/>
      <c r="R159" s="190"/>
      <c r="S159" s="190"/>
      <c r="T159" s="191"/>
      <c r="AT159" s="185" t="s">
        <v>164</v>
      </c>
      <c r="AU159" s="185" t="s">
        <v>85</v>
      </c>
      <c r="AV159" s="14" t="s">
        <v>88</v>
      </c>
      <c r="AW159" s="14" t="s">
        <v>33</v>
      </c>
      <c r="AX159" s="14" t="s">
        <v>8</v>
      </c>
      <c r="AY159" s="185" t="s">
        <v>156</v>
      </c>
    </row>
    <row r="160" spans="1:65" s="2" customFormat="1" ht="24" customHeight="1">
      <c r="A160" s="32"/>
      <c r="B160" s="161"/>
      <c r="C160" s="162" t="s">
        <v>205</v>
      </c>
      <c r="D160" s="162" t="s">
        <v>158</v>
      </c>
      <c r="E160" s="163" t="s">
        <v>206</v>
      </c>
      <c r="F160" s="164" t="s">
        <v>207</v>
      </c>
      <c r="G160" s="165" t="s">
        <v>179</v>
      </c>
      <c r="H160" s="166">
        <v>247.95</v>
      </c>
      <c r="I160" s="167"/>
      <c r="J160" s="168">
        <f>ROUND(I160*H160,0)</f>
        <v>0</v>
      </c>
      <c r="K160" s="164" t="s">
        <v>162</v>
      </c>
      <c r="L160" s="33"/>
      <c r="M160" s="169" t="s">
        <v>1</v>
      </c>
      <c r="N160" s="170" t="s">
        <v>42</v>
      </c>
      <c r="O160" s="58"/>
      <c r="P160" s="171">
        <f>O160*H160</f>
        <v>0</v>
      </c>
      <c r="Q160" s="171">
        <v>9.5969599999999999E-3</v>
      </c>
      <c r="R160" s="171">
        <f>Q160*H160</f>
        <v>2.3795662319999997</v>
      </c>
      <c r="S160" s="171">
        <v>0</v>
      </c>
      <c r="T160" s="172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73" t="s">
        <v>91</v>
      </c>
      <c r="AT160" s="173" t="s">
        <v>158</v>
      </c>
      <c r="AU160" s="173" t="s">
        <v>85</v>
      </c>
      <c r="AY160" s="17" t="s">
        <v>156</v>
      </c>
      <c r="BE160" s="174">
        <f>IF(N160="základní",J160,0)</f>
        <v>0</v>
      </c>
      <c r="BF160" s="174">
        <f>IF(N160="snížená",J160,0)</f>
        <v>0</v>
      </c>
      <c r="BG160" s="174">
        <f>IF(N160="zákl. přenesená",J160,0)</f>
        <v>0</v>
      </c>
      <c r="BH160" s="174">
        <f>IF(N160="sníž. přenesená",J160,0)</f>
        <v>0</v>
      </c>
      <c r="BI160" s="174">
        <f>IF(N160="nulová",J160,0)</f>
        <v>0</v>
      </c>
      <c r="BJ160" s="17" t="s">
        <v>8</v>
      </c>
      <c r="BK160" s="174">
        <f>ROUND(I160*H160,0)</f>
        <v>0</v>
      </c>
      <c r="BL160" s="17" t="s">
        <v>91</v>
      </c>
      <c r="BM160" s="173" t="s">
        <v>208</v>
      </c>
    </row>
    <row r="161" spans="1:65" s="13" customFormat="1">
      <c r="B161" s="175"/>
      <c r="D161" s="176" t="s">
        <v>164</v>
      </c>
      <c r="E161" s="177" t="s">
        <v>1</v>
      </c>
      <c r="F161" s="178" t="s">
        <v>209</v>
      </c>
      <c r="H161" s="179">
        <v>247.95</v>
      </c>
      <c r="I161" s="180"/>
      <c r="L161" s="175"/>
      <c r="M161" s="181"/>
      <c r="N161" s="182"/>
      <c r="O161" s="182"/>
      <c r="P161" s="182"/>
      <c r="Q161" s="182"/>
      <c r="R161" s="182"/>
      <c r="S161" s="182"/>
      <c r="T161" s="183"/>
      <c r="AT161" s="177" t="s">
        <v>164</v>
      </c>
      <c r="AU161" s="177" t="s">
        <v>85</v>
      </c>
      <c r="AV161" s="13" t="s">
        <v>85</v>
      </c>
      <c r="AW161" s="13" t="s">
        <v>33</v>
      </c>
      <c r="AX161" s="13" t="s">
        <v>77</v>
      </c>
      <c r="AY161" s="177" t="s">
        <v>156</v>
      </c>
    </row>
    <row r="162" spans="1:65" s="14" customFormat="1">
      <c r="B162" s="184"/>
      <c r="D162" s="176" t="s">
        <v>164</v>
      </c>
      <c r="E162" s="185" t="s">
        <v>109</v>
      </c>
      <c r="F162" s="186" t="s">
        <v>166</v>
      </c>
      <c r="H162" s="187">
        <v>247.95</v>
      </c>
      <c r="I162" s="188"/>
      <c r="L162" s="184"/>
      <c r="M162" s="189"/>
      <c r="N162" s="190"/>
      <c r="O162" s="190"/>
      <c r="P162" s="190"/>
      <c r="Q162" s="190"/>
      <c r="R162" s="190"/>
      <c r="S162" s="190"/>
      <c r="T162" s="191"/>
      <c r="AT162" s="185" t="s">
        <v>164</v>
      </c>
      <c r="AU162" s="185" t="s">
        <v>85</v>
      </c>
      <c r="AV162" s="14" t="s">
        <v>88</v>
      </c>
      <c r="AW162" s="14" t="s">
        <v>33</v>
      </c>
      <c r="AX162" s="14" t="s">
        <v>8</v>
      </c>
      <c r="AY162" s="185" t="s">
        <v>156</v>
      </c>
    </row>
    <row r="163" spans="1:65" s="2" customFormat="1" ht="16.5" customHeight="1">
      <c r="A163" s="32"/>
      <c r="B163" s="161"/>
      <c r="C163" s="200" t="s">
        <v>210</v>
      </c>
      <c r="D163" s="200" t="s">
        <v>199</v>
      </c>
      <c r="E163" s="201" t="s">
        <v>211</v>
      </c>
      <c r="F163" s="202" t="s">
        <v>212</v>
      </c>
      <c r="G163" s="203" t="s">
        <v>179</v>
      </c>
      <c r="H163" s="204">
        <v>260.34800000000001</v>
      </c>
      <c r="I163" s="205"/>
      <c r="J163" s="206">
        <f>ROUND(I163*H163,0)</f>
        <v>0</v>
      </c>
      <c r="K163" s="202" t="s">
        <v>162</v>
      </c>
      <c r="L163" s="207"/>
      <c r="M163" s="208" t="s">
        <v>1</v>
      </c>
      <c r="N163" s="209" t="s">
        <v>42</v>
      </c>
      <c r="O163" s="58"/>
      <c r="P163" s="171">
        <f>O163*H163</f>
        <v>0</v>
      </c>
      <c r="Q163" s="171">
        <v>1.6500000000000001E-2</v>
      </c>
      <c r="R163" s="171">
        <f>Q163*H163</f>
        <v>4.2957420000000006</v>
      </c>
      <c r="S163" s="171">
        <v>0</v>
      </c>
      <c r="T163" s="172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73" t="s">
        <v>198</v>
      </c>
      <c r="AT163" s="173" t="s">
        <v>199</v>
      </c>
      <c r="AU163" s="173" t="s">
        <v>85</v>
      </c>
      <c r="AY163" s="17" t="s">
        <v>156</v>
      </c>
      <c r="BE163" s="174">
        <f>IF(N163="základní",J163,0)</f>
        <v>0</v>
      </c>
      <c r="BF163" s="174">
        <f>IF(N163="snížená",J163,0)</f>
        <v>0</v>
      </c>
      <c r="BG163" s="174">
        <f>IF(N163="zákl. přenesená",J163,0)</f>
        <v>0</v>
      </c>
      <c r="BH163" s="174">
        <f>IF(N163="sníž. přenesená",J163,0)</f>
        <v>0</v>
      </c>
      <c r="BI163" s="174">
        <f>IF(N163="nulová",J163,0)</f>
        <v>0</v>
      </c>
      <c r="BJ163" s="17" t="s">
        <v>8</v>
      </c>
      <c r="BK163" s="174">
        <f>ROUND(I163*H163,0)</f>
        <v>0</v>
      </c>
      <c r="BL163" s="17" t="s">
        <v>91</v>
      </c>
      <c r="BM163" s="173" t="s">
        <v>213</v>
      </c>
    </row>
    <row r="164" spans="1:65" s="13" customFormat="1">
      <c r="B164" s="175"/>
      <c r="D164" s="176" t="s">
        <v>164</v>
      </c>
      <c r="E164" s="177" t="s">
        <v>1</v>
      </c>
      <c r="F164" s="178" t="s">
        <v>214</v>
      </c>
      <c r="H164" s="179">
        <v>260.34800000000001</v>
      </c>
      <c r="I164" s="180"/>
      <c r="L164" s="175"/>
      <c r="M164" s="181"/>
      <c r="N164" s="182"/>
      <c r="O164" s="182"/>
      <c r="P164" s="182"/>
      <c r="Q164" s="182"/>
      <c r="R164" s="182"/>
      <c r="S164" s="182"/>
      <c r="T164" s="183"/>
      <c r="AT164" s="177" t="s">
        <v>164</v>
      </c>
      <c r="AU164" s="177" t="s">
        <v>85</v>
      </c>
      <c r="AV164" s="13" t="s">
        <v>85</v>
      </c>
      <c r="AW164" s="13" t="s">
        <v>33</v>
      </c>
      <c r="AX164" s="13" t="s">
        <v>8</v>
      </c>
      <c r="AY164" s="177" t="s">
        <v>156</v>
      </c>
    </row>
    <row r="165" spans="1:65" s="2" customFormat="1" ht="16.5" customHeight="1">
      <c r="A165" s="32"/>
      <c r="B165" s="161"/>
      <c r="C165" s="162" t="s">
        <v>215</v>
      </c>
      <c r="D165" s="162" t="s">
        <v>158</v>
      </c>
      <c r="E165" s="163" t="s">
        <v>216</v>
      </c>
      <c r="F165" s="164" t="s">
        <v>217</v>
      </c>
      <c r="G165" s="165" t="s">
        <v>173</v>
      </c>
      <c r="H165" s="166">
        <v>17.100000000000001</v>
      </c>
      <c r="I165" s="167"/>
      <c r="J165" s="168">
        <f>ROUND(I165*H165,0)</f>
        <v>0</v>
      </c>
      <c r="K165" s="164" t="s">
        <v>162</v>
      </c>
      <c r="L165" s="33"/>
      <c r="M165" s="169" t="s">
        <v>1</v>
      </c>
      <c r="N165" s="170" t="s">
        <v>42</v>
      </c>
      <c r="O165" s="58"/>
      <c r="P165" s="171">
        <f>O165*H165</f>
        <v>0</v>
      </c>
      <c r="Q165" s="171">
        <v>3.0000000000000001E-5</v>
      </c>
      <c r="R165" s="171">
        <f>Q165*H165</f>
        <v>5.1300000000000011E-4</v>
      </c>
      <c r="S165" s="171">
        <v>0</v>
      </c>
      <c r="T165" s="172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73" t="s">
        <v>91</v>
      </c>
      <c r="AT165" s="173" t="s">
        <v>158</v>
      </c>
      <c r="AU165" s="173" t="s">
        <v>85</v>
      </c>
      <c r="AY165" s="17" t="s">
        <v>156</v>
      </c>
      <c r="BE165" s="174">
        <f>IF(N165="základní",J165,0)</f>
        <v>0</v>
      </c>
      <c r="BF165" s="174">
        <f>IF(N165="snížená",J165,0)</f>
        <v>0</v>
      </c>
      <c r="BG165" s="174">
        <f>IF(N165="zákl. přenesená",J165,0)</f>
        <v>0</v>
      </c>
      <c r="BH165" s="174">
        <f>IF(N165="sníž. přenesená",J165,0)</f>
        <v>0</v>
      </c>
      <c r="BI165" s="174">
        <f>IF(N165="nulová",J165,0)</f>
        <v>0</v>
      </c>
      <c r="BJ165" s="17" t="s">
        <v>8</v>
      </c>
      <c r="BK165" s="174">
        <f>ROUND(I165*H165,0)</f>
        <v>0</v>
      </c>
      <c r="BL165" s="17" t="s">
        <v>91</v>
      </c>
      <c r="BM165" s="173" t="s">
        <v>218</v>
      </c>
    </row>
    <row r="166" spans="1:65" s="13" customFormat="1">
      <c r="B166" s="175"/>
      <c r="D166" s="176" t="s">
        <v>164</v>
      </c>
      <c r="E166" s="177" t="s">
        <v>1</v>
      </c>
      <c r="F166" s="178" t="s">
        <v>114</v>
      </c>
      <c r="H166" s="179">
        <v>17.100000000000001</v>
      </c>
      <c r="I166" s="180"/>
      <c r="L166" s="175"/>
      <c r="M166" s="181"/>
      <c r="N166" s="182"/>
      <c r="O166" s="182"/>
      <c r="P166" s="182"/>
      <c r="Q166" s="182"/>
      <c r="R166" s="182"/>
      <c r="S166" s="182"/>
      <c r="T166" s="183"/>
      <c r="AT166" s="177" t="s">
        <v>164</v>
      </c>
      <c r="AU166" s="177" t="s">
        <v>85</v>
      </c>
      <c r="AV166" s="13" t="s">
        <v>85</v>
      </c>
      <c r="AW166" s="13" t="s">
        <v>33</v>
      </c>
      <c r="AX166" s="13" t="s">
        <v>77</v>
      </c>
      <c r="AY166" s="177" t="s">
        <v>156</v>
      </c>
    </row>
    <row r="167" spans="1:65" s="14" customFormat="1">
      <c r="B167" s="184"/>
      <c r="D167" s="176" t="s">
        <v>164</v>
      </c>
      <c r="E167" s="185" t="s">
        <v>112</v>
      </c>
      <c r="F167" s="186" t="s">
        <v>166</v>
      </c>
      <c r="H167" s="187">
        <v>17.100000000000001</v>
      </c>
      <c r="I167" s="188"/>
      <c r="L167" s="184"/>
      <c r="M167" s="189"/>
      <c r="N167" s="190"/>
      <c r="O167" s="190"/>
      <c r="P167" s="190"/>
      <c r="Q167" s="190"/>
      <c r="R167" s="190"/>
      <c r="S167" s="190"/>
      <c r="T167" s="191"/>
      <c r="AT167" s="185" t="s">
        <v>164</v>
      </c>
      <c r="AU167" s="185" t="s">
        <v>85</v>
      </c>
      <c r="AV167" s="14" t="s">
        <v>88</v>
      </c>
      <c r="AW167" s="14" t="s">
        <v>33</v>
      </c>
      <c r="AX167" s="14" t="s">
        <v>8</v>
      </c>
      <c r="AY167" s="185" t="s">
        <v>156</v>
      </c>
    </row>
    <row r="168" spans="1:65" s="2" customFormat="1" ht="16.5" customHeight="1">
      <c r="A168" s="32"/>
      <c r="B168" s="161"/>
      <c r="C168" s="200" t="s">
        <v>219</v>
      </c>
      <c r="D168" s="200" t="s">
        <v>199</v>
      </c>
      <c r="E168" s="201" t="s">
        <v>220</v>
      </c>
      <c r="F168" s="202" t="s">
        <v>221</v>
      </c>
      <c r="G168" s="203" t="s">
        <v>173</v>
      </c>
      <c r="H168" s="204">
        <v>17.954999999999998</v>
      </c>
      <c r="I168" s="205"/>
      <c r="J168" s="206">
        <f>ROUND(I168*H168,0)</f>
        <v>0</v>
      </c>
      <c r="K168" s="202" t="s">
        <v>162</v>
      </c>
      <c r="L168" s="207"/>
      <c r="M168" s="208" t="s">
        <v>1</v>
      </c>
      <c r="N168" s="209" t="s">
        <v>42</v>
      </c>
      <c r="O168" s="58"/>
      <c r="P168" s="171">
        <f>O168*H168</f>
        <v>0</v>
      </c>
      <c r="Q168" s="171">
        <v>5.1999999999999995E-4</v>
      </c>
      <c r="R168" s="171">
        <f>Q168*H168</f>
        <v>9.3365999999999987E-3</v>
      </c>
      <c r="S168" s="171">
        <v>0</v>
      </c>
      <c r="T168" s="172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73" t="s">
        <v>198</v>
      </c>
      <c r="AT168" s="173" t="s">
        <v>199</v>
      </c>
      <c r="AU168" s="173" t="s">
        <v>85</v>
      </c>
      <c r="AY168" s="17" t="s">
        <v>156</v>
      </c>
      <c r="BE168" s="174">
        <f>IF(N168="základní",J168,0)</f>
        <v>0</v>
      </c>
      <c r="BF168" s="174">
        <f>IF(N168="snížená",J168,0)</f>
        <v>0</v>
      </c>
      <c r="BG168" s="174">
        <f>IF(N168="zákl. přenesená",J168,0)</f>
        <v>0</v>
      </c>
      <c r="BH168" s="174">
        <f>IF(N168="sníž. přenesená",J168,0)</f>
        <v>0</v>
      </c>
      <c r="BI168" s="174">
        <f>IF(N168="nulová",J168,0)</f>
        <v>0</v>
      </c>
      <c r="BJ168" s="17" t="s">
        <v>8</v>
      </c>
      <c r="BK168" s="174">
        <f>ROUND(I168*H168,0)</f>
        <v>0</v>
      </c>
      <c r="BL168" s="17" t="s">
        <v>91</v>
      </c>
      <c r="BM168" s="173" t="s">
        <v>222</v>
      </c>
    </row>
    <row r="169" spans="1:65" s="13" customFormat="1">
      <c r="B169" s="175"/>
      <c r="D169" s="176" t="s">
        <v>164</v>
      </c>
      <c r="E169" s="177" t="s">
        <v>1</v>
      </c>
      <c r="F169" s="178" t="s">
        <v>223</v>
      </c>
      <c r="H169" s="179">
        <v>17.954999999999998</v>
      </c>
      <c r="I169" s="180"/>
      <c r="L169" s="175"/>
      <c r="M169" s="181"/>
      <c r="N169" s="182"/>
      <c r="O169" s="182"/>
      <c r="P169" s="182"/>
      <c r="Q169" s="182"/>
      <c r="R169" s="182"/>
      <c r="S169" s="182"/>
      <c r="T169" s="183"/>
      <c r="AT169" s="177" t="s">
        <v>164</v>
      </c>
      <c r="AU169" s="177" t="s">
        <v>85</v>
      </c>
      <c r="AV169" s="13" t="s">
        <v>85</v>
      </c>
      <c r="AW169" s="13" t="s">
        <v>33</v>
      </c>
      <c r="AX169" s="13" t="s">
        <v>8</v>
      </c>
      <c r="AY169" s="177" t="s">
        <v>156</v>
      </c>
    </row>
    <row r="170" spans="1:65" s="2" customFormat="1" ht="16.5" customHeight="1">
      <c r="A170" s="32"/>
      <c r="B170" s="161"/>
      <c r="C170" s="162" t="s">
        <v>224</v>
      </c>
      <c r="D170" s="162" t="s">
        <v>158</v>
      </c>
      <c r="E170" s="163" t="s">
        <v>225</v>
      </c>
      <c r="F170" s="164" t="s">
        <v>226</v>
      </c>
      <c r="G170" s="165" t="s">
        <v>173</v>
      </c>
      <c r="H170" s="166">
        <v>16</v>
      </c>
      <c r="I170" s="167"/>
      <c r="J170" s="168">
        <f>ROUND(I170*H170,0)</f>
        <v>0</v>
      </c>
      <c r="K170" s="164" t="s">
        <v>162</v>
      </c>
      <c r="L170" s="33"/>
      <c r="M170" s="169" t="s">
        <v>1</v>
      </c>
      <c r="N170" s="170" t="s">
        <v>42</v>
      </c>
      <c r="O170" s="58"/>
      <c r="P170" s="171">
        <f>O170*H170</f>
        <v>0</v>
      </c>
      <c r="Q170" s="171">
        <v>0</v>
      </c>
      <c r="R170" s="171">
        <f>Q170*H170</f>
        <v>0</v>
      </c>
      <c r="S170" s="171">
        <v>0</v>
      </c>
      <c r="T170" s="172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73" t="s">
        <v>91</v>
      </c>
      <c r="AT170" s="173" t="s">
        <v>158</v>
      </c>
      <c r="AU170" s="173" t="s">
        <v>85</v>
      </c>
      <c r="AY170" s="17" t="s">
        <v>156</v>
      </c>
      <c r="BE170" s="174">
        <f>IF(N170="základní",J170,0)</f>
        <v>0</v>
      </c>
      <c r="BF170" s="174">
        <f>IF(N170="snížená",J170,0)</f>
        <v>0</v>
      </c>
      <c r="BG170" s="174">
        <f>IF(N170="zákl. přenesená",J170,0)</f>
        <v>0</v>
      </c>
      <c r="BH170" s="174">
        <f>IF(N170="sníž. přenesená",J170,0)</f>
        <v>0</v>
      </c>
      <c r="BI170" s="174">
        <f>IF(N170="nulová",J170,0)</f>
        <v>0</v>
      </c>
      <c r="BJ170" s="17" t="s">
        <v>8</v>
      </c>
      <c r="BK170" s="174">
        <f>ROUND(I170*H170,0)</f>
        <v>0</v>
      </c>
      <c r="BL170" s="17" t="s">
        <v>91</v>
      </c>
      <c r="BM170" s="173" t="s">
        <v>227</v>
      </c>
    </row>
    <row r="171" spans="1:65" s="13" customFormat="1">
      <c r="B171" s="175"/>
      <c r="D171" s="176" t="s">
        <v>164</v>
      </c>
      <c r="E171" s="177" t="s">
        <v>1</v>
      </c>
      <c r="F171" s="178" t="s">
        <v>228</v>
      </c>
      <c r="H171" s="179">
        <v>16</v>
      </c>
      <c r="I171" s="180"/>
      <c r="L171" s="175"/>
      <c r="M171" s="181"/>
      <c r="N171" s="182"/>
      <c r="O171" s="182"/>
      <c r="P171" s="182"/>
      <c r="Q171" s="182"/>
      <c r="R171" s="182"/>
      <c r="S171" s="182"/>
      <c r="T171" s="183"/>
      <c r="AT171" s="177" t="s">
        <v>164</v>
      </c>
      <c r="AU171" s="177" t="s">
        <v>85</v>
      </c>
      <c r="AV171" s="13" t="s">
        <v>85</v>
      </c>
      <c r="AW171" s="13" t="s">
        <v>33</v>
      </c>
      <c r="AX171" s="13" t="s">
        <v>77</v>
      </c>
      <c r="AY171" s="177" t="s">
        <v>156</v>
      </c>
    </row>
    <row r="172" spans="1:65" s="14" customFormat="1">
      <c r="B172" s="184"/>
      <c r="D172" s="176" t="s">
        <v>164</v>
      </c>
      <c r="E172" s="185" t="s">
        <v>116</v>
      </c>
      <c r="F172" s="186" t="s">
        <v>166</v>
      </c>
      <c r="H172" s="187">
        <v>16</v>
      </c>
      <c r="I172" s="188"/>
      <c r="L172" s="184"/>
      <c r="M172" s="189"/>
      <c r="N172" s="190"/>
      <c r="O172" s="190"/>
      <c r="P172" s="190"/>
      <c r="Q172" s="190"/>
      <c r="R172" s="190"/>
      <c r="S172" s="190"/>
      <c r="T172" s="191"/>
      <c r="AT172" s="185" t="s">
        <v>164</v>
      </c>
      <c r="AU172" s="185" t="s">
        <v>85</v>
      </c>
      <c r="AV172" s="14" t="s">
        <v>88</v>
      </c>
      <c r="AW172" s="14" t="s">
        <v>33</v>
      </c>
      <c r="AX172" s="14" t="s">
        <v>8</v>
      </c>
      <c r="AY172" s="185" t="s">
        <v>156</v>
      </c>
    </row>
    <row r="173" spans="1:65" s="2" customFormat="1" ht="16.5" customHeight="1">
      <c r="A173" s="32"/>
      <c r="B173" s="161"/>
      <c r="C173" s="200" t="s">
        <v>229</v>
      </c>
      <c r="D173" s="200" t="s">
        <v>199</v>
      </c>
      <c r="E173" s="201" t="s">
        <v>230</v>
      </c>
      <c r="F173" s="202" t="s">
        <v>231</v>
      </c>
      <c r="G173" s="203" t="s">
        <v>173</v>
      </c>
      <c r="H173" s="204">
        <v>16.8</v>
      </c>
      <c r="I173" s="205"/>
      <c r="J173" s="206">
        <f>ROUND(I173*H173,0)</f>
        <v>0</v>
      </c>
      <c r="K173" s="202" t="s">
        <v>162</v>
      </c>
      <c r="L173" s="207"/>
      <c r="M173" s="208" t="s">
        <v>1</v>
      </c>
      <c r="N173" s="209" t="s">
        <v>42</v>
      </c>
      <c r="O173" s="58"/>
      <c r="P173" s="171">
        <f>O173*H173</f>
        <v>0</v>
      </c>
      <c r="Q173" s="171">
        <v>3.0000000000000001E-5</v>
      </c>
      <c r="R173" s="171">
        <f>Q173*H173</f>
        <v>5.04E-4</v>
      </c>
      <c r="S173" s="171">
        <v>0</v>
      </c>
      <c r="T173" s="172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73" t="s">
        <v>198</v>
      </c>
      <c r="AT173" s="173" t="s">
        <v>199</v>
      </c>
      <c r="AU173" s="173" t="s">
        <v>85</v>
      </c>
      <c r="AY173" s="17" t="s">
        <v>156</v>
      </c>
      <c r="BE173" s="174">
        <f>IF(N173="základní",J173,0)</f>
        <v>0</v>
      </c>
      <c r="BF173" s="174">
        <f>IF(N173="snížená",J173,0)</f>
        <v>0</v>
      </c>
      <c r="BG173" s="174">
        <f>IF(N173="zákl. přenesená",J173,0)</f>
        <v>0</v>
      </c>
      <c r="BH173" s="174">
        <f>IF(N173="sníž. přenesená",J173,0)</f>
        <v>0</v>
      </c>
      <c r="BI173" s="174">
        <f>IF(N173="nulová",J173,0)</f>
        <v>0</v>
      </c>
      <c r="BJ173" s="17" t="s">
        <v>8</v>
      </c>
      <c r="BK173" s="174">
        <f>ROUND(I173*H173,0)</f>
        <v>0</v>
      </c>
      <c r="BL173" s="17" t="s">
        <v>91</v>
      </c>
      <c r="BM173" s="173" t="s">
        <v>232</v>
      </c>
    </row>
    <row r="174" spans="1:65" s="13" customFormat="1">
      <c r="B174" s="175"/>
      <c r="D174" s="176" t="s">
        <v>164</v>
      </c>
      <c r="E174" s="177" t="s">
        <v>1</v>
      </c>
      <c r="F174" s="178" t="s">
        <v>233</v>
      </c>
      <c r="H174" s="179">
        <v>16.8</v>
      </c>
      <c r="I174" s="180"/>
      <c r="L174" s="175"/>
      <c r="M174" s="181"/>
      <c r="N174" s="182"/>
      <c r="O174" s="182"/>
      <c r="P174" s="182"/>
      <c r="Q174" s="182"/>
      <c r="R174" s="182"/>
      <c r="S174" s="182"/>
      <c r="T174" s="183"/>
      <c r="AT174" s="177" t="s">
        <v>164</v>
      </c>
      <c r="AU174" s="177" t="s">
        <v>85</v>
      </c>
      <c r="AV174" s="13" t="s">
        <v>85</v>
      </c>
      <c r="AW174" s="13" t="s">
        <v>33</v>
      </c>
      <c r="AX174" s="13" t="s">
        <v>8</v>
      </c>
      <c r="AY174" s="177" t="s">
        <v>156</v>
      </c>
    </row>
    <row r="175" spans="1:65" s="2" customFormat="1" ht="24" customHeight="1">
      <c r="A175" s="32"/>
      <c r="B175" s="161"/>
      <c r="C175" s="162" t="s">
        <v>9</v>
      </c>
      <c r="D175" s="162" t="s">
        <v>158</v>
      </c>
      <c r="E175" s="163" t="s">
        <v>234</v>
      </c>
      <c r="F175" s="164" t="s">
        <v>235</v>
      </c>
      <c r="G175" s="165" t="s">
        <v>179</v>
      </c>
      <c r="H175" s="166">
        <v>259.51</v>
      </c>
      <c r="I175" s="167"/>
      <c r="J175" s="168">
        <f>ROUND(I175*H175,0)</f>
        <v>0</v>
      </c>
      <c r="K175" s="164" t="s">
        <v>162</v>
      </c>
      <c r="L175" s="33"/>
      <c r="M175" s="169" t="s">
        <v>1</v>
      </c>
      <c r="N175" s="170" t="s">
        <v>42</v>
      </c>
      <c r="O175" s="58"/>
      <c r="P175" s="171">
        <f>O175*H175</f>
        <v>0</v>
      </c>
      <c r="Q175" s="171">
        <v>2.3630000000000002E-2</v>
      </c>
      <c r="R175" s="171">
        <f>Q175*H175</f>
        <v>6.1322213000000003</v>
      </c>
      <c r="S175" s="171">
        <v>0</v>
      </c>
      <c r="T175" s="172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73" t="s">
        <v>91</v>
      </c>
      <c r="AT175" s="173" t="s">
        <v>158</v>
      </c>
      <c r="AU175" s="173" t="s">
        <v>85</v>
      </c>
      <c r="AY175" s="17" t="s">
        <v>156</v>
      </c>
      <c r="BE175" s="174">
        <f>IF(N175="základní",J175,0)</f>
        <v>0</v>
      </c>
      <c r="BF175" s="174">
        <f>IF(N175="snížená",J175,0)</f>
        <v>0</v>
      </c>
      <c r="BG175" s="174">
        <f>IF(N175="zákl. přenesená",J175,0)</f>
        <v>0</v>
      </c>
      <c r="BH175" s="174">
        <f>IF(N175="sníž. přenesená",J175,0)</f>
        <v>0</v>
      </c>
      <c r="BI175" s="174">
        <f>IF(N175="nulová",J175,0)</f>
        <v>0</v>
      </c>
      <c r="BJ175" s="17" t="s">
        <v>8</v>
      </c>
      <c r="BK175" s="174">
        <f>ROUND(I175*H175,0)</f>
        <v>0</v>
      </c>
      <c r="BL175" s="17" t="s">
        <v>91</v>
      </c>
      <c r="BM175" s="173" t="s">
        <v>236</v>
      </c>
    </row>
    <row r="176" spans="1:65" s="13" customFormat="1">
      <c r="B176" s="175"/>
      <c r="D176" s="176" t="s">
        <v>164</v>
      </c>
      <c r="E176" s="177" t="s">
        <v>1</v>
      </c>
      <c r="F176" s="178" t="s">
        <v>97</v>
      </c>
      <c r="H176" s="179">
        <v>259.51</v>
      </c>
      <c r="I176" s="180"/>
      <c r="L176" s="175"/>
      <c r="M176" s="181"/>
      <c r="N176" s="182"/>
      <c r="O176" s="182"/>
      <c r="P176" s="182"/>
      <c r="Q176" s="182"/>
      <c r="R176" s="182"/>
      <c r="S176" s="182"/>
      <c r="T176" s="183"/>
      <c r="AT176" s="177" t="s">
        <v>164</v>
      </c>
      <c r="AU176" s="177" t="s">
        <v>85</v>
      </c>
      <c r="AV176" s="13" t="s">
        <v>85</v>
      </c>
      <c r="AW176" s="13" t="s">
        <v>33</v>
      </c>
      <c r="AX176" s="13" t="s">
        <v>8</v>
      </c>
      <c r="AY176" s="177" t="s">
        <v>156</v>
      </c>
    </row>
    <row r="177" spans="1:65" s="2" customFormat="1" ht="24" customHeight="1">
      <c r="A177" s="32"/>
      <c r="B177" s="161"/>
      <c r="C177" s="162" t="s">
        <v>118</v>
      </c>
      <c r="D177" s="162" t="s">
        <v>158</v>
      </c>
      <c r="E177" s="163" t="s">
        <v>237</v>
      </c>
      <c r="F177" s="164" t="s">
        <v>238</v>
      </c>
      <c r="G177" s="165" t="s">
        <v>179</v>
      </c>
      <c r="H177" s="166">
        <v>519.02</v>
      </c>
      <c r="I177" s="167"/>
      <c r="J177" s="168">
        <f>ROUND(I177*H177,0)</f>
        <v>0</v>
      </c>
      <c r="K177" s="164" t="s">
        <v>162</v>
      </c>
      <c r="L177" s="33"/>
      <c r="M177" s="169" t="s">
        <v>1</v>
      </c>
      <c r="N177" s="170" t="s">
        <v>42</v>
      </c>
      <c r="O177" s="58"/>
      <c r="P177" s="171">
        <f>O177*H177</f>
        <v>0</v>
      </c>
      <c r="Q177" s="171">
        <v>7.9000000000000008E-3</v>
      </c>
      <c r="R177" s="171">
        <f>Q177*H177</f>
        <v>4.1002580000000002</v>
      </c>
      <c r="S177" s="171">
        <v>0</v>
      </c>
      <c r="T177" s="172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73" t="s">
        <v>91</v>
      </c>
      <c r="AT177" s="173" t="s">
        <v>158</v>
      </c>
      <c r="AU177" s="173" t="s">
        <v>85</v>
      </c>
      <c r="AY177" s="17" t="s">
        <v>156</v>
      </c>
      <c r="BE177" s="174">
        <f>IF(N177="základní",J177,0)</f>
        <v>0</v>
      </c>
      <c r="BF177" s="174">
        <f>IF(N177="snížená",J177,0)</f>
        <v>0</v>
      </c>
      <c r="BG177" s="174">
        <f>IF(N177="zákl. přenesená",J177,0)</f>
        <v>0</v>
      </c>
      <c r="BH177" s="174">
        <f>IF(N177="sníž. přenesená",J177,0)</f>
        <v>0</v>
      </c>
      <c r="BI177" s="174">
        <f>IF(N177="nulová",J177,0)</f>
        <v>0</v>
      </c>
      <c r="BJ177" s="17" t="s">
        <v>8</v>
      </c>
      <c r="BK177" s="174">
        <f>ROUND(I177*H177,0)</f>
        <v>0</v>
      </c>
      <c r="BL177" s="17" t="s">
        <v>91</v>
      </c>
      <c r="BM177" s="173" t="s">
        <v>239</v>
      </c>
    </row>
    <row r="178" spans="1:65" s="13" customFormat="1">
      <c r="B178" s="175"/>
      <c r="D178" s="176" t="s">
        <v>164</v>
      </c>
      <c r="E178" s="177" t="s">
        <v>1</v>
      </c>
      <c r="F178" s="178" t="s">
        <v>240</v>
      </c>
      <c r="H178" s="179">
        <v>519.02</v>
      </c>
      <c r="I178" s="180"/>
      <c r="L178" s="175"/>
      <c r="M178" s="181"/>
      <c r="N178" s="182"/>
      <c r="O178" s="182"/>
      <c r="P178" s="182"/>
      <c r="Q178" s="182"/>
      <c r="R178" s="182"/>
      <c r="S178" s="182"/>
      <c r="T178" s="183"/>
      <c r="AT178" s="177" t="s">
        <v>164</v>
      </c>
      <c r="AU178" s="177" t="s">
        <v>85</v>
      </c>
      <c r="AV178" s="13" t="s">
        <v>85</v>
      </c>
      <c r="AW178" s="13" t="s">
        <v>33</v>
      </c>
      <c r="AX178" s="13" t="s">
        <v>8</v>
      </c>
      <c r="AY178" s="177" t="s">
        <v>156</v>
      </c>
    </row>
    <row r="179" spans="1:65" s="2" customFormat="1" ht="24" customHeight="1">
      <c r="A179" s="32"/>
      <c r="B179" s="161"/>
      <c r="C179" s="162" t="s">
        <v>241</v>
      </c>
      <c r="D179" s="162" t="s">
        <v>158</v>
      </c>
      <c r="E179" s="163" t="s">
        <v>242</v>
      </c>
      <c r="F179" s="164" t="s">
        <v>243</v>
      </c>
      <c r="G179" s="165" t="s">
        <v>179</v>
      </c>
      <c r="H179" s="166">
        <v>249.745</v>
      </c>
      <c r="I179" s="167"/>
      <c r="J179" s="168">
        <f>ROUND(I179*H179,0)</f>
        <v>0</v>
      </c>
      <c r="K179" s="164" t="s">
        <v>162</v>
      </c>
      <c r="L179" s="33"/>
      <c r="M179" s="169" t="s">
        <v>1</v>
      </c>
      <c r="N179" s="170" t="s">
        <v>42</v>
      </c>
      <c r="O179" s="58"/>
      <c r="P179" s="171">
        <f>O179*H179</f>
        <v>0</v>
      </c>
      <c r="Q179" s="171">
        <v>2.6800000000000001E-3</v>
      </c>
      <c r="R179" s="171">
        <f>Q179*H179</f>
        <v>0.66931660000000004</v>
      </c>
      <c r="S179" s="171">
        <v>0</v>
      </c>
      <c r="T179" s="172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73" t="s">
        <v>91</v>
      </c>
      <c r="AT179" s="173" t="s">
        <v>158</v>
      </c>
      <c r="AU179" s="173" t="s">
        <v>85</v>
      </c>
      <c r="AY179" s="17" t="s">
        <v>156</v>
      </c>
      <c r="BE179" s="174">
        <f>IF(N179="základní",J179,0)</f>
        <v>0</v>
      </c>
      <c r="BF179" s="174">
        <f>IF(N179="snížená",J179,0)</f>
        <v>0</v>
      </c>
      <c r="BG179" s="174">
        <f>IF(N179="zákl. přenesená",J179,0)</f>
        <v>0</v>
      </c>
      <c r="BH179" s="174">
        <f>IF(N179="sníž. přenesená",J179,0)</f>
        <v>0</v>
      </c>
      <c r="BI179" s="174">
        <f>IF(N179="nulová",J179,0)</f>
        <v>0</v>
      </c>
      <c r="BJ179" s="17" t="s">
        <v>8</v>
      </c>
      <c r="BK179" s="174">
        <f>ROUND(I179*H179,0)</f>
        <v>0</v>
      </c>
      <c r="BL179" s="17" t="s">
        <v>91</v>
      </c>
      <c r="BM179" s="173" t="s">
        <v>244</v>
      </c>
    </row>
    <row r="180" spans="1:65" s="13" customFormat="1">
      <c r="B180" s="175"/>
      <c r="D180" s="176" t="s">
        <v>164</v>
      </c>
      <c r="E180" s="177" t="s">
        <v>1</v>
      </c>
      <c r="F180" s="178" t="s">
        <v>100</v>
      </c>
      <c r="H180" s="179">
        <v>1.7949999999999999</v>
      </c>
      <c r="I180" s="180"/>
      <c r="L180" s="175"/>
      <c r="M180" s="181"/>
      <c r="N180" s="182"/>
      <c r="O180" s="182"/>
      <c r="P180" s="182"/>
      <c r="Q180" s="182"/>
      <c r="R180" s="182"/>
      <c r="S180" s="182"/>
      <c r="T180" s="183"/>
      <c r="AT180" s="177" t="s">
        <v>164</v>
      </c>
      <c r="AU180" s="177" t="s">
        <v>85</v>
      </c>
      <c r="AV180" s="13" t="s">
        <v>85</v>
      </c>
      <c r="AW180" s="13" t="s">
        <v>33</v>
      </c>
      <c r="AX180" s="13" t="s">
        <v>77</v>
      </c>
      <c r="AY180" s="177" t="s">
        <v>156</v>
      </c>
    </row>
    <row r="181" spans="1:65" s="13" customFormat="1">
      <c r="B181" s="175"/>
      <c r="D181" s="176" t="s">
        <v>164</v>
      </c>
      <c r="E181" s="177" t="s">
        <v>1</v>
      </c>
      <c r="F181" s="178" t="s">
        <v>109</v>
      </c>
      <c r="H181" s="179">
        <v>247.95</v>
      </c>
      <c r="I181" s="180"/>
      <c r="L181" s="175"/>
      <c r="M181" s="181"/>
      <c r="N181" s="182"/>
      <c r="O181" s="182"/>
      <c r="P181" s="182"/>
      <c r="Q181" s="182"/>
      <c r="R181" s="182"/>
      <c r="S181" s="182"/>
      <c r="T181" s="183"/>
      <c r="AT181" s="177" t="s">
        <v>164</v>
      </c>
      <c r="AU181" s="177" t="s">
        <v>85</v>
      </c>
      <c r="AV181" s="13" t="s">
        <v>85</v>
      </c>
      <c r="AW181" s="13" t="s">
        <v>33</v>
      </c>
      <c r="AX181" s="13" t="s">
        <v>77</v>
      </c>
      <c r="AY181" s="177" t="s">
        <v>156</v>
      </c>
    </row>
    <row r="182" spans="1:65" s="14" customFormat="1">
      <c r="B182" s="184"/>
      <c r="D182" s="176" t="s">
        <v>164</v>
      </c>
      <c r="E182" s="185" t="s">
        <v>1</v>
      </c>
      <c r="F182" s="186" t="s">
        <v>166</v>
      </c>
      <c r="H182" s="187">
        <v>249.745</v>
      </c>
      <c r="I182" s="188"/>
      <c r="L182" s="184"/>
      <c r="M182" s="189"/>
      <c r="N182" s="190"/>
      <c r="O182" s="190"/>
      <c r="P182" s="190"/>
      <c r="Q182" s="190"/>
      <c r="R182" s="190"/>
      <c r="S182" s="190"/>
      <c r="T182" s="191"/>
      <c r="AT182" s="185" t="s">
        <v>164</v>
      </c>
      <c r="AU182" s="185" t="s">
        <v>85</v>
      </c>
      <c r="AV182" s="14" t="s">
        <v>88</v>
      </c>
      <c r="AW182" s="14" t="s">
        <v>33</v>
      </c>
      <c r="AX182" s="14" t="s">
        <v>8</v>
      </c>
      <c r="AY182" s="185" t="s">
        <v>156</v>
      </c>
    </row>
    <row r="183" spans="1:65" s="2" customFormat="1" ht="16.5" customHeight="1">
      <c r="A183" s="32"/>
      <c r="B183" s="161"/>
      <c r="C183" s="162" t="s">
        <v>245</v>
      </c>
      <c r="D183" s="162" t="s">
        <v>158</v>
      </c>
      <c r="E183" s="163" t="s">
        <v>246</v>
      </c>
      <c r="F183" s="164" t="s">
        <v>247</v>
      </c>
      <c r="G183" s="165" t="s">
        <v>179</v>
      </c>
      <c r="H183" s="166">
        <v>259.51</v>
      </c>
      <c r="I183" s="167"/>
      <c r="J183" s="168">
        <f>ROUND(I183*H183,0)</f>
        <v>0</v>
      </c>
      <c r="K183" s="164" t="s">
        <v>162</v>
      </c>
      <c r="L183" s="33"/>
      <c r="M183" s="169" t="s">
        <v>1</v>
      </c>
      <c r="N183" s="170" t="s">
        <v>42</v>
      </c>
      <c r="O183" s="58"/>
      <c r="P183" s="171">
        <f>O183*H183</f>
        <v>0</v>
      </c>
      <c r="Q183" s="171">
        <v>0</v>
      </c>
      <c r="R183" s="171">
        <f>Q183*H183</f>
        <v>0</v>
      </c>
      <c r="S183" s="171">
        <v>0</v>
      </c>
      <c r="T183" s="172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73" t="s">
        <v>91</v>
      </c>
      <c r="AT183" s="173" t="s">
        <v>158</v>
      </c>
      <c r="AU183" s="173" t="s">
        <v>85</v>
      </c>
      <c r="AY183" s="17" t="s">
        <v>156</v>
      </c>
      <c r="BE183" s="174">
        <f>IF(N183="základní",J183,0)</f>
        <v>0</v>
      </c>
      <c r="BF183" s="174">
        <f>IF(N183="snížená",J183,0)</f>
        <v>0</v>
      </c>
      <c r="BG183" s="174">
        <f>IF(N183="zákl. přenesená",J183,0)</f>
        <v>0</v>
      </c>
      <c r="BH183" s="174">
        <f>IF(N183="sníž. přenesená",J183,0)</f>
        <v>0</v>
      </c>
      <c r="BI183" s="174">
        <f>IF(N183="nulová",J183,0)</f>
        <v>0</v>
      </c>
      <c r="BJ183" s="17" t="s">
        <v>8</v>
      </c>
      <c r="BK183" s="174">
        <f>ROUND(I183*H183,0)</f>
        <v>0</v>
      </c>
      <c r="BL183" s="17" t="s">
        <v>91</v>
      </c>
      <c r="BM183" s="173" t="s">
        <v>248</v>
      </c>
    </row>
    <row r="184" spans="1:65" s="13" customFormat="1">
      <c r="B184" s="175"/>
      <c r="D184" s="176" t="s">
        <v>164</v>
      </c>
      <c r="E184" s="177" t="s">
        <v>1</v>
      </c>
      <c r="F184" s="178" t="s">
        <v>249</v>
      </c>
      <c r="H184" s="179">
        <v>257.71499999999997</v>
      </c>
      <c r="I184" s="180"/>
      <c r="L184" s="175"/>
      <c r="M184" s="181"/>
      <c r="N184" s="182"/>
      <c r="O184" s="182"/>
      <c r="P184" s="182"/>
      <c r="Q184" s="182"/>
      <c r="R184" s="182"/>
      <c r="S184" s="182"/>
      <c r="T184" s="183"/>
      <c r="AT184" s="177" t="s">
        <v>164</v>
      </c>
      <c r="AU184" s="177" t="s">
        <v>85</v>
      </c>
      <c r="AV184" s="13" t="s">
        <v>85</v>
      </c>
      <c r="AW184" s="13" t="s">
        <v>33</v>
      </c>
      <c r="AX184" s="13" t="s">
        <v>77</v>
      </c>
      <c r="AY184" s="177" t="s">
        <v>156</v>
      </c>
    </row>
    <row r="185" spans="1:65" s="13" customFormat="1">
      <c r="B185" s="175"/>
      <c r="D185" s="176" t="s">
        <v>164</v>
      </c>
      <c r="E185" s="177" t="s">
        <v>1</v>
      </c>
      <c r="F185" s="178" t="s">
        <v>250</v>
      </c>
      <c r="H185" s="179">
        <v>1.7949999999999999</v>
      </c>
      <c r="I185" s="180"/>
      <c r="L185" s="175"/>
      <c r="M185" s="181"/>
      <c r="N185" s="182"/>
      <c r="O185" s="182"/>
      <c r="P185" s="182"/>
      <c r="Q185" s="182"/>
      <c r="R185" s="182"/>
      <c r="S185" s="182"/>
      <c r="T185" s="183"/>
      <c r="AT185" s="177" t="s">
        <v>164</v>
      </c>
      <c r="AU185" s="177" t="s">
        <v>85</v>
      </c>
      <c r="AV185" s="13" t="s">
        <v>85</v>
      </c>
      <c r="AW185" s="13" t="s">
        <v>33</v>
      </c>
      <c r="AX185" s="13" t="s">
        <v>77</v>
      </c>
      <c r="AY185" s="177" t="s">
        <v>156</v>
      </c>
    </row>
    <row r="186" spans="1:65" s="14" customFormat="1">
      <c r="B186" s="184"/>
      <c r="D186" s="176" t="s">
        <v>164</v>
      </c>
      <c r="E186" s="185" t="s">
        <v>97</v>
      </c>
      <c r="F186" s="186" t="s">
        <v>166</v>
      </c>
      <c r="H186" s="187">
        <v>259.51</v>
      </c>
      <c r="I186" s="188"/>
      <c r="L186" s="184"/>
      <c r="M186" s="189"/>
      <c r="N186" s="190"/>
      <c r="O186" s="190"/>
      <c r="P186" s="190"/>
      <c r="Q186" s="190"/>
      <c r="R186" s="190"/>
      <c r="S186" s="190"/>
      <c r="T186" s="191"/>
      <c r="AT186" s="185" t="s">
        <v>164</v>
      </c>
      <c r="AU186" s="185" t="s">
        <v>85</v>
      </c>
      <c r="AV186" s="14" t="s">
        <v>88</v>
      </c>
      <c r="AW186" s="14" t="s">
        <v>33</v>
      </c>
      <c r="AX186" s="14" t="s">
        <v>8</v>
      </c>
      <c r="AY186" s="185" t="s">
        <v>156</v>
      </c>
    </row>
    <row r="187" spans="1:65" s="12" customFormat="1" ht="22.9" customHeight="1">
      <c r="B187" s="148"/>
      <c r="D187" s="149" t="s">
        <v>76</v>
      </c>
      <c r="E187" s="159" t="s">
        <v>205</v>
      </c>
      <c r="F187" s="159" t="s">
        <v>251</v>
      </c>
      <c r="I187" s="151"/>
      <c r="J187" s="160">
        <f>BK187</f>
        <v>0</v>
      </c>
      <c r="L187" s="148"/>
      <c r="M187" s="153"/>
      <c r="N187" s="154"/>
      <c r="O187" s="154"/>
      <c r="P187" s="155">
        <f>SUM(P188:P199)</f>
        <v>0</v>
      </c>
      <c r="Q187" s="154"/>
      <c r="R187" s="155">
        <f>SUM(R188:R199)</f>
        <v>0</v>
      </c>
      <c r="S187" s="154"/>
      <c r="T187" s="156">
        <f>SUM(T188:T199)</f>
        <v>0.90960000000000008</v>
      </c>
      <c r="AR187" s="149" t="s">
        <v>8</v>
      </c>
      <c r="AT187" s="157" t="s">
        <v>76</v>
      </c>
      <c r="AU187" s="157" t="s">
        <v>8</v>
      </c>
      <c r="AY187" s="149" t="s">
        <v>156</v>
      </c>
      <c r="BK187" s="158">
        <f>SUM(BK188:BK199)</f>
        <v>0</v>
      </c>
    </row>
    <row r="188" spans="1:65" s="2" customFormat="1" ht="24" customHeight="1">
      <c r="A188" s="32"/>
      <c r="B188" s="161"/>
      <c r="C188" s="162" t="s">
        <v>252</v>
      </c>
      <c r="D188" s="162" t="s">
        <v>158</v>
      </c>
      <c r="E188" s="163" t="s">
        <v>253</v>
      </c>
      <c r="F188" s="164" t="s">
        <v>254</v>
      </c>
      <c r="G188" s="165" t="s">
        <v>179</v>
      </c>
      <c r="H188" s="166">
        <v>256.5</v>
      </c>
      <c r="I188" s="167"/>
      <c r="J188" s="168">
        <f>ROUND(I188*H188,0)</f>
        <v>0</v>
      </c>
      <c r="K188" s="164" t="s">
        <v>162</v>
      </c>
      <c r="L188" s="33"/>
      <c r="M188" s="169" t="s">
        <v>1</v>
      </c>
      <c r="N188" s="170" t="s">
        <v>42</v>
      </c>
      <c r="O188" s="58"/>
      <c r="P188" s="171">
        <f>O188*H188</f>
        <v>0</v>
      </c>
      <c r="Q188" s="171">
        <v>0</v>
      </c>
      <c r="R188" s="171">
        <f>Q188*H188</f>
        <v>0</v>
      </c>
      <c r="S188" s="171">
        <v>0</v>
      </c>
      <c r="T188" s="172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73" t="s">
        <v>91</v>
      </c>
      <c r="AT188" s="173" t="s">
        <v>158</v>
      </c>
      <c r="AU188" s="173" t="s">
        <v>85</v>
      </c>
      <c r="AY188" s="17" t="s">
        <v>156</v>
      </c>
      <c r="BE188" s="174">
        <f>IF(N188="základní",J188,0)</f>
        <v>0</v>
      </c>
      <c r="BF188" s="174">
        <f>IF(N188="snížená",J188,0)</f>
        <v>0</v>
      </c>
      <c r="BG188" s="174">
        <f>IF(N188="zákl. přenesená",J188,0)</f>
        <v>0</v>
      </c>
      <c r="BH188" s="174">
        <f>IF(N188="sníž. přenesená",J188,0)</f>
        <v>0</v>
      </c>
      <c r="BI188" s="174">
        <f>IF(N188="nulová",J188,0)</f>
        <v>0</v>
      </c>
      <c r="BJ188" s="17" t="s">
        <v>8</v>
      </c>
      <c r="BK188" s="174">
        <f>ROUND(I188*H188,0)</f>
        <v>0</v>
      </c>
      <c r="BL188" s="17" t="s">
        <v>91</v>
      </c>
      <c r="BM188" s="173" t="s">
        <v>255</v>
      </c>
    </row>
    <row r="189" spans="1:65" s="13" customFormat="1">
      <c r="B189" s="175"/>
      <c r="D189" s="176" t="s">
        <v>164</v>
      </c>
      <c r="E189" s="177" t="s">
        <v>1</v>
      </c>
      <c r="F189" s="178" t="s">
        <v>256</v>
      </c>
      <c r="H189" s="179">
        <v>256.5</v>
      </c>
      <c r="I189" s="180"/>
      <c r="L189" s="175"/>
      <c r="M189" s="181"/>
      <c r="N189" s="182"/>
      <c r="O189" s="182"/>
      <c r="P189" s="182"/>
      <c r="Q189" s="182"/>
      <c r="R189" s="182"/>
      <c r="S189" s="182"/>
      <c r="T189" s="183"/>
      <c r="AT189" s="177" t="s">
        <v>164</v>
      </c>
      <c r="AU189" s="177" t="s">
        <v>85</v>
      </c>
      <c r="AV189" s="13" t="s">
        <v>85</v>
      </c>
      <c r="AW189" s="13" t="s">
        <v>33</v>
      </c>
      <c r="AX189" s="13" t="s">
        <v>77</v>
      </c>
      <c r="AY189" s="177" t="s">
        <v>156</v>
      </c>
    </row>
    <row r="190" spans="1:65" s="14" customFormat="1">
      <c r="B190" s="184"/>
      <c r="D190" s="176" t="s">
        <v>164</v>
      </c>
      <c r="E190" s="185" t="s">
        <v>123</v>
      </c>
      <c r="F190" s="186" t="s">
        <v>166</v>
      </c>
      <c r="H190" s="187">
        <v>256.5</v>
      </c>
      <c r="I190" s="188"/>
      <c r="L190" s="184"/>
      <c r="M190" s="189"/>
      <c r="N190" s="190"/>
      <c r="O190" s="190"/>
      <c r="P190" s="190"/>
      <c r="Q190" s="190"/>
      <c r="R190" s="190"/>
      <c r="S190" s="190"/>
      <c r="T190" s="191"/>
      <c r="AT190" s="185" t="s">
        <v>164</v>
      </c>
      <c r="AU190" s="185" t="s">
        <v>85</v>
      </c>
      <c r="AV190" s="14" t="s">
        <v>88</v>
      </c>
      <c r="AW190" s="14" t="s">
        <v>33</v>
      </c>
      <c r="AX190" s="14" t="s">
        <v>8</v>
      </c>
      <c r="AY190" s="185" t="s">
        <v>156</v>
      </c>
    </row>
    <row r="191" spans="1:65" s="2" customFormat="1" ht="24" customHeight="1">
      <c r="A191" s="32"/>
      <c r="B191" s="161"/>
      <c r="C191" s="162" t="s">
        <v>257</v>
      </c>
      <c r="D191" s="162" t="s">
        <v>158</v>
      </c>
      <c r="E191" s="163" t="s">
        <v>258</v>
      </c>
      <c r="F191" s="164" t="s">
        <v>259</v>
      </c>
      <c r="G191" s="165" t="s">
        <v>179</v>
      </c>
      <c r="H191" s="166">
        <v>7695</v>
      </c>
      <c r="I191" s="167"/>
      <c r="J191" s="168">
        <f>ROUND(I191*H191,0)</f>
        <v>0</v>
      </c>
      <c r="K191" s="164" t="s">
        <v>162</v>
      </c>
      <c r="L191" s="33"/>
      <c r="M191" s="169" t="s">
        <v>1</v>
      </c>
      <c r="N191" s="170" t="s">
        <v>42</v>
      </c>
      <c r="O191" s="58"/>
      <c r="P191" s="171">
        <f>O191*H191</f>
        <v>0</v>
      </c>
      <c r="Q191" s="171">
        <v>0</v>
      </c>
      <c r="R191" s="171">
        <f>Q191*H191</f>
        <v>0</v>
      </c>
      <c r="S191" s="171">
        <v>0</v>
      </c>
      <c r="T191" s="172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73" t="s">
        <v>91</v>
      </c>
      <c r="AT191" s="173" t="s">
        <v>158</v>
      </c>
      <c r="AU191" s="173" t="s">
        <v>85</v>
      </c>
      <c r="AY191" s="17" t="s">
        <v>156</v>
      </c>
      <c r="BE191" s="174">
        <f>IF(N191="základní",J191,0)</f>
        <v>0</v>
      </c>
      <c r="BF191" s="174">
        <f>IF(N191="snížená",J191,0)</f>
        <v>0</v>
      </c>
      <c r="BG191" s="174">
        <f>IF(N191="zákl. přenesená",J191,0)</f>
        <v>0</v>
      </c>
      <c r="BH191" s="174">
        <f>IF(N191="sníž. přenesená",J191,0)</f>
        <v>0</v>
      </c>
      <c r="BI191" s="174">
        <f>IF(N191="nulová",J191,0)</f>
        <v>0</v>
      </c>
      <c r="BJ191" s="17" t="s">
        <v>8</v>
      </c>
      <c r="BK191" s="174">
        <f>ROUND(I191*H191,0)</f>
        <v>0</v>
      </c>
      <c r="BL191" s="17" t="s">
        <v>91</v>
      </c>
      <c r="BM191" s="173" t="s">
        <v>260</v>
      </c>
    </row>
    <row r="192" spans="1:65" s="13" customFormat="1">
      <c r="B192" s="175"/>
      <c r="D192" s="176" t="s">
        <v>164</v>
      </c>
      <c r="E192" s="177" t="s">
        <v>1</v>
      </c>
      <c r="F192" s="178" t="s">
        <v>261</v>
      </c>
      <c r="H192" s="179">
        <v>7695</v>
      </c>
      <c r="I192" s="180"/>
      <c r="L192" s="175"/>
      <c r="M192" s="181"/>
      <c r="N192" s="182"/>
      <c r="O192" s="182"/>
      <c r="P192" s="182"/>
      <c r="Q192" s="182"/>
      <c r="R192" s="182"/>
      <c r="S192" s="182"/>
      <c r="T192" s="183"/>
      <c r="AT192" s="177" t="s">
        <v>164</v>
      </c>
      <c r="AU192" s="177" t="s">
        <v>85</v>
      </c>
      <c r="AV192" s="13" t="s">
        <v>85</v>
      </c>
      <c r="AW192" s="13" t="s">
        <v>33</v>
      </c>
      <c r="AX192" s="13" t="s">
        <v>8</v>
      </c>
      <c r="AY192" s="177" t="s">
        <v>156</v>
      </c>
    </row>
    <row r="193" spans="1:65" s="2" customFormat="1" ht="24" customHeight="1">
      <c r="A193" s="32"/>
      <c r="B193" s="161"/>
      <c r="C193" s="162" t="s">
        <v>7</v>
      </c>
      <c r="D193" s="162" t="s">
        <v>158</v>
      </c>
      <c r="E193" s="163" t="s">
        <v>262</v>
      </c>
      <c r="F193" s="164" t="s">
        <v>263</v>
      </c>
      <c r="G193" s="165" t="s">
        <v>179</v>
      </c>
      <c r="H193" s="166">
        <v>256.5</v>
      </c>
      <c r="I193" s="167"/>
      <c r="J193" s="168">
        <f>ROUND(I193*H193,0)</f>
        <v>0</v>
      </c>
      <c r="K193" s="164" t="s">
        <v>162</v>
      </c>
      <c r="L193" s="33"/>
      <c r="M193" s="169" t="s">
        <v>1</v>
      </c>
      <c r="N193" s="170" t="s">
        <v>42</v>
      </c>
      <c r="O193" s="58"/>
      <c r="P193" s="171">
        <f>O193*H193</f>
        <v>0</v>
      </c>
      <c r="Q193" s="171">
        <v>0</v>
      </c>
      <c r="R193" s="171">
        <f>Q193*H193</f>
        <v>0</v>
      </c>
      <c r="S193" s="171">
        <v>0</v>
      </c>
      <c r="T193" s="172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73" t="s">
        <v>91</v>
      </c>
      <c r="AT193" s="173" t="s">
        <v>158</v>
      </c>
      <c r="AU193" s="173" t="s">
        <v>85</v>
      </c>
      <c r="AY193" s="17" t="s">
        <v>156</v>
      </c>
      <c r="BE193" s="174">
        <f>IF(N193="základní",J193,0)</f>
        <v>0</v>
      </c>
      <c r="BF193" s="174">
        <f>IF(N193="snížená",J193,0)</f>
        <v>0</v>
      </c>
      <c r="BG193" s="174">
        <f>IF(N193="zákl. přenesená",J193,0)</f>
        <v>0</v>
      </c>
      <c r="BH193" s="174">
        <f>IF(N193="sníž. přenesená",J193,0)</f>
        <v>0</v>
      </c>
      <c r="BI193" s="174">
        <f>IF(N193="nulová",J193,0)</f>
        <v>0</v>
      </c>
      <c r="BJ193" s="17" t="s">
        <v>8</v>
      </c>
      <c r="BK193" s="174">
        <f>ROUND(I193*H193,0)</f>
        <v>0</v>
      </c>
      <c r="BL193" s="17" t="s">
        <v>91</v>
      </c>
      <c r="BM193" s="173" t="s">
        <v>264</v>
      </c>
    </row>
    <row r="194" spans="1:65" s="13" customFormat="1">
      <c r="B194" s="175"/>
      <c r="D194" s="176" t="s">
        <v>164</v>
      </c>
      <c r="E194" s="177" t="s">
        <v>1</v>
      </c>
      <c r="F194" s="178" t="s">
        <v>123</v>
      </c>
      <c r="H194" s="179">
        <v>256.5</v>
      </c>
      <c r="I194" s="180"/>
      <c r="L194" s="175"/>
      <c r="M194" s="181"/>
      <c r="N194" s="182"/>
      <c r="O194" s="182"/>
      <c r="P194" s="182"/>
      <c r="Q194" s="182"/>
      <c r="R194" s="182"/>
      <c r="S194" s="182"/>
      <c r="T194" s="183"/>
      <c r="AT194" s="177" t="s">
        <v>164</v>
      </c>
      <c r="AU194" s="177" t="s">
        <v>85</v>
      </c>
      <c r="AV194" s="13" t="s">
        <v>85</v>
      </c>
      <c r="AW194" s="13" t="s">
        <v>33</v>
      </c>
      <c r="AX194" s="13" t="s">
        <v>8</v>
      </c>
      <c r="AY194" s="177" t="s">
        <v>156</v>
      </c>
    </row>
    <row r="195" spans="1:65" s="2" customFormat="1" ht="24" customHeight="1">
      <c r="A195" s="32"/>
      <c r="B195" s="161"/>
      <c r="C195" s="162" t="s">
        <v>265</v>
      </c>
      <c r="D195" s="162" t="s">
        <v>158</v>
      </c>
      <c r="E195" s="163" t="s">
        <v>266</v>
      </c>
      <c r="F195" s="164" t="s">
        <v>267</v>
      </c>
      <c r="G195" s="165" t="s">
        <v>173</v>
      </c>
      <c r="H195" s="166">
        <v>4.0999999999999996</v>
      </c>
      <c r="I195" s="167"/>
      <c r="J195" s="168">
        <f>ROUND(I195*H195,0)</f>
        <v>0</v>
      </c>
      <c r="K195" s="164" t="s">
        <v>162</v>
      </c>
      <c r="L195" s="33"/>
      <c r="M195" s="169" t="s">
        <v>1</v>
      </c>
      <c r="N195" s="170" t="s">
        <v>42</v>
      </c>
      <c r="O195" s="58"/>
      <c r="P195" s="171">
        <f>O195*H195</f>
        <v>0</v>
      </c>
      <c r="Q195" s="171">
        <v>0</v>
      </c>
      <c r="R195" s="171">
        <f>Q195*H195</f>
        <v>0</v>
      </c>
      <c r="S195" s="171">
        <v>0.03</v>
      </c>
      <c r="T195" s="172">
        <f>S195*H195</f>
        <v>0.12299999999999998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73" t="s">
        <v>91</v>
      </c>
      <c r="AT195" s="173" t="s">
        <v>158</v>
      </c>
      <c r="AU195" s="173" t="s">
        <v>85</v>
      </c>
      <c r="AY195" s="17" t="s">
        <v>156</v>
      </c>
      <c r="BE195" s="174">
        <f>IF(N195="základní",J195,0)</f>
        <v>0</v>
      </c>
      <c r="BF195" s="174">
        <f>IF(N195="snížená",J195,0)</f>
        <v>0</v>
      </c>
      <c r="BG195" s="174">
        <f>IF(N195="zákl. přenesená",J195,0)</f>
        <v>0</v>
      </c>
      <c r="BH195" s="174">
        <f>IF(N195="sníž. přenesená",J195,0)</f>
        <v>0</v>
      </c>
      <c r="BI195" s="174">
        <f>IF(N195="nulová",J195,0)</f>
        <v>0</v>
      </c>
      <c r="BJ195" s="17" t="s">
        <v>8</v>
      </c>
      <c r="BK195" s="174">
        <f>ROUND(I195*H195,0)</f>
        <v>0</v>
      </c>
      <c r="BL195" s="17" t="s">
        <v>91</v>
      </c>
      <c r="BM195" s="173" t="s">
        <v>268</v>
      </c>
    </row>
    <row r="196" spans="1:65" s="13" customFormat="1">
      <c r="B196" s="175"/>
      <c r="D196" s="176" t="s">
        <v>164</v>
      </c>
      <c r="E196" s="177" t="s">
        <v>1</v>
      </c>
      <c r="F196" s="178" t="s">
        <v>269</v>
      </c>
      <c r="H196" s="179">
        <v>4.0999999999999996</v>
      </c>
      <c r="I196" s="180"/>
      <c r="L196" s="175"/>
      <c r="M196" s="181"/>
      <c r="N196" s="182"/>
      <c r="O196" s="182"/>
      <c r="P196" s="182"/>
      <c r="Q196" s="182"/>
      <c r="R196" s="182"/>
      <c r="S196" s="182"/>
      <c r="T196" s="183"/>
      <c r="AT196" s="177" t="s">
        <v>164</v>
      </c>
      <c r="AU196" s="177" t="s">
        <v>85</v>
      </c>
      <c r="AV196" s="13" t="s">
        <v>85</v>
      </c>
      <c r="AW196" s="13" t="s">
        <v>33</v>
      </c>
      <c r="AX196" s="13" t="s">
        <v>8</v>
      </c>
      <c r="AY196" s="177" t="s">
        <v>156</v>
      </c>
    </row>
    <row r="197" spans="1:65" s="2" customFormat="1" ht="24" customHeight="1">
      <c r="A197" s="32"/>
      <c r="B197" s="161"/>
      <c r="C197" s="162" t="s">
        <v>270</v>
      </c>
      <c r="D197" s="162" t="s">
        <v>158</v>
      </c>
      <c r="E197" s="163" t="s">
        <v>271</v>
      </c>
      <c r="F197" s="164" t="s">
        <v>272</v>
      </c>
      <c r="G197" s="165" t="s">
        <v>179</v>
      </c>
      <c r="H197" s="166">
        <v>17.100000000000001</v>
      </c>
      <c r="I197" s="167"/>
      <c r="J197" s="168">
        <f>ROUND(I197*H197,0)</f>
        <v>0</v>
      </c>
      <c r="K197" s="164" t="s">
        <v>162</v>
      </c>
      <c r="L197" s="33"/>
      <c r="M197" s="169" t="s">
        <v>1</v>
      </c>
      <c r="N197" s="170" t="s">
        <v>42</v>
      </c>
      <c r="O197" s="58"/>
      <c r="P197" s="171">
        <f>O197*H197</f>
        <v>0</v>
      </c>
      <c r="Q197" s="171">
        <v>0</v>
      </c>
      <c r="R197" s="171">
        <f>Q197*H197</f>
        <v>0</v>
      </c>
      <c r="S197" s="171">
        <v>4.5999999999999999E-2</v>
      </c>
      <c r="T197" s="172">
        <f>S197*H197</f>
        <v>0.78660000000000008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73" t="s">
        <v>91</v>
      </c>
      <c r="AT197" s="173" t="s">
        <v>158</v>
      </c>
      <c r="AU197" s="173" t="s">
        <v>85</v>
      </c>
      <c r="AY197" s="17" t="s">
        <v>156</v>
      </c>
      <c r="BE197" s="174">
        <f>IF(N197="základní",J197,0)</f>
        <v>0</v>
      </c>
      <c r="BF197" s="174">
        <f>IF(N197="snížená",J197,0)</f>
        <v>0</v>
      </c>
      <c r="BG197" s="174">
        <f>IF(N197="zákl. přenesená",J197,0)</f>
        <v>0</v>
      </c>
      <c r="BH197" s="174">
        <f>IF(N197="sníž. přenesená",J197,0)</f>
        <v>0</v>
      </c>
      <c r="BI197" s="174">
        <f>IF(N197="nulová",J197,0)</f>
        <v>0</v>
      </c>
      <c r="BJ197" s="17" t="s">
        <v>8</v>
      </c>
      <c r="BK197" s="174">
        <f>ROUND(I197*H197,0)</f>
        <v>0</v>
      </c>
      <c r="BL197" s="17" t="s">
        <v>91</v>
      </c>
      <c r="BM197" s="173" t="s">
        <v>273</v>
      </c>
    </row>
    <row r="198" spans="1:65" s="13" customFormat="1">
      <c r="B198" s="175"/>
      <c r="D198" s="176" t="s">
        <v>164</v>
      </c>
      <c r="E198" s="177" t="s">
        <v>1</v>
      </c>
      <c r="F198" s="178" t="s">
        <v>181</v>
      </c>
      <c r="H198" s="179">
        <v>17.100000000000001</v>
      </c>
      <c r="I198" s="180"/>
      <c r="L198" s="175"/>
      <c r="M198" s="181"/>
      <c r="N198" s="182"/>
      <c r="O198" s="182"/>
      <c r="P198" s="182"/>
      <c r="Q198" s="182"/>
      <c r="R198" s="182"/>
      <c r="S198" s="182"/>
      <c r="T198" s="183"/>
      <c r="AT198" s="177" t="s">
        <v>164</v>
      </c>
      <c r="AU198" s="177" t="s">
        <v>85</v>
      </c>
      <c r="AV198" s="13" t="s">
        <v>85</v>
      </c>
      <c r="AW198" s="13" t="s">
        <v>33</v>
      </c>
      <c r="AX198" s="13" t="s">
        <v>77</v>
      </c>
      <c r="AY198" s="177" t="s">
        <v>156</v>
      </c>
    </row>
    <row r="199" spans="1:65" s="14" customFormat="1">
      <c r="B199" s="184"/>
      <c r="D199" s="176" t="s">
        <v>164</v>
      </c>
      <c r="E199" s="185" t="s">
        <v>1</v>
      </c>
      <c r="F199" s="186" t="s">
        <v>166</v>
      </c>
      <c r="H199" s="187">
        <v>17.100000000000001</v>
      </c>
      <c r="I199" s="188"/>
      <c r="L199" s="184"/>
      <c r="M199" s="189"/>
      <c r="N199" s="190"/>
      <c r="O199" s="190"/>
      <c r="P199" s="190"/>
      <c r="Q199" s="190"/>
      <c r="R199" s="190"/>
      <c r="S199" s="190"/>
      <c r="T199" s="191"/>
      <c r="AT199" s="185" t="s">
        <v>164</v>
      </c>
      <c r="AU199" s="185" t="s">
        <v>85</v>
      </c>
      <c r="AV199" s="14" t="s">
        <v>88</v>
      </c>
      <c r="AW199" s="14" t="s">
        <v>33</v>
      </c>
      <c r="AX199" s="14" t="s">
        <v>8</v>
      </c>
      <c r="AY199" s="185" t="s">
        <v>156</v>
      </c>
    </row>
    <row r="200" spans="1:65" s="12" customFormat="1" ht="22.9" customHeight="1">
      <c r="B200" s="148"/>
      <c r="D200" s="149" t="s">
        <v>76</v>
      </c>
      <c r="E200" s="159" t="s">
        <v>274</v>
      </c>
      <c r="F200" s="159" t="s">
        <v>275</v>
      </c>
      <c r="I200" s="151"/>
      <c r="J200" s="160">
        <f>BK200</f>
        <v>0</v>
      </c>
      <c r="L200" s="148"/>
      <c r="M200" s="153"/>
      <c r="N200" s="154"/>
      <c r="O200" s="154"/>
      <c r="P200" s="155">
        <f>SUM(P201:P205)</f>
        <v>0</v>
      </c>
      <c r="Q200" s="154"/>
      <c r="R200" s="155">
        <f>SUM(R201:R205)</f>
        <v>0</v>
      </c>
      <c r="S200" s="154"/>
      <c r="T200" s="156">
        <f>SUM(T201:T205)</f>
        <v>0</v>
      </c>
      <c r="AR200" s="149" t="s">
        <v>8</v>
      </c>
      <c r="AT200" s="157" t="s">
        <v>76</v>
      </c>
      <c r="AU200" s="157" t="s">
        <v>8</v>
      </c>
      <c r="AY200" s="149" t="s">
        <v>156</v>
      </c>
      <c r="BK200" s="158">
        <f>SUM(BK201:BK205)</f>
        <v>0</v>
      </c>
    </row>
    <row r="201" spans="1:65" s="2" customFormat="1" ht="24" customHeight="1">
      <c r="A201" s="32"/>
      <c r="B201" s="161"/>
      <c r="C201" s="162" t="s">
        <v>276</v>
      </c>
      <c r="D201" s="162" t="s">
        <v>158</v>
      </c>
      <c r="E201" s="163" t="s">
        <v>277</v>
      </c>
      <c r="F201" s="164" t="s">
        <v>278</v>
      </c>
      <c r="G201" s="165" t="s">
        <v>279</v>
      </c>
      <c r="H201" s="166">
        <v>0.91800000000000004</v>
      </c>
      <c r="I201" s="167"/>
      <c r="J201" s="168">
        <f>ROUND(I201*H201,0)</f>
        <v>0</v>
      </c>
      <c r="K201" s="164" t="s">
        <v>162</v>
      </c>
      <c r="L201" s="33"/>
      <c r="M201" s="169" t="s">
        <v>1</v>
      </c>
      <c r="N201" s="170" t="s">
        <v>42</v>
      </c>
      <c r="O201" s="58"/>
      <c r="P201" s="171">
        <f>O201*H201</f>
        <v>0</v>
      </c>
      <c r="Q201" s="171">
        <v>0</v>
      </c>
      <c r="R201" s="171">
        <f>Q201*H201</f>
        <v>0</v>
      </c>
      <c r="S201" s="171">
        <v>0</v>
      </c>
      <c r="T201" s="172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73" t="s">
        <v>91</v>
      </c>
      <c r="AT201" s="173" t="s">
        <v>158</v>
      </c>
      <c r="AU201" s="173" t="s">
        <v>85</v>
      </c>
      <c r="AY201" s="17" t="s">
        <v>156</v>
      </c>
      <c r="BE201" s="174">
        <f>IF(N201="základní",J201,0)</f>
        <v>0</v>
      </c>
      <c r="BF201" s="174">
        <f>IF(N201="snížená",J201,0)</f>
        <v>0</v>
      </c>
      <c r="BG201" s="174">
        <f>IF(N201="zákl. přenesená",J201,0)</f>
        <v>0</v>
      </c>
      <c r="BH201" s="174">
        <f>IF(N201="sníž. přenesená",J201,0)</f>
        <v>0</v>
      </c>
      <c r="BI201" s="174">
        <f>IF(N201="nulová",J201,0)</f>
        <v>0</v>
      </c>
      <c r="BJ201" s="17" t="s">
        <v>8</v>
      </c>
      <c r="BK201" s="174">
        <f>ROUND(I201*H201,0)</f>
        <v>0</v>
      </c>
      <c r="BL201" s="17" t="s">
        <v>91</v>
      </c>
      <c r="BM201" s="173" t="s">
        <v>280</v>
      </c>
    </row>
    <row r="202" spans="1:65" s="2" customFormat="1" ht="24" customHeight="1">
      <c r="A202" s="32"/>
      <c r="B202" s="161"/>
      <c r="C202" s="162" t="s">
        <v>281</v>
      </c>
      <c r="D202" s="162" t="s">
        <v>158</v>
      </c>
      <c r="E202" s="163" t="s">
        <v>282</v>
      </c>
      <c r="F202" s="164" t="s">
        <v>283</v>
      </c>
      <c r="G202" s="165" t="s">
        <v>279</v>
      </c>
      <c r="H202" s="166">
        <v>0.91800000000000004</v>
      </c>
      <c r="I202" s="167"/>
      <c r="J202" s="168">
        <f>ROUND(I202*H202,0)</f>
        <v>0</v>
      </c>
      <c r="K202" s="164" t="s">
        <v>162</v>
      </c>
      <c r="L202" s="33"/>
      <c r="M202" s="169" t="s">
        <v>1</v>
      </c>
      <c r="N202" s="170" t="s">
        <v>42</v>
      </c>
      <c r="O202" s="58"/>
      <c r="P202" s="171">
        <f>O202*H202</f>
        <v>0</v>
      </c>
      <c r="Q202" s="171">
        <v>0</v>
      </c>
      <c r="R202" s="171">
        <f>Q202*H202</f>
        <v>0</v>
      </c>
      <c r="S202" s="171">
        <v>0</v>
      </c>
      <c r="T202" s="172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73" t="s">
        <v>91</v>
      </c>
      <c r="AT202" s="173" t="s">
        <v>158</v>
      </c>
      <c r="AU202" s="173" t="s">
        <v>85</v>
      </c>
      <c r="AY202" s="17" t="s">
        <v>156</v>
      </c>
      <c r="BE202" s="174">
        <f>IF(N202="základní",J202,0)</f>
        <v>0</v>
      </c>
      <c r="BF202" s="174">
        <f>IF(N202="snížená",J202,0)</f>
        <v>0</v>
      </c>
      <c r="BG202" s="174">
        <f>IF(N202="zákl. přenesená",J202,0)</f>
        <v>0</v>
      </c>
      <c r="BH202" s="174">
        <f>IF(N202="sníž. přenesená",J202,0)</f>
        <v>0</v>
      </c>
      <c r="BI202" s="174">
        <f>IF(N202="nulová",J202,0)</f>
        <v>0</v>
      </c>
      <c r="BJ202" s="17" t="s">
        <v>8</v>
      </c>
      <c r="BK202" s="174">
        <f>ROUND(I202*H202,0)</f>
        <v>0</v>
      </c>
      <c r="BL202" s="17" t="s">
        <v>91</v>
      </c>
      <c r="BM202" s="173" t="s">
        <v>284</v>
      </c>
    </row>
    <row r="203" spans="1:65" s="2" customFormat="1" ht="24" customHeight="1">
      <c r="A203" s="32"/>
      <c r="B203" s="161"/>
      <c r="C203" s="162" t="s">
        <v>285</v>
      </c>
      <c r="D203" s="162" t="s">
        <v>158</v>
      </c>
      <c r="E203" s="163" t="s">
        <v>286</v>
      </c>
      <c r="F203" s="164" t="s">
        <v>287</v>
      </c>
      <c r="G203" s="165" t="s">
        <v>279</v>
      </c>
      <c r="H203" s="166">
        <v>27.54</v>
      </c>
      <c r="I203" s="167"/>
      <c r="J203" s="168">
        <f>ROUND(I203*H203,0)</f>
        <v>0</v>
      </c>
      <c r="K203" s="164" t="s">
        <v>162</v>
      </c>
      <c r="L203" s="33"/>
      <c r="M203" s="169" t="s">
        <v>1</v>
      </c>
      <c r="N203" s="170" t="s">
        <v>42</v>
      </c>
      <c r="O203" s="58"/>
      <c r="P203" s="171">
        <f>O203*H203</f>
        <v>0</v>
      </c>
      <c r="Q203" s="171">
        <v>0</v>
      </c>
      <c r="R203" s="171">
        <f>Q203*H203</f>
        <v>0</v>
      </c>
      <c r="S203" s="171">
        <v>0</v>
      </c>
      <c r="T203" s="172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73" t="s">
        <v>91</v>
      </c>
      <c r="AT203" s="173" t="s">
        <v>158</v>
      </c>
      <c r="AU203" s="173" t="s">
        <v>85</v>
      </c>
      <c r="AY203" s="17" t="s">
        <v>156</v>
      </c>
      <c r="BE203" s="174">
        <f>IF(N203="základní",J203,0)</f>
        <v>0</v>
      </c>
      <c r="BF203" s="174">
        <f>IF(N203="snížená",J203,0)</f>
        <v>0</v>
      </c>
      <c r="BG203" s="174">
        <f>IF(N203="zákl. přenesená",J203,0)</f>
        <v>0</v>
      </c>
      <c r="BH203" s="174">
        <f>IF(N203="sníž. přenesená",J203,0)</f>
        <v>0</v>
      </c>
      <c r="BI203" s="174">
        <f>IF(N203="nulová",J203,0)</f>
        <v>0</v>
      </c>
      <c r="BJ203" s="17" t="s">
        <v>8</v>
      </c>
      <c r="BK203" s="174">
        <f>ROUND(I203*H203,0)</f>
        <v>0</v>
      </c>
      <c r="BL203" s="17" t="s">
        <v>91</v>
      </c>
      <c r="BM203" s="173" t="s">
        <v>288</v>
      </c>
    </row>
    <row r="204" spans="1:65" s="13" customFormat="1">
      <c r="B204" s="175"/>
      <c r="D204" s="176" t="s">
        <v>164</v>
      </c>
      <c r="F204" s="178" t="s">
        <v>289</v>
      </c>
      <c r="H204" s="179">
        <v>27.54</v>
      </c>
      <c r="I204" s="180"/>
      <c r="L204" s="175"/>
      <c r="M204" s="181"/>
      <c r="N204" s="182"/>
      <c r="O204" s="182"/>
      <c r="P204" s="182"/>
      <c r="Q204" s="182"/>
      <c r="R204" s="182"/>
      <c r="S204" s="182"/>
      <c r="T204" s="183"/>
      <c r="AT204" s="177" t="s">
        <v>164</v>
      </c>
      <c r="AU204" s="177" t="s">
        <v>85</v>
      </c>
      <c r="AV204" s="13" t="s">
        <v>85</v>
      </c>
      <c r="AW204" s="13" t="s">
        <v>3</v>
      </c>
      <c r="AX204" s="13" t="s">
        <v>8</v>
      </c>
      <c r="AY204" s="177" t="s">
        <v>156</v>
      </c>
    </row>
    <row r="205" spans="1:65" s="2" customFormat="1" ht="24" customHeight="1">
      <c r="A205" s="32"/>
      <c r="B205" s="161"/>
      <c r="C205" s="162" t="s">
        <v>290</v>
      </c>
      <c r="D205" s="162" t="s">
        <v>158</v>
      </c>
      <c r="E205" s="163" t="s">
        <v>291</v>
      </c>
      <c r="F205" s="164" t="s">
        <v>292</v>
      </c>
      <c r="G205" s="165" t="s">
        <v>279</v>
      </c>
      <c r="H205" s="166">
        <v>0.91800000000000004</v>
      </c>
      <c r="I205" s="167"/>
      <c r="J205" s="168">
        <f>ROUND(I205*H205,0)</f>
        <v>0</v>
      </c>
      <c r="K205" s="164" t="s">
        <v>162</v>
      </c>
      <c r="L205" s="33"/>
      <c r="M205" s="169" t="s">
        <v>1</v>
      </c>
      <c r="N205" s="170" t="s">
        <v>42</v>
      </c>
      <c r="O205" s="58"/>
      <c r="P205" s="171">
        <f>O205*H205</f>
        <v>0</v>
      </c>
      <c r="Q205" s="171">
        <v>0</v>
      </c>
      <c r="R205" s="171">
        <f>Q205*H205</f>
        <v>0</v>
      </c>
      <c r="S205" s="171">
        <v>0</v>
      </c>
      <c r="T205" s="172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73" t="s">
        <v>91</v>
      </c>
      <c r="AT205" s="173" t="s">
        <v>158</v>
      </c>
      <c r="AU205" s="173" t="s">
        <v>85</v>
      </c>
      <c r="AY205" s="17" t="s">
        <v>156</v>
      </c>
      <c r="BE205" s="174">
        <f>IF(N205="základní",J205,0)</f>
        <v>0</v>
      </c>
      <c r="BF205" s="174">
        <f>IF(N205="snížená",J205,0)</f>
        <v>0</v>
      </c>
      <c r="BG205" s="174">
        <f>IF(N205="zákl. přenesená",J205,0)</f>
        <v>0</v>
      </c>
      <c r="BH205" s="174">
        <f>IF(N205="sníž. přenesená",J205,0)</f>
        <v>0</v>
      </c>
      <c r="BI205" s="174">
        <f>IF(N205="nulová",J205,0)</f>
        <v>0</v>
      </c>
      <c r="BJ205" s="17" t="s">
        <v>8</v>
      </c>
      <c r="BK205" s="174">
        <f>ROUND(I205*H205,0)</f>
        <v>0</v>
      </c>
      <c r="BL205" s="17" t="s">
        <v>91</v>
      </c>
      <c r="BM205" s="173" t="s">
        <v>293</v>
      </c>
    </row>
    <row r="206" spans="1:65" s="12" customFormat="1" ht="22.9" customHeight="1">
      <c r="B206" s="148"/>
      <c r="D206" s="149" t="s">
        <v>76</v>
      </c>
      <c r="E206" s="159" t="s">
        <v>294</v>
      </c>
      <c r="F206" s="159" t="s">
        <v>295</v>
      </c>
      <c r="I206" s="151"/>
      <c r="J206" s="160">
        <f>BK206</f>
        <v>0</v>
      </c>
      <c r="L206" s="148"/>
      <c r="M206" s="153"/>
      <c r="N206" s="154"/>
      <c r="O206" s="154"/>
      <c r="P206" s="155">
        <f>P207</f>
        <v>0</v>
      </c>
      <c r="Q206" s="154"/>
      <c r="R206" s="155">
        <f>R207</f>
        <v>0</v>
      </c>
      <c r="S206" s="154"/>
      <c r="T206" s="156">
        <f>T207</f>
        <v>0</v>
      </c>
      <c r="AR206" s="149" t="s">
        <v>8</v>
      </c>
      <c r="AT206" s="157" t="s">
        <v>76</v>
      </c>
      <c r="AU206" s="157" t="s">
        <v>8</v>
      </c>
      <c r="AY206" s="149" t="s">
        <v>156</v>
      </c>
      <c r="BK206" s="158">
        <f>BK207</f>
        <v>0</v>
      </c>
    </row>
    <row r="207" spans="1:65" s="2" customFormat="1" ht="16.5" customHeight="1">
      <c r="A207" s="32"/>
      <c r="B207" s="161"/>
      <c r="C207" s="162" t="s">
        <v>296</v>
      </c>
      <c r="D207" s="162" t="s">
        <v>158</v>
      </c>
      <c r="E207" s="163" t="s">
        <v>297</v>
      </c>
      <c r="F207" s="164" t="s">
        <v>298</v>
      </c>
      <c r="G207" s="165" t="s">
        <v>279</v>
      </c>
      <c r="H207" s="166">
        <v>20.462</v>
      </c>
      <c r="I207" s="167"/>
      <c r="J207" s="168">
        <f>ROUND(I207*H207,0)</f>
        <v>0</v>
      </c>
      <c r="K207" s="164" t="s">
        <v>162</v>
      </c>
      <c r="L207" s="33"/>
      <c r="M207" s="169" t="s">
        <v>1</v>
      </c>
      <c r="N207" s="170" t="s">
        <v>42</v>
      </c>
      <c r="O207" s="58"/>
      <c r="P207" s="171">
        <f>O207*H207</f>
        <v>0</v>
      </c>
      <c r="Q207" s="171">
        <v>0</v>
      </c>
      <c r="R207" s="171">
        <f>Q207*H207</f>
        <v>0</v>
      </c>
      <c r="S207" s="171">
        <v>0</v>
      </c>
      <c r="T207" s="172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73" t="s">
        <v>91</v>
      </c>
      <c r="AT207" s="173" t="s">
        <v>158</v>
      </c>
      <c r="AU207" s="173" t="s">
        <v>85</v>
      </c>
      <c r="AY207" s="17" t="s">
        <v>156</v>
      </c>
      <c r="BE207" s="174">
        <f>IF(N207="základní",J207,0)</f>
        <v>0</v>
      </c>
      <c r="BF207" s="174">
        <f>IF(N207="snížená",J207,0)</f>
        <v>0</v>
      </c>
      <c r="BG207" s="174">
        <f>IF(N207="zákl. přenesená",J207,0)</f>
        <v>0</v>
      </c>
      <c r="BH207" s="174">
        <f>IF(N207="sníž. přenesená",J207,0)</f>
        <v>0</v>
      </c>
      <c r="BI207" s="174">
        <f>IF(N207="nulová",J207,0)</f>
        <v>0</v>
      </c>
      <c r="BJ207" s="17" t="s">
        <v>8</v>
      </c>
      <c r="BK207" s="174">
        <f>ROUND(I207*H207,0)</f>
        <v>0</v>
      </c>
      <c r="BL207" s="17" t="s">
        <v>91</v>
      </c>
      <c r="BM207" s="173" t="s">
        <v>299</v>
      </c>
    </row>
    <row r="208" spans="1:65" s="12" customFormat="1" ht="25.9" customHeight="1">
      <c r="B208" s="148"/>
      <c r="D208" s="149" t="s">
        <v>76</v>
      </c>
      <c r="E208" s="150" t="s">
        <v>300</v>
      </c>
      <c r="F208" s="150" t="s">
        <v>301</v>
      </c>
      <c r="I208" s="151"/>
      <c r="J208" s="152">
        <f>BK208</f>
        <v>0</v>
      </c>
      <c r="L208" s="148"/>
      <c r="M208" s="153"/>
      <c r="N208" s="154"/>
      <c r="O208" s="154"/>
      <c r="P208" s="155">
        <f>P209+P224</f>
        <v>0</v>
      </c>
      <c r="Q208" s="154"/>
      <c r="R208" s="155">
        <f>R209+R224</f>
        <v>8.3406648E-2</v>
      </c>
      <c r="S208" s="154"/>
      <c r="T208" s="156">
        <f>T209+T224</f>
        <v>8.2100000000000003E-3</v>
      </c>
      <c r="AR208" s="149" t="s">
        <v>85</v>
      </c>
      <c r="AT208" s="157" t="s">
        <v>76</v>
      </c>
      <c r="AU208" s="157" t="s">
        <v>77</v>
      </c>
      <c r="AY208" s="149" t="s">
        <v>156</v>
      </c>
      <c r="BK208" s="158">
        <f>BK209+BK224</f>
        <v>0</v>
      </c>
    </row>
    <row r="209" spans="1:65" s="12" customFormat="1" ht="22.9" customHeight="1">
      <c r="B209" s="148"/>
      <c r="D209" s="149" t="s">
        <v>76</v>
      </c>
      <c r="E209" s="159" t="s">
        <v>302</v>
      </c>
      <c r="F209" s="159" t="s">
        <v>303</v>
      </c>
      <c r="I209" s="151"/>
      <c r="J209" s="160">
        <f>BK209</f>
        <v>0</v>
      </c>
      <c r="L209" s="148"/>
      <c r="M209" s="153"/>
      <c r="N209" s="154"/>
      <c r="O209" s="154"/>
      <c r="P209" s="155">
        <f>SUM(P210:P223)</f>
        <v>0</v>
      </c>
      <c r="Q209" s="154"/>
      <c r="R209" s="155">
        <f>SUM(R210:R223)</f>
        <v>1.9199999999999998E-2</v>
      </c>
      <c r="S209" s="154"/>
      <c r="T209" s="156">
        <f>SUM(T210:T223)</f>
        <v>8.2100000000000003E-3</v>
      </c>
      <c r="AR209" s="149" t="s">
        <v>85</v>
      </c>
      <c r="AT209" s="157" t="s">
        <v>76</v>
      </c>
      <c r="AU209" s="157" t="s">
        <v>8</v>
      </c>
      <c r="AY209" s="149" t="s">
        <v>156</v>
      </c>
      <c r="BK209" s="158">
        <f>SUM(BK210:BK223)</f>
        <v>0</v>
      </c>
    </row>
    <row r="210" spans="1:65" s="2" customFormat="1" ht="24" customHeight="1">
      <c r="A210" s="32"/>
      <c r="B210" s="161"/>
      <c r="C210" s="162" t="s">
        <v>304</v>
      </c>
      <c r="D210" s="162" t="s">
        <v>158</v>
      </c>
      <c r="E210" s="163" t="s">
        <v>305</v>
      </c>
      <c r="F210" s="164" t="s">
        <v>306</v>
      </c>
      <c r="G210" s="165" t="s">
        <v>173</v>
      </c>
      <c r="H210" s="166">
        <v>15</v>
      </c>
      <c r="I210" s="167"/>
      <c r="J210" s="168">
        <f>ROUND(I210*H210,0)</f>
        <v>0</v>
      </c>
      <c r="K210" s="164" t="s">
        <v>162</v>
      </c>
      <c r="L210" s="33"/>
      <c r="M210" s="169" t="s">
        <v>1</v>
      </c>
      <c r="N210" s="170" t="s">
        <v>42</v>
      </c>
      <c r="O210" s="58"/>
      <c r="P210" s="171">
        <f>O210*H210</f>
        <v>0</v>
      </c>
      <c r="Q210" s="171">
        <v>0</v>
      </c>
      <c r="R210" s="171">
        <f>Q210*H210</f>
        <v>0</v>
      </c>
      <c r="S210" s="171">
        <v>0</v>
      </c>
      <c r="T210" s="172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73" t="s">
        <v>118</v>
      </c>
      <c r="AT210" s="173" t="s">
        <v>158</v>
      </c>
      <c r="AU210" s="173" t="s">
        <v>85</v>
      </c>
      <c r="AY210" s="17" t="s">
        <v>156</v>
      </c>
      <c r="BE210" s="174">
        <f>IF(N210="základní",J210,0)</f>
        <v>0</v>
      </c>
      <c r="BF210" s="174">
        <f>IF(N210="snížená",J210,0)</f>
        <v>0</v>
      </c>
      <c r="BG210" s="174">
        <f>IF(N210="zákl. přenesená",J210,0)</f>
        <v>0</v>
      </c>
      <c r="BH210" s="174">
        <f>IF(N210="sníž. přenesená",J210,0)</f>
        <v>0</v>
      </c>
      <c r="BI210" s="174">
        <f>IF(N210="nulová",J210,0)</f>
        <v>0</v>
      </c>
      <c r="BJ210" s="17" t="s">
        <v>8</v>
      </c>
      <c r="BK210" s="174">
        <f>ROUND(I210*H210,0)</f>
        <v>0</v>
      </c>
      <c r="BL210" s="17" t="s">
        <v>118</v>
      </c>
      <c r="BM210" s="173" t="s">
        <v>307</v>
      </c>
    </row>
    <row r="211" spans="1:65" s="13" customFormat="1">
      <c r="B211" s="175"/>
      <c r="D211" s="176" t="s">
        <v>164</v>
      </c>
      <c r="E211" s="177" t="s">
        <v>1</v>
      </c>
      <c r="F211" s="178" t="s">
        <v>308</v>
      </c>
      <c r="H211" s="179">
        <v>15</v>
      </c>
      <c r="I211" s="180"/>
      <c r="L211" s="175"/>
      <c r="M211" s="181"/>
      <c r="N211" s="182"/>
      <c r="O211" s="182"/>
      <c r="P211" s="182"/>
      <c r="Q211" s="182"/>
      <c r="R211" s="182"/>
      <c r="S211" s="182"/>
      <c r="T211" s="183"/>
      <c r="AT211" s="177" t="s">
        <v>164</v>
      </c>
      <c r="AU211" s="177" t="s">
        <v>85</v>
      </c>
      <c r="AV211" s="13" t="s">
        <v>85</v>
      </c>
      <c r="AW211" s="13" t="s">
        <v>33</v>
      </c>
      <c r="AX211" s="13" t="s">
        <v>8</v>
      </c>
      <c r="AY211" s="177" t="s">
        <v>156</v>
      </c>
    </row>
    <row r="212" spans="1:65" s="2" customFormat="1" ht="16.5" customHeight="1">
      <c r="A212" s="32"/>
      <c r="B212" s="161"/>
      <c r="C212" s="200" t="s">
        <v>309</v>
      </c>
      <c r="D212" s="200" t="s">
        <v>199</v>
      </c>
      <c r="E212" s="201" t="s">
        <v>310</v>
      </c>
      <c r="F212" s="202" t="s">
        <v>311</v>
      </c>
      <c r="G212" s="203" t="s">
        <v>312</v>
      </c>
      <c r="H212" s="204">
        <v>15</v>
      </c>
      <c r="I212" s="205"/>
      <c r="J212" s="206">
        <f>ROUND(I212*H212,0)</f>
        <v>0</v>
      </c>
      <c r="K212" s="202" t="s">
        <v>162</v>
      </c>
      <c r="L212" s="207"/>
      <c r="M212" s="208" t="s">
        <v>1</v>
      </c>
      <c r="N212" s="209" t="s">
        <v>42</v>
      </c>
      <c r="O212" s="58"/>
      <c r="P212" s="171">
        <f>O212*H212</f>
        <v>0</v>
      </c>
      <c r="Q212" s="171">
        <v>1E-3</v>
      </c>
      <c r="R212" s="171">
        <f>Q212*H212</f>
        <v>1.4999999999999999E-2</v>
      </c>
      <c r="S212" s="171">
        <v>0</v>
      </c>
      <c r="T212" s="172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73" t="s">
        <v>313</v>
      </c>
      <c r="AT212" s="173" t="s">
        <v>199</v>
      </c>
      <c r="AU212" s="173" t="s">
        <v>85</v>
      </c>
      <c r="AY212" s="17" t="s">
        <v>156</v>
      </c>
      <c r="BE212" s="174">
        <f>IF(N212="základní",J212,0)</f>
        <v>0</v>
      </c>
      <c r="BF212" s="174">
        <f>IF(N212="snížená",J212,0)</f>
        <v>0</v>
      </c>
      <c r="BG212" s="174">
        <f>IF(N212="zákl. přenesená",J212,0)</f>
        <v>0</v>
      </c>
      <c r="BH212" s="174">
        <f>IF(N212="sníž. přenesená",J212,0)</f>
        <v>0</v>
      </c>
      <c r="BI212" s="174">
        <f>IF(N212="nulová",J212,0)</f>
        <v>0</v>
      </c>
      <c r="BJ212" s="17" t="s">
        <v>8</v>
      </c>
      <c r="BK212" s="174">
        <f>ROUND(I212*H212,0)</f>
        <v>0</v>
      </c>
      <c r="BL212" s="17" t="s">
        <v>118</v>
      </c>
      <c r="BM212" s="173" t="s">
        <v>314</v>
      </c>
    </row>
    <row r="213" spans="1:65" s="2" customFormat="1" ht="24" customHeight="1">
      <c r="A213" s="32"/>
      <c r="B213" s="161"/>
      <c r="C213" s="162" t="s">
        <v>315</v>
      </c>
      <c r="D213" s="162" t="s">
        <v>158</v>
      </c>
      <c r="E213" s="163" t="s">
        <v>316</v>
      </c>
      <c r="F213" s="164" t="s">
        <v>317</v>
      </c>
      <c r="G213" s="165" t="s">
        <v>318</v>
      </c>
      <c r="H213" s="166">
        <v>1</v>
      </c>
      <c r="I213" s="167"/>
      <c r="J213" s="168">
        <f>ROUND(I213*H213,0)</f>
        <v>0</v>
      </c>
      <c r="K213" s="164" t="s">
        <v>162</v>
      </c>
      <c r="L213" s="33"/>
      <c r="M213" s="169" t="s">
        <v>1</v>
      </c>
      <c r="N213" s="170" t="s">
        <v>42</v>
      </c>
      <c r="O213" s="58"/>
      <c r="P213" s="171">
        <f>O213*H213</f>
        <v>0</v>
      </c>
      <c r="Q213" s="171">
        <v>0</v>
      </c>
      <c r="R213" s="171">
        <f>Q213*H213</f>
        <v>0</v>
      </c>
      <c r="S213" s="171">
        <v>0</v>
      </c>
      <c r="T213" s="172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73" t="s">
        <v>118</v>
      </c>
      <c r="AT213" s="173" t="s">
        <v>158</v>
      </c>
      <c r="AU213" s="173" t="s">
        <v>85</v>
      </c>
      <c r="AY213" s="17" t="s">
        <v>156</v>
      </c>
      <c r="BE213" s="174">
        <f>IF(N213="základní",J213,0)</f>
        <v>0</v>
      </c>
      <c r="BF213" s="174">
        <f>IF(N213="snížená",J213,0)</f>
        <v>0</v>
      </c>
      <c r="BG213" s="174">
        <f>IF(N213="zákl. přenesená",J213,0)</f>
        <v>0</v>
      </c>
      <c r="BH213" s="174">
        <f>IF(N213="sníž. přenesená",J213,0)</f>
        <v>0</v>
      </c>
      <c r="BI213" s="174">
        <f>IF(N213="nulová",J213,0)</f>
        <v>0</v>
      </c>
      <c r="BJ213" s="17" t="s">
        <v>8</v>
      </c>
      <c r="BK213" s="174">
        <f>ROUND(I213*H213,0)</f>
        <v>0</v>
      </c>
      <c r="BL213" s="17" t="s">
        <v>118</v>
      </c>
      <c r="BM213" s="173" t="s">
        <v>319</v>
      </c>
    </row>
    <row r="214" spans="1:65" s="13" customFormat="1">
      <c r="B214" s="175"/>
      <c r="D214" s="176" t="s">
        <v>164</v>
      </c>
      <c r="E214" s="177" t="s">
        <v>1</v>
      </c>
      <c r="F214" s="178" t="s">
        <v>8</v>
      </c>
      <c r="H214" s="179">
        <v>1</v>
      </c>
      <c r="I214" s="180"/>
      <c r="L214" s="175"/>
      <c r="M214" s="181"/>
      <c r="N214" s="182"/>
      <c r="O214" s="182"/>
      <c r="P214" s="182"/>
      <c r="Q214" s="182"/>
      <c r="R214" s="182"/>
      <c r="S214" s="182"/>
      <c r="T214" s="183"/>
      <c r="AT214" s="177" t="s">
        <v>164</v>
      </c>
      <c r="AU214" s="177" t="s">
        <v>85</v>
      </c>
      <c r="AV214" s="13" t="s">
        <v>85</v>
      </c>
      <c r="AW214" s="13" t="s">
        <v>33</v>
      </c>
      <c r="AX214" s="13" t="s">
        <v>8</v>
      </c>
      <c r="AY214" s="177" t="s">
        <v>156</v>
      </c>
    </row>
    <row r="215" spans="1:65" s="2" customFormat="1" ht="16.5" customHeight="1">
      <c r="A215" s="32"/>
      <c r="B215" s="161"/>
      <c r="C215" s="200" t="s">
        <v>313</v>
      </c>
      <c r="D215" s="200" t="s">
        <v>199</v>
      </c>
      <c r="E215" s="201" t="s">
        <v>320</v>
      </c>
      <c r="F215" s="202" t="s">
        <v>321</v>
      </c>
      <c r="G215" s="203" t="s">
        <v>318</v>
      </c>
      <c r="H215" s="204">
        <v>1</v>
      </c>
      <c r="I215" s="205"/>
      <c r="J215" s="206">
        <f>ROUND(I215*H215,0)</f>
        <v>0</v>
      </c>
      <c r="K215" s="202" t="s">
        <v>162</v>
      </c>
      <c r="L215" s="207"/>
      <c r="M215" s="208" t="s">
        <v>1</v>
      </c>
      <c r="N215" s="209" t="s">
        <v>42</v>
      </c>
      <c r="O215" s="58"/>
      <c r="P215" s="171">
        <f>O215*H215</f>
        <v>0</v>
      </c>
      <c r="Q215" s="171">
        <v>4.1999999999999997E-3</v>
      </c>
      <c r="R215" s="171">
        <f>Q215*H215</f>
        <v>4.1999999999999997E-3</v>
      </c>
      <c r="S215" s="171">
        <v>0</v>
      </c>
      <c r="T215" s="172">
        <f>S215*H215</f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73" t="s">
        <v>313</v>
      </c>
      <c r="AT215" s="173" t="s">
        <v>199</v>
      </c>
      <c r="AU215" s="173" t="s">
        <v>85</v>
      </c>
      <c r="AY215" s="17" t="s">
        <v>156</v>
      </c>
      <c r="BE215" s="174">
        <f>IF(N215="základní",J215,0)</f>
        <v>0</v>
      </c>
      <c r="BF215" s="174">
        <f>IF(N215="snížená",J215,0)</f>
        <v>0</v>
      </c>
      <c r="BG215" s="174">
        <f>IF(N215="zákl. přenesená",J215,0)</f>
        <v>0</v>
      </c>
      <c r="BH215" s="174">
        <f>IF(N215="sníž. přenesená",J215,0)</f>
        <v>0</v>
      </c>
      <c r="BI215" s="174">
        <f>IF(N215="nulová",J215,0)</f>
        <v>0</v>
      </c>
      <c r="BJ215" s="17" t="s">
        <v>8</v>
      </c>
      <c r="BK215" s="174">
        <f>ROUND(I215*H215,0)</f>
        <v>0</v>
      </c>
      <c r="BL215" s="17" t="s">
        <v>118</v>
      </c>
      <c r="BM215" s="173" t="s">
        <v>322</v>
      </c>
    </row>
    <row r="216" spans="1:65" s="2" customFormat="1" ht="24" customHeight="1">
      <c r="A216" s="32"/>
      <c r="B216" s="161"/>
      <c r="C216" s="162" t="s">
        <v>323</v>
      </c>
      <c r="D216" s="162" t="s">
        <v>158</v>
      </c>
      <c r="E216" s="163" t="s">
        <v>324</v>
      </c>
      <c r="F216" s="164" t="s">
        <v>325</v>
      </c>
      <c r="G216" s="165" t="s">
        <v>173</v>
      </c>
      <c r="H216" s="166">
        <v>15</v>
      </c>
      <c r="I216" s="167"/>
      <c r="J216" s="168">
        <f>ROUND(I216*H216,0)</f>
        <v>0</v>
      </c>
      <c r="K216" s="164" t="s">
        <v>162</v>
      </c>
      <c r="L216" s="33"/>
      <c r="M216" s="169" t="s">
        <v>1</v>
      </c>
      <c r="N216" s="170" t="s">
        <v>42</v>
      </c>
      <c r="O216" s="58"/>
      <c r="P216" s="171">
        <f>O216*H216</f>
        <v>0</v>
      </c>
      <c r="Q216" s="171">
        <v>0</v>
      </c>
      <c r="R216" s="171">
        <f>Q216*H216</f>
        <v>0</v>
      </c>
      <c r="S216" s="171">
        <v>4.0000000000000002E-4</v>
      </c>
      <c r="T216" s="172">
        <f>S216*H216</f>
        <v>6.0000000000000001E-3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73" t="s">
        <v>118</v>
      </c>
      <c r="AT216" s="173" t="s">
        <v>158</v>
      </c>
      <c r="AU216" s="173" t="s">
        <v>85</v>
      </c>
      <c r="AY216" s="17" t="s">
        <v>156</v>
      </c>
      <c r="BE216" s="174">
        <f>IF(N216="základní",J216,0)</f>
        <v>0</v>
      </c>
      <c r="BF216" s="174">
        <f>IF(N216="snížená",J216,0)</f>
        <v>0</v>
      </c>
      <c r="BG216" s="174">
        <f>IF(N216="zákl. přenesená",J216,0)</f>
        <v>0</v>
      </c>
      <c r="BH216" s="174">
        <f>IF(N216="sníž. přenesená",J216,0)</f>
        <v>0</v>
      </c>
      <c r="BI216" s="174">
        <f>IF(N216="nulová",J216,0)</f>
        <v>0</v>
      </c>
      <c r="BJ216" s="17" t="s">
        <v>8</v>
      </c>
      <c r="BK216" s="174">
        <f>ROUND(I216*H216,0)</f>
        <v>0</v>
      </c>
      <c r="BL216" s="17" t="s">
        <v>118</v>
      </c>
      <c r="BM216" s="173" t="s">
        <v>326</v>
      </c>
    </row>
    <row r="217" spans="1:65" s="13" customFormat="1">
      <c r="B217" s="175"/>
      <c r="D217" s="176" t="s">
        <v>164</v>
      </c>
      <c r="E217" s="177" t="s">
        <v>1</v>
      </c>
      <c r="F217" s="178" t="s">
        <v>308</v>
      </c>
      <c r="H217" s="179">
        <v>15</v>
      </c>
      <c r="I217" s="180"/>
      <c r="L217" s="175"/>
      <c r="M217" s="181"/>
      <c r="N217" s="182"/>
      <c r="O217" s="182"/>
      <c r="P217" s="182"/>
      <c r="Q217" s="182"/>
      <c r="R217" s="182"/>
      <c r="S217" s="182"/>
      <c r="T217" s="183"/>
      <c r="AT217" s="177" t="s">
        <v>164</v>
      </c>
      <c r="AU217" s="177" t="s">
        <v>85</v>
      </c>
      <c r="AV217" s="13" t="s">
        <v>85</v>
      </c>
      <c r="AW217" s="13" t="s">
        <v>33</v>
      </c>
      <c r="AX217" s="13" t="s">
        <v>8</v>
      </c>
      <c r="AY217" s="177" t="s">
        <v>156</v>
      </c>
    </row>
    <row r="218" spans="1:65" s="2" customFormat="1" ht="24" customHeight="1">
      <c r="A218" s="32"/>
      <c r="B218" s="161"/>
      <c r="C218" s="162" t="s">
        <v>327</v>
      </c>
      <c r="D218" s="162" t="s">
        <v>158</v>
      </c>
      <c r="E218" s="163" t="s">
        <v>328</v>
      </c>
      <c r="F218" s="164" t="s">
        <v>329</v>
      </c>
      <c r="G218" s="165" t="s">
        <v>318</v>
      </c>
      <c r="H218" s="166">
        <v>1</v>
      </c>
      <c r="I218" s="167"/>
      <c r="J218" s="168">
        <f>ROUND(I218*H218,0)</f>
        <v>0</v>
      </c>
      <c r="K218" s="164" t="s">
        <v>162</v>
      </c>
      <c r="L218" s="33"/>
      <c r="M218" s="169" t="s">
        <v>1</v>
      </c>
      <c r="N218" s="170" t="s">
        <v>42</v>
      </c>
      <c r="O218" s="58"/>
      <c r="P218" s="171">
        <f>O218*H218</f>
        <v>0</v>
      </c>
      <c r="Q218" s="171">
        <v>0</v>
      </c>
      <c r="R218" s="171">
        <f>Q218*H218</f>
        <v>0</v>
      </c>
      <c r="S218" s="171">
        <v>2.2100000000000002E-3</v>
      </c>
      <c r="T218" s="172">
        <f>S218*H218</f>
        <v>2.2100000000000002E-3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73" t="s">
        <v>118</v>
      </c>
      <c r="AT218" s="173" t="s">
        <v>158</v>
      </c>
      <c r="AU218" s="173" t="s">
        <v>85</v>
      </c>
      <c r="AY218" s="17" t="s">
        <v>156</v>
      </c>
      <c r="BE218" s="174">
        <f>IF(N218="základní",J218,0)</f>
        <v>0</v>
      </c>
      <c r="BF218" s="174">
        <f>IF(N218="snížená",J218,0)</f>
        <v>0</v>
      </c>
      <c r="BG218" s="174">
        <f>IF(N218="zákl. přenesená",J218,0)</f>
        <v>0</v>
      </c>
      <c r="BH218" s="174">
        <f>IF(N218="sníž. přenesená",J218,0)</f>
        <v>0</v>
      </c>
      <c r="BI218" s="174">
        <f>IF(N218="nulová",J218,0)</f>
        <v>0</v>
      </c>
      <c r="BJ218" s="17" t="s">
        <v>8</v>
      </c>
      <c r="BK218" s="174">
        <f>ROUND(I218*H218,0)</f>
        <v>0</v>
      </c>
      <c r="BL218" s="17" t="s">
        <v>118</v>
      </c>
      <c r="BM218" s="173" t="s">
        <v>330</v>
      </c>
    </row>
    <row r="219" spans="1:65" s="13" customFormat="1">
      <c r="B219" s="175"/>
      <c r="D219" s="176" t="s">
        <v>164</v>
      </c>
      <c r="E219" s="177" t="s">
        <v>1</v>
      </c>
      <c r="F219" s="178" t="s">
        <v>8</v>
      </c>
      <c r="H219" s="179">
        <v>1</v>
      </c>
      <c r="I219" s="180"/>
      <c r="L219" s="175"/>
      <c r="M219" s="181"/>
      <c r="N219" s="182"/>
      <c r="O219" s="182"/>
      <c r="P219" s="182"/>
      <c r="Q219" s="182"/>
      <c r="R219" s="182"/>
      <c r="S219" s="182"/>
      <c r="T219" s="183"/>
      <c r="AT219" s="177" t="s">
        <v>164</v>
      </c>
      <c r="AU219" s="177" t="s">
        <v>85</v>
      </c>
      <c r="AV219" s="13" t="s">
        <v>85</v>
      </c>
      <c r="AW219" s="13" t="s">
        <v>33</v>
      </c>
      <c r="AX219" s="13" t="s">
        <v>8</v>
      </c>
      <c r="AY219" s="177" t="s">
        <v>156</v>
      </c>
    </row>
    <row r="220" spans="1:65" s="2" customFormat="1" ht="16.5" customHeight="1">
      <c r="A220" s="32"/>
      <c r="B220" s="161"/>
      <c r="C220" s="162" t="s">
        <v>331</v>
      </c>
      <c r="D220" s="162" t="s">
        <v>158</v>
      </c>
      <c r="E220" s="163" t="s">
        <v>332</v>
      </c>
      <c r="F220" s="164" t="s">
        <v>333</v>
      </c>
      <c r="G220" s="165" t="s">
        <v>318</v>
      </c>
      <c r="H220" s="166">
        <v>1</v>
      </c>
      <c r="I220" s="167"/>
      <c r="J220" s="168">
        <f>ROUND(I220*H220,0)</f>
        <v>0</v>
      </c>
      <c r="K220" s="164" t="s">
        <v>162</v>
      </c>
      <c r="L220" s="33"/>
      <c r="M220" s="169" t="s">
        <v>1</v>
      </c>
      <c r="N220" s="170" t="s">
        <v>42</v>
      </c>
      <c r="O220" s="58"/>
      <c r="P220" s="171">
        <f>O220*H220</f>
        <v>0</v>
      </c>
      <c r="Q220" s="171">
        <v>0</v>
      </c>
      <c r="R220" s="171">
        <f>Q220*H220</f>
        <v>0</v>
      </c>
      <c r="S220" s="171">
        <v>0</v>
      </c>
      <c r="T220" s="172">
        <f>S220*H220</f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73" t="s">
        <v>118</v>
      </c>
      <c r="AT220" s="173" t="s">
        <v>158</v>
      </c>
      <c r="AU220" s="173" t="s">
        <v>85</v>
      </c>
      <c r="AY220" s="17" t="s">
        <v>156</v>
      </c>
      <c r="BE220" s="174">
        <f>IF(N220="základní",J220,0)</f>
        <v>0</v>
      </c>
      <c r="BF220" s="174">
        <f>IF(N220="snížená",J220,0)</f>
        <v>0</v>
      </c>
      <c r="BG220" s="174">
        <f>IF(N220="zákl. přenesená",J220,0)</f>
        <v>0</v>
      </c>
      <c r="BH220" s="174">
        <f>IF(N220="sníž. přenesená",J220,0)</f>
        <v>0</v>
      </c>
      <c r="BI220" s="174">
        <f>IF(N220="nulová",J220,0)</f>
        <v>0</v>
      </c>
      <c r="BJ220" s="17" t="s">
        <v>8</v>
      </c>
      <c r="BK220" s="174">
        <f>ROUND(I220*H220,0)</f>
        <v>0</v>
      </c>
      <c r="BL220" s="17" t="s">
        <v>118</v>
      </c>
      <c r="BM220" s="173" t="s">
        <v>334</v>
      </c>
    </row>
    <row r="221" spans="1:65" s="13" customFormat="1">
      <c r="B221" s="175"/>
      <c r="D221" s="176" t="s">
        <v>164</v>
      </c>
      <c r="E221" s="177" t="s">
        <v>1</v>
      </c>
      <c r="F221" s="178" t="s">
        <v>8</v>
      </c>
      <c r="H221" s="179">
        <v>1</v>
      </c>
      <c r="I221" s="180"/>
      <c r="L221" s="175"/>
      <c r="M221" s="181"/>
      <c r="N221" s="182"/>
      <c r="O221" s="182"/>
      <c r="P221" s="182"/>
      <c r="Q221" s="182"/>
      <c r="R221" s="182"/>
      <c r="S221" s="182"/>
      <c r="T221" s="183"/>
      <c r="AT221" s="177" t="s">
        <v>164</v>
      </c>
      <c r="AU221" s="177" t="s">
        <v>85</v>
      </c>
      <c r="AV221" s="13" t="s">
        <v>85</v>
      </c>
      <c r="AW221" s="13" t="s">
        <v>33</v>
      </c>
      <c r="AX221" s="13" t="s">
        <v>8</v>
      </c>
      <c r="AY221" s="177" t="s">
        <v>156</v>
      </c>
    </row>
    <row r="222" spans="1:65" s="2" customFormat="1" ht="24" customHeight="1">
      <c r="A222" s="32"/>
      <c r="B222" s="161"/>
      <c r="C222" s="162" t="s">
        <v>335</v>
      </c>
      <c r="D222" s="162" t="s">
        <v>158</v>
      </c>
      <c r="E222" s="163" t="s">
        <v>336</v>
      </c>
      <c r="F222" s="164" t="s">
        <v>337</v>
      </c>
      <c r="G222" s="165" t="s">
        <v>279</v>
      </c>
      <c r="H222" s="166">
        <v>1.9E-2</v>
      </c>
      <c r="I222" s="167"/>
      <c r="J222" s="168">
        <f>ROUND(I222*H222,0)</f>
        <v>0</v>
      </c>
      <c r="K222" s="164" t="s">
        <v>162</v>
      </c>
      <c r="L222" s="33"/>
      <c r="M222" s="169" t="s">
        <v>1</v>
      </c>
      <c r="N222" s="170" t="s">
        <v>42</v>
      </c>
      <c r="O222" s="58"/>
      <c r="P222" s="171">
        <f>O222*H222</f>
        <v>0</v>
      </c>
      <c r="Q222" s="171">
        <v>0</v>
      </c>
      <c r="R222" s="171">
        <f>Q222*H222</f>
        <v>0</v>
      </c>
      <c r="S222" s="171">
        <v>0</v>
      </c>
      <c r="T222" s="172">
        <f>S222*H222</f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73" t="s">
        <v>118</v>
      </c>
      <c r="AT222" s="173" t="s">
        <v>158</v>
      </c>
      <c r="AU222" s="173" t="s">
        <v>85</v>
      </c>
      <c r="AY222" s="17" t="s">
        <v>156</v>
      </c>
      <c r="BE222" s="174">
        <f>IF(N222="základní",J222,0)</f>
        <v>0</v>
      </c>
      <c r="BF222" s="174">
        <f>IF(N222="snížená",J222,0)</f>
        <v>0</v>
      </c>
      <c r="BG222" s="174">
        <f>IF(N222="zákl. přenesená",J222,0)</f>
        <v>0</v>
      </c>
      <c r="BH222" s="174">
        <f>IF(N222="sníž. přenesená",J222,0)</f>
        <v>0</v>
      </c>
      <c r="BI222" s="174">
        <f>IF(N222="nulová",J222,0)</f>
        <v>0</v>
      </c>
      <c r="BJ222" s="17" t="s">
        <v>8</v>
      </c>
      <c r="BK222" s="174">
        <f>ROUND(I222*H222,0)</f>
        <v>0</v>
      </c>
      <c r="BL222" s="17" t="s">
        <v>118</v>
      </c>
      <c r="BM222" s="173" t="s">
        <v>338</v>
      </c>
    </row>
    <row r="223" spans="1:65" s="2" customFormat="1" ht="24" customHeight="1">
      <c r="A223" s="32"/>
      <c r="B223" s="161"/>
      <c r="C223" s="162" t="s">
        <v>339</v>
      </c>
      <c r="D223" s="162" t="s">
        <v>158</v>
      </c>
      <c r="E223" s="163" t="s">
        <v>340</v>
      </c>
      <c r="F223" s="164" t="s">
        <v>341</v>
      </c>
      <c r="G223" s="165" t="s">
        <v>279</v>
      </c>
      <c r="H223" s="166">
        <v>1.9E-2</v>
      </c>
      <c r="I223" s="167"/>
      <c r="J223" s="168">
        <f>ROUND(I223*H223,0)</f>
        <v>0</v>
      </c>
      <c r="K223" s="164" t="s">
        <v>162</v>
      </c>
      <c r="L223" s="33"/>
      <c r="M223" s="169" t="s">
        <v>1</v>
      </c>
      <c r="N223" s="170" t="s">
        <v>42</v>
      </c>
      <c r="O223" s="58"/>
      <c r="P223" s="171">
        <f>O223*H223</f>
        <v>0</v>
      </c>
      <c r="Q223" s="171">
        <v>0</v>
      </c>
      <c r="R223" s="171">
        <f>Q223*H223</f>
        <v>0</v>
      </c>
      <c r="S223" s="171">
        <v>0</v>
      </c>
      <c r="T223" s="172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73" t="s">
        <v>118</v>
      </c>
      <c r="AT223" s="173" t="s">
        <v>158</v>
      </c>
      <c r="AU223" s="173" t="s">
        <v>85</v>
      </c>
      <c r="AY223" s="17" t="s">
        <v>156</v>
      </c>
      <c r="BE223" s="174">
        <f>IF(N223="základní",J223,0)</f>
        <v>0</v>
      </c>
      <c r="BF223" s="174">
        <f>IF(N223="snížená",J223,0)</f>
        <v>0</v>
      </c>
      <c r="BG223" s="174">
        <f>IF(N223="zákl. přenesená",J223,0)</f>
        <v>0</v>
      </c>
      <c r="BH223" s="174">
        <f>IF(N223="sníž. přenesená",J223,0)</f>
        <v>0</v>
      </c>
      <c r="BI223" s="174">
        <f>IF(N223="nulová",J223,0)</f>
        <v>0</v>
      </c>
      <c r="BJ223" s="17" t="s">
        <v>8</v>
      </c>
      <c r="BK223" s="174">
        <f>ROUND(I223*H223,0)</f>
        <v>0</v>
      </c>
      <c r="BL223" s="17" t="s">
        <v>118</v>
      </c>
      <c r="BM223" s="173" t="s">
        <v>342</v>
      </c>
    </row>
    <row r="224" spans="1:65" s="12" customFormat="1" ht="22.9" customHeight="1">
      <c r="B224" s="148"/>
      <c r="D224" s="149" t="s">
        <v>76</v>
      </c>
      <c r="E224" s="159" t="s">
        <v>343</v>
      </c>
      <c r="F224" s="159" t="s">
        <v>344</v>
      </c>
      <c r="I224" s="151"/>
      <c r="J224" s="160">
        <f>BK224</f>
        <v>0</v>
      </c>
      <c r="L224" s="148"/>
      <c r="M224" s="153"/>
      <c r="N224" s="154"/>
      <c r="O224" s="154"/>
      <c r="P224" s="155">
        <f>SUM(P225:P232)</f>
        <v>0</v>
      </c>
      <c r="Q224" s="154"/>
      <c r="R224" s="155">
        <f>SUM(R225:R232)</f>
        <v>6.4206648000000005E-2</v>
      </c>
      <c r="S224" s="154"/>
      <c r="T224" s="156">
        <f>SUM(T225:T232)</f>
        <v>0</v>
      </c>
      <c r="AR224" s="149" t="s">
        <v>85</v>
      </c>
      <c r="AT224" s="157" t="s">
        <v>76</v>
      </c>
      <c r="AU224" s="157" t="s">
        <v>8</v>
      </c>
      <c r="AY224" s="149" t="s">
        <v>156</v>
      </c>
      <c r="BK224" s="158">
        <f>SUM(BK225:BK232)</f>
        <v>0</v>
      </c>
    </row>
    <row r="225" spans="1:65" s="2" customFormat="1" ht="24" customHeight="1">
      <c r="A225" s="32"/>
      <c r="B225" s="161"/>
      <c r="C225" s="162" t="s">
        <v>345</v>
      </c>
      <c r="D225" s="162" t="s">
        <v>158</v>
      </c>
      <c r="E225" s="163" t="s">
        <v>346</v>
      </c>
      <c r="F225" s="164" t="s">
        <v>347</v>
      </c>
      <c r="G225" s="165" t="s">
        <v>173</v>
      </c>
      <c r="H225" s="166">
        <v>2</v>
      </c>
      <c r="I225" s="167"/>
      <c r="J225" s="168">
        <f>ROUND(I225*H225,0)</f>
        <v>0</v>
      </c>
      <c r="K225" s="164" t="s">
        <v>162</v>
      </c>
      <c r="L225" s="33"/>
      <c r="M225" s="169" t="s">
        <v>1</v>
      </c>
      <c r="N225" s="170" t="s">
        <v>42</v>
      </c>
      <c r="O225" s="58"/>
      <c r="P225" s="171">
        <f>O225*H225</f>
        <v>0</v>
      </c>
      <c r="Q225" s="171">
        <v>1.4864399999999999E-3</v>
      </c>
      <c r="R225" s="171">
        <f>Q225*H225</f>
        <v>2.9728799999999998E-3</v>
      </c>
      <c r="S225" s="171">
        <v>0</v>
      </c>
      <c r="T225" s="172">
        <f>S225*H225</f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73" t="s">
        <v>118</v>
      </c>
      <c r="AT225" s="173" t="s">
        <v>158</v>
      </c>
      <c r="AU225" s="173" t="s">
        <v>85</v>
      </c>
      <c r="AY225" s="17" t="s">
        <v>156</v>
      </c>
      <c r="BE225" s="174">
        <f>IF(N225="základní",J225,0)</f>
        <v>0</v>
      </c>
      <c r="BF225" s="174">
        <f>IF(N225="snížená",J225,0)</f>
        <v>0</v>
      </c>
      <c r="BG225" s="174">
        <f>IF(N225="zákl. přenesená",J225,0)</f>
        <v>0</v>
      </c>
      <c r="BH225" s="174">
        <f>IF(N225="sníž. přenesená",J225,0)</f>
        <v>0</v>
      </c>
      <c r="BI225" s="174">
        <f>IF(N225="nulová",J225,0)</f>
        <v>0</v>
      </c>
      <c r="BJ225" s="17" t="s">
        <v>8</v>
      </c>
      <c r="BK225" s="174">
        <f>ROUND(I225*H225,0)</f>
        <v>0</v>
      </c>
      <c r="BL225" s="17" t="s">
        <v>118</v>
      </c>
      <c r="BM225" s="173" t="s">
        <v>348</v>
      </c>
    </row>
    <row r="226" spans="1:65" s="13" customFormat="1">
      <c r="B226" s="175"/>
      <c r="D226" s="176" t="s">
        <v>164</v>
      </c>
      <c r="E226" s="177" t="s">
        <v>1</v>
      </c>
      <c r="F226" s="178" t="s">
        <v>349</v>
      </c>
      <c r="H226" s="179">
        <v>2</v>
      </c>
      <c r="I226" s="180"/>
      <c r="L226" s="175"/>
      <c r="M226" s="181"/>
      <c r="N226" s="182"/>
      <c r="O226" s="182"/>
      <c r="P226" s="182"/>
      <c r="Q226" s="182"/>
      <c r="R226" s="182"/>
      <c r="S226" s="182"/>
      <c r="T226" s="183"/>
      <c r="AT226" s="177" t="s">
        <v>164</v>
      </c>
      <c r="AU226" s="177" t="s">
        <v>85</v>
      </c>
      <c r="AV226" s="13" t="s">
        <v>85</v>
      </c>
      <c r="AW226" s="13" t="s">
        <v>33</v>
      </c>
      <c r="AX226" s="13" t="s">
        <v>8</v>
      </c>
      <c r="AY226" s="177" t="s">
        <v>156</v>
      </c>
    </row>
    <row r="227" spans="1:65" s="2" customFormat="1" ht="24" customHeight="1">
      <c r="A227" s="32"/>
      <c r="B227" s="161"/>
      <c r="C227" s="162" t="s">
        <v>350</v>
      </c>
      <c r="D227" s="162" t="s">
        <v>158</v>
      </c>
      <c r="E227" s="163" t="s">
        <v>351</v>
      </c>
      <c r="F227" s="164" t="s">
        <v>352</v>
      </c>
      <c r="G227" s="165" t="s">
        <v>173</v>
      </c>
      <c r="H227" s="166">
        <v>31.4</v>
      </c>
      <c r="I227" s="167"/>
      <c r="J227" s="168">
        <f>ROUND(I227*H227,0)</f>
        <v>0</v>
      </c>
      <c r="K227" s="164" t="s">
        <v>162</v>
      </c>
      <c r="L227" s="33"/>
      <c r="M227" s="169" t="s">
        <v>1</v>
      </c>
      <c r="N227" s="170" t="s">
        <v>42</v>
      </c>
      <c r="O227" s="58"/>
      <c r="P227" s="171">
        <f>O227*H227</f>
        <v>0</v>
      </c>
      <c r="Q227" s="171">
        <v>1.9501200000000001E-3</v>
      </c>
      <c r="R227" s="171">
        <f>Q227*H227</f>
        <v>6.1233768000000001E-2</v>
      </c>
      <c r="S227" s="171">
        <v>0</v>
      </c>
      <c r="T227" s="172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73" t="s">
        <v>118</v>
      </c>
      <c r="AT227" s="173" t="s">
        <v>158</v>
      </c>
      <c r="AU227" s="173" t="s">
        <v>85</v>
      </c>
      <c r="AY227" s="17" t="s">
        <v>156</v>
      </c>
      <c r="BE227" s="174">
        <f>IF(N227="základní",J227,0)</f>
        <v>0</v>
      </c>
      <c r="BF227" s="174">
        <f>IF(N227="snížená",J227,0)</f>
        <v>0</v>
      </c>
      <c r="BG227" s="174">
        <f>IF(N227="zákl. přenesená",J227,0)</f>
        <v>0</v>
      </c>
      <c r="BH227" s="174">
        <f>IF(N227="sníž. přenesená",J227,0)</f>
        <v>0</v>
      </c>
      <c r="BI227" s="174">
        <f>IF(N227="nulová",J227,0)</f>
        <v>0</v>
      </c>
      <c r="BJ227" s="17" t="s">
        <v>8</v>
      </c>
      <c r="BK227" s="174">
        <f>ROUND(I227*H227,0)</f>
        <v>0</v>
      </c>
      <c r="BL227" s="17" t="s">
        <v>118</v>
      </c>
      <c r="BM227" s="173" t="s">
        <v>353</v>
      </c>
    </row>
    <row r="228" spans="1:65" s="13" customFormat="1">
      <c r="B228" s="175"/>
      <c r="D228" s="176" t="s">
        <v>164</v>
      </c>
      <c r="E228" s="177" t="s">
        <v>1</v>
      </c>
      <c r="F228" s="178" t="s">
        <v>354</v>
      </c>
      <c r="H228" s="179">
        <v>13.5</v>
      </c>
      <c r="I228" s="180"/>
      <c r="L228" s="175"/>
      <c r="M228" s="181"/>
      <c r="N228" s="182"/>
      <c r="O228" s="182"/>
      <c r="P228" s="182"/>
      <c r="Q228" s="182"/>
      <c r="R228" s="182"/>
      <c r="S228" s="182"/>
      <c r="T228" s="183"/>
      <c r="AT228" s="177" t="s">
        <v>164</v>
      </c>
      <c r="AU228" s="177" t="s">
        <v>85</v>
      </c>
      <c r="AV228" s="13" t="s">
        <v>85</v>
      </c>
      <c r="AW228" s="13" t="s">
        <v>33</v>
      </c>
      <c r="AX228" s="13" t="s">
        <v>77</v>
      </c>
      <c r="AY228" s="177" t="s">
        <v>156</v>
      </c>
    </row>
    <row r="229" spans="1:65" s="13" customFormat="1">
      <c r="B229" s="175"/>
      <c r="D229" s="176" t="s">
        <v>164</v>
      </c>
      <c r="E229" s="177" t="s">
        <v>1</v>
      </c>
      <c r="F229" s="178" t="s">
        <v>355</v>
      </c>
      <c r="H229" s="179">
        <v>17.899999999999999</v>
      </c>
      <c r="I229" s="180"/>
      <c r="L229" s="175"/>
      <c r="M229" s="181"/>
      <c r="N229" s="182"/>
      <c r="O229" s="182"/>
      <c r="P229" s="182"/>
      <c r="Q229" s="182"/>
      <c r="R229" s="182"/>
      <c r="S229" s="182"/>
      <c r="T229" s="183"/>
      <c r="AT229" s="177" t="s">
        <v>164</v>
      </c>
      <c r="AU229" s="177" t="s">
        <v>85</v>
      </c>
      <c r="AV229" s="13" t="s">
        <v>85</v>
      </c>
      <c r="AW229" s="13" t="s">
        <v>33</v>
      </c>
      <c r="AX229" s="13" t="s">
        <v>77</v>
      </c>
      <c r="AY229" s="177" t="s">
        <v>156</v>
      </c>
    </row>
    <row r="230" spans="1:65" s="14" customFormat="1">
      <c r="B230" s="184"/>
      <c r="D230" s="176" t="s">
        <v>164</v>
      </c>
      <c r="E230" s="185" t="s">
        <v>1</v>
      </c>
      <c r="F230" s="186" t="s">
        <v>166</v>
      </c>
      <c r="H230" s="187">
        <v>31.4</v>
      </c>
      <c r="I230" s="188"/>
      <c r="L230" s="184"/>
      <c r="M230" s="189"/>
      <c r="N230" s="190"/>
      <c r="O230" s="190"/>
      <c r="P230" s="190"/>
      <c r="Q230" s="190"/>
      <c r="R230" s="190"/>
      <c r="S230" s="190"/>
      <c r="T230" s="191"/>
      <c r="AT230" s="185" t="s">
        <v>164</v>
      </c>
      <c r="AU230" s="185" t="s">
        <v>85</v>
      </c>
      <c r="AV230" s="14" t="s">
        <v>88</v>
      </c>
      <c r="AW230" s="14" t="s">
        <v>33</v>
      </c>
      <c r="AX230" s="14" t="s">
        <v>8</v>
      </c>
      <c r="AY230" s="185" t="s">
        <v>156</v>
      </c>
    </row>
    <row r="231" spans="1:65" s="2" customFormat="1" ht="24" customHeight="1">
      <c r="A231" s="32"/>
      <c r="B231" s="161"/>
      <c r="C231" s="162" t="s">
        <v>356</v>
      </c>
      <c r="D231" s="162" t="s">
        <v>158</v>
      </c>
      <c r="E231" s="163" t="s">
        <v>357</v>
      </c>
      <c r="F231" s="164" t="s">
        <v>358</v>
      </c>
      <c r="G231" s="165" t="s">
        <v>279</v>
      </c>
      <c r="H231" s="166">
        <v>6.4000000000000001E-2</v>
      </c>
      <c r="I231" s="167"/>
      <c r="J231" s="168">
        <f>ROUND(I231*H231,0)</f>
        <v>0</v>
      </c>
      <c r="K231" s="164" t="s">
        <v>162</v>
      </c>
      <c r="L231" s="33"/>
      <c r="M231" s="169" t="s">
        <v>1</v>
      </c>
      <c r="N231" s="170" t="s">
        <v>42</v>
      </c>
      <c r="O231" s="58"/>
      <c r="P231" s="171">
        <f>O231*H231</f>
        <v>0</v>
      </c>
      <c r="Q231" s="171">
        <v>0</v>
      </c>
      <c r="R231" s="171">
        <f>Q231*H231</f>
        <v>0</v>
      </c>
      <c r="S231" s="171">
        <v>0</v>
      </c>
      <c r="T231" s="172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73" t="s">
        <v>118</v>
      </c>
      <c r="AT231" s="173" t="s">
        <v>158</v>
      </c>
      <c r="AU231" s="173" t="s">
        <v>85</v>
      </c>
      <c r="AY231" s="17" t="s">
        <v>156</v>
      </c>
      <c r="BE231" s="174">
        <f>IF(N231="základní",J231,0)</f>
        <v>0</v>
      </c>
      <c r="BF231" s="174">
        <f>IF(N231="snížená",J231,0)</f>
        <v>0</v>
      </c>
      <c r="BG231" s="174">
        <f>IF(N231="zákl. přenesená",J231,0)</f>
        <v>0</v>
      </c>
      <c r="BH231" s="174">
        <f>IF(N231="sníž. přenesená",J231,0)</f>
        <v>0</v>
      </c>
      <c r="BI231" s="174">
        <f>IF(N231="nulová",J231,0)</f>
        <v>0</v>
      </c>
      <c r="BJ231" s="17" t="s">
        <v>8</v>
      </c>
      <c r="BK231" s="174">
        <f>ROUND(I231*H231,0)</f>
        <v>0</v>
      </c>
      <c r="BL231" s="17" t="s">
        <v>118</v>
      </c>
      <c r="BM231" s="173" t="s">
        <v>359</v>
      </c>
    </row>
    <row r="232" spans="1:65" s="2" customFormat="1" ht="24" customHeight="1">
      <c r="A232" s="32"/>
      <c r="B232" s="161"/>
      <c r="C232" s="162" t="s">
        <v>360</v>
      </c>
      <c r="D232" s="162" t="s">
        <v>158</v>
      </c>
      <c r="E232" s="163" t="s">
        <v>361</v>
      </c>
      <c r="F232" s="164" t="s">
        <v>362</v>
      </c>
      <c r="G232" s="165" t="s">
        <v>279</v>
      </c>
      <c r="H232" s="166">
        <v>6.4000000000000001E-2</v>
      </c>
      <c r="I232" s="167"/>
      <c r="J232" s="168">
        <f>ROUND(I232*H232,0)</f>
        <v>0</v>
      </c>
      <c r="K232" s="164" t="s">
        <v>162</v>
      </c>
      <c r="L232" s="33"/>
      <c r="M232" s="210" t="s">
        <v>1</v>
      </c>
      <c r="N232" s="211" t="s">
        <v>42</v>
      </c>
      <c r="O232" s="212"/>
      <c r="P232" s="213">
        <f>O232*H232</f>
        <v>0</v>
      </c>
      <c r="Q232" s="213">
        <v>0</v>
      </c>
      <c r="R232" s="213">
        <f>Q232*H232</f>
        <v>0</v>
      </c>
      <c r="S232" s="213">
        <v>0</v>
      </c>
      <c r="T232" s="214">
        <f>S232*H232</f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73" t="s">
        <v>118</v>
      </c>
      <c r="AT232" s="173" t="s">
        <v>158</v>
      </c>
      <c r="AU232" s="173" t="s">
        <v>85</v>
      </c>
      <c r="AY232" s="17" t="s">
        <v>156</v>
      </c>
      <c r="BE232" s="174">
        <f>IF(N232="základní",J232,0)</f>
        <v>0</v>
      </c>
      <c r="BF232" s="174">
        <f>IF(N232="snížená",J232,0)</f>
        <v>0</v>
      </c>
      <c r="BG232" s="174">
        <f>IF(N232="zákl. přenesená",J232,0)</f>
        <v>0</v>
      </c>
      <c r="BH232" s="174">
        <f>IF(N232="sníž. přenesená",J232,0)</f>
        <v>0</v>
      </c>
      <c r="BI232" s="174">
        <f>IF(N232="nulová",J232,0)</f>
        <v>0</v>
      </c>
      <c r="BJ232" s="17" t="s">
        <v>8</v>
      </c>
      <c r="BK232" s="174">
        <f>ROUND(I232*H232,0)</f>
        <v>0</v>
      </c>
      <c r="BL232" s="17" t="s">
        <v>118</v>
      </c>
      <c r="BM232" s="173" t="s">
        <v>363</v>
      </c>
    </row>
    <row r="233" spans="1:65" s="2" customFormat="1" ht="6.95" customHeight="1">
      <c r="A233" s="32"/>
      <c r="B233" s="47"/>
      <c r="C233" s="48"/>
      <c r="D233" s="48"/>
      <c r="E233" s="48"/>
      <c r="F233" s="48"/>
      <c r="G233" s="48"/>
      <c r="H233" s="48"/>
      <c r="I233" s="121"/>
      <c r="J233" s="48"/>
      <c r="K233" s="48"/>
      <c r="L233" s="33"/>
      <c r="M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</row>
  </sheetData>
  <autoFilter ref="C125:K232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23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3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6.950000000000003" customHeight="1">
      <c r="I2" s="93"/>
      <c r="L2" s="237" t="s">
        <v>5</v>
      </c>
      <c r="M2" s="238"/>
      <c r="N2" s="238"/>
      <c r="O2" s="238"/>
      <c r="P2" s="238"/>
      <c r="Q2" s="238"/>
      <c r="R2" s="238"/>
      <c r="S2" s="238"/>
      <c r="T2" s="238"/>
      <c r="U2" s="238"/>
      <c r="V2" s="238"/>
      <c r="AT2" s="17" t="s">
        <v>87</v>
      </c>
      <c r="AZ2" s="94" t="s">
        <v>97</v>
      </c>
      <c r="BA2" s="94" t="s">
        <v>98</v>
      </c>
      <c r="BB2" s="94" t="s">
        <v>1</v>
      </c>
      <c r="BC2" s="94" t="s">
        <v>364</v>
      </c>
      <c r="BD2" s="94" t="s">
        <v>85</v>
      </c>
    </row>
    <row r="3" spans="1:56" s="1" customFormat="1" ht="6.95" customHeight="1">
      <c r="B3" s="18"/>
      <c r="C3" s="19"/>
      <c r="D3" s="19"/>
      <c r="E3" s="19"/>
      <c r="F3" s="19"/>
      <c r="G3" s="19"/>
      <c r="H3" s="19"/>
      <c r="I3" s="95"/>
      <c r="J3" s="19"/>
      <c r="K3" s="19"/>
      <c r="L3" s="20"/>
      <c r="AT3" s="17" t="s">
        <v>85</v>
      </c>
      <c r="AZ3" s="94" t="s">
        <v>100</v>
      </c>
      <c r="BA3" s="94" t="s">
        <v>365</v>
      </c>
      <c r="BB3" s="94" t="s">
        <v>1</v>
      </c>
      <c r="BC3" s="94" t="s">
        <v>366</v>
      </c>
      <c r="BD3" s="94" t="s">
        <v>85</v>
      </c>
    </row>
    <row r="4" spans="1:56" s="1" customFormat="1" ht="24.95" customHeight="1">
      <c r="B4" s="20"/>
      <c r="D4" s="21" t="s">
        <v>103</v>
      </c>
      <c r="I4" s="93"/>
      <c r="L4" s="20"/>
      <c r="M4" s="96" t="s">
        <v>11</v>
      </c>
      <c r="AT4" s="17" t="s">
        <v>3</v>
      </c>
      <c r="AZ4" s="94" t="s">
        <v>104</v>
      </c>
      <c r="BA4" s="94" t="s">
        <v>105</v>
      </c>
      <c r="BB4" s="94" t="s">
        <v>1</v>
      </c>
      <c r="BC4" s="94" t="s">
        <v>367</v>
      </c>
      <c r="BD4" s="94" t="s">
        <v>85</v>
      </c>
    </row>
    <row r="5" spans="1:56" s="1" customFormat="1" ht="6.95" customHeight="1">
      <c r="B5" s="20"/>
      <c r="I5" s="93"/>
      <c r="L5" s="20"/>
      <c r="AZ5" s="94" t="s">
        <v>107</v>
      </c>
      <c r="BA5" s="94" t="s">
        <v>108</v>
      </c>
      <c r="BB5" s="94" t="s">
        <v>1</v>
      </c>
      <c r="BC5" s="94" t="s">
        <v>368</v>
      </c>
      <c r="BD5" s="94" t="s">
        <v>85</v>
      </c>
    </row>
    <row r="6" spans="1:56" s="1" customFormat="1" ht="12" customHeight="1">
      <c r="B6" s="20"/>
      <c r="D6" s="27" t="s">
        <v>17</v>
      </c>
      <c r="I6" s="93"/>
      <c r="L6" s="20"/>
      <c r="AZ6" s="94" t="s">
        <v>109</v>
      </c>
      <c r="BA6" s="94" t="s">
        <v>110</v>
      </c>
      <c r="BB6" s="94" t="s">
        <v>1</v>
      </c>
      <c r="BC6" s="94" t="s">
        <v>369</v>
      </c>
      <c r="BD6" s="94" t="s">
        <v>85</v>
      </c>
    </row>
    <row r="7" spans="1:56" s="1" customFormat="1" ht="16.5" customHeight="1">
      <c r="B7" s="20"/>
      <c r="E7" s="261" t="str">
        <f>'Rekapitulace stavby'!K6</f>
        <v>Oprava fasád dvorní části budov č.p. 57,58,59</v>
      </c>
      <c r="F7" s="262"/>
      <c r="G7" s="262"/>
      <c r="H7" s="262"/>
      <c r="I7" s="93"/>
      <c r="L7" s="20"/>
      <c r="AZ7" s="94" t="s">
        <v>112</v>
      </c>
      <c r="BA7" s="94" t="s">
        <v>113</v>
      </c>
      <c r="BB7" s="94" t="s">
        <v>1</v>
      </c>
      <c r="BC7" s="94" t="s">
        <v>370</v>
      </c>
      <c r="BD7" s="94" t="s">
        <v>85</v>
      </c>
    </row>
    <row r="8" spans="1:56" s="2" customFormat="1" ht="12" customHeight="1">
      <c r="A8" s="32"/>
      <c r="B8" s="33"/>
      <c r="C8" s="32"/>
      <c r="D8" s="27" t="s">
        <v>115</v>
      </c>
      <c r="E8" s="32"/>
      <c r="F8" s="32"/>
      <c r="G8" s="32"/>
      <c r="H8" s="32"/>
      <c r="I8" s="97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Z8" s="94" t="s">
        <v>116</v>
      </c>
      <c r="BA8" s="94" t="s">
        <v>117</v>
      </c>
      <c r="BB8" s="94" t="s">
        <v>1</v>
      </c>
      <c r="BC8" s="94" t="s">
        <v>371</v>
      </c>
      <c r="BD8" s="94" t="s">
        <v>85</v>
      </c>
    </row>
    <row r="9" spans="1:56" s="2" customFormat="1" ht="16.5" customHeight="1">
      <c r="A9" s="32"/>
      <c r="B9" s="33"/>
      <c r="C9" s="32"/>
      <c r="D9" s="32"/>
      <c r="E9" s="245" t="s">
        <v>372</v>
      </c>
      <c r="F9" s="260"/>
      <c r="G9" s="260"/>
      <c r="H9" s="260"/>
      <c r="I9" s="97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Z9" s="94" t="s">
        <v>120</v>
      </c>
      <c r="BA9" s="94" t="s">
        <v>121</v>
      </c>
      <c r="BB9" s="94" t="s">
        <v>1</v>
      </c>
      <c r="BC9" s="94" t="s">
        <v>373</v>
      </c>
      <c r="BD9" s="94" t="s">
        <v>85</v>
      </c>
    </row>
    <row r="10" spans="1:56" s="2" customFormat="1">
      <c r="A10" s="32"/>
      <c r="B10" s="33"/>
      <c r="C10" s="32"/>
      <c r="D10" s="32"/>
      <c r="E10" s="32"/>
      <c r="F10" s="32"/>
      <c r="G10" s="32"/>
      <c r="H10" s="32"/>
      <c r="I10" s="97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Z10" s="94" t="s">
        <v>374</v>
      </c>
      <c r="BA10" s="94" t="s">
        <v>375</v>
      </c>
      <c r="BB10" s="94" t="s">
        <v>1</v>
      </c>
      <c r="BC10" s="94" t="s">
        <v>376</v>
      </c>
      <c r="BD10" s="94" t="s">
        <v>85</v>
      </c>
    </row>
    <row r="11" spans="1:56" s="2" customFormat="1" ht="12" customHeight="1">
      <c r="A11" s="32"/>
      <c r="B11" s="33"/>
      <c r="C11" s="32"/>
      <c r="D11" s="27" t="s">
        <v>19</v>
      </c>
      <c r="E11" s="32"/>
      <c r="F11" s="25" t="s">
        <v>1</v>
      </c>
      <c r="G11" s="32"/>
      <c r="H11" s="32"/>
      <c r="I11" s="98" t="s">
        <v>20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Z11" s="94" t="s">
        <v>377</v>
      </c>
      <c r="BA11" s="94" t="s">
        <v>378</v>
      </c>
      <c r="BB11" s="94" t="s">
        <v>1</v>
      </c>
      <c r="BC11" s="94" t="s">
        <v>379</v>
      </c>
      <c r="BD11" s="94" t="s">
        <v>85</v>
      </c>
    </row>
    <row r="12" spans="1:56" s="2" customFormat="1" ht="12" customHeight="1">
      <c r="A12" s="32"/>
      <c r="B12" s="33"/>
      <c r="C12" s="32"/>
      <c r="D12" s="27" t="s">
        <v>21</v>
      </c>
      <c r="E12" s="32"/>
      <c r="F12" s="25" t="s">
        <v>22</v>
      </c>
      <c r="G12" s="32"/>
      <c r="H12" s="32"/>
      <c r="I12" s="98" t="s">
        <v>23</v>
      </c>
      <c r="J12" s="55" t="str">
        <f>'Rekapitulace stavby'!AN8</f>
        <v>22. 2. 2020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Z12" s="94" t="s">
        <v>380</v>
      </c>
      <c r="BA12" s="94" t="s">
        <v>381</v>
      </c>
      <c r="BB12" s="94" t="s">
        <v>1</v>
      </c>
      <c r="BC12" s="94" t="s">
        <v>382</v>
      </c>
      <c r="BD12" s="94" t="s">
        <v>85</v>
      </c>
    </row>
    <row r="13" spans="1:56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7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Z13" s="94" t="s">
        <v>383</v>
      </c>
      <c r="BA13" s="94" t="s">
        <v>384</v>
      </c>
      <c r="BB13" s="94" t="s">
        <v>1</v>
      </c>
      <c r="BC13" s="94" t="s">
        <v>385</v>
      </c>
      <c r="BD13" s="94" t="s">
        <v>85</v>
      </c>
    </row>
    <row r="14" spans="1:56" s="2" customFormat="1" ht="12" customHeight="1">
      <c r="A14" s="32"/>
      <c r="B14" s="33"/>
      <c r="C14" s="32"/>
      <c r="D14" s="27" t="s">
        <v>25</v>
      </c>
      <c r="E14" s="32"/>
      <c r="F14" s="32"/>
      <c r="G14" s="32"/>
      <c r="H14" s="32"/>
      <c r="I14" s="98" t="s">
        <v>26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Z14" s="94" t="s">
        <v>123</v>
      </c>
      <c r="BA14" s="94" t="s">
        <v>124</v>
      </c>
      <c r="BB14" s="94" t="s">
        <v>1</v>
      </c>
      <c r="BC14" s="94" t="s">
        <v>386</v>
      </c>
      <c r="BD14" s="94" t="s">
        <v>85</v>
      </c>
    </row>
    <row r="15" spans="1:56" s="2" customFormat="1" ht="18" customHeight="1">
      <c r="A15" s="32"/>
      <c r="B15" s="33"/>
      <c r="C15" s="32"/>
      <c r="D15" s="32"/>
      <c r="E15" s="25" t="s">
        <v>27</v>
      </c>
      <c r="F15" s="32"/>
      <c r="G15" s="32"/>
      <c r="H15" s="32"/>
      <c r="I15" s="98" t="s">
        <v>28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56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7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29</v>
      </c>
      <c r="E17" s="32"/>
      <c r="F17" s="32"/>
      <c r="G17" s="32"/>
      <c r="H17" s="32"/>
      <c r="I17" s="98" t="s">
        <v>26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63" t="str">
        <f>'Rekapitulace stavby'!E14</f>
        <v>Vyplň údaj</v>
      </c>
      <c r="F18" s="248"/>
      <c r="G18" s="248"/>
      <c r="H18" s="248"/>
      <c r="I18" s="98" t="s">
        <v>28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7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31</v>
      </c>
      <c r="E20" s="32"/>
      <c r="F20" s="32"/>
      <c r="G20" s="32"/>
      <c r="H20" s="32"/>
      <c r="I20" s="98" t="s">
        <v>26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32</v>
      </c>
      <c r="F21" s="32"/>
      <c r="G21" s="32"/>
      <c r="H21" s="32"/>
      <c r="I21" s="98" t="s">
        <v>28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7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98" t="s">
        <v>26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35</v>
      </c>
      <c r="F24" s="32"/>
      <c r="G24" s="32"/>
      <c r="H24" s="32"/>
      <c r="I24" s="98" t="s">
        <v>28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7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36</v>
      </c>
      <c r="E26" s="32"/>
      <c r="F26" s="32"/>
      <c r="G26" s="32"/>
      <c r="H26" s="32"/>
      <c r="I26" s="97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9"/>
      <c r="B27" s="100"/>
      <c r="C27" s="99"/>
      <c r="D27" s="99"/>
      <c r="E27" s="252" t="s">
        <v>1</v>
      </c>
      <c r="F27" s="252"/>
      <c r="G27" s="252"/>
      <c r="H27" s="252"/>
      <c r="I27" s="101"/>
      <c r="J27" s="99"/>
      <c r="K27" s="99"/>
      <c r="L27" s="102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7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103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4" t="s">
        <v>37</v>
      </c>
      <c r="E30" s="32"/>
      <c r="F30" s="32"/>
      <c r="G30" s="32"/>
      <c r="H30" s="32"/>
      <c r="I30" s="97"/>
      <c r="J30" s="71">
        <f>ROUND(J130, 0)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3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39</v>
      </c>
      <c r="G32" s="32"/>
      <c r="H32" s="32"/>
      <c r="I32" s="105" t="s">
        <v>38</v>
      </c>
      <c r="J32" s="36" t="s">
        <v>40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6" t="s">
        <v>41</v>
      </c>
      <c r="E33" s="27" t="s">
        <v>42</v>
      </c>
      <c r="F33" s="107">
        <f>ROUND((SUM(BE130:BE322)),  0)</f>
        <v>0</v>
      </c>
      <c r="G33" s="32"/>
      <c r="H33" s="32"/>
      <c r="I33" s="108">
        <v>0.21</v>
      </c>
      <c r="J33" s="107">
        <f>ROUND(((SUM(BE130:BE322))*I33),  0)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43</v>
      </c>
      <c r="F34" s="107">
        <f>ROUND((SUM(BF130:BF322)),  0)</f>
        <v>0</v>
      </c>
      <c r="G34" s="32"/>
      <c r="H34" s="32"/>
      <c r="I34" s="108">
        <v>0.15</v>
      </c>
      <c r="J34" s="107">
        <f>ROUND(((SUM(BF130:BF322))*I34),  0)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27" t="s">
        <v>44</v>
      </c>
      <c r="F35" s="107">
        <f>ROUND((SUM(BG130:BG322)),  0)</f>
        <v>0</v>
      </c>
      <c r="G35" s="32"/>
      <c r="H35" s="32"/>
      <c r="I35" s="108">
        <v>0.21</v>
      </c>
      <c r="J35" s="107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27" t="s">
        <v>45</v>
      </c>
      <c r="F36" s="107">
        <f>ROUND((SUM(BH130:BH322)),  0)</f>
        <v>0</v>
      </c>
      <c r="G36" s="32"/>
      <c r="H36" s="32"/>
      <c r="I36" s="108">
        <v>0.15</v>
      </c>
      <c r="J36" s="107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46</v>
      </c>
      <c r="F37" s="107">
        <f>ROUND((SUM(BI130:BI322)),  0)</f>
        <v>0</v>
      </c>
      <c r="G37" s="32"/>
      <c r="H37" s="32"/>
      <c r="I37" s="108">
        <v>0</v>
      </c>
      <c r="J37" s="107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7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9"/>
      <c r="D39" s="110" t="s">
        <v>47</v>
      </c>
      <c r="E39" s="60"/>
      <c r="F39" s="60"/>
      <c r="G39" s="111" t="s">
        <v>48</v>
      </c>
      <c r="H39" s="112" t="s">
        <v>49</v>
      </c>
      <c r="I39" s="113"/>
      <c r="J39" s="114">
        <f>SUM(J30:J37)</f>
        <v>0</v>
      </c>
      <c r="K39" s="115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7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20"/>
      <c r="I41" s="93"/>
      <c r="L41" s="20"/>
    </row>
    <row r="42" spans="1:31" s="1" customFormat="1" ht="14.45" customHeight="1">
      <c r="B42" s="20"/>
      <c r="I42" s="93"/>
      <c r="L42" s="20"/>
    </row>
    <row r="43" spans="1:31" s="1" customFormat="1" ht="14.45" customHeight="1">
      <c r="B43" s="20"/>
      <c r="I43" s="93"/>
      <c r="L43" s="20"/>
    </row>
    <row r="44" spans="1:31" s="1" customFormat="1" ht="14.45" customHeight="1">
      <c r="B44" s="20"/>
      <c r="I44" s="93"/>
      <c r="L44" s="20"/>
    </row>
    <row r="45" spans="1:31" s="1" customFormat="1" ht="14.45" customHeight="1">
      <c r="B45" s="20"/>
      <c r="I45" s="93"/>
      <c r="L45" s="20"/>
    </row>
    <row r="46" spans="1:31" s="1" customFormat="1" ht="14.45" customHeight="1">
      <c r="B46" s="20"/>
      <c r="I46" s="93"/>
      <c r="L46" s="20"/>
    </row>
    <row r="47" spans="1:31" s="1" customFormat="1" ht="14.45" customHeight="1">
      <c r="B47" s="20"/>
      <c r="I47" s="93"/>
      <c r="L47" s="20"/>
    </row>
    <row r="48" spans="1:31" s="1" customFormat="1" ht="14.45" customHeight="1">
      <c r="B48" s="20"/>
      <c r="I48" s="93"/>
      <c r="L48" s="20"/>
    </row>
    <row r="49" spans="1:31" s="1" customFormat="1" ht="14.45" customHeight="1">
      <c r="B49" s="20"/>
      <c r="I49" s="93"/>
      <c r="L49" s="20"/>
    </row>
    <row r="50" spans="1:31" s="2" customFormat="1" ht="14.45" customHeight="1">
      <c r="B50" s="42"/>
      <c r="D50" s="43" t="s">
        <v>50</v>
      </c>
      <c r="E50" s="44"/>
      <c r="F50" s="44"/>
      <c r="G50" s="43" t="s">
        <v>51</v>
      </c>
      <c r="H50" s="44"/>
      <c r="I50" s="116"/>
      <c r="J50" s="44"/>
      <c r="K50" s="44"/>
      <c r="L50" s="42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2"/>
      <c r="B61" s="33"/>
      <c r="C61" s="32"/>
      <c r="D61" s="45" t="s">
        <v>52</v>
      </c>
      <c r="E61" s="35"/>
      <c r="F61" s="117" t="s">
        <v>53</v>
      </c>
      <c r="G61" s="45" t="s">
        <v>52</v>
      </c>
      <c r="H61" s="35"/>
      <c r="I61" s="118"/>
      <c r="J61" s="119" t="s">
        <v>53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2"/>
      <c r="B65" s="33"/>
      <c r="C65" s="32"/>
      <c r="D65" s="43" t="s">
        <v>54</v>
      </c>
      <c r="E65" s="46"/>
      <c r="F65" s="46"/>
      <c r="G65" s="43" t="s">
        <v>55</v>
      </c>
      <c r="H65" s="46"/>
      <c r="I65" s="120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2"/>
      <c r="B76" s="33"/>
      <c r="C76" s="32"/>
      <c r="D76" s="45" t="s">
        <v>52</v>
      </c>
      <c r="E76" s="35"/>
      <c r="F76" s="117" t="s">
        <v>53</v>
      </c>
      <c r="G76" s="45" t="s">
        <v>52</v>
      </c>
      <c r="H76" s="35"/>
      <c r="I76" s="118"/>
      <c r="J76" s="119" t="s">
        <v>53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1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2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1" t="s">
        <v>126</v>
      </c>
      <c r="D82" s="32"/>
      <c r="E82" s="32"/>
      <c r="F82" s="32"/>
      <c r="G82" s="32"/>
      <c r="H82" s="32"/>
      <c r="I82" s="97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7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17</v>
      </c>
      <c r="D84" s="32"/>
      <c r="E84" s="32"/>
      <c r="F84" s="32"/>
      <c r="G84" s="32"/>
      <c r="H84" s="32"/>
      <c r="I84" s="97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>
      <c r="A85" s="32"/>
      <c r="B85" s="33"/>
      <c r="C85" s="32"/>
      <c r="D85" s="32"/>
      <c r="E85" s="261" t="str">
        <f>E7</f>
        <v>Oprava fasád dvorní části budov č.p. 57,58,59</v>
      </c>
      <c r="F85" s="262"/>
      <c r="G85" s="262"/>
      <c r="H85" s="262"/>
      <c r="I85" s="97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7" t="s">
        <v>115</v>
      </c>
      <c r="D86" s="32"/>
      <c r="E86" s="32"/>
      <c r="F86" s="32"/>
      <c r="G86" s="32"/>
      <c r="H86" s="32"/>
      <c r="I86" s="97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2"/>
      <c r="D87" s="32"/>
      <c r="E87" s="245" t="str">
        <f>E9</f>
        <v>2 - Oprava fasády č.p. 58</v>
      </c>
      <c r="F87" s="260"/>
      <c r="G87" s="260"/>
      <c r="H87" s="260"/>
      <c r="I87" s="97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7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7" t="s">
        <v>21</v>
      </c>
      <c r="D89" s="32"/>
      <c r="E89" s="32"/>
      <c r="F89" s="25" t="str">
        <f>F12</f>
        <v>Dvůr Králové nad Labem</v>
      </c>
      <c r="G89" s="32"/>
      <c r="H89" s="32"/>
      <c r="I89" s="98" t="s">
        <v>23</v>
      </c>
      <c r="J89" s="55" t="str">
        <f>IF(J12="","",J12)</f>
        <v>22. 2. 2020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7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43.15" customHeight="1">
      <c r="A91" s="32"/>
      <c r="B91" s="33"/>
      <c r="C91" s="27" t="s">
        <v>25</v>
      </c>
      <c r="D91" s="32"/>
      <c r="E91" s="32"/>
      <c r="F91" s="25" t="str">
        <f>E15</f>
        <v>Město Dvůr Králové n.L., nám. TGM 38, D.K.n.L.</v>
      </c>
      <c r="G91" s="32"/>
      <c r="H91" s="32"/>
      <c r="I91" s="98" t="s">
        <v>31</v>
      </c>
      <c r="J91" s="30" t="str">
        <f>E21</f>
        <v>Projektis spol. s r.o., Legionářská 562, D.K.n.L.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7" t="s">
        <v>29</v>
      </c>
      <c r="D92" s="32"/>
      <c r="E92" s="32"/>
      <c r="F92" s="25" t="str">
        <f>IF(E18="","",E18)</f>
        <v>Vyplň údaj</v>
      </c>
      <c r="G92" s="32"/>
      <c r="H92" s="32"/>
      <c r="I92" s="98" t="s">
        <v>34</v>
      </c>
      <c r="J92" s="30" t="str">
        <f>E24</f>
        <v>ing. V. Švehla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7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23" t="s">
        <v>127</v>
      </c>
      <c r="D94" s="109"/>
      <c r="E94" s="109"/>
      <c r="F94" s="109"/>
      <c r="G94" s="109"/>
      <c r="H94" s="109"/>
      <c r="I94" s="124"/>
      <c r="J94" s="125" t="s">
        <v>128</v>
      </c>
      <c r="K94" s="109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7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6" t="s">
        <v>129</v>
      </c>
      <c r="D96" s="32"/>
      <c r="E96" s="32"/>
      <c r="F96" s="32"/>
      <c r="G96" s="32"/>
      <c r="H96" s="32"/>
      <c r="I96" s="97"/>
      <c r="J96" s="71">
        <f>J130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130</v>
      </c>
    </row>
    <row r="97" spans="1:31" s="9" customFormat="1" ht="24.95" customHeight="1">
      <c r="B97" s="127"/>
      <c r="D97" s="128" t="s">
        <v>131</v>
      </c>
      <c r="E97" s="129"/>
      <c r="F97" s="129"/>
      <c r="G97" s="129"/>
      <c r="H97" s="129"/>
      <c r="I97" s="130"/>
      <c r="J97" s="131">
        <f>J131</f>
        <v>0</v>
      </c>
      <c r="L97" s="127"/>
    </row>
    <row r="98" spans="1:31" s="10" customFormat="1" ht="19.899999999999999" customHeight="1">
      <c r="B98" s="132"/>
      <c r="D98" s="133" t="s">
        <v>132</v>
      </c>
      <c r="E98" s="134"/>
      <c r="F98" s="134"/>
      <c r="G98" s="134"/>
      <c r="H98" s="134"/>
      <c r="I98" s="135"/>
      <c r="J98" s="136">
        <f>J132</f>
        <v>0</v>
      </c>
      <c r="L98" s="132"/>
    </row>
    <row r="99" spans="1:31" s="10" customFormat="1" ht="19.899999999999999" customHeight="1">
      <c r="B99" s="132"/>
      <c r="D99" s="133" t="s">
        <v>387</v>
      </c>
      <c r="E99" s="134"/>
      <c r="F99" s="134"/>
      <c r="G99" s="134"/>
      <c r="H99" s="134"/>
      <c r="I99" s="135"/>
      <c r="J99" s="136">
        <f>J144</f>
        <v>0</v>
      </c>
      <c r="L99" s="132"/>
    </row>
    <row r="100" spans="1:31" s="10" customFormat="1" ht="19.899999999999999" customHeight="1">
      <c r="B100" s="132"/>
      <c r="D100" s="133" t="s">
        <v>133</v>
      </c>
      <c r="E100" s="134"/>
      <c r="F100" s="134"/>
      <c r="G100" s="134"/>
      <c r="H100" s="134"/>
      <c r="I100" s="135"/>
      <c r="J100" s="136">
        <f>J147</f>
        <v>0</v>
      </c>
      <c r="L100" s="132"/>
    </row>
    <row r="101" spans="1:31" s="10" customFormat="1" ht="19.899999999999999" customHeight="1">
      <c r="B101" s="132"/>
      <c r="D101" s="133" t="s">
        <v>388</v>
      </c>
      <c r="E101" s="134"/>
      <c r="F101" s="134"/>
      <c r="G101" s="134"/>
      <c r="H101" s="134"/>
      <c r="I101" s="135"/>
      <c r="J101" s="136">
        <f>J153</f>
        <v>0</v>
      </c>
      <c r="L101" s="132"/>
    </row>
    <row r="102" spans="1:31" s="10" customFormat="1" ht="19.899999999999999" customHeight="1">
      <c r="B102" s="132"/>
      <c r="D102" s="133" t="s">
        <v>134</v>
      </c>
      <c r="E102" s="134"/>
      <c r="F102" s="134"/>
      <c r="G102" s="134"/>
      <c r="H102" s="134"/>
      <c r="I102" s="135"/>
      <c r="J102" s="136">
        <f>J158</f>
        <v>0</v>
      </c>
      <c r="L102" s="132"/>
    </row>
    <row r="103" spans="1:31" s="10" customFormat="1" ht="19.899999999999999" customHeight="1">
      <c r="B103" s="132"/>
      <c r="D103" s="133" t="s">
        <v>135</v>
      </c>
      <c r="E103" s="134"/>
      <c r="F103" s="134"/>
      <c r="G103" s="134"/>
      <c r="H103" s="134"/>
      <c r="I103" s="135"/>
      <c r="J103" s="136">
        <f>J246</f>
        <v>0</v>
      </c>
      <c r="L103" s="132"/>
    </row>
    <row r="104" spans="1:31" s="10" customFormat="1" ht="19.899999999999999" customHeight="1">
      <c r="B104" s="132"/>
      <c r="D104" s="133" t="s">
        <v>136</v>
      </c>
      <c r="E104" s="134"/>
      <c r="F104" s="134"/>
      <c r="G104" s="134"/>
      <c r="H104" s="134"/>
      <c r="I104" s="135"/>
      <c r="J104" s="136">
        <f>J261</f>
        <v>0</v>
      </c>
      <c r="L104" s="132"/>
    </row>
    <row r="105" spans="1:31" s="10" customFormat="1" ht="19.899999999999999" customHeight="1">
      <c r="B105" s="132"/>
      <c r="D105" s="133" t="s">
        <v>137</v>
      </c>
      <c r="E105" s="134"/>
      <c r="F105" s="134"/>
      <c r="G105" s="134"/>
      <c r="H105" s="134"/>
      <c r="I105" s="135"/>
      <c r="J105" s="136">
        <f>J267</f>
        <v>0</v>
      </c>
      <c r="L105" s="132"/>
    </row>
    <row r="106" spans="1:31" s="9" customFormat="1" ht="24.95" customHeight="1">
      <c r="B106" s="127"/>
      <c r="D106" s="128" t="s">
        <v>138</v>
      </c>
      <c r="E106" s="129"/>
      <c r="F106" s="129"/>
      <c r="G106" s="129"/>
      <c r="H106" s="129"/>
      <c r="I106" s="130"/>
      <c r="J106" s="131">
        <f>J269</f>
        <v>0</v>
      </c>
      <c r="L106" s="127"/>
    </row>
    <row r="107" spans="1:31" s="10" customFormat="1" ht="19.899999999999999" customHeight="1">
      <c r="B107" s="132"/>
      <c r="D107" s="133" t="s">
        <v>389</v>
      </c>
      <c r="E107" s="134"/>
      <c r="F107" s="134"/>
      <c r="G107" s="134"/>
      <c r="H107" s="134"/>
      <c r="I107" s="135"/>
      <c r="J107" s="136">
        <f>J270</f>
        <v>0</v>
      </c>
      <c r="L107" s="132"/>
    </row>
    <row r="108" spans="1:31" s="10" customFormat="1" ht="19.899999999999999" customHeight="1">
      <c r="B108" s="132"/>
      <c r="D108" s="133" t="s">
        <v>390</v>
      </c>
      <c r="E108" s="134"/>
      <c r="F108" s="134"/>
      <c r="G108" s="134"/>
      <c r="H108" s="134"/>
      <c r="I108" s="135"/>
      <c r="J108" s="136">
        <f>J274</f>
        <v>0</v>
      </c>
      <c r="L108" s="132"/>
    </row>
    <row r="109" spans="1:31" s="10" customFormat="1" ht="19.899999999999999" customHeight="1">
      <c r="B109" s="132"/>
      <c r="D109" s="133" t="s">
        <v>140</v>
      </c>
      <c r="E109" s="134"/>
      <c r="F109" s="134"/>
      <c r="G109" s="134"/>
      <c r="H109" s="134"/>
      <c r="I109" s="135"/>
      <c r="J109" s="136">
        <f>J293</f>
        <v>0</v>
      </c>
      <c r="L109" s="132"/>
    </row>
    <row r="110" spans="1:31" s="10" customFormat="1" ht="19.899999999999999" customHeight="1">
      <c r="B110" s="132"/>
      <c r="D110" s="133" t="s">
        <v>391</v>
      </c>
      <c r="E110" s="134"/>
      <c r="F110" s="134"/>
      <c r="G110" s="134"/>
      <c r="H110" s="134"/>
      <c r="I110" s="135"/>
      <c r="J110" s="136">
        <f>J303</f>
        <v>0</v>
      </c>
      <c r="L110" s="132"/>
    </row>
    <row r="111" spans="1:31" s="2" customFormat="1" ht="21.75" customHeight="1">
      <c r="A111" s="32"/>
      <c r="B111" s="33"/>
      <c r="C111" s="32"/>
      <c r="D111" s="32"/>
      <c r="E111" s="32"/>
      <c r="F111" s="32"/>
      <c r="G111" s="32"/>
      <c r="H111" s="32"/>
      <c r="I111" s="97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5" customHeight="1">
      <c r="A112" s="32"/>
      <c r="B112" s="47"/>
      <c r="C112" s="48"/>
      <c r="D112" s="48"/>
      <c r="E112" s="48"/>
      <c r="F112" s="48"/>
      <c r="G112" s="48"/>
      <c r="H112" s="48"/>
      <c r="I112" s="121"/>
      <c r="J112" s="48"/>
      <c r="K112" s="48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6" spans="1:31" s="2" customFormat="1" ht="6.95" customHeight="1">
      <c r="A116" s="32"/>
      <c r="B116" s="49"/>
      <c r="C116" s="50"/>
      <c r="D116" s="50"/>
      <c r="E116" s="50"/>
      <c r="F116" s="50"/>
      <c r="G116" s="50"/>
      <c r="H116" s="50"/>
      <c r="I116" s="122"/>
      <c r="J116" s="50"/>
      <c r="K116" s="50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24.95" customHeight="1">
      <c r="A117" s="32"/>
      <c r="B117" s="33"/>
      <c r="C117" s="21" t="s">
        <v>141</v>
      </c>
      <c r="D117" s="32"/>
      <c r="E117" s="32"/>
      <c r="F117" s="32"/>
      <c r="G117" s="32"/>
      <c r="H117" s="32"/>
      <c r="I117" s="97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6.95" customHeight="1">
      <c r="A118" s="32"/>
      <c r="B118" s="33"/>
      <c r="C118" s="32"/>
      <c r="D118" s="32"/>
      <c r="E118" s="32"/>
      <c r="F118" s="32"/>
      <c r="G118" s="32"/>
      <c r="H118" s="32"/>
      <c r="I118" s="97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2" customHeight="1">
      <c r="A119" s="32"/>
      <c r="B119" s="33"/>
      <c r="C119" s="27" t="s">
        <v>17</v>
      </c>
      <c r="D119" s="32"/>
      <c r="E119" s="32"/>
      <c r="F119" s="32"/>
      <c r="G119" s="32"/>
      <c r="H119" s="32"/>
      <c r="I119" s="97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6.5" customHeight="1">
      <c r="A120" s="32"/>
      <c r="B120" s="33"/>
      <c r="C120" s="32"/>
      <c r="D120" s="32"/>
      <c r="E120" s="261" t="str">
        <f>E7</f>
        <v>Oprava fasád dvorní části budov č.p. 57,58,59</v>
      </c>
      <c r="F120" s="262"/>
      <c r="G120" s="262"/>
      <c r="H120" s="262"/>
      <c r="I120" s="97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2" customHeight="1">
      <c r="A121" s="32"/>
      <c r="B121" s="33"/>
      <c r="C121" s="27" t="s">
        <v>115</v>
      </c>
      <c r="D121" s="32"/>
      <c r="E121" s="32"/>
      <c r="F121" s="32"/>
      <c r="G121" s="32"/>
      <c r="H121" s="32"/>
      <c r="I121" s="97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6.5" customHeight="1">
      <c r="A122" s="32"/>
      <c r="B122" s="33"/>
      <c r="C122" s="32"/>
      <c r="D122" s="32"/>
      <c r="E122" s="245" t="str">
        <f>E9</f>
        <v>2 - Oprava fasády č.p. 58</v>
      </c>
      <c r="F122" s="260"/>
      <c r="G122" s="260"/>
      <c r="H122" s="260"/>
      <c r="I122" s="97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6.95" customHeight="1">
      <c r="A123" s="32"/>
      <c r="B123" s="33"/>
      <c r="C123" s="32"/>
      <c r="D123" s="32"/>
      <c r="E123" s="32"/>
      <c r="F123" s="32"/>
      <c r="G123" s="32"/>
      <c r="H123" s="32"/>
      <c r="I123" s="97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2" customHeight="1">
      <c r="A124" s="32"/>
      <c r="B124" s="33"/>
      <c r="C124" s="27" t="s">
        <v>21</v>
      </c>
      <c r="D124" s="32"/>
      <c r="E124" s="32"/>
      <c r="F124" s="25" t="str">
        <f>F12</f>
        <v>Dvůr Králové nad Labem</v>
      </c>
      <c r="G124" s="32"/>
      <c r="H124" s="32"/>
      <c r="I124" s="98" t="s">
        <v>23</v>
      </c>
      <c r="J124" s="55" t="str">
        <f>IF(J12="","",J12)</f>
        <v>22. 2. 2020</v>
      </c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6.95" customHeight="1">
      <c r="A125" s="32"/>
      <c r="B125" s="33"/>
      <c r="C125" s="32"/>
      <c r="D125" s="32"/>
      <c r="E125" s="32"/>
      <c r="F125" s="32"/>
      <c r="G125" s="32"/>
      <c r="H125" s="32"/>
      <c r="I125" s="97"/>
      <c r="J125" s="32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43.15" customHeight="1">
      <c r="A126" s="32"/>
      <c r="B126" s="33"/>
      <c r="C126" s="27" t="s">
        <v>25</v>
      </c>
      <c r="D126" s="32"/>
      <c r="E126" s="32"/>
      <c r="F126" s="25" t="str">
        <f>E15</f>
        <v>Město Dvůr Králové n.L., nám. TGM 38, D.K.n.L.</v>
      </c>
      <c r="G126" s="32"/>
      <c r="H126" s="32"/>
      <c r="I126" s="98" t="s">
        <v>31</v>
      </c>
      <c r="J126" s="30" t="str">
        <f>E21</f>
        <v>Projektis spol. s r.o., Legionářská 562, D.K.n.L.</v>
      </c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15.2" customHeight="1">
      <c r="A127" s="32"/>
      <c r="B127" s="33"/>
      <c r="C127" s="27" t="s">
        <v>29</v>
      </c>
      <c r="D127" s="32"/>
      <c r="E127" s="32"/>
      <c r="F127" s="25" t="str">
        <f>IF(E18="","",E18)</f>
        <v>Vyplň údaj</v>
      </c>
      <c r="G127" s="32"/>
      <c r="H127" s="32"/>
      <c r="I127" s="98" t="s">
        <v>34</v>
      </c>
      <c r="J127" s="30" t="str">
        <f>E24</f>
        <v>ing. V. Švehla</v>
      </c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10.35" customHeight="1">
      <c r="A128" s="32"/>
      <c r="B128" s="33"/>
      <c r="C128" s="32"/>
      <c r="D128" s="32"/>
      <c r="E128" s="32"/>
      <c r="F128" s="32"/>
      <c r="G128" s="32"/>
      <c r="H128" s="32"/>
      <c r="I128" s="97"/>
      <c r="J128" s="32"/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65" s="11" customFormat="1" ht="29.25" customHeight="1">
      <c r="A129" s="137"/>
      <c r="B129" s="138"/>
      <c r="C129" s="139" t="s">
        <v>142</v>
      </c>
      <c r="D129" s="140" t="s">
        <v>62</v>
      </c>
      <c r="E129" s="140" t="s">
        <v>58</v>
      </c>
      <c r="F129" s="140" t="s">
        <v>59</v>
      </c>
      <c r="G129" s="140" t="s">
        <v>143</v>
      </c>
      <c r="H129" s="140" t="s">
        <v>144</v>
      </c>
      <c r="I129" s="141" t="s">
        <v>145</v>
      </c>
      <c r="J129" s="140" t="s">
        <v>128</v>
      </c>
      <c r="K129" s="142" t="s">
        <v>146</v>
      </c>
      <c r="L129" s="143"/>
      <c r="M129" s="62" t="s">
        <v>1</v>
      </c>
      <c r="N129" s="63" t="s">
        <v>41</v>
      </c>
      <c r="O129" s="63" t="s">
        <v>147</v>
      </c>
      <c r="P129" s="63" t="s">
        <v>148</v>
      </c>
      <c r="Q129" s="63" t="s">
        <v>149</v>
      </c>
      <c r="R129" s="63" t="s">
        <v>150</v>
      </c>
      <c r="S129" s="63" t="s">
        <v>151</v>
      </c>
      <c r="T129" s="64" t="s">
        <v>152</v>
      </c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</row>
    <row r="130" spans="1:65" s="2" customFormat="1" ht="22.9" customHeight="1">
      <c r="A130" s="32"/>
      <c r="B130" s="33"/>
      <c r="C130" s="69" t="s">
        <v>153</v>
      </c>
      <c r="D130" s="32"/>
      <c r="E130" s="32"/>
      <c r="F130" s="32"/>
      <c r="G130" s="32"/>
      <c r="H130" s="32"/>
      <c r="I130" s="97"/>
      <c r="J130" s="144">
        <f>BK130</f>
        <v>0</v>
      </c>
      <c r="K130" s="32"/>
      <c r="L130" s="33"/>
      <c r="M130" s="65"/>
      <c r="N130" s="56"/>
      <c r="O130" s="66"/>
      <c r="P130" s="145">
        <f>P131+P269</f>
        <v>0</v>
      </c>
      <c r="Q130" s="66"/>
      <c r="R130" s="145">
        <f>R131+R269</f>
        <v>11.549529928071998</v>
      </c>
      <c r="S130" s="66"/>
      <c r="T130" s="146">
        <f>T131+T269</f>
        <v>7.9176454999999999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T130" s="17" t="s">
        <v>76</v>
      </c>
      <c r="AU130" s="17" t="s">
        <v>130</v>
      </c>
      <c r="BK130" s="147">
        <f>BK131+BK269</f>
        <v>0</v>
      </c>
    </row>
    <row r="131" spans="1:65" s="12" customFormat="1" ht="25.9" customHeight="1">
      <c r="B131" s="148"/>
      <c r="D131" s="149" t="s">
        <v>76</v>
      </c>
      <c r="E131" s="150" t="s">
        <v>154</v>
      </c>
      <c r="F131" s="150" t="s">
        <v>155</v>
      </c>
      <c r="I131" s="151"/>
      <c r="J131" s="152">
        <f>BK131</f>
        <v>0</v>
      </c>
      <c r="L131" s="148"/>
      <c r="M131" s="153"/>
      <c r="N131" s="154"/>
      <c r="O131" s="154"/>
      <c r="P131" s="155">
        <f>P132+P144+P147+P153+P158+P246+P261+P267</f>
        <v>0</v>
      </c>
      <c r="Q131" s="154"/>
      <c r="R131" s="155">
        <f>R132+R144+R147+R153+R158+R246+R261+R267</f>
        <v>11.383999218871997</v>
      </c>
      <c r="S131" s="154"/>
      <c r="T131" s="156">
        <f>T132+T144+T147+T153+T158+T246+T261+T267</f>
        <v>7.8407254999999996</v>
      </c>
      <c r="AR131" s="149" t="s">
        <v>8</v>
      </c>
      <c r="AT131" s="157" t="s">
        <v>76</v>
      </c>
      <c r="AU131" s="157" t="s">
        <v>77</v>
      </c>
      <c r="AY131" s="149" t="s">
        <v>156</v>
      </c>
      <c r="BK131" s="158">
        <f>BK132+BK144+BK147+BK153+BK158+BK246+BK261+BK267</f>
        <v>0</v>
      </c>
    </row>
    <row r="132" spans="1:65" s="12" customFormat="1" ht="22.9" customHeight="1">
      <c r="B132" s="148"/>
      <c r="D132" s="149" t="s">
        <v>76</v>
      </c>
      <c r="E132" s="159" t="s">
        <v>8</v>
      </c>
      <c r="F132" s="159" t="s">
        <v>157</v>
      </c>
      <c r="I132" s="151"/>
      <c r="J132" s="160">
        <f>BK132</f>
        <v>0</v>
      </c>
      <c r="L132" s="148"/>
      <c r="M132" s="153"/>
      <c r="N132" s="154"/>
      <c r="O132" s="154"/>
      <c r="P132" s="155">
        <f>SUM(P133:P143)</f>
        <v>0</v>
      </c>
      <c r="Q132" s="154"/>
      <c r="R132" s="155">
        <f>SUM(R133:R143)</f>
        <v>0</v>
      </c>
      <c r="S132" s="154"/>
      <c r="T132" s="156">
        <f>SUM(T133:T143)</f>
        <v>0</v>
      </c>
      <c r="AR132" s="149" t="s">
        <v>8</v>
      </c>
      <c r="AT132" s="157" t="s">
        <v>76</v>
      </c>
      <c r="AU132" s="157" t="s">
        <v>8</v>
      </c>
      <c r="AY132" s="149" t="s">
        <v>156</v>
      </c>
      <c r="BK132" s="158">
        <f>SUM(BK133:BK143)</f>
        <v>0</v>
      </c>
    </row>
    <row r="133" spans="1:65" s="2" customFormat="1" ht="24" customHeight="1">
      <c r="A133" s="32"/>
      <c r="B133" s="161"/>
      <c r="C133" s="162" t="s">
        <v>8</v>
      </c>
      <c r="D133" s="162" t="s">
        <v>158</v>
      </c>
      <c r="E133" s="163" t="s">
        <v>159</v>
      </c>
      <c r="F133" s="164" t="s">
        <v>160</v>
      </c>
      <c r="G133" s="165" t="s">
        <v>161</v>
      </c>
      <c r="H133" s="166">
        <v>2.722</v>
      </c>
      <c r="I133" s="167"/>
      <c r="J133" s="168">
        <f>ROUND(I133*H133,0)</f>
        <v>0</v>
      </c>
      <c r="K133" s="164" t="s">
        <v>162</v>
      </c>
      <c r="L133" s="33"/>
      <c r="M133" s="169" t="s">
        <v>1</v>
      </c>
      <c r="N133" s="170" t="s">
        <v>42</v>
      </c>
      <c r="O133" s="58"/>
      <c r="P133" s="171">
        <f>O133*H133</f>
        <v>0</v>
      </c>
      <c r="Q133" s="171">
        <v>0</v>
      </c>
      <c r="R133" s="171">
        <f>Q133*H133</f>
        <v>0</v>
      </c>
      <c r="S133" s="171">
        <v>0</v>
      </c>
      <c r="T133" s="172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73" t="s">
        <v>91</v>
      </c>
      <c r="AT133" s="173" t="s">
        <v>158</v>
      </c>
      <c r="AU133" s="173" t="s">
        <v>85</v>
      </c>
      <c r="AY133" s="17" t="s">
        <v>156</v>
      </c>
      <c r="BE133" s="174">
        <f>IF(N133="základní",J133,0)</f>
        <v>0</v>
      </c>
      <c r="BF133" s="174">
        <f>IF(N133="snížená",J133,0)</f>
        <v>0</v>
      </c>
      <c r="BG133" s="174">
        <f>IF(N133="zákl. přenesená",J133,0)</f>
        <v>0</v>
      </c>
      <c r="BH133" s="174">
        <f>IF(N133="sníž. přenesená",J133,0)</f>
        <v>0</v>
      </c>
      <c r="BI133" s="174">
        <f>IF(N133="nulová",J133,0)</f>
        <v>0</v>
      </c>
      <c r="BJ133" s="17" t="s">
        <v>8</v>
      </c>
      <c r="BK133" s="174">
        <f>ROUND(I133*H133,0)</f>
        <v>0</v>
      </c>
      <c r="BL133" s="17" t="s">
        <v>91</v>
      </c>
      <c r="BM133" s="173" t="s">
        <v>163</v>
      </c>
    </row>
    <row r="134" spans="1:65" s="13" customFormat="1">
      <c r="B134" s="175"/>
      <c r="D134" s="176" t="s">
        <v>164</v>
      </c>
      <c r="E134" s="177" t="s">
        <v>1</v>
      </c>
      <c r="F134" s="178" t="s">
        <v>392</v>
      </c>
      <c r="H134" s="179">
        <v>2.194</v>
      </c>
      <c r="I134" s="180"/>
      <c r="L134" s="175"/>
      <c r="M134" s="181"/>
      <c r="N134" s="182"/>
      <c r="O134" s="182"/>
      <c r="P134" s="182"/>
      <c r="Q134" s="182"/>
      <c r="R134" s="182"/>
      <c r="S134" s="182"/>
      <c r="T134" s="183"/>
      <c r="AT134" s="177" t="s">
        <v>164</v>
      </c>
      <c r="AU134" s="177" t="s">
        <v>85</v>
      </c>
      <c r="AV134" s="13" t="s">
        <v>85</v>
      </c>
      <c r="AW134" s="13" t="s">
        <v>33</v>
      </c>
      <c r="AX134" s="13" t="s">
        <v>77</v>
      </c>
      <c r="AY134" s="177" t="s">
        <v>156</v>
      </c>
    </row>
    <row r="135" spans="1:65" s="14" customFormat="1">
      <c r="B135" s="184"/>
      <c r="D135" s="176" t="s">
        <v>164</v>
      </c>
      <c r="E135" s="185" t="s">
        <v>120</v>
      </c>
      <c r="F135" s="186" t="s">
        <v>166</v>
      </c>
      <c r="H135" s="187">
        <v>2.194</v>
      </c>
      <c r="I135" s="188"/>
      <c r="L135" s="184"/>
      <c r="M135" s="189"/>
      <c r="N135" s="190"/>
      <c r="O135" s="190"/>
      <c r="P135" s="190"/>
      <c r="Q135" s="190"/>
      <c r="R135" s="190"/>
      <c r="S135" s="190"/>
      <c r="T135" s="191"/>
      <c r="AT135" s="185" t="s">
        <v>164</v>
      </c>
      <c r="AU135" s="185" t="s">
        <v>85</v>
      </c>
      <c r="AV135" s="14" t="s">
        <v>88</v>
      </c>
      <c r="AW135" s="14" t="s">
        <v>33</v>
      </c>
      <c r="AX135" s="14" t="s">
        <v>77</v>
      </c>
      <c r="AY135" s="185" t="s">
        <v>156</v>
      </c>
    </row>
    <row r="136" spans="1:65" s="13" customFormat="1">
      <c r="B136" s="175"/>
      <c r="D136" s="176" t="s">
        <v>164</v>
      </c>
      <c r="E136" s="177" t="s">
        <v>1</v>
      </c>
      <c r="F136" s="178" t="s">
        <v>393</v>
      </c>
      <c r="H136" s="179">
        <v>0.317</v>
      </c>
      <c r="I136" s="180"/>
      <c r="L136" s="175"/>
      <c r="M136" s="181"/>
      <c r="N136" s="182"/>
      <c r="O136" s="182"/>
      <c r="P136" s="182"/>
      <c r="Q136" s="182"/>
      <c r="R136" s="182"/>
      <c r="S136" s="182"/>
      <c r="T136" s="183"/>
      <c r="AT136" s="177" t="s">
        <v>164</v>
      </c>
      <c r="AU136" s="177" t="s">
        <v>85</v>
      </c>
      <c r="AV136" s="13" t="s">
        <v>85</v>
      </c>
      <c r="AW136" s="13" t="s">
        <v>33</v>
      </c>
      <c r="AX136" s="13" t="s">
        <v>77</v>
      </c>
      <c r="AY136" s="177" t="s">
        <v>156</v>
      </c>
    </row>
    <row r="137" spans="1:65" s="13" customFormat="1">
      <c r="B137" s="175"/>
      <c r="D137" s="176" t="s">
        <v>164</v>
      </c>
      <c r="E137" s="177" t="s">
        <v>1</v>
      </c>
      <c r="F137" s="178" t="s">
        <v>394</v>
      </c>
      <c r="H137" s="179">
        <v>0.21099999999999999</v>
      </c>
      <c r="I137" s="180"/>
      <c r="L137" s="175"/>
      <c r="M137" s="181"/>
      <c r="N137" s="182"/>
      <c r="O137" s="182"/>
      <c r="P137" s="182"/>
      <c r="Q137" s="182"/>
      <c r="R137" s="182"/>
      <c r="S137" s="182"/>
      <c r="T137" s="183"/>
      <c r="AT137" s="177" t="s">
        <v>164</v>
      </c>
      <c r="AU137" s="177" t="s">
        <v>85</v>
      </c>
      <c r="AV137" s="13" t="s">
        <v>85</v>
      </c>
      <c r="AW137" s="13" t="s">
        <v>33</v>
      </c>
      <c r="AX137" s="13" t="s">
        <v>77</v>
      </c>
      <c r="AY137" s="177" t="s">
        <v>156</v>
      </c>
    </row>
    <row r="138" spans="1:65" s="14" customFormat="1">
      <c r="B138" s="184"/>
      <c r="D138" s="176" t="s">
        <v>164</v>
      </c>
      <c r="E138" s="185" t="s">
        <v>383</v>
      </c>
      <c r="F138" s="186" t="s">
        <v>166</v>
      </c>
      <c r="H138" s="187">
        <v>0.52800000000000002</v>
      </c>
      <c r="I138" s="188"/>
      <c r="L138" s="184"/>
      <c r="M138" s="189"/>
      <c r="N138" s="190"/>
      <c r="O138" s="190"/>
      <c r="P138" s="190"/>
      <c r="Q138" s="190"/>
      <c r="R138" s="190"/>
      <c r="S138" s="190"/>
      <c r="T138" s="191"/>
      <c r="AT138" s="185" t="s">
        <v>164</v>
      </c>
      <c r="AU138" s="185" t="s">
        <v>85</v>
      </c>
      <c r="AV138" s="14" t="s">
        <v>88</v>
      </c>
      <c r="AW138" s="14" t="s">
        <v>33</v>
      </c>
      <c r="AX138" s="14" t="s">
        <v>77</v>
      </c>
      <c r="AY138" s="185" t="s">
        <v>156</v>
      </c>
    </row>
    <row r="139" spans="1:65" s="15" customFormat="1">
      <c r="B139" s="192"/>
      <c r="D139" s="176" t="s">
        <v>164</v>
      </c>
      <c r="E139" s="193" t="s">
        <v>1</v>
      </c>
      <c r="F139" s="194" t="s">
        <v>189</v>
      </c>
      <c r="H139" s="195">
        <v>2.722</v>
      </c>
      <c r="I139" s="196"/>
      <c r="L139" s="192"/>
      <c r="M139" s="197"/>
      <c r="N139" s="198"/>
      <c r="O139" s="198"/>
      <c r="P139" s="198"/>
      <c r="Q139" s="198"/>
      <c r="R139" s="198"/>
      <c r="S139" s="198"/>
      <c r="T139" s="199"/>
      <c r="AT139" s="193" t="s">
        <v>164</v>
      </c>
      <c r="AU139" s="193" t="s">
        <v>85</v>
      </c>
      <c r="AV139" s="15" t="s">
        <v>91</v>
      </c>
      <c r="AW139" s="15" t="s">
        <v>33</v>
      </c>
      <c r="AX139" s="15" t="s">
        <v>8</v>
      </c>
      <c r="AY139" s="193" t="s">
        <v>156</v>
      </c>
    </row>
    <row r="140" spans="1:65" s="2" customFormat="1" ht="24" customHeight="1">
      <c r="A140" s="32"/>
      <c r="B140" s="161"/>
      <c r="C140" s="162" t="s">
        <v>85</v>
      </c>
      <c r="D140" s="162" t="s">
        <v>158</v>
      </c>
      <c r="E140" s="163" t="s">
        <v>167</v>
      </c>
      <c r="F140" s="164" t="s">
        <v>168</v>
      </c>
      <c r="G140" s="165" t="s">
        <v>161</v>
      </c>
      <c r="H140" s="166">
        <v>2.722</v>
      </c>
      <c r="I140" s="167"/>
      <c r="J140" s="168">
        <f>ROUND(I140*H140,0)</f>
        <v>0</v>
      </c>
      <c r="K140" s="164" t="s">
        <v>162</v>
      </c>
      <c r="L140" s="33"/>
      <c r="M140" s="169" t="s">
        <v>1</v>
      </c>
      <c r="N140" s="170" t="s">
        <v>42</v>
      </c>
      <c r="O140" s="58"/>
      <c r="P140" s="171">
        <f>O140*H140</f>
        <v>0</v>
      </c>
      <c r="Q140" s="171">
        <v>0</v>
      </c>
      <c r="R140" s="171">
        <f>Q140*H140</f>
        <v>0</v>
      </c>
      <c r="S140" s="171">
        <v>0</v>
      </c>
      <c r="T140" s="172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73" t="s">
        <v>91</v>
      </c>
      <c r="AT140" s="173" t="s">
        <v>158</v>
      </c>
      <c r="AU140" s="173" t="s">
        <v>85</v>
      </c>
      <c r="AY140" s="17" t="s">
        <v>156</v>
      </c>
      <c r="BE140" s="174">
        <f>IF(N140="základní",J140,0)</f>
        <v>0</v>
      </c>
      <c r="BF140" s="174">
        <f>IF(N140="snížená",J140,0)</f>
        <v>0</v>
      </c>
      <c r="BG140" s="174">
        <f>IF(N140="zákl. přenesená",J140,0)</f>
        <v>0</v>
      </c>
      <c r="BH140" s="174">
        <f>IF(N140="sníž. přenesená",J140,0)</f>
        <v>0</v>
      </c>
      <c r="BI140" s="174">
        <f>IF(N140="nulová",J140,0)</f>
        <v>0</v>
      </c>
      <c r="BJ140" s="17" t="s">
        <v>8</v>
      </c>
      <c r="BK140" s="174">
        <f>ROUND(I140*H140,0)</f>
        <v>0</v>
      </c>
      <c r="BL140" s="17" t="s">
        <v>91</v>
      </c>
      <c r="BM140" s="173" t="s">
        <v>169</v>
      </c>
    </row>
    <row r="141" spans="1:65" s="13" customFormat="1">
      <c r="B141" s="175"/>
      <c r="D141" s="176" t="s">
        <v>164</v>
      </c>
      <c r="E141" s="177" t="s">
        <v>1</v>
      </c>
      <c r="F141" s="178" t="s">
        <v>120</v>
      </c>
      <c r="H141" s="179">
        <v>2.194</v>
      </c>
      <c r="I141" s="180"/>
      <c r="L141" s="175"/>
      <c r="M141" s="181"/>
      <c r="N141" s="182"/>
      <c r="O141" s="182"/>
      <c r="P141" s="182"/>
      <c r="Q141" s="182"/>
      <c r="R141" s="182"/>
      <c r="S141" s="182"/>
      <c r="T141" s="183"/>
      <c r="AT141" s="177" t="s">
        <v>164</v>
      </c>
      <c r="AU141" s="177" t="s">
        <v>85</v>
      </c>
      <c r="AV141" s="13" t="s">
        <v>85</v>
      </c>
      <c r="AW141" s="13" t="s">
        <v>33</v>
      </c>
      <c r="AX141" s="13" t="s">
        <v>77</v>
      </c>
      <c r="AY141" s="177" t="s">
        <v>156</v>
      </c>
    </row>
    <row r="142" spans="1:65" s="13" customFormat="1">
      <c r="B142" s="175"/>
      <c r="D142" s="176" t="s">
        <v>164</v>
      </c>
      <c r="E142" s="177" t="s">
        <v>1</v>
      </c>
      <c r="F142" s="178" t="s">
        <v>383</v>
      </c>
      <c r="H142" s="179">
        <v>0.52800000000000002</v>
      </c>
      <c r="I142" s="180"/>
      <c r="L142" s="175"/>
      <c r="M142" s="181"/>
      <c r="N142" s="182"/>
      <c r="O142" s="182"/>
      <c r="P142" s="182"/>
      <c r="Q142" s="182"/>
      <c r="R142" s="182"/>
      <c r="S142" s="182"/>
      <c r="T142" s="183"/>
      <c r="AT142" s="177" t="s">
        <v>164</v>
      </c>
      <c r="AU142" s="177" t="s">
        <v>85</v>
      </c>
      <c r="AV142" s="13" t="s">
        <v>85</v>
      </c>
      <c r="AW142" s="13" t="s">
        <v>33</v>
      </c>
      <c r="AX142" s="13" t="s">
        <v>77</v>
      </c>
      <c r="AY142" s="177" t="s">
        <v>156</v>
      </c>
    </row>
    <row r="143" spans="1:65" s="14" customFormat="1">
      <c r="B143" s="184"/>
      <c r="D143" s="176" t="s">
        <v>164</v>
      </c>
      <c r="E143" s="185" t="s">
        <v>1</v>
      </c>
      <c r="F143" s="186" t="s">
        <v>166</v>
      </c>
      <c r="H143" s="187">
        <v>2.722</v>
      </c>
      <c r="I143" s="188"/>
      <c r="L143" s="184"/>
      <c r="M143" s="189"/>
      <c r="N143" s="190"/>
      <c r="O143" s="190"/>
      <c r="P143" s="190"/>
      <c r="Q143" s="190"/>
      <c r="R143" s="190"/>
      <c r="S143" s="190"/>
      <c r="T143" s="191"/>
      <c r="AT143" s="185" t="s">
        <v>164</v>
      </c>
      <c r="AU143" s="185" t="s">
        <v>85</v>
      </c>
      <c r="AV143" s="14" t="s">
        <v>88</v>
      </c>
      <c r="AW143" s="14" t="s">
        <v>33</v>
      </c>
      <c r="AX143" s="14" t="s">
        <v>8</v>
      </c>
      <c r="AY143" s="185" t="s">
        <v>156</v>
      </c>
    </row>
    <row r="144" spans="1:65" s="12" customFormat="1" ht="22.9" customHeight="1">
      <c r="B144" s="148"/>
      <c r="D144" s="149" t="s">
        <v>76</v>
      </c>
      <c r="E144" s="159" t="s">
        <v>85</v>
      </c>
      <c r="F144" s="159" t="s">
        <v>395</v>
      </c>
      <c r="I144" s="151"/>
      <c r="J144" s="160">
        <f>BK144</f>
        <v>0</v>
      </c>
      <c r="L144" s="148"/>
      <c r="M144" s="153"/>
      <c r="N144" s="154"/>
      <c r="O144" s="154"/>
      <c r="P144" s="155">
        <f>SUM(P145:P146)</f>
        <v>0</v>
      </c>
      <c r="Q144" s="154"/>
      <c r="R144" s="155">
        <f>SUM(R145:R146)</f>
        <v>1.1913486837120002</v>
      </c>
      <c r="S144" s="154"/>
      <c r="T144" s="156">
        <f>SUM(T145:T146)</f>
        <v>0</v>
      </c>
      <c r="AR144" s="149" t="s">
        <v>8</v>
      </c>
      <c r="AT144" s="157" t="s">
        <v>76</v>
      </c>
      <c r="AU144" s="157" t="s">
        <v>8</v>
      </c>
      <c r="AY144" s="149" t="s">
        <v>156</v>
      </c>
      <c r="BK144" s="158">
        <f>SUM(BK145:BK146)</f>
        <v>0</v>
      </c>
    </row>
    <row r="145" spans="1:65" s="2" customFormat="1" ht="16.5" customHeight="1">
      <c r="A145" s="32"/>
      <c r="B145" s="161"/>
      <c r="C145" s="162" t="s">
        <v>88</v>
      </c>
      <c r="D145" s="162" t="s">
        <v>158</v>
      </c>
      <c r="E145" s="163" t="s">
        <v>396</v>
      </c>
      <c r="F145" s="164" t="s">
        <v>397</v>
      </c>
      <c r="G145" s="165" t="s">
        <v>161</v>
      </c>
      <c r="H145" s="166">
        <v>0.52800000000000002</v>
      </c>
      <c r="I145" s="167"/>
      <c r="J145" s="168">
        <f>ROUND(I145*H145,0)</f>
        <v>0</v>
      </c>
      <c r="K145" s="164" t="s">
        <v>162</v>
      </c>
      <c r="L145" s="33"/>
      <c r="M145" s="169" t="s">
        <v>1</v>
      </c>
      <c r="N145" s="170" t="s">
        <v>42</v>
      </c>
      <c r="O145" s="58"/>
      <c r="P145" s="171">
        <f>O145*H145</f>
        <v>0</v>
      </c>
      <c r="Q145" s="171">
        <v>2.2563422040000001</v>
      </c>
      <c r="R145" s="171">
        <f>Q145*H145</f>
        <v>1.1913486837120002</v>
      </c>
      <c r="S145" s="171">
        <v>0</v>
      </c>
      <c r="T145" s="172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3" t="s">
        <v>91</v>
      </c>
      <c r="AT145" s="173" t="s">
        <v>158</v>
      </c>
      <c r="AU145" s="173" t="s">
        <v>85</v>
      </c>
      <c r="AY145" s="17" t="s">
        <v>156</v>
      </c>
      <c r="BE145" s="174">
        <f>IF(N145="základní",J145,0)</f>
        <v>0</v>
      </c>
      <c r="BF145" s="174">
        <f>IF(N145="snížená",J145,0)</f>
        <v>0</v>
      </c>
      <c r="BG145" s="174">
        <f>IF(N145="zákl. přenesená",J145,0)</f>
        <v>0</v>
      </c>
      <c r="BH145" s="174">
        <f>IF(N145="sníž. přenesená",J145,0)</f>
        <v>0</v>
      </c>
      <c r="BI145" s="174">
        <f>IF(N145="nulová",J145,0)</f>
        <v>0</v>
      </c>
      <c r="BJ145" s="17" t="s">
        <v>8</v>
      </c>
      <c r="BK145" s="174">
        <f>ROUND(I145*H145,0)</f>
        <v>0</v>
      </c>
      <c r="BL145" s="17" t="s">
        <v>91</v>
      </c>
      <c r="BM145" s="173" t="s">
        <v>398</v>
      </c>
    </row>
    <row r="146" spans="1:65" s="13" customFormat="1">
      <c r="B146" s="175"/>
      <c r="D146" s="176" t="s">
        <v>164</v>
      </c>
      <c r="E146" s="177" t="s">
        <v>1</v>
      </c>
      <c r="F146" s="178" t="s">
        <v>383</v>
      </c>
      <c r="H146" s="179">
        <v>0.52800000000000002</v>
      </c>
      <c r="I146" s="180"/>
      <c r="L146" s="175"/>
      <c r="M146" s="181"/>
      <c r="N146" s="182"/>
      <c r="O146" s="182"/>
      <c r="P146" s="182"/>
      <c r="Q146" s="182"/>
      <c r="R146" s="182"/>
      <c r="S146" s="182"/>
      <c r="T146" s="183"/>
      <c r="AT146" s="177" t="s">
        <v>164</v>
      </c>
      <c r="AU146" s="177" t="s">
        <v>85</v>
      </c>
      <c r="AV146" s="13" t="s">
        <v>85</v>
      </c>
      <c r="AW146" s="13" t="s">
        <v>33</v>
      </c>
      <c r="AX146" s="13" t="s">
        <v>8</v>
      </c>
      <c r="AY146" s="177" t="s">
        <v>156</v>
      </c>
    </row>
    <row r="147" spans="1:65" s="12" customFormat="1" ht="22.9" customHeight="1">
      <c r="B147" s="148"/>
      <c r="D147" s="149" t="s">
        <v>76</v>
      </c>
      <c r="E147" s="159" t="s">
        <v>88</v>
      </c>
      <c r="F147" s="159" t="s">
        <v>170</v>
      </c>
      <c r="I147" s="151"/>
      <c r="J147" s="160">
        <f>BK147</f>
        <v>0</v>
      </c>
      <c r="L147" s="148"/>
      <c r="M147" s="153"/>
      <c r="N147" s="154"/>
      <c r="O147" s="154"/>
      <c r="P147" s="155">
        <f>SUM(P148:P152)</f>
        <v>0</v>
      </c>
      <c r="Q147" s="154"/>
      <c r="R147" s="155">
        <f>SUM(R148:R152)</f>
        <v>0.26528459199999999</v>
      </c>
      <c r="S147" s="154"/>
      <c r="T147" s="156">
        <f>SUM(T148:T152)</f>
        <v>1.0850000000000001E-4</v>
      </c>
      <c r="AR147" s="149" t="s">
        <v>8</v>
      </c>
      <c r="AT147" s="157" t="s">
        <v>76</v>
      </c>
      <c r="AU147" s="157" t="s">
        <v>8</v>
      </c>
      <c r="AY147" s="149" t="s">
        <v>156</v>
      </c>
      <c r="BK147" s="158">
        <f>SUM(BK148:BK152)</f>
        <v>0</v>
      </c>
    </row>
    <row r="148" spans="1:65" s="2" customFormat="1" ht="24" customHeight="1">
      <c r="A148" s="32"/>
      <c r="B148" s="161"/>
      <c r="C148" s="162" t="s">
        <v>91</v>
      </c>
      <c r="D148" s="162" t="s">
        <v>158</v>
      </c>
      <c r="E148" s="163" t="s">
        <v>399</v>
      </c>
      <c r="F148" s="164" t="s">
        <v>400</v>
      </c>
      <c r="G148" s="165" t="s">
        <v>318</v>
      </c>
      <c r="H148" s="166">
        <v>10</v>
      </c>
      <c r="I148" s="167"/>
      <c r="J148" s="168">
        <f>ROUND(I148*H148,0)</f>
        <v>0</v>
      </c>
      <c r="K148" s="164" t="s">
        <v>162</v>
      </c>
      <c r="L148" s="33"/>
      <c r="M148" s="169" t="s">
        <v>1</v>
      </c>
      <c r="N148" s="170" t="s">
        <v>42</v>
      </c>
      <c r="O148" s="58"/>
      <c r="P148" s="171">
        <f>O148*H148</f>
        <v>0</v>
      </c>
      <c r="Q148" s="171">
        <v>2.5239999999999999E-2</v>
      </c>
      <c r="R148" s="171">
        <f>Q148*H148</f>
        <v>0.25239999999999996</v>
      </c>
      <c r="S148" s="171">
        <v>0</v>
      </c>
      <c r="T148" s="172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3" t="s">
        <v>91</v>
      </c>
      <c r="AT148" s="173" t="s">
        <v>158</v>
      </c>
      <c r="AU148" s="173" t="s">
        <v>85</v>
      </c>
      <c r="AY148" s="17" t="s">
        <v>156</v>
      </c>
      <c r="BE148" s="174">
        <f>IF(N148="základní",J148,0)</f>
        <v>0</v>
      </c>
      <c r="BF148" s="174">
        <f>IF(N148="snížená",J148,0)</f>
        <v>0</v>
      </c>
      <c r="BG148" s="174">
        <f>IF(N148="zákl. přenesená",J148,0)</f>
        <v>0</v>
      </c>
      <c r="BH148" s="174">
        <f>IF(N148="sníž. přenesená",J148,0)</f>
        <v>0</v>
      </c>
      <c r="BI148" s="174">
        <f>IF(N148="nulová",J148,0)</f>
        <v>0</v>
      </c>
      <c r="BJ148" s="17" t="s">
        <v>8</v>
      </c>
      <c r="BK148" s="174">
        <f>ROUND(I148*H148,0)</f>
        <v>0</v>
      </c>
      <c r="BL148" s="17" t="s">
        <v>91</v>
      </c>
      <c r="BM148" s="173" t="s">
        <v>401</v>
      </c>
    </row>
    <row r="149" spans="1:65" s="13" customFormat="1">
      <c r="B149" s="175"/>
      <c r="D149" s="176" t="s">
        <v>164</v>
      </c>
      <c r="E149" s="177" t="s">
        <v>1</v>
      </c>
      <c r="F149" s="178" t="s">
        <v>210</v>
      </c>
      <c r="H149" s="179">
        <v>10</v>
      </c>
      <c r="I149" s="180"/>
      <c r="L149" s="175"/>
      <c r="M149" s="181"/>
      <c r="N149" s="182"/>
      <c r="O149" s="182"/>
      <c r="P149" s="182"/>
      <c r="Q149" s="182"/>
      <c r="R149" s="182"/>
      <c r="S149" s="182"/>
      <c r="T149" s="183"/>
      <c r="AT149" s="177" t="s">
        <v>164</v>
      </c>
      <c r="AU149" s="177" t="s">
        <v>85</v>
      </c>
      <c r="AV149" s="13" t="s">
        <v>85</v>
      </c>
      <c r="AW149" s="13" t="s">
        <v>33</v>
      </c>
      <c r="AX149" s="13" t="s">
        <v>8</v>
      </c>
      <c r="AY149" s="177" t="s">
        <v>156</v>
      </c>
    </row>
    <row r="150" spans="1:65" s="2" customFormat="1" ht="24" customHeight="1">
      <c r="A150" s="32"/>
      <c r="B150" s="161"/>
      <c r="C150" s="162" t="s">
        <v>94</v>
      </c>
      <c r="D150" s="162" t="s">
        <v>158</v>
      </c>
      <c r="E150" s="163" t="s">
        <v>171</v>
      </c>
      <c r="F150" s="164" t="s">
        <v>172</v>
      </c>
      <c r="G150" s="165" t="s">
        <v>173</v>
      </c>
      <c r="H150" s="166">
        <v>10.85</v>
      </c>
      <c r="I150" s="167"/>
      <c r="J150" s="168">
        <f>ROUND(I150*H150,0)</f>
        <v>0</v>
      </c>
      <c r="K150" s="164" t="s">
        <v>1</v>
      </c>
      <c r="L150" s="33"/>
      <c r="M150" s="169" t="s">
        <v>1</v>
      </c>
      <c r="N150" s="170" t="s">
        <v>42</v>
      </c>
      <c r="O150" s="58"/>
      <c r="P150" s="171">
        <f>O150*H150</f>
        <v>0</v>
      </c>
      <c r="Q150" s="171">
        <v>1.1875200000000001E-3</v>
      </c>
      <c r="R150" s="171">
        <f>Q150*H150</f>
        <v>1.2884592E-2</v>
      </c>
      <c r="S150" s="171">
        <v>1.0000000000000001E-5</v>
      </c>
      <c r="T150" s="172">
        <f>S150*H150</f>
        <v>1.0850000000000001E-4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73" t="s">
        <v>91</v>
      </c>
      <c r="AT150" s="173" t="s">
        <v>158</v>
      </c>
      <c r="AU150" s="173" t="s">
        <v>85</v>
      </c>
      <c r="AY150" s="17" t="s">
        <v>156</v>
      </c>
      <c r="BE150" s="174">
        <f>IF(N150="základní",J150,0)</f>
        <v>0</v>
      </c>
      <c r="BF150" s="174">
        <f>IF(N150="snížená",J150,0)</f>
        <v>0</v>
      </c>
      <c r="BG150" s="174">
        <f>IF(N150="zákl. přenesená",J150,0)</f>
        <v>0</v>
      </c>
      <c r="BH150" s="174">
        <f>IF(N150="sníž. přenesená",J150,0)</f>
        <v>0</v>
      </c>
      <c r="BI150" s="174">
        <f>IF(N150="nulová",J150,0)</f>
        <v>0</v>
      </c>
      <c r="BJ150" s="17" t="s">
        <v>8</v>
      </c>
      <c r="BK150" s="174">
        <f>ROUND(I150*H150,0)</f>
        <v>0</v>
      </c>
      <c r="BL150" s="17" t="s">
        <v>91</v>
      </c>
      <c r="BM150" s="173" t="s">
        <v>402</v>
      </c>
    </row>
    <row r="151" spans="1:65" s="13" customFormat="1">
      <c r="B151" s="175"/>
      <c r="D151" s="176" t="s">
        <v>164</v>
      </c>
      <c r="E151" s="177" t="s">
        <v>1</v>
      </c>
      <c r="F151" s="178" t="s">
        <v>403</v>
      </c>
      <c r="H151" s="179">
        <v>10.85</v>
      </c>
      <c r="I151" s="180"/>
      <c r="L151" s="175"/>
      <c r="M151" s="181"/>
      <c r="N151" s="182"/>
      <c r="O151" s="182"/>
      <c r="P151" s="182"/>
      <c r="Q151" s="182"/>
      <c r="R151" s="182"/>
      <c r="S151" s="182"/>
      <c r="T151" s="183"/>
      <c r="AT151" s="177" t="s">
        <v>164</v>
      </c>
      <c r="AU151" s="177" t="s">
        <v>85</v>
      </c>
      <c r="AV151" s="13" t="s">
        <v>85</v>
      </c>
      <c r="AW151" s="13" t="s">
        <v>33</v>
      </c>
      <c r="AX151" s="13" t="s">
        <v>77</v>
      </c>
      <c r="AY151" s="177" t="s">
        <v>156</v>
      </c>
    </row>
    <row r="152" spans="1:65" s="14" customFormat="1">
      <c r="B152" s="184"/>
      <c r="D152" s="176" t="s">
        <v>164</v>
      </c>
      <c r="E152" s="185" t="s">
        <v>1</v>
      </c>
      <c r="F152" s="186" t="s">
        <v>166</v>
      </c>
      <c r="H152" s="187">
        <v>10.85</v>
      </c>
      <c r="I152" s="188"/>
      <c r="L152" s="184"/>
      <c r="M152" s="189"/>
      <c r="N152" s="190"/>
      <c r="O152" s="190"/>
      <c r="P152" s="190"/>
      <c r="Q152" s="190"/>
      <c r="R152" s="190"/>
      <c r="S152" s="190"/>
      <c r="T152" s="191"/>
      <c r="AT152" s="185" t="s">
        <v>164</v>
      </c>
      <c r="AU152" s="185" t="s">
        <v>85</v>
      </c>
      <c r="AV152" s="14" t="s">
        <v>88</v>
      </c>
      <c r="AW152" s="14" t="s">
        <v>33</v>
      </c>
      <c r="AX152" s="14" t="s">
        <v>8</v>
      </c>
      <c r="AY152" s="185" t="s">
        <v>156</v>
      </c>
    </row>
    <row r="153" spans="1:65" s="12" customFormat="1" ht="22.9" customHeight="1">
      <c r="B153" s="148"/>
      <c r="D153" s="149" t="s">
        <v>76</v>
      </c>
      <c r="E153" s="159" t="s">
        <v>91</v>
      </c>
      <c r="F153" s="159" t="s">
        <v>404</v>
      </c>
      <c r="I153" s="151"/>
      <c r="J153" s="160">
        <f>BK153</f>
        <v>0</v>
      </c>
      <c r="L153" s="148"/>
      <c r="M153" s="153"/>
      <c r="N153" s="154"/>
      <c r="O153" s="154"/>
      <c r="P153" s="155">
        <f>SUM(P154:P157)</f>
        <v>0</v>
      </c>
      <c r="Q153" s="154"/>
      <c r="R153" s="155">
        <f>SUM(R154:R157)</f>
        <v>0.23307585300000003</v>
      </c>
      <c r="S153" s="154"/>
      <c r="T153" s="156">
        <f>SUM(T154:T157)</f>
        <v>0</v>
      </c>
      <c r="AR153" s="149" t="s">
        <v>8</v>
      </c>
      <c r="AT153" s="157" t="s">
        <v>76</v>
      </c>
      <c r="AU153" s="157" t="s">
        <v>8</v>
      </c>
      <c r="AY153" s="149" t="s">
        <v>156</v>
      </c>
      <c r="BK153" s="158">
        <f>SUM(BK154:BK157)</f>
        <v>0</v>
      </c>
    </row>
    <row r="154" spans="1:65" s="2" customFormat="1" ht="24" customHeight="1">
      <c r="A154" s="32"/>
      <c r="B154" s="161"/>
      <c r="C154" s="162" t="s">
        <v>175</v>
      </c>
      <c r="D154" s="162" t="s">
        <v>158</v>
      </c>
      <c r="E154" s="163" t="s">
        <v>405</v>
      </c>
      <c r="F154" s="164" t="s">
        <v>406</v>
      </c>
      <c r="G154" s="165" t="s">
        <v>173</v>
      </c>
      <c r="H154" s="166">
        <v>1.35</v>
      </c>
      <c r="I154" s="167"/>
      <c r="J154" s="168">
        <f>ROUND(I154*H154,0)</f>
        <v>0</v>
      </c>
      <c r="K154" s="164" t="s">
        <v>162</v>
      </c>
      <c r="L154" s="33"/>
      <c r="M154" s="169" t="s">
        <v>1</v>
      </c>
      <c r="N154" s="170" t="s">
        <v>42</v>
      </c>
      <c r="O154" s="58"/>
      <c r="P154" s="171">
        <f>O154*H154</f>
        <v>0</v>
      </c>
      <c r="Q154" s="171">
        <v>3.4648779999999997E-2</v>
      </c>
      <c r="R154" s="171">
        <f>Q154*H154</f>
        <v>4.6775852999999999E-2</v>
      </c>
      <c r="S154" s="171">
        <v>0</v>
      </c>
      <c r="T154" s="172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73" t="s">
        <v>91</v>
      </c>
      <c r="AT154" s="173" t="s">
        <v>158</v>
      </c>
      <c r="AU154" s="173" t="s">
        <v>85</v>
      </c>
      <c r="AY154" s="17" t="s">
        <v>156</v>
      </c>
      <c r="BE154" s="174">
        <f>IF(N154="základní",J154,0)</f>
        <v>0</v>
      </c>
      <c r="BF154" s="174">
        <f>IF(N154="snížená",J154,0)</f>
        <v>0</v>
      </c>
      <c r="BG154" s="174">
        <f>IF(N154="zákl. přenesená",J154,0)</f>
        <v>0</v>
      </c>
      <c r="BH154" s="174">
        <f>IF(N154="sníž. přenesená",J154,0)</f>
        <v>0</v>
      </c>
      <c r="BI154" s="174">
        <f>IF(N154="nulová",J154,0)</f>
        <v>0</v>
      </c>
      <c r="BJ154" s="17" t="s">
        <v>8</v>
      </c>
      <c r="BK154" s="174">
        <f>ROUND(I154*H154,0)</f>
        <v>0</v>
      </c>
      <c r="BL154" s="17" t="s">
        <v>91</v>
      </c>
      <c r="BM154" s="173" t="s">
        <v>407</v>
      </c>
    </row>
    <row r="155" spans="1:65" s="13" customFormat="1">
      <c r="B155" s="175"/>
      <c r="D155" s="176" t="s">
        <v>164</v>
      </c>
      <c r="E155" s="177" t="s">
        <v>1</v>
      </c>
      <c r="F155" s="178" t="s">
        <v>408</v>
      </c>
      <c r="H155" s="179">
        <v>1.35</v>
      </c>
      <c r="I155" s="180"/>
      <c r="L155" s="175"/>
      <c r="M155" s="181"/>
      <c r="N155" s="182"/>
      <c r="O155" s="182"/>
      <c r="P155" s="182"/>
      <c r="Q155" s="182"/>
      <c r="R155" s="182"/>
      <c r="S155" s="182"/>
      <c r="T155" s="183"/>
      <c r="AT155" s="177" t="s">
        <v>164</v>
      </c>
      <c r="AU155" s="177" t="s">
        <v>85</v>
      </c>
      <c r="AV155" s="13" t="s">
        <v>85</v>
      </c>
      <c r="AW155" s="13" t="s">
        <v>33</v>
      </c>
      <c r="AX155" s="13" t="s">
        <v>8</v>
      </c>
      <c r="AY155" s="177" t="s">
        <v>156</v>
      </c>
    </row>
    <row r="156" spans="1:65" s="2" customFormat="1" ht="16.5" customHeight="1">
      <c r="A156" s="32"/>
      <c r="B156" s="161"/>
      <c r="C156" s="200" t="s">
        <v>190</v>
      </c>
      <c r="D156" s="200" t="s">
        <v>199</v>
      </c>
      <c r="E156" s="201" t="s">
        <v>409</v>
      </c>
      <c r="F156" s="202" t="s">
        <v>410</v>
      </c>
      <c r="G156" s="203" t="s">
        <v>173</v>
      </c>
      <c r="H156" s="204">
        <v>1.35</v>
      </c>
      <c r="I156" s="205"/>
      <c r="J156" s="206">
        <f>ROUND(I156*H156,0)</f>
        <v>0</v>
      </c>
      <c r="K156" s="202" t="s">
        <v>1</v>
      </c>
      <c r="L156" s="207"/>
      <c r="M156" s="208" t="s">
        <v>1</v>
      </c>
      <c r="N156" s="209" t="s">
        <v>42</v>
      </c>
      <c r="O156" s="58"/>
      <c r="P156" s="171">
        <f>O156*H156</f>
        <v>0</v>
      </c>
      <c r="Q156" s="171">
        <v>0.13800000000000001</v>
      </c>
      <c r="R156" s="171">
        <f>Q156*H156</f>
        <v>0.18630000000000002</v>
      </c>
      <c r="S156" s="171">
        <v>0</v>
      </c>
      <c r="T156" s="172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3" t="s">
        <v>198</v>
      </c>
      <c r="AT156" s="173" t="s">
        <v>199</v>
      </c>
      <c r="AU156" s="173" t="s">
        <v>85</v>
      </c>
      <c r="AY156" s="17" t="s">
        <v>156</v>
      </c>
      <c r="BE156" s="174">
        <f>IF(N156="základní",J156,0)</f>
        <v>0</v>
      </c>
      <c r="BF156" s="174">
        <f>IF(N156="snížená",J156,0)</f>
        <v>0</v>
      </c>
      <c r="BG156" s="174">
        <f>IF(N156="zákl. přenesená",J156,0)</f>
        <v>0</v>
      </c>
      <c r="BH156" s="174">
        <f>IF(N156="sníž. přenesená",J156,0)</f>
        <v>0</v>
      </c>
      <c r="BI156" s="174">
        <f>IF(N156="nulová",J156,0)</f>
        <v>0</v>
      </c>
      <c r="BJ156" s="17" t="s">
        <v>8</v>
      </c>
      <c r="BK156" s="174">
        <f>ROUND(I156*H156,0)</f>
        <v>0</v>
      </c>
      <c r="BL156" s="17" t="s">
        <v>91</v>
      </c>
      <c r="BM156" s="173" t="s">
        <v>411</v>
      </c>
    </row>
    <row r="157" spans="1:65" s="13" customFormat="1">
      <c r="B157" s="175"/>
      <c r="D157" s="176" t="s">
        <v>164</v>
      </c>
      <c r="E157" s="177" t="s">
        <v>1</v>
      </c>
      <c r="F157" s="178" t="s">
        <v>408</v>
      </c>
      <c r="H157" s="179">
        <v>1.35</v>
      </c>
      <c r="I157" s="180"/>
      <c r="L157" s="175"/>
      <c r="M157" s="181"/>
      <c r="N157" s="182"/>
      <c r="O157" s="182"/>
      <c r="P157" s="182"/>
      <c r="Q157" s="182"/>
      <c r="R157" s="182"/>
      <c r="S157" s="182"/>
      <c r="T157" s="183"/>
      <c r="AT157" s="177" t="s">
        <v>164</v>
      </c>
      <c r="AU157" s="177" t="s">
        <v>85</v>
      </c>
      <c r="AV157" s="13" t="s">
        <v>85</v>
      </c>
      <c r="AW157" s="13" t="s">
        <v>33</v>
      </c>
      <c r="AX157" s="13" t="s">
        <v>8</v>
      </c>
      <c r="AY157" s="177" t="s">
        <v>156</v>
      </c>
    </row>
    <row r="158" spans="1:65" s="12" customFormat="1" ht="22.9" customHeight="1">
      <c r="B158" s="148"/>
      <c r="D158" s="149" t="s">
        <v>76</v>
      </c>
      <c r="E158" s="159" t="s">
        <v>175</v>
      </c>
      <c r="F158" s="159" t="s">
        <v>176</v>
      </c>
      <c r="I158" s="151"/>
      <c r="J158" s="160">
        <f>BK158</f>
        <v>0</v>
      </c>
      <c r="L158" s="148"/>
      <c r="M158" s="153"/>
      <c r="N158" s="154"/>
      <c r="O158" s="154"/>
      <c r="P158" s="155">
        <f>SUM(P159:P245)</f>
        <v>0</v>
      </c>
      <c r="Q158" s="154"/>
      <c r="R158" s="155">
        <f>SUM(R159:R245)</f>
        <v>9.6942900901599973</v>
      </c>
      <c r="S158" s="154"/>
      <c r="T158" s="156">
        <f>SUM(T159:T245)</f>
        <v>0</v>
      </c>
      <c r="AR158" s="149" t="s">
        <v>8</v>
      </c>
      <c r="AT158" s="157" t="s">
        <v>76</v>
      </c>
      <c r="AU158" s="157" t="s">
        <v>8</v>
      </c>
      <c r="AY158" s="149" t="s">
        <v>156</v>
      </c>
      <c r="BK158" s="158">
        <f>SUM(BK159:BK245)</f>
        <v>0</v>
      </c>
    </row>
    <row r="159" spans="1:65" s="2" customFormat="1" ht="24" customHeight="1">
      <c r="A159" s="32"/>
      <c r="B159" s="161"/>
      <c r="C159" s="162" t="s">
        <v>198</v>
      </c>
      <c r="D159" s="162" t="s">
        <v>158</v>
      </c>
      <c r="E159" s="163" t="s">
        <v>177</v>
      </c>
      <c r="F159" s="164" t="s">
        <v>178</v>
      </c>
      <c r="G159" s="165" t="s">
        <v>179</v>
      </c>
      <c r="H159" s="166">
        <v>10.85</v>
      </c>
      <c r="I159" s="167"/>
      <c r="J159" s="168">
        <f>ROUND(I159*H159,0)</f>
        <v>0</v>
      </c>
      <c r="K159" s="164" t="s">
        <v>162</v>
      </c>
      <c r="L159" s="33"/>
      <c r="M159" s="169" t="s">
        <v>1</v>
      </c>
      <c r="N159" s="170" t="s">
        <v>42</v>
      </c>
      <c r="O159" s="58"/>
      <c r="P159" s="171">
        <f>O159*H159</f>
        <v>0</v>
      </c>
      <c r="Q159" s="171">
        <v>4.2500000000000003E-2</v>
      </c>
      <c r="R159" s="171">
        <f>Q159*H159</f>
        <v>0.46112500000000001</v>
      </c>
      <c r="S159" s="171">
        <v>0</v>
      </c>
      <c r="T159" s="172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73" t="s">
        <v>91</v>
      </c>
      <c r="AT159" s="173" t="s">
        <v>158</v>
      </c>
      <c r="AU159" s="173" t="s">
        <v>85</v>
      </c>
      <c r="AY159" s="17" t="s">
        <v>156</v>
      </c>
      <c r="BE159" s="174">
        <f>IF(N159="základní",J159,0)</f>
        <v>0</v>
      </c>
      <c r="BF159" s="174">
        <f>IF(N159="snížená",J159,0)</f>
        <v>0</v>
      </c>
      <c r="BG159" s="174">
        <f>IF(N159="zákl. přenesená",J159,0)</f>
        <v>0</v>
      </c>
      <c r="BH159" s="174">
        <f>IF(N159="sníž. přenesená",J159,0)</f>
        <v>0</v>
      </c>
      <c r="BI159" s="174">
        <f>IF(N159="nulová",J159,0)</f>
        <v>0</v>
      </c>
      <c r="BJ159" s="17" t="s">
        <v>8</v>
      </c>
      <c r="BK159" s="174">
        <f>ROUND(I159*H159,0)</f>
        <v>0</v>
      </c>
      <c r="BL159" s="17" t="s">
        <v>91</v>
      </c>
      <c r="BM159" s="173" t="s">
        <v>412</v>
      </c>
    </row>
    <row r="160" spans="1:65" s="13" customFormat="1">
      <c r="B160" s="175"/>
      <c r="D160" s="176" t="s">
        <v>164</v>
      </c>
      <c r="E160" s="177" t="s">
        <v>1</v>
      </c>
      <c r="F160" s="178" t="s">
        <v>413</v>
      </c>
      <c r="H160" s="179">
        <v>10.85</v>
      </c>
      <c r="I160" s="180"/>
      <c r="L160" s="175"/>
      <c r="M160" s="181"/>
      <c r="N160" s="182"/>
      <c r="O160" s="182"/>
      <c r="P160" s="182"/>
      <c r="Q160" s="182"/>
      <c r="R160" s="182"/>
      <c r="S160" s="182"/>
      <c r="T160" s="183"/>
      <c r="AT160" s="177" t="s">
        <v>164</v>
      </c>
      <c r="AU160" s="177" t="s">
        <v>85</v>
      </c>
      <c r="AV160" s="13" t="s">
        <v>85</v>
      </c>
      <c r="AW160" s="13" t="s">
        <v>33</v>
      </c>
      <c r="AX160" s="13" t="s">
        <v>77</v>
      </c>
      <c r="AY160" s="177" t="s">
        <v>156</v>
      </c>
    </row>
    <row r="161" spans="1:65" s="14" customFormat="1">
      <c r="B161" s="184"/>
      <c r="D161" s="176" t="s">
        <v>164</v>
      </c>
      <c r="E161" s="185" t="s">
        <v>1</v>
      </c>
      <c r="F161" s="186" t="s">
        <v>166</v>
      </c>
      <c r="H161" s="187">
        <v>10.85</v>
      </c>
      <c r="I161" s="188"/>
      <c r="L161" s="184"/>
      <c r="M161" s="189"/>
      <c r="N161" s="190"/>
      <c r="O161" s="190"/>
      <c r="P161" s="190"/>
      <c r="Q161" s="190"/>
      <c r="R161" s="190"/>
      <c r="S161" s="190"/>
      <c r="T161" s="191"/>
      <c r="AT161" s="185" t="s">
        <v>164</v>
      </c>
      <c r="AU161" s="185" t="s">
        <v>85</v>
      </c>
      <c r="AV161" s="14" t="s">
        <v>88</v>
      </c>
      <c r="AW161" s="14" t="s">
        <v>33</v>
      </c>
      <c r="AX161" s="14" t="s">
        <v>8</v>
      </c>
      <c r="AY161" s="185" t="s">
        <v>156</v>
      </c>
    </row>
    <row r="162" spans="1:65" s="2" customFormat="1" ht="24" customHeight="1">
      <c r="A162" s="32"/>
      <c r="B162" s="161"/>
      <c r="C162" s="162" t="s">
        <v>205</v>
      </c>
      <c r="D162" s="162" t="s">
        <v>158</v>
      </c>
      <c r="E162" s="163" t="s">
        <v>182</v>
      </c>
      <c r="F162" s="164" t="s">
        <v>183</v>
      </c>
      <c r="G162" s="165" t="s">
        <v>179</v>
      </c>
      <c r="H162" s="166">
        <v>124.26300000000001</v>
      </c>
      <c r="I162" s="167"/>
      <c r="J162" s="168">
        <f>ROUND(I162*H162,0)</f>
        <v>0</v>
      </c>
      <c r="K162" s="164" t="s">
        <v>162</v>
      </c>
      <c r="L162" s="33"/>
      <c r="M162" s="169" t="s">
        <v>1</v>
      </c>
      <c r="N162" s="170" t="s">
        <v>42</v>
      </c>
      <c r="O162" s="58"/>
      <c r="P162" s="171">
        <f>O162*H162</f>
        <v>0</v>
      </c>
      <c r="Q162" s="171">
        <v>7.3499999999999998E-3</v>
      </c>
      <c r="R162" s="171">
        <f>Q162*H162</f>
        <v>0.91333304999999998</v>
      </c>
      <c r="S162" s="171">
        <v>0</v>
      </c>
      <c r="T162" s="172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73" t="s">
        <v>91</v>
      </c>
      <c r="AT162" s="173" t="s">
        <v>158</v>
      </c>
      <c r="AU162" s="173" t="s">
        <v>85</v>
      </c>
      <c r="AY162" s="17" t="s">
        <v>156</v>
      </c>
      <c r="BE162" s="174">
        <f>IF(N162="základní",J162,0)</f>
        <v>0</v>
      </c>
      <c r="BF162" s="174">
        <f>IF(N162="snížená",J162,0)</f>
        <v>0</v>
      </c>
      <c r="BG162" s="174">
        <f>IF(N162="zákl. přenesená",J162,0)</f>
        <v>0</v>
      </c>
      <c r="BH162" s="174">
        <f>IF(N162="sníž. přenesená",J162,0)</f>
        <v>0</v>
      </c>
      <c r="BI162" s="174">
        <f>IF(N162="nulová",J162,0)</f>
        <v>0</v>
      </c>
      <c r="BJ162" s="17" t="s">
        <v>8</v>
      </c>
      <c r="BK162" s="174">
        <f>ROUND(I162*H162,0)</f>
        <v>0</v>
      </c>
      <c r="BL162" s="17" t="s">
        <v>91</v>
      </c>
      <c r="BM162" s="173" t="s">
        <v>184</v>
      </c>
    </row>
    <row r="163" spans="1:65" s="13" customFormat="1">
      <c r="B163" s="175"/>
      <c r="D163" s="176" t="s">
        <v>164</v>
      </c>
      <c r="E163" s="177" t="s">
        <v>1</v>
      </c>
      <c r="F163" s="178" t="s">
        <v>97</v>
      </c>
      <c r="H163" s="179">
        <v>124.26300000000001</v>
      </c>
      <c r="I163" s="180"/>
      <c r="L163" s="175"/>
      <c r="M163" s="181"/>
      <c r="N163" s="182"/>
      <c r="O163" s="182"/>
      <c r="P163" s="182"/>
      <c r="Q163" s="182"/>
      <c r="R163" s="182"/>
      <c r="S163" s="182"/>
      <c r="T163" s="183"/>
      <c r="AT163" s="177" t="s">
        <v>164</v>
      </c>
      <c r="AU163" s="177" t="s">
        <v>85</v>
      </c>
      <c r="AV163" s="13" t="s">
        <v>85</v>
      </c>
      <c r="AW163" s="13" t="s">
        <v>33</v>
      </c>
      <c r="AX163" s="13" t="s">
        <v>8</v>
      </c>
      <c r="AY163" s="177" t="s">
        <v>156</v>
      </c>
    </row>
    <row r="164" spans="1:65" s="2" customFormat="1" ht="24" customHeight="1">
      <c r="A164" s="32"/>
      <c r="B164" s="161"/>
      <c r="C164" s="162" t="s">
        <v>210</v>
      </c>
      <c r="D164" s="162" t="s">
        <v>158</v>
      </c>
      <c r="E164" s="163" t="s">
        <v>185</v>
      </c>
      <c r="F164" s="164" t="s">
        <v>186</v>
      </c>
      <c r="G164" s="165" t="s">
        <v>179</v>
      </c>
      <c r="H164" s="166">
        <v>20.506</v>
      </c>
      <c r="I164" s="167"/>
      <c r="J164" s="168">
        <f>ROUND(I164*H164,0)</f>
        <v>0</v>
      </c>
      <c r="K164" s="164" t="s">
        <v>162</v>
      </c>
      <c r="L164" s="33"/>
      <c r="M164" s="169" t="s">
        <v>1</v>
      </c>
      <c r="N164" s="170" t="s">
        <v>42</v>
      </c>
      <c r="O164" s="58"/>
      <c r="P164" s="171">
        <f>O164*H164</f>
        <v>0</v>
      </c>
      <c r="Q164" s="171">
        <v>4.3839999999999999E-3</v>
      </c>
      <c r="R164" s="171">
        <f>Q164*H164</f>
        <v>8.9898303999999998E-2</v>
      </c>
      <c r="S164" s="171">
        <v>0</v>
      </c>
      <c r="T164" s="172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73" t="s">
        <v>91</v>
      </c>
      <c r="AT164" s="173" t="s">
        <v>158</v>
      </c>
      <c r="AU164" s="173" t="s">
        <v>85</v>
      </c>
      <c r="AY164" s="17" t="s">
        <v>156</v>
      </c>
      <c r="BE164" s="174">
        <f>IF(N164="základní",J164,0)</f>
        <v>0</v>
      </c>
      <c r="BF164" s="174">
        <f>IF(N164="snížená",J164,0)</f>
        <v>0</v>
      </c>
      <c r="BG164" s="174">
        <f>IF(N164="zákl. přenesená",J164,0)</f>
        <v>0</v>
      </c>
      <c r="BH164" s="174">
        <f>IF(N164="sníž. přenesená",J164,0)</f>
        <v>0</v>
      </c>
      <c r="BI164" s="174">
        <f>IF(N164="nulová",J164,0)</f>
        <v>0</v>
      </c>
      <c r="BJ164" s="17" t="s">
        <v>8</v>
      </c>
      <c r="BK164" s="174">
        <f>ROUND(I164*H164,0)</f>
        <v>0</v>
      </c>
      <c r="BL164" s="17" t="s">
        <v>91</v>
      </c>
      <c r="BM164" s="173" t="s">
        <v>187</v>
      </c>
    </row>
    <row r="165" spans="1:65" s="13" customFormat="1">
      <c r="B165" s="175"/>
      <c r="D165" s="176" t="s">
        <v>164</v>
      </c>
      <c r="E165" s="177" t="s">
        <v>1</v>
      </c>
      <c r="F165" s="178" t="s">
        <v>414</v>
      </c>
      <c r="H165" s="179">
        <v>1.244</v>
      </c>
      <c r="I165" s="180"/>
      <c r="L165" s="175"/>
      <c r="M165" s="181"/>
      <c r="N165" s="182"/>
      <c r="O165" s="182"/>
      <c r="P165" s="182"/>
      <c r="Q165" s="182"/>
      <c r="R165" s="182"/>
      <c r="S165" s="182"/>
      <c r="T165" s="183"/>
      <c r="AT165" s="177" t="s">
        <v>164</v>
      </c>
      <c r="AU165" s="177" t="s">
        <v>85</v>
      </c>
      <c r="AV165" s="13" t="s">
        <v>85</v>
      </c>
      <c r="AW165" s="13" t="s">
        <v>33</v>
      </c>
      <c r="AX165" s="13" t="s">
        <v>77</v>
      </c>
      <c r="AY165" s="177" t="s">
        <v>156</v>
      </c>
    </row>
    <row r="166" spans="1:65" s="13" customFormat="1">
      <c r="B166" s="175"/>
      <c r="D166" s="176" t="s">
        <v>164</v>
      </c>
      <c r="E166" s="177" t="s">
        <v>1</v>
      </c>
      <c r="F166" s="178" t="s">
        <v>415</v>
      </c>
      <c r="H166" s="179">
        <v>0.86</v>
      </c>
      <c r="I166" s="180"/>
      <c r="L166" s="175"/>
      <c r="M166" s="181"/>
      <c r="N166" s="182"/>
      <c r="O166" s="182"/>
      <c r="P166" s="182"/>
      <c r="Q166" s="182"/>
      <c r="R166" s="182"/>
      <c r="S166" s="182"/>
      <c r="T166" s="183"/>
      <c r="AT166" s="177" t="s">
        <v>164</v>
      </c>
      <c r="AU166" s="177" t="s">
        <v>85</v>
      </c>
      <c r="AV166" s="13" t="s">
        <v>85</v>
      </c>
      <c r="AW166" s="13" t="s">
        <v>33</v>
      </c>
      <c r="AX166" s="13" t="s">
        <v>77</v>
      </c>
      <c r="AY166" s="177" t="s">
        <v>156</v>
      </c>
    </row>
    <row r="167" spans="1:65" s="13" customFormat="1">
      <c r="B167" s="175"/>
      <c r="D167" s="176" t="s">
        <v>164</v>
      </c>
      <c r="E167" s="177" t="s">
        <v>1</v>
      </c>
      <c r="F167" s="178" t="s">
        <v>416</v>
      </c>
      <c r="H167" s="179">
        <v>3.8639999999999999</v>
      </c>
      <c r="I167" s="180"/>
      <c r="L167" s="175"/>
      <c r="M167" s="181"/>
      <c r="N167" s="182"/>
      <c r="O167" s="182"/>
      <c r="P167" s="182"/>
      <c r="Q167" s="182"/>
      <c r="R167" s="182"/>
      <c r="S167" s="182"/>
      <c r="T167" s="183"/>
      <c r="AT167" s="177" t="s">
        <v>164</v>
      </c>
      <c r="AU167" s="177" t="s">
        <v>85</v>
      </c>
      <c r="AV167" s="13" t="s">
        <v>85</v>
      </c>
      <c r="AW167" s="13" t="s">
        <v>33</v>
      </c>
      <c r="AX167" s="13" t="s">
        <v>77</v>
      </c>
      <c r="AY167" s="177" t="s">
        <v>156</v>
      </c>
    </row>
    <row r="168" spans="1:65" s="13" customFormat="1">
      <c r="B168" s="175"/>
      <c r="D168" s="176" t="s">
        <v>164</v>
      </c>
      <c r="E168" s="177" t="s">
        <v>1</v>
      </c>
      <c r="F168" s="178" t="s">
        <v>417</v>
      </c>
      <c r="H168" s="179">
        <v>3.08</v>
      </c>
      <c r="I168" s="180"/>
      <c r="L168" s="175"/>
      <c r="M168" s="181"/>
      <c r="N168" s="182"/>
      <c r="O168" s="182"/>
      <c r="P168" s="182"/>
      <c r="Q168" s="182"/>
      <c r="R168" s="182"/>
      <c r="S168" s="182"/>
      <c r="T168" s="183"/>
      <c r="AT168" s="177" t="s">
        <v>164</v>
      </c>
      <c r="AU168" s="177" t="s">
        <v>85</v>
      </c>
      <c r="AV168" s="13" t="s">
        <v>85</v>
      </c>
      <c r="AW168" s="13" t="s">
        <v>33</v>
      </c>
      <c r="AX168" s="13" t="s">
        <v>77</v>
      </c>
      <c r="AY168" s="177" t="s">
        <v>156</v>
      </c>
    </row>
    <row r="169" spans="1:65" s="13" customFormat="1">
      <c r="B169" s="175"/>
      <c r="D169" s="176" t="s">
        <v>164</v>
      </c>
      <c r="E169" s="177" t="s">
        <v>1</v>
      </c>
      <c r="F169" s="178" t="s">
        <v>418</v>
      </c>
      <c r="H169" s="179">
        <v>1.24</v>
      </c>
      <c r="I169" s="180"/>
      <c r="L169" s="175"/>
      <c r="M169" s="181"/>
      <c r="N169" s="182"/>
      <c r="O169" s="182"/>
      <c r="P169" s="182"/>
      <c r="Q169" s="182"/>
      <c r="R169" s="182"/>
      <c r="S169" s="182"/>
      <c r="T169" s="183"/>
      <c r="AT169" s="177" t="s">
        <v>164</v>
      </c>
      <c r="AU169" s="177" t="s">
        <v>85</v>
      </c>
      <c r="AV169" s="13" t="s">
        <v>85</v>
      </c>
      <c r="AW169" s="13" t="s">
        <v>33</v>
      </c>
      <c r="AX169" s="13" t="s">
        <v>77</v>
      </c>
      <c r="AY169" s="177" t="s">
        <v>156</v>
      </c>
    </row>
    <row r="170" spans="1:65" s="13" customFormat="1">
      <c r="B170" s="175"/>
      <c r="D170" s="176" t="s">
        <v>164</v>
      </c>
      <c r="E170" s="177" t="s">
        <v>1</v>
      </c>
      <c r="F170" s="178" t="s">
        <v>419</v>
      </c>
      <c r="H170" s="179">
        <v>1.06</v>
      </c>
      <c r="I170" s="180"/>
      <c r="L170" s="175"/>
      <c r="M170" s="181"/>
      <c r="N170" s="182"/>
      <c r="O170" s="182"/>
      <c r="P170" s="182"/>
      <c r="Q170" s="182"/>
      <c r="R170" s="182"/>
      <c r="S170" s="182"/>
      <c r="T170" s="183"/>
      <c r="AT170" s="177" t="s">
        <v>164</v>
      </c>
      <c r="AU170" s="177" t="s">
        <v>85</v>
      </c>
      <c r="AV170" s="13" t="s">
        <v>85</v>
      </c>
      <c r="AW170" s="13" t="s">
        <v>33</v>
      </c>
      <c r="AX170" s="13" t="s">
        <v>77</v>
      </c>
      <c r="AY170" s="177" t="s">
        <v>156</v>
      </c>
    </row>
    <row r="171" spans="1:65" s="13" customFormat="1">
      <c r="B171" s="175"/>
      <c r="D171" s="176" t="s">
        <v>164</v>
      </c>
      <c r="E171" s="177" t="s">
        <v>1</v>
      </c>
      <c r="F171" s="178" t="s">
        <v>420</v>
      </c>
      <c r="H171" s="179">
        <v>2.5760000000000001</v>
      </c>
      <c r="I171" s="180"/>
      <c r="L171" s="175"/>
      <c r="M171" s="181"/>
      <c r="N171" s="182"/>
      <c r="O171" s="182"/>
      <c r="P171" s="182"/>
      <c r="Q171" s="182"/>
      <c r="R171" s="182"/>
      <c r="S171" s="182"/>
      <c r="T171" s="183"/>
      <c r="AT171" s="177" t="s">
        <v>164</v>
      </c>
      <c r="AU171" s="177" t="s">
        <v>85</v>
      </c>
      <c r="AV171" s="13" t="s">
        <v>85</v>
      </c>
      <c r="AW171" s="13" t="s">
        <v>33</v>
      </c>
      <c r="AX171" s="13" t="s">
        <v>77</v>
      </c>
      <c r="AY171" s="177" t="s">
        <v>156</v>
      </c>
    </row>
    <row r="172" spans="1:65" s="14" customFormat="1" ht="22.5">
      <c r="B172" s="184"/>
      <c r="D172" s="176" t="s">
        <v>164</v>
      </c>
      <c r="E172" s="185" t="s">
        <v>100</v>
      </c>
      <c r="F172" s="186" t="s">
        <v>421</v>
      </c>
      <c r="H172" s="187">
        <v>13.923999999999999</v>
      </c>
      <c r="I172" s="188"/>
      <c r="L172" s="184"/>
      <c r="M172" s="189"/>
      <c r="N172" s="190"/>
      <c r="O172" s="190"/>
      <c r="P172" s="190"/>
      <c r="Q172" s="190"/>
      <c r="R172" s="190"/>
      <c r="S172" s="190"/>
      <c r="T172" s="191"/>
      <c r="AT172" s="185" t="s">
        <v>164</v>
      </c>
      <c r="AU172" s="185" t="s">
        <v>85</v>
      </c>
      <c r="AV172" s="14" t="s">
        <v>88</v>
      </c>
      <c r="AW172" s="14" t="s">
        <v>33</v>
      </c>
      <c r="AX172" s="14" t="s">
        <v>77</v>
      </c>
      <c r="AY172" s="185" t="s">
        <v>156</v>
      </c>
    </row>
    <row r="173" spans="1:65" s="13" customFormat="1">
      <c r="B173" s="175"/>
      <c r="D173" s="176" t="s">
        <v>164</v>
      </c>
      <c r="E173" s="177" t="s">
        <v>1</v>
      </c>
      <c r="F173" s="178" t="s">
        <v>107</v>
      </c>
      <c r="H173" s="179">
        <v>6.5819999999999999</v>
      </c>
      <c r="I173" s="180"/>
      <c r="L173" s="175"/>
      <c r="M173" s="181"/>
      <c r="N173" s="182"/>
      <c r="O173" s="182"/>
      <c r="P173" s="182"/>
      <c r="Q173" s="182"/>
      <c r="R173" s="182"/>
      <c r="S173" s="182"/>
      <c r="T173" s="183"/>
      <c r="AT173" s="177" t="s">
        <v>164</v>
      </c>
      <c r="AU173" s="177" t="s">
        <v>85</v>
      </c>
      <c r="AV173" s="13" t="s">
        <v>85</v>
      </c>
      <c r="AW173" s="13" t="s">
        <v>33</v>
      </c>
      <c r="AX173" s="13" t="s">
        <v>77</v>
      </c>
      <c r="AY173" s="177" t="s">
        <v>156</v>
      </c>
    </row>
    <row r="174" spans="1:65" s="14" customFormat="1">
      <c r="B174" s="184"/>
      <c r="D174" s="176" t="s">
        <v>164</v>
      </c>
      <c r="E174" s="185" t="s">
        <v>1</v>
      </c>
      <c r="F174" s="186" t="s">
        <v>166</v>
      </c>
      <c r="H174" s="187">
        <v>6.5819999999999999</v>
      </c>
      <c r="I174" s="188"/>
      <c r="L174" s="184"/>
      <c r="M174" s="189"/>
      <c r="N174" s="190"/>
      <c r="O174" s="190"/>
      <c r="P174" s="190"/>
      <c r="Q174" s="190"/>
      <c r="R174" s="190"/>
      <c r="S174" s="190"/>
      <c r="T174" s="191"/>
      <c r="AT174" s="185" t="s">
        <v>164</v>
      </c>
      <c r="AU174" s="185" t="s">
        <v>85</v>
      </c>
      <c r="AV174" s="14" t="s">
        <v>88</v>
      </c>
      <c r="AW174" s="14" t="s">
        <v>33</v>
      </c>
      <c r="AX174" s="14" t="s">
        <v>77</v>
      </c>
      <c r="AY174" s="185" t="s">
        <v>156</v>
      </c>
    </row>
    <row r="175" spans="1:65" s="15" customFormat="1">
      <c r="B175" s="192"/>
      <c r="D175" s="176" t="s">
        <v>164</v>
      </c>
      <c r="E175" s="193" t="s">
        <v>1</v>
      </c>
      <c r="F175" s="194" t="s">
        <v>189</v>
      </c>
      <c r="H175" s="195">
        <v>20.506</v>
      </c>
      <c r="I175" s="196"/>
      <c r="L175" s="192"/>
      <c r="M175" s="197"/>
      <c r="N175" s="198"/>
      <c r="O175" s="198"/>
      <c r="P175" s="198"/>
      <c r="Q175" s="198"/>
      <c r="R175" s="198"/>
      <c r="S175" s="198"/>
      <c r="T175" s="199"/>
      <c r="AT175" s="193" t="s">
        <v>164</v>
      </c>
      <c r="AU175" s="193" t="s">
        <v>85</v>
      </c>
      <c r="AV175" s="15" t="s">
        <v>91</v>
      </c>
      <c r="AW175" s="15" t="s">
        <v>33</v>
      </c>
      <c r="AX175" s="15" t="s">
        <v>8</v>
      </c>
      <c r="AY175" s="193" t="s">
        <v>156</v>
      </c>
    </row>
    <row r="176" spans="1:65" s="2" customFormat="1" ht="24" customHeight="1">
      <c r="A176" s="32"/>
      <c r="B176" s="161"/>
      <c r="C176" s="162" t="s">
        <v>215</v>
      </c>
      <c r="D176" s="162" t="s">
        <v>158</v>
      </c>
      <c r="E176" s="163" t="s">
        <v>191</v>
      </c>
      <c r="F176" s="164" t="s">
        <v>192</v>
      </c>
      <c r="G176" s="165" t="s">
        <v>179</v>
      </c>
      <c r="H176" s="166">
        <v>10.97</v>
      </c>
      <c r="I176" s="167"/>
      <c r="J176" s="168">
        <f>ROUND(I176*H176,0)</f>
        <v>0</v>
      </c>
      <c r="K176" s="164" t="s">
        <v>162</v>
      </c>
      <c r="L176" s="33"/>
      <c r="M176" s="169" t="s">
        <v>1</v>
      </c>
      <c r="N176" s="170" t="s">
        <v>42</v>
      </c>
      <c r="O176" s="58"/>
      <c r="P176" s="171">
        <f>O176*H176</f>
        <v>0</v>
      </c>
      <c r="Q176" s="171">
        <v>8.3540799999999998E-3</v>
      </c>
      <c r="R176" s="171">
        <f>Q176*H176</f>
        <v>9.1644257600000001E-2</v>
      </c>
      <c r="S176" s="171">
        <v>0</v>
      </c>
      <c r="T176" s="172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73" t="s">
        <v>91</v>
      </c>
      <c r="AT176" s="173" t="s">
        <v>158</v>
      </c>
      <c r="AU176" s="173" t="s">
        <v>85</v>
      </c>
      <c r="AY176" s="17" t="s">
        <v>156</v>
      </c>
      <c r="BE176" s="174">
        <f>IF(N176="základní",J176,0)</f>
        <v>0</v>
      </c>
      <c r="BF176" s="174">
        <f>IF(N176="snížená",J176,0)</f>
        <v>0</v>
      </c>
      <c r="BG176" s="174">
        <f>IF(N176="zákl. přenesená",J176,0)</f>
        <v>0</v>
      </c>
      <c r="BH176" s="174">
        <f>IF(N176="sníž. přenesená",J176,0)</f>
        <v>0</v>
      </c>
      <c r="BI176" s="174">
        <f>IF(N176="nulová",J176,0)</f>
        <v>0</v>
      </c>
      <c r="BJ176" s="17" t="s">
        <v>8</v>
      </c>
      <c r="BK176" s="174">
        <f>ROUND(I176*H176,0)</f>
        <v>0</v>
      </c>
      <c r="BL176" s="17" t="s">
        <v>91</v>
      </c>
      <c r="BM176" s="173" t="s">
        <v>193</v>
      </c>
    </row>
    <row r="177" spans="1:65" s="13" customFormat="1">
      <c r="B177" s="175"/>
      <c r="D177" s="176" t="s">
        <v>164</v>
      </c>
      <c r="E177" s="177" t="s">
        <v>1</v>
      </c>
      <c r="F177" s="178" t="s">
        <v>422</v>
      </c>
      <c r="H177" s="179">
        <v>4.3879999999999999</v>
      </c>
      <c r="I177" s="180"/>
      <c r="L177" s="175"/>
      <c r="M177" s="181"/>
      <c r="N177" s="182"/>
      <c r="O177" s="182"/>
      <c r="P177" s="182"/>
      <c r="Q177" s="182"/>
      <c r="R177" s="182"/>
      <c r="S177" s="182"/>
      <c r="T177" s="183"/>
      <c r="AT177" s="177" t="s">
        <v>164</v>
      </c>
      <c r="AU177" s="177" t="s">
        <v>85</v>
      </c>
      <c r="AV177" s="13" t="s">
        <v>85</v>
      </c>
      <c r="AW177" s="13" t="s">
        <v>33</v>
      </c>
      <c r="AX177" s="13" t="s">
        <v>77</v>
      </c>
      <c r="AY177" s="177" t="s">
        <v>156</v>
      </c>
    </row>
    <row r="178" spans="1:65" s="14" customFormat="1">
      <c r="B178" s="184"/>
      <c r="D178" s="176" t="s">
        <v>164</v>
      </c>
      <c r="E178" s="185" t="s">
        <v>104</v>
      </c>
      <c r="F178" s="186" t="s">
        <v>195</v>
      </c>
      <c r="H178" s="187">
        <v>4.3879999999999999</v>
      </c>
      <c r="I178" s="188"/>
      <c r="L178" s="184"/>
      <c r="M178" s="189"/>
      <c r="N178" s="190"/>
      <c r="O178" s="190"/>
      <c r="P178" s="190"/>
      <c r="Q178" s="190"/>
      <c r="R178" s="190"/>
      <c r="S178" s="190"/>
      <c r="T178" s="191"/>
      <c r="AT178" s="185" t="s">
        <v>164</v>
      </c>
      <c r="AU178" s="185" t="s">
        <v>85</v>
      </c>
      <c r="AV178" s="14" t="s">
        <v>88</v>
      </c>
      <c r="AW178" s="14" t="s">
        <v>33</v>
      </c>
      <c r="AX178" s="14" t="s">
        <v>77</v>
      </c>
      <c r="AY178" s="185" t="s">
        <v>156</v>
      </c>
    </row>
    <row r="179" spans="1:65" s="13" customFormat="1">
      <c r="B179" s="175"/>
      <c r="D179" s="176" t="s">
        <v>164</v>
      </c>
      <c r="E179" s="177" t="s">
        <v>1</v>
      </c>
      <c r="F179" s="178" t="s">
        <v>423</v>
      </c>
      <c r="H179" s="179">
        <v>6.5819999999999999</v>
      </c>
      <c r="I179" s="180"/>
      <c r="L179" s="175"/>
      <c r="M179" s="181"/>
      <c r="N179" s="182"/>
      <c r="O179" s="182"/>
      <c r="P179" s="182"/>
      <c r="Q179" s="182"/>
      <c r="R179" s="182"/>
      <c r="S179" s="182"/>
      <c r="T179" s="183"/>
      <c r="AT179" s="177" t="s">
        <v>164</v>
      </c>
      <c r="AU179" s="177" t="s">
        <v>85</v>
      </c>
      <c r="AV179" s="13" t="s">
        <v>85</v>
      </c>
      <c r="AW179" s="13" t="s">
        <v>33</v>
      </c>
      <c r="AX179" s="13" t="s">
        <v>77</v>
      </c>
      <c r="AY179" s="177" t="s">
        <v>156</v>
      </c>
    </row>
    <row r="180" spans="1:65" s="14" customFormat="1">
      <c r="B180" s="184"/>
      <c r="D180" s="176" t="s">
        <v>164</v>
      </c>
      <c r="E180" s="185" t="s">
        <v>107</v>
      </c>
      <c r="F180" s="186" t="s">
        <v>197</v>
      </c>
      <c r="H180" s="187">
        <v>6.5819999999999999</v>
      </c>
      <c r="I180" s="188"/>
      <c r="L180" s="184"/>
      <c r="M180" s="189"/>
      <c r="N180" s="190"/>
      <c r="O180" s="190"/>
      <c r="P180" s="190"/>
      <c r="Q180" s="190"/>
      <c r="R180" s="190"/>
      <c r="S180" s="190"/>
      <c r="T180" s="191"/>
      <c r="AT180" s="185" t="s">
        <v>164</v>
      </c>
      <c r="AU180" s="185" t="s">
        <v>85</v>
      </c>
      <c r="AV180" s="14" t="s">
        <v>88</v>
      </c>
      <c r="AW180" s="14" t="s">
        <v>33</v>
      </c>
      <c r="AX180" s="14" t="s">
        <v>77</v>
      </c>
      <c r="AY180" s="185" t="s">
        <v>156</v>
      </c>
    </row>
    <row r="181" spans="1:65" s="15" customFormat="1">
      <c r="B181" s="192"/>
      <c r="D181" s="176" t="s">
        <v>164</v>
      </c>
      <c r="E181" s="193" t="s">
        <v>1</v>
      </c>
      <c r="F181" s="194" t="s">
        <v>189</v>
      </c>
      <c r="H181" s="195">
        <v>10.969999999999999</v>
      </c>
      <c r="I181" s="196"/>
      <c r="L181" s="192"/>
      <c r="M181" s="197"/>
      <c r="N181" s="198"/>
      <c r="O181" s="198"/>
      <c r="P181" s="198"/>
      <c r="Q181" s="198"/>
      <c r="R181" s="198"/>
      <c r="S181" s="198"/>
      <c r="T181" s="199"/>
      <c r="AT181" s="193" t="s">
        <v>164</v>
      </c>
      <c r="AU181" s="193" t="s">
        <v>85</v>
      </c>
      <c r="AV181" s="15" t="s">
        <v>91</v>
      </c>
      <c r="AW181" s="15" t="s">
        <v>33</v>
      </c>
      <c r="AX181" s="15" t="s">
        <v>8</v>
      </c>
      <c r="AY181" s="193" t="s">
        <v>156</v>
      </c>
    </row>
    <row r="182" spans="1:65" s="2" customFormat="1" ht="24" customHeight="1">
      <c r="A182" s="32"/>
      <c r="B182" s="161"/>
      <c r="C182" s="200" t="s">
        <v>219</v>
      </c>
      <c r="D182" s="200" t="s">
        <v>199</v>
      </c>
      <c r="E182" s="201" t="s">
        <v>200</v>
      </c>
      <c r="F182" s="202" t="s">
        <v>201</v>
      </c>
      <c r="G182" s="203" t="s">
        <v>179</v>
      </c>
      <c r="H182" s="204">
        <v>11.518000000000001</v>
      </c>
      <c r="I182" s="205"/>
      <c r="J182" s="206">
        <f>ROUND(I182*H182,0)</f>
        <v>0</v>
      </c>
      <c r="K182" s="202" t="s">
        <v>162</v>
      </c>
      <c r="L182" s="207"/>
      <c r="M182" s="208" t="s">
        <v>1</v>
      </c>
      <c r="N182" s="209" t="s">
        <v>42</v>
      </c>
      <c r="O182" s="58"/>
      <c r="P182" s="171">
        <f>O182*H182</f>
        <v>0</v>
      </c>
      <c r="Q182" s="171">
        <v>1.75E-3</v>
      </c>
      <c r="R182" s="171">
        <f>Q182*H182</f>
        <v>2.0156500000000001E-2</v>
      </c>
      <c r="S182" s="171">
        <v>0</v>
      </c>
      <c r="T182" s="172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73" t="s">
        <v>198</v>
      </c>
      <c r="AT182" s="173" t="s">
        <v>199</v>
      </c>
      <c r="AU182" s="173" t="s">
        <v>85</v>
      </c>
      <c r="AY182" s="17" t="s">
        <v>156</v>
      </c>
      <c r="BE182" s="174">
        <f>IF(N182="základní",J182,0)</f>
        <v>0</v>
      </c>
      <c r="BF182" s="174">
        <f>IF(N182="snížená",J182,0)</f>
        <v>0</v>
      </c>
      <c r="BG182" s="174">
        <f>IF(N182="zákl. přenesená",J182,0)</f>
        <v>0</v>
      </c>
      <c r="BH182" s="174">
        <f>IF(N182="sníž. přenesená",J182,0)</f>
        <v>0</v>
      </c>
      <c r="BI182" s="174">
        <f>IF(N182="nulová",J182,0)</f>
        <v>0</v>
      </c>
      <c r="BJ182" s="17" t="s">
        <v>8</v>
      </c>
      <c r="BK182" s="174">
        <f>ROUND(I182*H182,0)</f>
        <v>0</v>
      </c>
      <c r="BL182" s="17" t="s">
        <v>91</v>
      </c>
      <c r="BM182" s="173" t="s">
        <v>202</v>
      </c>
    </row>
    <row r="183" spans="1:65" s="13" customFormat="1">
      <c r="B183" s="175"/>
      <c r="D183" s="176" t="s">
        <v>164</v>
      </c>
      <c r="E183" s="177" t="s">
        <v>1</v>
      </c>
      <c r="F183" s="178" t="s">
        <v>203</v>
      </c>
      <c r="H183" s="179">
        <v>4.6070000000000002</v>
      </c>
      <c r="I183" s="180"/>
      <c r="L183" s="175"/>
      <c r="M183" s="181"/>
      <c r="N183" s="182"/>
      <c r="O183" s="182"/>
      <c r="P183" s="182"/>
      <c r="Q183" s="182"/>
      <c r="R183" s="182"/>
      <c r="S183" s="182"/>
      <c r="T183" s="183"/>
      <c r="AT183" s="177" t="s">
        <v>164</v>
      </c>
      <c r="AU183" s="177" t="s">
        <v>85</v>
      </c>
      <c r="AV183" s="13" t="s">
        <v>85</v>
      </c>
      <c r="AW183" s="13" t="s">
        <v>33</v>
      </c>
      <c r="AX183" s="13" t="s">
        <v>77</v>
      </c>
      <c r="AY183" s="177" t="s">
        <v>156</v>
      </c>
    </row>
    <row r="184" spans="1:65" s="13" customFormat="1">
      <c r="B184" s="175"/>
      <c r="D184" s="176" t="s">
        <v>164</v>
      </c>
      <c r="E184" s="177" t="s">
        <v>1</v>
      </c>
      <c r="F184" s="178" t="s">
        <v>204</v>
      </c>
      <c r="H184" s="179">
        <v>6.9109999999999996</v>
      </c>
      <c r="I184" s="180"/>
      <c r="L184" s="175"/>
      <c r="M184" s="181"/>
      <c r="N184" s="182"/>
      <c r="O184" s="182"/>
      <c r="P184" s="182"/>
      <c r="Q184" s="182"/>
      <c r="R184" s="182"/>
      <c r="S184" s="182"/>
      <c r="T184" s="183"/>
      <c r="AT184" s="177" t="s">
        <v>164</v>
      </c>
      <c r="AU184" s="177" t="s">
        <v>85</v>
      </c>
      <c r="AV184" s="13" t="s">
        <v>85</v>
      </c>
      <c r="AW184" s="13" t="s">
        <v>33</v>
      </c>
      <c r="AX184" s="13" t="s">
        <v>77</v>
      </c>
      <c r="AY184" s="177" t="s">
        <v>156</v>
      </c>
    </row>
    <row r="185" spans="1:65" s="14" customFormat="1">
      <c r="B185" s="184"/>
      <c r="D185" s="176" t="s">
        <v>164</v>
      </c>
      <c r="E185" s="185" t="s">
        <v>1</v>
      </c>
      <c r="F185" s="186" t="s">
        <v>166</v>
      </c>
      <c r="H185" s="187">
        <v>11.518000000000001</v>
      </c>
      <c r="I185" s="188"/>
      <c r="L185" s="184"/>
      <c r="M185" s="189"/>
      <c r="N185" s="190"/>
      <c r="O185" s="190"/>
      <c r="P185" s="190"/>
      <c r="Q185" s="190"/>
      <c r="R185" s="190"/>
      <c r="S185" s="190"/>
      <c r="T185" s="191"/>
      <c r="AT185" s="185" t="s">
        <v>164</v>
      </c>
      <c r="AU185" s="185" t="s">
        <v>85</v>
      </c>
      <c r="AV185" s="14" t="s">
        <v>88</v>
      </c>
      <c r="AW185" s="14" t="s">
        <v>33</v>
      </c>
      <c r="AX185" s="14" t="s">
        <v>8</v>
      </c>
      <c r="AY185" s="185" t="s">
        <v>156</v>
      </c>
    </row>
    <row r="186" spans="1:65" s="2" customFormat="1" ht="24" customHeight="1">
      <c r="A186" s="32"/>
      <c r="B186" s="161"/>
      <c r="C186" s="162" t="s">
        <v>224</v>
      </c>
      <c r="D186" s="162" t="s">
        <v>158</v>
      </c>
      <c r="E186" s="163" t="s">
        <v>206</v>
      </c>
      <c r="F186" s="164" t="s">
        <v>207</v>
      </c>
      <c r="G186" s="165" t="s">
        <v>179</v>
      </c>
      <c r="H186" s="166">
        <v>104.086</v>
      </c>
      <c r="I186" s="167"/>
      <c r="J186" s="168">
        <f>ROUND(I186*H186,0)</f>
        <v>0</v>
      </c>
      <c r="K186" s="164" t="s">
        <v>162</v>
      </c>
      <c r="L186" s="33"/>
      <c r="M186" s="169" t="s">
        <v>1</v>
      </c>
      <c r="N186" s="170" t="s">
        <v>42</v>
      </c>
      <c r="O186" s="58"/>
      <c r="P186" s="171">
        <f>O186*H186</f>
        <v>0</v>
      </c>
      <c r="Q186" s="171">
        <v>9.5969599999999999E-3</v>
      </c>
      <c r="R186" s="171">
        <f>Q186*H186</f>
        <v>0.99890917855999994</v>
      </c>
      <c r="S186" s="171">
        <v>0</v>
      </c>
      <c r="T186" s="172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73" t="s">
        <v>91</v>
      </c>
      <c r="AT186" s="173" t="s">
        <v>158</v>
      </c>
      <c r="AU186" s="173" t="s">
        <v>85</v>
      </c>
      <c r="AY186" s="17" t="s">
        <v>156</v>
      </c>
      <c r="BE186" s="174">
        <f>IF(N186="základní",J186,0)</f>
        <v>0</v>
      </c>
      <c r="BF186" s="174">
        <f>IF(N186="snížená",J186,0)</f>
        <v>0</v>
      </c>
      <c r="BG186" s="174">
        <f>IF(N186="zákl. přenesená",J186,0)</f>
        <v>0</v>
      </c>
      <c r="BH186" s="174">
        <f>IF(N186="sníž. přenesená",J186,0)</f>
        <v>0</v>
      </c>
      <c r="BI186" s="174">
        <f>IF(N186="nulová",J186,0)</f>
        <v>0</v>
      </c>
      <c r="BJ186" s="17" t="s">
        <v>8</v>
      </c>
      <c r="BK186" s="174">
        <f>ROUND(I186*H186,0)</f>
        <v>0</v>
      </c>
      <c r="BL186" s="17" t="s">
        <v>91</v>
      </c>
      <c r="BM186" s="173" t="s">
        <v>208</v>
      </c>
    </row>
    <row r="187" spans="1:65" s="13" customFormat="1">
      <c r="B187" s="175"/>
      <c r="D187" s="176" t="s">
        <v>164</v>
      </c>
      <c r="E187" s="177" t="s">
        <v>1</v>
      </c>
      <c r="F187" s="178" t="s">
        <v>424</v>
      </c>
      <c r="H187" s="179">
        <v>134.71199999999999</v>
      </c>
      <c r="I187" s="180"/>
      <c r="L187" s="175"/>
      <c r="M187" s="181"/>
      <c r="N187" s="182"/>
      <c r="O187" s="182"/>
      <c r="P187" s="182"/>
      <c r="Q187" s="182"/>
      <c r="R187" s="182"/>
      <c r="S187" s="182"/>
      <c r="T187" s="183"/>
      <c r="AT187" s="177" t="s">
        <v>164</v>
      </c>
      <c r="AU187" s="177" t="s">
        <v>85</v>
      </c>
      <c r="AV187" s="13" t="s">
        <v>85</v>
      </c>
      <c r="AW187" s="13" t="s">
        <v>33</v>
      </c>
      <c r="AX187" s="13" t="s">
        <v>77</v>
      </c>
      <c r="AY187" s="177" t="s">
        <v>156</v>
      </c>
    </row>
    <row r="188" spans="1:65" s="13" customFormat="1">
      <c r="B188" s="175"/>
      <c r="D188" s="176" t="s">
        <v>164</v>
      </c>
      <c r="E188" s="177" t="s">
        <v>1</v>
      </c>
      <c r="F188" s="178" t="s">
        <v>425</v>
      </c>
      <c r="H188" s="179">
        <v>-3.234</v>
      </c>
      <c r="I188" s="180"/>
      <c r="L188" s="175"/>
      <c r="M188" s="181"/>
      <c r="N188" s="182"/>
      <c r="O188" s="182"/>
      <c r="P188" s="182"/>
      <c r="Q188" s="182"/>
      <c r="R188" s="182"/>
      <c r="S188" s="182"/>
      <c r="T188" s="183"/>
      <c r="AT188" s="177" t="s">
        <v>164</v>
      </c>
      <c r="AU188" s="177" t="s">
        <v>85</v>
      </c>
      <c r="AV188" s="13" t="s">
        <v>85</v>
      </c>
      <c r="AW188" s="13" t="s">
        <v>33</v>
      </c>
      <c r="AX188" s="13" t="s">
        <v>77</v>
      </c>
      <c r="AY188" s="177" t="s">
        <v>156</v>
      </c>
    </row>
    <row r="189" spans="1:65" s="13" customFormat="1">
      <c r="B189" s="175"/>
      <c r="D189" s="176" t="s">
        <v>164</v>
      </c>
      <c r="E189" s="177" t="s">
        <v>1</v>
      </c>
      <c r="F189" s="178" t="s">
        <v>426</v>
      </c>
      <c r="H189" s="179">
        <v>-1.125</v>
      </c>
      <c r="I189" s="180"/>
      <c r="L189" s="175"/>
      <c r="M189" s="181"/>
      <c r="N189" s="182"/>
      <c r="O189" s="182"/>
      <c r="P189" s="182"/>
      <c r="Q189" s="182"/>
      <c r="R189" s="182"/>
      <c r="S189" s="182"/>
      <c r="T189" s="183"/>
      <c r="AT189" s="177" t="s">
        <v>164</v>
      </c>
      <c r="AU189" s="177" t="s">
        <v>85</v>
      </c>
      <c r="AV189" s="13" t="s">
        <v>85</v>
      </c>
      <c r="AW189" s="13" t="s">
        <v>33</v>
      </c>
      <c r="AX189" s="13" t="s">
        <v>77</v>
      </c>
      <c r="AY189" s="177" t="s">
        <v>156</v>
      </c>
    </row>
    <row r="190" spans="1:65" s="13" customFormat="1">
      <c r="B190" s="175"/>
      <c r="D190" s="176" t="s">
        <v>164</v>
      </c>
      <c r="E190" s="177" t="s">
        <v>1</v>
      </c>
      <c r="F190" s="178" t="s">
        <v>427</v>
      </c>
      <c r="H190" s="179">
        <v>-10.368</v>
      </c>
      <c r="I190" s="180"/>
      <c r="L190" s="175"/>
      <c r="M190" s="181"/>
      <c r="N190" s="182"/>
      <c r="O190" s="182"/>
      <c r="P190" s="182"/>
      <c r="Q190" s="182"/>
      <c r="R190" s="182"/>
      <c r="S190" s="182"/>
      <c r="T190" s="183"/>
      <c r="AT190" s="177" t="s">
        <v>164</v>
      </c>
      <c r="AU190" s="177" t="s">
        <v>85</v>
      </c>
      <c r="AV190" s="13" t="s">
        <v>85</v>
      </c>
      <c r="AW190" s="13" t="s">
        <v>33</v>
      </c>
      <c r="AX190" s="13" t="s">
        <v>77</v>
      </c>
      <c r="AY190" s="177" t="s">
        <v>156</v>
      </c>
    </row>
    <row r="191" spans="1:65" s="13" customFormat="1">
      <c r="B191" s="175"/>
      <c r="D191" s="176" t="s">
        <v>164</v>
      </c>
      <c r="E191" s="177" t="s">
        <v>1</v>
      </c>
      <c r="F191" s="178" t="s">
        <v>428</v>
      </c>
      <c r="H191" s="179">
        <v>-7.2130000000000001</v>
      </c>
      <c r="I191" s="180"/>
      <c r="L191" s="175"/>
      <c r="M191" s="181"/>
      <c r="N191" s="182"/>
      <c r="O191" s="182"/>
      <c r="P191" s="182"/>
      <c r="Q191" s="182"/>
      <c r="R191" s="182"/>
      <c r="S191" s="182"/>
      <c r="T191" s="183"/>
      <c r="AT191" s="177" t="s">
        <v>164</v>
      </c>
      <c r="AU191" s="177" t="s">
        <v>85</v>
      </c>
      <c r="AV191" s="13" t="s">
        <v>85</v>
      </c>
      <c r="AW191" s="13" t="s">
        <v>33</v>
      </c>
      <c r="AX191" s="13" t="s">
        <v>77</v>
      </c>
      <c r="AY191" s="177" t="s">
        <v>156</v>
      </c>
    </row>
    <row r="192" spans="1:65" s="13" customFormat="1">
      <c r="B192" s="175"/>
      <c r="D192" s="176" t="s">
        <v>164</v>
      </c>
      <c r="E192" s="177" t="s">
        <v>1</v>
      </c>
      <c r="F192" s="178" t="s">
        <v>429</v>
      </c>
      <c r="H192" s="179">
        <v>-1.9259999999999999</v>
      </c>
      <c r="I192" s="180"/>
      <c r="L192" s="175"/>
      <c r="M192" s="181"/>
      <c r="N192" s="182"/>
      <c r="O192" s="182"/>
      <c r="P192" s="182"/>
      <c r="Q192" s="182"/>
      <c r="R192" s="182"/>
      <c r="S192" s="182"/>
      <c r="T192" s="183"/>
      <c r="AT192" s="177" t="s">
        <v>164</v>
      </c>
      <c r="AU192" s="177" t="s">
        <v>85</v>
      </c>
      <c r="AV192" s="13" t="s">
        <v>85</v>
      </c>
      <c r="AW192" s="13" t="s">
        <v>33</v>
      </c>
      <c r="AX192" s="13" t="s">
        <v>77</v>
      </c>
      <c r="AY192" s="177" t="s">
        <v>156</v>
      </c>
    </row>
    <row r="193" spans="1:65" s="13" customFormat="1">
      <c r="B193" s="175"/>
      <c r="D193" s="176" t="s">
        <v>164</v>
      </c>
      <c r="E193" s="177" t="s">
        <v>1</v>
      </c>
      <c r="F193" s="178" t="s">
        <v>430</v>
      </c>
      <c r="H193" s="179">
        <v>-1.6</v>
      </c>
      <c r="I193" s="180"/>
      <c r="L193" s="175"/>
      <c r="M193" s="181"/>
      <c r="N193" s="182"/>
      <c r="O193" s="182"/>
      <c r="P193" s="182"/>
      <c r="Q193" s="182"/>
      <c r="R193" s="182"/>
      <c r="S193" s="182"/>
      <c r="T193" s="183"/>
      <c r="AT193" s="177" t="s">
        <v>164</v>
      </c>
      <c r="AU193" s="177" t="s">
        <v>85</v>
      </c>
      <c r="AV193" s="13" t="s">
        <v>85</v>
      </c>
      <c r="AW193" s="13" t="s">
        <v>33</v>
      </c>
      <c r="AX193" s="13" t="s">
        <v>77</v>
      </c>
      <c r="AY193" s="177" t="s">
        <v>156</v>
      </c>
    </row>
    <row r="194" spans="1:65" s="13" customFormat="1">
      <c r="B194" s="175"/>
      <c r="D194" s="176" t="s">
        <v>164</v>
      </c>
      <c r="E194" s="177" t="s">
        <v>1</v>
      </c>
      <c r="F194" s="178" t="s">
        <v>431</v>
      </c>
      <c r="H194" s="179">
        <v>-5.16</v>
      </c>
      <c r="I194" s="180"/>
      <c r="L194" s="175"/>
      <c r="M194" s="181"/>
      <c r="N194" s="182"/>
      <c r="O194" s="182"/>
      <c r="P194" s="182"/>
      <c r="Q194" s="182"/>
      <c r="R194" s="182"/>
      <c r="S194" s="182"/>
      <c r="T194" s="183"/>
      <c r="AT194" s="177" t="s">
        <v>164</v>
      </c>
      <c r="AU194" s="177" t="s">
        <v>85</v>
      </c>
      <c r="AV194" s="13" t="s">
        <v>85</v>
      </c>
      <c r="AW194" s="13" t="s">
        <v>33</v>
      </c>
      <c r="AX194" s="13" t="s">
        <v>77</v>
      </c>
      <c r="AY194" s="177" t="s">
        <v>156</v>
      </c>
    </row>
    <row r="195" spans="1:65" s="14" customFormat="1">
      <c r="B195" s="184"/>
      <c r="D195" s="176" t="s">
        <v>164</v>
      </c>
      <c r="E195" s="185" t="s">
        <v>109</v>
      </c>
      <c r="F195" s="186" t="s">
        <v>166</v>
      </c>
      <c r="H195" s="187">
        <v>104.086</v>
      </c>
      <c r="I195" s="188"/>
      <c r="L195" s="184"/>
      <c r="M195" s="189"/>
      <c r="N195" s="190"/>
      <c r="O195" s="190"/>
      <c r="P195" s="190"/>
      <c r="Q195" s="190"/>
      <c r="R195" s="190"/>
      <c r="S195" s="190"/>
      <c r="T195" s="191"/>
      <c r="AT195" s="185" t="s">
        <v>164</v>
      </c>
      <c r="AU195" s="185" t="s">
        <v>85</v>
      </c>
      <c r="AV195" s="14" t="s">
        <v>88</v>
      </c>
      <c r="AW195" s="14" t="s">
        <v>33</v>
      </c>
      <c r="AX195" s="14" t="s">
        <v>8</v>
      </c>
      <c r="AY195" s="185" t="s">
        <v>156</v>
      </c>
    </row>
    <row r="196" spans="1:65" s="2" customFormat="1" ht="16.5" customHeight="1">
      <c r="A196" s="32"/>
      <c r="B196" s="161"/>
      <c r="C196" s="200" t="s">
        <v>229</v>
      </c>
      <c r="D196" s="200" t="s">
        <v>199</v>
      </c>
      <c r="E196" s="201" t="s">
        <v>211</v>
      </c>
      <c r="F196" s="202" t="s">
        <v>212</v>
      </c>
      <c r="G196" s="203" t="s">
        <v>179</v>
      </c>
      <c r="H196" s="204">
        <v>109.29</v>
      </c>
      <c r="I196" s="205"/>
      <c r="J196" s="206">
        <f>ROUND(I196*H196,0)</f>
        <v>0</v>
      </c>
      <c r="K196" s="202" t="s">
        <v>162</v>
      </c>
      <c r="L196" s="207"/>
      <c r="M196" s="208" t="s">
        <v>1</v>
      </c>
      <c r="N196" s="209" t="s">
        <v>42</v>
      </c>
      <c r="O196" s="58"/>
      <c r="P196" s="171">
        <f>O196*H196</f>
        <v>0</v>
      </c>
      <c r="Q196" s="171">
        <v>1.6500000000000001E-2</v>
      </c>
      <c r="R196" s="171">
        <f>Q196*H196</f>
        <v>1.8032850000000002</v>
      </c>
      <c r="S196" s="171">
        <v>0</v>
      </c>
      <c r="T196" s="172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73" t="s">
        <v>198</v>
      </c>
      <c r="AT196" s="173" t="s">
        <v>199</v>
      </c>
      <c r="AU196" s="173" t="s">
        <v>85</v>
      </c>
      <c r="AY196" s="17" t="s">
        <v>156</v>
      </c>
      <c r="BE196" s="174">
        <f>IF(N196="základní",J196,0)</f>
        <v>0</v>
      </c>
      <c r="BF196" s="174">
        <f>IF(N196="snížená",J196,0)</f>
        <v>0</v>
      </c>
      <c r="BG196" s="174">
        <f>IF(N196="zákl. přenesená",J196,0)</f>
        <v>0</v>
      </c>
      <c r="BH196" s="174">
        <f>IF(N196="sníž. přenesená",J196,0)</f>
        <v>0</v>
      </c>
      <c r="BI196" s="174">
        <f>IF(N196="nulová",J196,0)</f>
        <v>0</v>
      </c>
      <c r="BJ196" s="17" t="s">
        <v>8</v>
      </c>
      <c r="BK196" s="174">
        <f>ROUND(I196*H196,0)</f>
        <v>0</v>
      </c>
      <c r="BL196" s="17" t="s">
        <v>91</v>
      </c>
      <c r="BM196" s="173" t="s">
        <v>213</v>
      </c>
    </row>
    <row r="197" spans="1:65" s="13" customFormat="1">
      <c r="B197" s="175"/>
      <c r="D197" s="176" t="s">
        <v>164</v>
      </c>
      <c r="E197" s="177" t="s">
        <v>1</v>
      </c>
      <c r="F197" s="178" t="s">
        <v>214</v>
      </c>
      <c r="H197" s="179">
        <v>109.29</v>
      </c>
      <c r="I197" s="180"/>
      <c r="L197" s="175"/>
      <c r="M197" s="181"/>
      <c r="N197" s="182"/>
      <c r="O197" s="182"/>
      <c r="P197" s="182"/>
      <c r="Q197" s="182"/>
      <c r="R197" s="182"/>
      <c r="S197" s="182"/>
      <c r="T197" s="183"/>
      <c r="AT197" s="177" t="s">
        <v>164</v>
      </c>
      <c r="AU197" s="177" t="s">
        <v>85</v>
      </c>
      <c r="AV197" s="13" t="s">
        <v>85</v>
      </c>
      <c r="AW197" s="13" t="s">
        <v>33</v>
      </c>
      <c r="AX197" s="13" t="s">
        <v>8</v>
      </c>
      <c r="AY197" s="177" t="s">
        <v>156</v>
      </c>
    </row>
    <row r="198" spans="1:65" s="2" customFormat="1" ht="16.5" customHeight="1">
      <c r="A198" s="32"/>
      <c r="B198" s="161"/>
      <c r="C198" s="162" t="s">
        <v>9</v>
      </c>
      <c r="D198" s="162" t="s">
        <v>158</v>
      </c>
      <c r="E198" s="163" t="s">
        <v>216</v>
      </c>
      <c r="F198" s="164" t="s">
        <v>217</v>
      </c>
      <c r="G198" s="165" t="s">
        <v>173</v>
      </c>
      <c r="H198" s="166">
        <v>9.65</v>
      </c>
      <c r="I198" s="167"/>
      <c r="J198" s="168">
        <f>ROUND(I198*H198,0)</f>
        <v>0</v>
      </c>
      <c r="K198" s="164" t="s">
        <v>162</v>
      </c>
      <c r="L198" s="33"/>
      <c r="M198" s="169" t="s">
        <v>1</v>
      </c>
      <c r="N198" s="170" t="s">
        <v>42</v>
      </c>
      <c r="O198" s="58"/>
      <c r="P198" s="171">
        <f>O198*H198</f>
        <v>0</v>
      </c>
      <c r="Q198" s="171">
        <v>3.0000000000000001E-5</v>
      </c>
      <c r="R198" s="171">
        <f>Q198*H198</f>
        <v>2.8950000000000004E-4</v>
      </c>
      <c r="S198" s="171">
        <v>0</v>
      </c>
      <c r="T198" s="172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73" t="s">
        <v>91</v>
      </c>
      <c r="AT198" s="173" t="s">
        <v>158</v>
      </c>
      <c r="AU198" s="173" t="s">
        <v>85</v>
      </c>
      <c r="AY198" s="17" t="s">
        <v>156</v>
      </c>
      <c r="BE198" s="174">
        <f>IF(N198="základní",J198,0)</f>
        <v>0</v>
      </c>
      <c r="BF198" s="174">
        <f>IF(N198="snížená",J198,0)</f>
        <v>0</v>
      </c>
      <c r="BG198" s="174">
        <f>IF(N198="zákl. přenesená",J198,0)</f>
        <v>0</v>
      </c>
      <c r="BH198" s="174">
        <f>IF(N198="sníž. přenesená",J198,0)</f>
        <v>0</v>
      </c>
      <c r="BI198" s="174">
        <f>IF(N198="nulová",J198,0)</f>
        <v>0</v>
      </c>
      <c r="BJ198" s="17" t="s">
        <v>8</v>
      </c>
      <c r="BK198" s="174">
        <f>ROUND(I198*H198,0)</f>
        <v>0</v>
      </c>
      <c r="BL198" s="17" t="s">
        <v>91</v>
      </c>
      <c r="BM198" s="173" t="s">
        <v>218</v>
      </c>
    </row>
    <row r="199" spans="1:65" s="13" customFormat="1">
      <c r="B199" s="175"/>
      <c r="D199" s="176" t="s">
        <v>164</v>
      </c>
      <c r="E199" s="177" t="s">
        <v>1</v>
      </c>
      <c r="F199" s="178" t="s">
        <v>432</v>
      </c>
      <c r="H199" s="179">
        <v>9.65</v>
      </c>
      <c r="I199" s="180"/>
      <c r="L199" s="175"/>
      <c r="M199" s="181"/>
      <c r="N199" s="182"/>
      <c r="O199" s="182"/>
      <c r="P199" s="182"/>
      <c r="Q199" s="182"/>
      <c r="R199" s="182"/>
      <c r="S199" s="182"/>
      <c r="T199" s="183"/>
      <c r="AT199" s="177" t="s">
        <v>164</v>
      </c>
      <c r="AU199" s="177" t="s">
        <v>85</v>
      </c>
      <c r="AV199" s="13" t="s">
        <v>85</v>
      </c>
      <c r="AW199" s="13" t="s">
        <v>33</v>
      </c>
      <c r="AX199" s="13" t="s">
        <v>77</v>
      </c>
      <c r="AY199" s="177" t="s">
        <v>156</v>
      </c>
    </row>
    <row r="200" spans="1:65" s="14" customFormat="1">
      <c r="B200" s="184"/>
      <c r="D200" s="176" t="s">
        <v>164</v>
      </c>
      <c r="E200" s="185" t="s">
        <v>112</v>
      </c>
      <c r="F200" s="186" t="s">
        <v>166</v>
      </c>
      <c r="H200" s="187">
        <v>9.65</v>
      </c>
      <c r="I200" s="188"/>
      <c r="L200" s="184"/>
      <c r="M200" s="189"/>
      <c r="N200" s="190"/>
      <c r="O200" s="190"/>
      <c r="P200" s="190"/>
      <c r="Q200" s="190"/>
      <c r="R200" s="190"/>
      <c r="S200" s="190"/>
      <c r="T200" s="191"/>
      <c r="AT200" s="185" t="s">
        <v>164</v>
      </c>
      <c r="AU200" s="185" t="s">
        <v>85</v>
      </c>
      <c r="AV200" s="14" t="s">
        <v>88</v>
      </c>
      <c r="AW200" s="14" t="s">
        <v>33</v>
      </c>
      <c r="AX200" s="14" t="s">
        <v>8</v>
      </c>
      <c r="AY200" s="185" t="s">
        <v>156</v>
      </c>
    </row>
    <row r="201" spans="1:65" s="2" customFormat="1" ht="16.5" customHeight="1">
      <c r="A201" s="32"/>
      <c r="B201" s="161"/>
      <c r="C201" s="200" t="s">
        <v>118</v>
      </c>
      <c r="D201" s="200" t="s">
        <v>199</v>
      </c>
      <c r="E201" s="201" t="s">
        <v>220</v>
      </c>
      <c r="F201" s="202" t="s">
        <v>221</v>
      </c>
      <c r="G201" s="203" t="s">
        <v>173</v>
      </c>
      <c r="H201" s="204">
        <v>10.132999999999999</v>
      </c>
      <c r="I201" s="205"/>
      <c r="J201" s="206">
        <f>ROUND(I201*H201,0)</f>
        <v>0</v>
      </c>
      <c r="K201" s="202" t="s">
        <v>162</v>
      </c>
      <c r="L201" s="207"/>
      <c r="M201" s="208" t="s">
        <v>1</v>
      </c>
      <c r="N201" s="209" t="s">
        <v>42</v>
      </c>
      <c r="O201" s="58"/>
      <c r="P201" s="171">
        <f>O201*H201</f>
        <v>0</v>
      </c>
      <c r="Q201" s="171">
        <v>5.1999999999999995E-4</v>
      </c>
      <c r="R201" s="171">
        <f>Q201*H201</f>
        <v>5.2691599999999993E-3</v>
      </c>
      <c r="S201" s="171">
        <v>0</v>
      </c>
      <c r="T201" s="172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73" t="s">
        <v>198</v>
      </c>
      <c r="AT201" s="173" t="s">
        <v>199</v>
      </c>
      <c r="AU201" s="173" t="s">
        <v>85</v>
      </c>
      <c r="AY201" s="17" t="s">
        <v>156</v>
      </c>
      <c r="BE201" s="174">
        <f>IF(N201="základní",J201,0)</f>
        <v>0</v>
      </c>
      <c r="BF201" s="174">
        <f>IF(N201="snížená",J201,0)</f>
        <v>0</v>
      </c>
      <c r="BG201" s="174">
        <f>IF(N201="zákl. přenesená",J201,0)</f>
        <v>0</v>
      </c>
      <c r="BH201" s="174">
        <f>IF(N201="sníž. přenesená",J201,0)</f>
        <v>0</v>
      </c>
      <c r="BI201" s="174">
        <f>IF(N201="nulová",J201,0)</f>
        <v>0</v>
      </c>
      <c r="BJ201" s="17" t="s">
        <v>8</v>
      </c>
      <c r="BK201" s="174">
        <f>ROUND(I201*H201,0)</f>
        <v>0</v>
      </c>
      <c r="BL201" s="17" t="s">
        <v>91</v>
      </c>
      <c r="BM201" s="173" t="s">
        <v>222</v>
      </c>
    </row>
    <row r="202" spans="1:65" s="13" customFormat="1">
      <c r="B202" s="175"/>
      <c r="D202" s="176" t="s">
        <v>164</v>
      </c>
      <c r="E202" s="177" t="s">
        <v>1</v>
      </c>
      <c r="F202" s="178" t="s">
        <v>223</v>
      </c>
      <c r="H202" s="179">
        <v>10.132999999999999</v>
      </c>
      <c r="I202" s="180"/>
      <c r="L202" s="175"/>
      <c r="M202" s="181"/>
      <c r="N202" s="182"/>
      <c r="O202" s="182"/>
      <c r="P202" s="182"/>
      <c r="Q202" s="182"/>
      <c r="R202" s="182"/>
      <c r="S202" s="182"/>
      <c r="T202" s="183"/>
      <c r="AT202" s="177" t="s">
        <v>164</v>
      </c>
      <c r="AU202" s="177" t="s">
        <v>85</v>
      </c>
      <c r="AV202" s="13" t="s">
        <v>85</v>
      </c>
      <c r="AW202" s="13" t="s">
        <v>33</v>
      </c>
      <c r="AX202" s="13" t="s">
        <v>8</v>
      </c>
      <c r="AY202" s="177" t="s">
        <v>156</v>
      </c>
    </row>
    <row r="203" spans="1:65" s="2" customFormat="1" ht="16.5" customHeight="1">
      <c r="A203" s="32"/>
      <c r="B203" s="161"/>
      <c r="C203" s="162" t="s">
        <v>241</v>
      </c>
      <c r="D203" s="162" t="s">
        <v>158</v>
      </c>
      <c r="E203" s="163" t="s">
        <v>225</v>
      </c>
      <c r="F203" s="164" t="s">
        <v>226</v>
      </c>
      <c r="G203" s="165" t="s">
        <v>173</v>
      </c>
      <c r="H203" s="166">
        <v>181.69</v>
      </c>
      <c r="I203" s="167"/>
      <c r="J203" s="168">
        <f>ROUND(I203*H203,0)</f>
        <v>0</v>
      </c>
      <c r="K203" s="164" t="s">
        <v>162</v>
      </c>
      <c r="L203" s="33"/>
      <c r="M203" s="169" t="s">
        <v>1</v>
      </c>
      <c r="N203" s="170" t="s">
        <v>42</v>
      </c>
      <c r="O203" s="58"/>
      <c r="P203" s="171">
        <f>O203*H203</f>
        <v>0</v>
      </c>
      <c r="Q203" s="171">
        <v>0</v>
      </c>
      <c r="R203" s="171">
        <f>Q203*H203</f>
        <v>0</v>
      </c>
      <c r="S203" s="171">
        <v>0</v>
      </c>
      <c r="T203" s="172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73" t="s">
        <v>91</v>
      </c>
      <c r="AT203" s="173" t="s">
        <v>158</v>
      </c>
      <c r="AU203" s="173" t="s">
        <v>85</v>
      </c>
      <c r="AY203" s="17" t="s">
        <v>156</v>
      </c>
      <c r="BE203" s="174">
        <f>IF(N203="základní",J203,0)</f>
        <v>0</v>
      </c>
      <c r="BF203" s="174">
        <f>IF(N203="snížená",J203,0)</f>
        <v>0</v>
      </c>
      <c r="BG203" s="174">
        <f>IF(N203="zákl. přenesená",J203,0)</f>
        <v>0</v>
      </c>
      <c r="BH203" s="174">
        <f>IF(N203="sníž. přenesená",J203,0)</f>
        <v>0</v>
      </c>
      <c r="BI203" s="174">
        <f>IF(N203="nulová",J203,0)</f>
        <v>0</v>
      </c>
      <c r="BJ203" s="17" t="s">
        <v>8</v>
      </c>
      <c r="BK203" s="174">
        <f>ROUND(I203*H203,0)</f>
        <v>0</v>
      </c>
      <c r="BL203" s="17" t="s">
        <v>91</v>
      </c>
      <c r="BM203" s="173" t="s">
        <v>227</v>
      </c>
    </row>
    <row r="204" spans="1:65" s="13" customFormat="1">
      <c r="B204" s="175"/>
      <c r="D204" s="176" t="s">
        <v>164</v>
      </c>
      <c r="E204" s="177" t="s">
        <v>1</v>
      </c>
      <c r="F204" s="178" t="s">
        <v>433</v>
      </c>
      <c r="H204" s="179">
        <v>32.200000000000003</v>
      </c>
      <c r="I204" s="180"/>
      <c r="L204" s="175"/>
      <c r="M204" s="181"/>
      <c r="N204" s="182"/>
      <c r="O204" s="182"/>
      <c r="P204" s="182"/>
      <c r="Q204" s="182"/>
      <c r="R204" s="182"/>
      <c r="S204" s="182"/>
      <c r="T204" s="183"/>
      <c r="AT204" s="177" t="s">
        <v>164</v>
      </c>
      <c r="AU204" s="177" t="s">
        <v>85</v>
      </c>
      <c r="AV204" s="13" t="s">
        <v>85</v>
      </c>
      <c r="AW204" s="13" t="s">
        <v>33</v>
      </c>
      <c r="AX204" s="13" t="s">
        <v>77</v>
      </c>
      <c r="AY204" s="177" t="s">
        <v>156</v>
      </c>
    </row>
    <row r="205" spans="1:65" s="13" customFormat="1">
      <c r="B205" s="175"/>
      <c r="D205" s="176" t="s">
        <v>164</v>
      </c>
      <c r="E205" s="177" t="s">
        <v>1</v>
      </c>
      <c r="F205" s="178" t="s">
        <v>434</v>
      </c>
      <c r="H205" s="179">
        <v>24.36</v>
      </c>
      <c r="I205" s="180"/>
      <c r="L205" s="175"/>
      <c r="M205" s="181"/>
      <c r="N205" s="182"/>
      <c r="O205" s="182"/>
      <c r="P205" s="182"/>
      <c r="Q205" s="182"/>
      <c r="R205" s="182"/>
      <c r="S205" s="182"/>
      <c r="T205" s="183"/>
      <c r="AT205" s="177" t="s">
        <v>164</v>
      </c>
      <c r="AU205" s="177" t="s">
        <v>85</v>
      </c>
      <c r="AV205" s="13" t="s">
        <v>85</v>
      </c>
      <c r="AW205" s="13" t="s">
        <v>33</v>
      </c>
      <c r="AX205" s="13" t="s">
        <v>77</v>
      </c>
      <c r="AY205" s="177" t="s">
        <v>156</v>
      </c>
    </row>
    <row r="206" spans="1:65" s="13" customFormat="1">
      <c r="B206" s="175"/>
      <c r="D206" s="176" t="s">
        <v>164</v>
      </c>
      <c r="E206" s="177" t="s">
        <v>1</v>
      </c>
      <c r="F206" s="178" t="s">
        <v>435</v>
      </c>
      <c r="H206" s="179">
        <v>10.68</v>
      </c>
      <c r="I206" s="180"/>
      <c r="L206" s="175"/>
      <c r="M206" s="181"/>
      <c r="N206" s="182"/>
      <c r="O206" s="182"/>
      <c r="P206" s="182"/>
      <c r="Q206" s="182"/>
      <c r="R206" s="182"/>
      <c r="S206" s="182"/>
      <c r="T206" s="183"/>
      <c r="AT206" s="177" t="s">
        <v>164</v>
      </c>
      <c r="AU206" s="177" t="s">
        <v>85</v>
      </c>
      <c r="AV206" s="13" t="s">
        <v>85</v>
      </c>
      <c r="AW206" s="13" t="s">
        <v>33</v>
      </c>
      <c r="AX206" s="13" t="s">
        <v>77</v>
      </c>
      <c r="AY206" s="177" t="s">
        <v>156</v>
      </c>
    </row>
    <row r="207" spans="1:65" s="13" customFormat="1">
      <c r="B207" s="175"/>
      <c r="D207" s="176" t="s">
        <v>164</v>
      </c>
      <c r="E207" s="177" t="s">
        <v>1</v>
      </c>
      <c r="F207" s="178" t="s">
        <v>436</v>
      </c>
      <c r="H207" s="179">
        <v>8.74</v>
      </c>
      <c r="I207" s="180"/>
      <c r="L207" s="175"/>
      <c r="M207" s="181"/>
      <c r="N207" s="182"/>
      <c r="O207" s="182"/>
      <c r="P207" s="182"/>
      <c r="Q207" s="182"/>
      <c r="R207" s="182"/>
      <c r="S207" s="182"/>
      <c r="T207" s="183"/>
      <c r="AT207" s="177" t="s">
        <v>164</v>
      </c>
      <c r="AU207" s="177" t="s">
        <v>85</v>
      </c>
      <c r="AV207" s="13" t="s">
        <v>85</v>
      </c>
      <c r="AW207" s="13" t="s">
        <v>33</v>
      </c>
      <c r="AX207" s="13" t="s">
        <v>77</v>
      </c>
      <c r="AY207" s="177" t="s">
        <v>156</v>
      </c>
    </row>
    <row r="208" spans="1:65" s="13" customFormat="1" ht="22.5">
      <c r="B208" s="175"/>
      <c r="D208" s="176" t="s">
        <v>164</v>
      </c>
      <c r="E208" s="177" t="s">
        <v>1</v>
      </c>
      <c r="F208" s="178" t="s">
        <v>437</v>
      </c>
      <c r="H208" s="179">
        <v>19.760000000000002</v>
      </c>
      <c r="I208" s="180"/>
      <c r="L208" s="175"/>
      <c r="M208" s="181"/>
      <c r="N208" s="182"/>
      <c r="O208" s="182"/>
      <c r="P208" s="182"/>
      <c r="Q208" s="182"/>
      <c r="R208" s="182"/>
      <c r="S208" s="182"/>
      <c r="T208" s="183"/>
      <c r="AT208" s="177" t="s">
        <v>164</v>
      </c>
      <c r="AU208" s="177" t="s">
        <v>85</v>
      </c>
      <c r="AV208" s="13" t="s">
        <v>85</v>
      </c>
      <c r="AW208" s="13" t="s">
        <v>33</v>
      </c>
      <c r="AX208" s="13" t="s">
        <v>77</v>
      </c>
      <c r="AY208" s="177" t="s">
        <v>156</v>
      </c>
    </row>
    <row r="209" spans="1:65" s="13" customFormat="1">
      <c r="B209" s="175"/>
      <c r="D209" s="176" t="s">
        <v>164</v>
      </c>
      <c r="E209" s="177" t="s">
        <v>1</v>
      </c>
      <c r="F209" s="178" t="s">
        <v>438</v>
      </c>
      <c r="H209" s="179">
        <v>54.85</v>
      </c>
      <c r="I209" s="180"/>
      <c r="L209" s="175"/>
      <c r="M209" s="181"/>
      <c r="N209" s="182"/>
      <c r="O209" s="182"/>
      <c r="P209" s="182"/>
      <c r="Q209" s="182"/>
      <c r="R209" s="182"/>
      <c r="S209" s="182"/>
      <c r="T209" s="183"/>
      <c r="AT209" s="177" t="s">
        <v>164</v>
      </c>
      <c r="AU209" s="177" t="s">
        <v>85</v>
      </c>
      <c r="AV209" s="13" t="s">
        <v>85</v>
      </c>
      <c r="AW209" s="13" t="s">
        <v>33</v>
      </c>
      <c r="AX209" s="13" t="s">
        <v>77</v>
      </c>
      <c r="AY209" s="177" t="s">
        <v>156</v>
      </c>
    </row>
    <row r="210" spans="1:65" s="13" customFormat="1">
      <c r="B210" s="175"/>
      <c r="D210" s="176" t="s">
        <v>164</v>
      </c>
      <c r="E210" s="177" t="s">
        <v>1</v>
      </c>
      <c r="F210" s="178" t="s">
        <v>439</v>
      </c>
      <c r="H210" s="179">
        <v>31.1</v>
      </c>
      <c r="I210" s="180"/>
      <c r="L210" s="175"/>
      <c r="M210" s="181"/>
      <c r="N210" s="182"/>
      <c r="O210" s="182"/>
      <c r="P210" s="182"/>
      <c r="Q210" s="182"/>
      <c r="R210" s="182"/>
      <c r="S210" s="182"/>
      <c r="T210" s="183"/>
      <c r="AT210" s="177" t="s">
        <v>164</v>
      </c>
      <c r="AU210" s="177" t="s">
        <v>85</v>
      </c>
      <c r="AV210" s="13" t="s">
        <v>85</v>
      </c>
      <c r="AW210" s="13" t="s">
        <v>33</v>
      </c>
      <c r="AX210" s="13" t="s">
        <v>77</v>
      </c>
      <c r="AY210" s="177" t="s">
        <v>156</v>
      </c>
    </row>
    <row r="211" spans="1:65" s="14" customFormat="1">
      <c r="B211" s="184"/>
      <c r="D211" s="176" t="s">
        <v>164</v>
      </c>
      <c r="E211" s="185" t="s">
        <v>116</v>
      </c>
      <c r="F211" s="186" t="s">
        <v>166</v>
      </c>
      <c r="H211" s="187">
        <v>181.69</v>
      </c>
      <c r="I211" s="188"/>
      <c r="L211" s="184"/>
      <c r="M211" s="189"/>
      <c r="N211" s="190"/>
      <c r="O211" s="190"/>
      <c r="P211" s="190"/>
      <c r="Q211" s="190"/>
      <c r="R211" s="190"/>
      <c r="S211" s="190"/>
      <c r="T211" s="191"/>
      <c r="AT211" s="185" t="s">
        <v>164</v>
      </c>
      <c r="AU211" s="185" t="s">
        <v>85</v>
      </c>
      <c r="AV211" s="14" t="s">
        <v>88</v>
      </c>
      <c r="AW211" s="14" t="s">
        <v>33</v>
      </c>
      <c r="AX211" s="14" t="s">
        <v>8</v>
      </c>
      <c r="AY211" s="185" t="s">
        <v>156</v>
      </c>
    </row>
    <row r="212" spans="1:65" s="2" customFormat="1" ht="16.5" customHeight="1">
      <c r="A212" s="32"/>
      <c r="B212" s="161"/>
      <c r="C212" s="200" t="s">
        <v>245</v>
      </c>
      <c r="D212" s="200" t="s">
        <v>199</v>
      </c>
      <c r="E212" s="201" t="s">
        <v>230</v>
      </c>
      <c r="F212" s="202" t="s">
        <v>231</v>
      </c>
      <c r="G212" s="203" t="s">
        <v>173</v>
      </c>
      <c r="H212" s="204">
        <v>190.77500000000001</v>
      </c>
      <c r="I212" s="205"/>
      <c r="J212" s="206">
        <f>ROUND(I212*H212,0)</f>
        <v>0</v>
      </c>
      <c r="K212" s="202" t="s">
        <v>162</v>
      </c>
      <c r="L212" s="207"/>
      <c r="M212" s="208" t="s">
        <v>1</v>
      </c>
      <c r="N212" s="209" t="s">
        <v>42</v>
      </c>
      <c r="O212" s="58"/>
      <c r="P212" s="171">
        <f>O212*H212</f>
        <v>0</v>
      </c>
      <c r="Q212" s="171">
        <v>3.0000000000000001E-5</v>
      </c>
      <c r="R212" s="171">
        <f>Q212*H212</f>
        <v>5.72325E-3</v>
      </c>
      <c r="S212" s="171">
        <v>0</v>
      </c>
      <c r="T212" s="172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73" t="s">
        <v>198</v>
      </c>
      <c r="AT212" s="173" t="s">
        <v>199</v>
      </c>
      <c r="AU212" s="173" t="s">
        <v>85</v>
      </c>
      <c r="AY212" s="17" t="s">
        <v>156</v>
      </c>
      <c r="BE212" s="174">
        <f>IF(N212="základní",J212,0)</f>
        <v>0</v>
      </c>
      <c r="BF212" s="174">
        <f>IF(N212="snížená",J212,0)</f>
        <v>0</v>
      </c>
      <c r="BG212" s="174">
        <f>IF(N212="zákl. přenesená",J212,0)</f>
        <v>0</v>
      </c>
      <c r="BH212" s="174">
        <f>IF(N212="sníž. přenesená",J212,0)</f>
        <v>0</v>
      </c>
      <c r="BI212" s="174">
        <f>IF(N212="nulová",J212,0)</f>
        <v>0</v>
      </c>
      <c r="BJ212" s="17" t="s">
        <v>8</v>
      </c>
      <c r="BK212" s="174">
        <f>ROUND(I212*H212,0)</f>
        <v>0</v>
      </c>
      <c r="BL212" s="17" t="s">
        <v>91</v>
      </c>
      <c r="BM212" s="173" t="s">
        <v>232</v>
      </c>
    </row>
    <row r="213" spans="1:65" s="13" customFormat="1">
      <c r="B213" s="175"/>
      <c r="D213" s="176" t="s">
        <v>164</v>
      </c>
      <c r="E213" s="177" t="s">
        <v>1</v>
      </c>
      <c r="F213" s="178" t="s">
        <v>233</v>
      </c>
      <c r="H213" s="179">
        <v>190.77500000000001</v>
      </c>
      <c r="I213" s="180"/>
      <c r="L213" s="175"/>
      <c r="M213" s="181"/>
      <c r="N213" s="182"/>
      <c r="O213" s="182"/>
      <c r="P213" s="182"/>
      <c r="Q213" s="182"/>
      <c r="R213" s="182"/>
      <c r="S213" s="182"/>
      <c r="T213" s="183"/>
      <c r="AT213" s="177" t="s">
        <v>164</v>
      </c>
      <c r="AU213" s="177" t="s">
        <v>85</v>
      </c>
      <c r="AV213" s="13" t="s">
        <v>85</v>
      </c>
      <c r="AW213" s="13" t="s">
        <v>33</v>
      </c>
      <c r="AX213" s="13" t="s">
        <v>8</v>
      </c>
      <c r="AY213" s="177" t="s">
        <v>156</v>
      </c>
    </row>
    <row r="214" spans="1:65" s="2" customFormat="1" ht="24" customHeight="1">
      <c r="A214" s="32"/>
      <c r="B214" s="161"/>
      <c r="C214" s="162" t="s">
        <v>252</v>
      </c>
      <c r="D214" s="162" t="s">
        <v>158</v>
      </c>
      <c r="E214" s="163" t="s">
        <v>234</v>
      </c>
      <c r="F214" s="164" t="s">
        <v>235</v>
      </c>
      <c r="G214" s="165" t="s">
        <v>179</v>
      </c>
      <c r="H214" s="166">
        <v>124.26300000000001</v>
      </c>
      <c r="I214" s="167"/>
      <c r="J214" s="168">
        <f>ROUND(I214*H214,0)</f>
        <v>0</v>
      </c>
      <c r="K214" s="164" t="s">
        <v>162</v>
      </c>
      <c r="L214" s="33"/>
      <c r="M214" s="169" t="s">
        <v>1</v>
      </c>
      <c r="N214" s="170" t="s">
        <v>42</v>
      </c>
      <c r="O214" s="58"/>
      <c r="P214" s="171">
        <f>O214*H214</f>
        <v>0</v>
      </c>
      <c r="Q214" s="171">
        <v>2.3630000000000002E-2</v>
      </c>
      <c r="R214" s="171">
        <f>Q214*H214</f>
        <v>2.9363346900000002</v>
      </c>
      <c r="S214" s="171">
        <v>0</v>
      </c>
      <c r="T214" s="172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73" t="s">
        <v>91</v>
      </c>
      <c r="AT214" s="173" t="s">
        <v>158</v>
      </c>
      <c r="AU214" s="173" t="s">
        <v>85</v>
      </c>
      <c r="AY214" s="17" t="s">
        <v>156</v>
      </c>
      <c r="BE214" s="174">
        <f>IF(N214="základní",J214,0)</f>
        <v>0</v>
      </c>
      <c r="BF214" s="174">
        <f>IF(N214="snížená",J214,0)</f>
        <v>0</v>
      </c>
      <c r="BG214" s="174">
        <f>IF(N214="zákl. přenesená",J214,0)</f>
        <v>0</v>
      </c>
      <c r="BH214" s="174">
        <f>IF(N214="sníž. přenesená",J214,0)</f>
        <v>0</v>
      </c>
      <c r="BI214" s="174">
        <f>IF(N214="nulová",J214,0)</f>
        <v>0</v>
      </c>
      <c r="BJ214" s="17" t="s">
        <v>8</v>
      </c>
      <c r="BK214" s="174">
        <f>ROUND(I214*H214,0)</f>
        <v>0</v>
      </c>
      <c r="BL214" s="17" t="s">
        <v>91</v>
      </c>
      <c r="BM214" s="173" t="s">
        <v>236</v>
      </c>
    </row>
    <row r="215" spans="1:65" s="13" customFormat="1">
      <c r="B215" s="175"/>
      <c r="D215" s="176" t="s">
        <v>164</v>
      </c>
      <c r="E215" s="177" t="s">
        <v>1</v>
      </c>
      <c r="F215" s="178" t="s">
        <v>97</v>
      </c>
      <c r="H215" s="179">
        <v>124.26300000000001</v>
      </c>
      <c r="I215" s="180"/>
      <c r="L215" s="175"/>
      <c r="M215" s="181"/>
      <c r="N215" s="182"/>
      <c r="O215" s="182"/>
      <c r="P215" s="182"/>
      <c r="Q215" s="182"/>
      <c r="R215" s="182"/>
      <c r="S215" s="182"/>
      <c r="T215" s="183"/>
      <c r="AT215" s="177" t="s">
        <v>164</v>
      </c>
      <c r="AU215" s="177" t="s">
        <v>85</v>
      </c>
      <c r="AV215" s="13" t="s">
        <v>85</v>
      </c>
      <c r="AW215" s="13" t="s">
        <v>33</v>
      </c>
      <c r="AX215" s="13" t="s">
        <v>8</v>
      </c>
      <c r="AY215" s="177" t="s">
        <v>156</v>
      </c>
    </row>
    <row r="216" spans="1:65" s="2" customFormat="1" ht="24" customHeight="1">
      <c r="A216" s="32"/>
      <c r="B216" s="161"/>
      <c r="C216" s="162" t="s">
        <v>257</v>
      </c>
      <c r="D216" s="162" t="s">
        <v>158</v>
      </c>
      <c r="E216" s="163" t="s">
        <v>237</v>
      </c>
      <c r="F216" s="164" t="s">
        <v>238</v>
      </c>
      <c r="G216" s="165" t="s">
        <v>179</v>
      </c>
      <c r="H216" s="166">
        <v>248.52600000000001</v>
      </c>
      <c r="I216" s="167"/>
      <c r="J216" s="168">
        <f>ROUND(I216*H216,0)</f>
        <v>0</v>
      </c>
      <c r="K216" s="164" t="s">
        <v>162</v>
      </c>
      <c r="L216" s="33"/>
      <c r="M216" s="169" t="s">
        <v>1</v>
      </c>
      <c r="N216" s="170" t="s">
        <v>42</v>
      </c>
      <c r="O216" s="58"/>
      <c r="P216" s="171">
        <f>O216*H216</f>
        <v>0</v>
      </c>
      <c r="Q216" s="171">
        <v>7.9000000000000008E-3</v>
      </c>
      <c r="R216" s="171">
        <f>Q216*H216</f>
        <v>1.9633554000000002</v>
      </c>
      <c r="S216" s="171">
        <v>0</v>
      </c>
      <c r="T216" s="172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73" t="s">
        <v>91</v>
      </c>
      <c r="AT216" s="173" t="s">
        <v>158</v>
      </c>
      <c r="AU216" s="173" t="s">
        <v>85</v>
      </c>
      <c r="AY216" s="17" t="s">
        <v>156</v>
      </c>
      <c r="BE216" s="174">
        <f>IF(N216="základní",J216,0)</f>
        <v>0</v>
      </c>
      <c r="BF216" s="174">
        <f>IF(N216="snížená",J216,0)</f>
        <v>0</v>
      </c>
      <c r="BG216" s="174">
        <f>IF(N216="zákl. přenesená",J216,0)</f>
        <v>0</v>
      </c>
      <c r="BH216" s="174">
        <f>IF(N216="sníž. přenesená",J216,0)</f>
        <v>0</v>
      </c>
      <c r="BI216" s="174">
        <f>IF(N216="nulová",J216,0)</f>
        <v>0</v>
      </c>
      <c r="BJ216" s="17" t="s">
        <v>8</v>
      </c>
      <c r="BK216" s="174">
        <f>ROUND(I216*H216,0)</f>
        <v>0</v>
      </c>
      <c r="BL216" s="17" t="s">
        <v>91</v>
      </c>
      <c r="BM216" s="173" t="s">
        <v>239</v>
      </c>
    </row>
    <row r="217" spans="1:65" s="13" customFormat="1">
      <c r="B217" s="175"/>
      <c r="D217" s="176" t="s">
        <v>164</v>
      </c>
      <c r="E217" s="177" t="s">
        <v>1</v>
      </c>
      <c r="F217" s="178" t="s">
        <v>240</v>
      </c>
      <c r="H217" s="179">
        <v>248.52600000000001</v>
      </c>
      <c r="I217" s="180"/>
      <c r="L217" s="175"/>
      <c r="M217" s="181"/>
      <c r="N217" s="182"/>
      <c r="O217" s="182"/>
      <c r="P217" s="182"/>
      <c r="Q217" s="182"/>
      <c r="R217" s="182"/>
      <c r="S217" s="182"/>
      <c r="T217" s="183"/>
      <c r="AT217" s="177" t="s">
        <v>164</v>
      </c>
      <c r="AU217" s="177" t="s">
        <v>85</v>
      </c>
      <c r="AV217" s="13" t="s">
        <v>85</v>
      </c>
      <c r="AW217" s="13" t="s">
        <v>33</v>
      </c>
      <c r="AX217" s="13" t="s">
        <v>8</v>
      </c>
      <c r="AY217" s="177" t="s">
        <v>156</v>
      </c>
    </row>
    <row r="218" spans="1:65" s="2" customFormat="1" ht="24" customHeight="1">
      <c r="A218" s="32"/>
      <c r="B218" s="161"/>
      <c r="C218" s="162" t="s">
        <v>7</v>
      </c>
      <c r="D218" s="162" t="s">
        <v>158</v>
      </c>
      <c r="E218" s="163" t="s">
        <v>242</v>
      </c>
      <c r="F218" s="164" t="s">
        <v>243</v>
      </c>
      <c r="G218" s="165" t="s">
        <v>179</v>
      </c>
      <c r="H218" s="166">
        <v>118.01</v>
      </c>
      <c r="I218" s="167"/>
      <c r="J218" s="168">
        <f>ROUND(I218*H218,0)</f>
        <v>0</v>
      </c>
      <c r="K218" s="164" t="s">
        <v>162</v>
      </c>
      <c r="L218" s="33"/>
      <c r="M218" s="169" t="s">
        <v>1</v>
      </c>
      <c r="N218" s="170" t="s">
        <v>42</v>
      </c>
      <c r="O218" s="58"/>
      <c r="P218" s="171">
        <f>O218*H218</f>
        <v>0</v>
      </c>
      <c r="Q218" s="171">
        <v>2.6800000000000001E-3</v>
      </c>
      <c r="R218" s="171">
        <f>Q218*H218</f>
        <v>0.31626680000000001</v>
      </c>
      <c r="S218" s="171">
        <v>0</v>
      </c>
      <c r="T218" s="172">
        <f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73" t="s">
        <v>91</v>
      </c>
      <c r="AT218" s="173" t="s">
        <v>158</v>
      </c>
      <c r="AU218" s="173" t="s">
        <v>85</v>
      </c>
      <c r="AY218" s="17" t="s">
        <v>156</v>
      </c>
      <c r="BE218" s="174">
        <f>IF(N218="základní",J218,0)</f>
        <v>0</v>
      </c>
      <c r="BF218" s="174">
        <f>IF(N218="snížená",J218,0)</f>
        <v>0</v>
      </c>
      <c r="BG218" s="174">
        <f>IF(N218="zákl. přenesená",J218,0)</f>
        <v>0</v>
      </c>
      <c r="BH218" s="174">
        <f>IF(N218="sníž. přenesená",J218,0)</f>
        <v>0</v>
      </c>
      <c r="BI218" s="174">
        <f>IF(N218="nulová",J218,0)</f>
        <v>0</v>
      </c>
      <c r="BJ218" s="17" t="s">
        <v>8</v>
      </c>
      <c r="BK218" s="174">
        <f>ROUND(I218*H218,0)</f>
        <v>0</v>
      </c>
      <c r="BL218" s="17" t="s">
        <v>91</v>
      </c>
      <c r="BM218" s="173" t="s">
        <v>244</v>
      </c>
    </row>
    <row r="219" spans="1:65" s="13" customFormat="1">
      <c r="B219" s="175"/>
      <c r="D219" s="176" t="s">
        <v>164</v>
      </c>
      <c r="E219" s="177" t="s">
        <v>1</v>
      </c>
      <c r="F219" s="178" t="s">
        <v>100</v>
      </c>
      <c r="H219" s="179">
        <v>13.923999999999999</v>
      </c>
      <c r="I219" s="180"/>
      <c r="L219" s="175"/>
      <c r="M219" s="181"/>
      <c r="N219" s="182"/>
      <c r="O219" s="182"/>
      <c r="P219" s="182"/>
      <c r="Q219" s="182"/>
      <c r="R219" s="182"/>
      <c r="S219" s="182"/>
      <c r="T219" s="183"/>
      <c r="AT219" s="177" t="s">
        <v>164</v>
      </c>
      <c r="AU219" s="177" t="s">
        <v>85</v>
      </c>
      <c r="AV219" s="13" t="s">
        <v>85</v>
      </c>
      <c r="AW219" s="13" t="s">
        <v>33</v>
      </c>
      <c r="AX219" s="13" t="s">
        <v>77</v>
      </c>
      <c r="AY219" s="177" t="s">
        <v>156</v>
      </c>
    </row>
    <row r="220" spans="1:65" s="13" customFormat="1">
      <c r="B220" s="175"/>
      <c r="D220" s="176" t="s">
        <v>164</v>
      </c>
      <c r="E220" s="177" t="s">
        <v>1</v>
      </c>
      <c r="F220" s="178" t="s">
        <v>109</v>
      </c>
      <c r="H220" s="179">
        <v>104.086</v>
      </c>
      <c r="I220" s="180"/>
      <c r="L220" s="175"/>
      <c r="M220" s="181"/>
      <c r="N220" s="182"/>
      <c r="O220" s="182"/>
      <c r="P220" s="182"/>
      <c r="Q220" s="182"/>
      <c r="R220" s="182"/>
      <c r="S220" s="182"/>
      <c r="T220" s="183"/>
      <c r="AT220" s="177" t="s">
        <v>164</v>
      </c>
      <c r="AU220" s="177" t="s">
        <v>85</v>
      </c>
      <c r="AV220" s="13" t="s">
        <v>85</v>
      </c>
      <c r="AW220" s="13" t="s">
        <v>33</v>
      </c>
      <c r="AX220" s="13" t="s">
        <v>77</v>
      </c>
      <c r="AY220" s="177" t="s">
        <v>156</v>
      </c>
    </row>
    <row r="221" spans="1:65" s="14" customFormat="1">
      <c r="B221" s="184"/>
      <c r="D221" s="176" t="s">
        <v>164</v>
      </c>
      <c r="E221" s="185" t="s">
        <v>1</v>
      </c>
      <c r="F221" s="186" t="s">
        <v>166</v>
      </c>
      <c r="H221" s="187">
        <v>118.01</v>
      </c>
      <c r="I221" s="188"/>
      <c r="L221" s="184"/>
      <c r="M221" s="189"/>
      <c r="N221" s="190"/>
      <c r="O221" s="190"/>
      <c r="P221" s="190"/>
      <c r="Q221" s="190"/>
      <c r="R221" s="190"/>
      <c r="S221" s="190"/>
      <c r="T221" s="191"/>
      <c r="AT221" s="185" t="s">
        <v>164</v>
      </c>
      <c r="AU221" s="185" t="s">
        <v>85</v>
      </c>
      <c r="AV221" s="14" t="s">
        <v>88</v>
      </c>
      <c r="AW221" s="14" t="s">
        <v>33</v>
      </c>
      <c r="AX221" s="14" t="s">
        <v>8</v>
      </c>
      <c r="AY221" s="185" t="s">
        <v>156</v>
      </c>
    </row>
    <row r="222" spans="1:65" s="2" customFormat="1" ht="16.5" customHeight="1">
      <c r="A222" s="32"/>
      <c r="B222" s="161"/>
      <c r="C222" s="162" t="s">
        <v>265</v>
      </c>
      <c r="D222" s="162" t="s">
        <v>158</v>
      </c>
      <c r="E222" s="163" t="s">
        <v>246</v>
      </c>
      <c r="F222" s="164" t="s">
        <v>247</v>
      </c>
      <c r="G222" s="165" t="s">
        <v>179</v>
      </c>
      <c r="H222" s="166">
        <v>124.26300000000001</v>
      </c>
      <c r="I222" s="167"/>
      <c r="J222" s="168">
        <f>ROUND(I222*H222,0)</f>
        <v>0</v>
      </c>
      <c r="K222" s="164" t="s">
        <v>162</v>
      </c>
      <c r="L222" s="33"/>
      <c r="M222" s="169" t="s">
        <v>1</v>
      </c>
      <c r="N222" s="170" t="s">
        <v>42</v>
      </c>
      <c r="O222" s="58"/>
      <c r="P222" s="171">
        <f>O222*H222</f>
        <v>0</v>
      </c>
      <c r="Q222" s="171">
        <v>0</v>
      </c>
      <c r="R222" s="171">
        <f>Q222*H222</f>
        <v>0</v>
      </c>
      <c r="S222" s="171">
        <v>0</v>
      </c>
      <c r="T222" s="172">
        <f>S222*H222</f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73" t="s">
        <v>91</v>
      </c>
      <c r="AT222" s="173" t="s">
        <v>158</v>
      </c>
      <c r="AU222" s="173" t="s">
        <v>85</v>
      </c>
      <c r="AY222" s="17" t="s">
        <v>156</v>
      </c>
      <c r="BE222" s="174">
        <f>IF(N222="základní",J222,0)</f>
        <v>0</v>
      </c>
      <c r="BF222" s="174">
        <f>IF(N222="snížená",J222,0)</f>
        <v>0</v>
      </c>
      <c r="BG222" s="174">
        <f>IF(N222="zákl. přenesená",J222,0)</f>
        <v>0</v>
      </c>
      <c r="BH222" s="174">
        <f>IF(N222="sníž. přenesená",J222,0)</f>
        <v>0</v>
      </c>
      <c r="BI222" s="174">
        <f>IF(N222="nulová",J222,0)</f>
        <v>0</v>
      </c>
      <c r="BJ222" s="17" t="s">
        <v>8</v>
      </c>
      <c r="BK222" s="174">
        <f>ROUND(I222*H222,0)</f>
        <v>0</v>
      </c>
      <c r="BL222" s="17" t="s">
        <v>91</v>
      </c>
      <c r="BM222" s="173" t="s">
        <v>248</v>
      </c>
    </row>
    <row r="223" spans="1:65" s="13" customFormat="1">
      <c r="B223" s="175"/>
      <c r="D223" s="176" t="s">
        <v>164</v>
      </c>
      <c r="E223" s="177" t="s">
        <v>1</v>
      </c>
      <c r="F223" s="178" t="s">
        <v>440</v>
      </c>
      <c r="H223" s="179">
        <v>140.965</v>
      </c>
      <c r="I223" s="180"/>
      <c r="L223" s="175"/>
      <c r="M223" s="181"/>
      <c r="N223" s="182"/>
      <c r="O223" s="182"/>
      <c r="P223" s="182"/>
      <c r="Q223" s="182"/>
      <c r="R223" s="182"/>
      <c r="S223" s="182"/>
      <c r="T223" s="183"/>
      <c r="AT223" s="177" t="s">
        <v>164</v>
      </c>
      <c r="AU223" s="177" t="s">
        <v>85</v>
      </c>
      <c r="AV223" s="13" t="s">
        <v>85</v>
      </c>
      <c r="AW223" s="13" t="s">
        <v>33</v>
      </c>
      <c r="AX223" s="13" t="s">
        <v>77</v>
      </c>
      <c r="AY223" s="177" t="s">
        <v>156</v>
      </c>
    </row>
    <row r="224" spans="1:65" s="13" customFormat="1">
      <c r="B224" s="175"/>
      <c r="D224" s="176" t="s">
        <v>164</v>
      </c>
      <c r="E224" s="177" t="s">
        <v>1</v>
      </c>
      <c r="F224" s="178" t="s">
        <v>425</v>
      </c>
      <c r="H224" s="179">
        <v>-3.234</v>
      </c>
      <c r="I224" s="180"/>
      <c r="L224" s="175"/>
      <c r="M224" s="181"/>
      <c r="N224" s="182"/>
      <c r="O224" s="182"/>
      <c r="P224" s="182"/>
      <c r="Q224" s="182"/>
      <c r="R224" s="182"/>
      <c r="S224" s="182"/>
      <c r="T224" s="183"/>
      <c r="AT224" s="177" t="s">
        <v>164</v>
      </c>
      <c r="AU224" s="177" t="s">
        <v>85</v>
      </c>
      <c r="AV224" s="13" t="s">
        <v>85</v>
      </c>
      <c r="AW224" s="13" t="s">
        <v>33</v>
      </c>
      <c r="AX224" s="13" t="s">
        <v>77</v>
      </c>
      <c r="AY224" s="177" t="s">
        <v>156</v>
      </c>
    </row>
    <row r="225" spans="1:65" s="13" customFormat="1">
      <c r="B225" s="175"/>
      <c r="D225" s="176" t="s">
        <v>164</v>
      </c>
      <c r="E225" s="177" t="s">
        <v>1</v>
      </c>
      <c r="F225" s="178" t="s">
        <v>426</v>
      </c>
      <c r="H225" s="179">
        <v>-1.125</v>
      </c>
      <c r="I225" s="180"/>
      <c r="L225" s="175"/>
      <c r="M225" s="181"/>
      <c r="N225" s="182"/>
      <c r="O225" s="182"/>
      <c r="P225" s="182"/>
      <c r="Q225" s="182"/>
      <c r="R225" s="182"/>
      <c r="S225" s="182"/>
      <c r="T225" s="183"/>
      <c r="AT225" s="177" t="s">
        <v>164</v>
      </c>
      <c r="AU225" s="177" t="s">
        <v>85</v>
      </c>
      <c r="AV225" s="13" t="s">
        <v>85</v>
      </c>
      <c r="AW225" s="13" t="s">
        <v>33</v>
      </c>
      <c r="AX225" s="13" t="s">
        <v>77</v>
      </c>
      <c r="AY225" s="177" t="s">
        <v>156</v>
      </c>
    </row>
    <row r="226" spans="1:65" s="13" customFormat="1">
      <c r="B226" s="175"/>
      <c r="D226" s="176" t="s">
        <v>164</v>
      </c>
      <c r="E226" s="177" t="s">
        <v>1</v>
      </c>
      <c r="F226" s="178" t="s">
        <v>427</v>
      </c>
      <c r="H226" s="179">
        <v>-10.368</v>
      </c>
      <c r="I226" s="180"/>
      <c r="L226" s="175"/>
      <c r="M226" s="181"/>
      <c r="N226" s="182"/>
      <c r="O226" s="182"/>
      <c r="P226" s="182"/>
      <c r="Q226" s="182"/>
      <c r="R226" s="182"/>
      <c r="S226" s="182"/>
      <c r="T226" s="183"/>
      <c r="AT226" s="177" t="s">
        <v>164</v>
      </c>
      <c r="AU226" s="177" t="s">
        <v>85</v>
      </c>
      <c r="AV226" s="13" t="s">
        <v>85</v>
      </c>
      <c r="AW226" s="13" t="s">
        <v>33</v>
      </c>
      <c r="AX226" s="13" t="s">
        <v>77</v>
      </c>
      <c r="AY226" s="177" t="s">
        <v>156</v>
      </c>
    </row>
    <row r="227" spans="1:65" s="13" customFormat="1">
      <c r="B227" s="175"/>
      <c r="D227" s="176" t="s">
        <v>164</v>
      </c>
      <c r="E227" s="177" t="s">
        <v>1</v>
      </c>
      <c r="F227" s="178" t="s">
        <v>428</v>
      </c>
      <c r="H227" s="179">
        <v>-7.2130000000000001</v>
      </c>
      <c r="I227" s="180"/>
      <c r="L227" s="175"/>
      <c r="M227" s="181"/>
      <c r="N227" s="182"/>
      <c r="O227" s="182"/>
      <c r="P227" s="182"/>
      <c r="Q227" s="182"/>
      <c r="R227" s="182"/>
      <c r="S227" s="182"/>
      <c r="T227" s="183"/>
      <c r="AT227" s="177" t="s">
        <v>164</v>
      </c>
      <c r="AU227" s="177" t="s">
        <v>85</v>
      </c>
      <c r="AV227" s="13" t="s">
        <v>85</v>
      </c>
      <c r="AW227" s="13" t="s">
        <v>33</v>
      </c>
      <c r="AX227" s="13" t="s">
        <v>77</v>
      </c>
      <c r="AY227" s="177" t="s">
        <v>156</v>
      </c>
    </row>
    <row r="228" spans="1:65" s="13" customFormat="1">
      <c r="B228" s="175"/>
      <c r="D228" s="176" t="s">
        <v>164</v>
      </c>
      <c r="E228" s="177" t="s">
        <v>1</v>
      </c>
      <c r="F228" s="178" t="s">
        <v>429</v>
      </c>
      <c r="H228" s="179">
        <v>-1.9259999999999999</v>
      </c>
      <c r="I228" s="180"/>
      <c r="L228" s="175"/>
      <c r="M228" s="181"/>
      <c r="N228" s="182"/>
      <c r="O228" s="182"/>
      <c r="P228" s="182"/>
      <c r="Q228" s="182"/>
      <c r="R228" s="182"/>
      <c r="S228" s="182"/>
      <c r="T228" s="183"/>
      <c r="AT228" s="177" t="s">
        <v>164</v>
      </c>
      <c r="AU228" s="177" t="s">
        <v>85</v>
      </c>
      <c r="AV228" s="13" t="s">
        <v>85</v>
      </c>
      <c r="AW228" s="13" t="s">
        <v>33</v>
      </c>
      <c r="AX228" s="13" t="s">
        <v>77</v>
      </c>
      <c r="AY228" s="177" t="s">
        <v>156</v>
      </c>
    </row>
    <row r="229" spans="1:65" s="13" customFormat="1">
      <c r="B229" s="175"/>
      <c r="D229" s="176" t="s">
        <v>164</v>
      </c>
      <c r="E229" s="177" t="s">
        <v>1</v>
      </c>
      <c r="F229" s="178" t="s">
        <v>430</v>
      </c>
      <c r="H229" s="179">
        <v>-1.6</v>
      </c>
      <c r="I229" s="180"/>
      <c r="L229" s="175"/>
      <c r="M229" s="181"/>
      <c r="N229" s="182"/>
      <c r="O229" s="182"/>
      <c r="P229" s="182"/>
      <c r="Q229" s="182"/>
      <c r="R229" s="182"/>
      <c r="S229" s="182"/>
      <c r="T229" s="183"/>
      <c r="AT229" s="177" t="s">
        <v>164</v>
      </c>
      <c r="AU229" s="177" t="s">
        <v>85</v>
      </c>
      <c r="AV229" s="13" t="s">
        <v>85</v>
      </c>
      <c r="AW229" s="13" t="s">
        <v>33</v>
      </c>
      <c r="AX229" s="13" t="s">
        <v>77</v>
      </c>
      <c r="AY229" s="177" t="s">
        <v>156</v>
      </c>
    </row>
    <row r="230" spans="1:65" s="13" customFormat="1">
      <c r="B230" s="175"/>
      <c r="D230" s="176" t="s">
        <v>164</v>
      </c>
      <c r="E230" s="177" t="s">
        <v>1</v>
      </c>
      <c r="F230" s="178" t="s">
        <v>431</v>
      </c>
      <c r="H230" s="179">
        <v>-5.16</v>
      </c>
      <c r="I230" s="180"/>
      <c r="L230" s="175"/>
      <c r="M230" s="181"/>
      <c r="N230" s="182"/>
      <c r="O230" s="182"/>
      <c r="P230" s="182"/>
      <c r="Q230" s="182"/>
      <c r="R230" s="182"/>
      <c r="S230" s="182"/>
      <c r="T230" s="183"/>
      <c r="AT230" s="177" t="s">
        <v>164</v>
      </c>
      <c r="AU230" s="177" t="s">
        <v>85</v>
      </c>
      <c r="AV230" s="13" t="s">
        <v>85</v>
      </c>
      <c r="AW230" s="13" t="s">
        <v>33</v>
      </c>
      <c r="AX230" s="13" t="s">
        <v>77</v>
      </c>
      <c r="AY230" s="177" t="s">
        <v>156</v>
      </c>
    </row>
    <row r="231" spans="1:65" s="13" customFormat="1">
      <c r="B231" s="175"/>
      <c r="D231" s="176" t="s">
        <v>164</v>
      </c>
      <c r="E231" s="177" t="s">
        <v>1</v>
      </c>
      <c r="F231" s="178" t="s">
        <v>414</v>
      </c>
      <c r="H231" s="179">
        <v>1.244</v>
      </c>
      <c r="I231" s="180"/>
      <c r="L231" s="175"/>
      <c r="M231" s="181"/>
      <c r="N231" s="182"/>
      <c r="O231" s="182"/>
      <c r="P231" s="182"/>
      <c r="Q231" s="182"/>
      <c r="R231" s="182"/>
      <c r="S231" s="182"/>
      <c r="T231" s="183"/>
      <c r="AT231" s="177" t="s">
        <v>164</v>
      </c>
      <c r="AU231" s="177" t="s">
        <v>85</v>
      </c>
      <c r="AV231" s="13" t="s">
        <v>85</v>
      </c>
      <c r="AW231" s="13" t="s">
        <v>33</v>
      </c>
      <c r="AX231" s="13" t="s">
        <v>77</v>
      </c>
      <c r="AY231" s="177" t="s">
        <v>156</v>
      </c>
    </row>
    <row r="232" spans="1:65" s="13" customFormat="1">
      <c r="B232" s="175"/>
      <c r="D232" s="176" t="s">
        <v>164</v>
      </c>
      <c r="E232" s="177" t="s">
        <v>1</v>
      </c>
      <c r="F232" s="178" t="s">
        <v>415</v>
      </c>
      <c r="H232" s="179">
        <v>0.86</v>
      </c>
      <c r="I232" s="180"/>
      <c r="L232" s="175"/>
      <c r="M232" s="181"/>
      <c r="N232" s="182"/>
      <c r="O232" s="182"/>
      <c r="P232" s="182"/>
      <c r="Q232" s="182"/>
      <c r="R232" s="182"/>
      <c r="S232" s="182"/>
      <c r="T232" s="183"/>
      <c r="AT232" s="177" t="s">
        <v>164</v>
      </c>
      <c r="AU232" s="177" t="s">
        <v>85</v>
      </c>
      <c r="AV232" s="13" t="s">
        <v>85</v>
      </c>
      <c r="AW232" s="13" t="s">
        <v>33</v>
      </c>
      <c r="AX232" s="13" t="s">
        <v>77</v>
      </c>
      <c r="AY232" s="177" t="s">
        <v>156</v>
      </c>
    </row>
    <row r="233" spans="1:65" s="13" customFormat="1">
      <c r="B233" s="175"/>
      <c r="D233" s="176" t="s">
        <v>164</v>
      </c>
      <c r="E233" s="177" t="s">
        <v>1</v>
      </c>
      <c r="F233" s="178" t="s">
        <v>416</v>
      </c>
      <c r="H233" s="179">
        <v>3.8639999999999999</v>
      </c>
      <c r="I233" s="180"/>
      <c r="L233" s="175"/>
      <c r="M233" s="181"/>
      <c r="N233" s="182"/>
      <c r="O233" s="182"/>
      <c r="P233" s="182"/>
      <c r="Q233" s="182"/>
      <c r="R233" s="182"/>
      <c r="S233" s="182"/>
      <c r="T233" s="183"/>
      <c r="AT233" s="177" t="s">
        <v>164</v>
      </c>
      <c r="AU233" s="177" t="s">
        <v>85</v>
      </c>
      <c r="AV233" s="13" t="s">
        <v>85</v>
      </c>
      <c r="AW233" s="13" t="s">
        <v>33</v>
      </c>
      <c r="AX233" s="13" t="s">
        <v>77</v>
      </c>
      <c r="AY233" s="177" t="s">
        <v>156</v>
      </c>
    </row>
    <row r="234" spans="1:65" s="13" customFormat="1">
      <c r="B234" s="175"/>
      <c r="D234" s="176" t="s">
        <v>164</v>
      </c>
      <c r="E234" s="177" t="s">
        <v>1</v>
      </c>
      <c r="F234" s="178" t="s">
        <v>417</v>
      </c>
      <c r="H234" s="179">
        <v>3.08</v>
      </c>
      <c r="I234" s="180"/>
      <c r="L234" s="175"/>
      <c r="M234" s="181"/>
      <c r="N234" s="182"/>
      <c r="O234" s="182"/>
      <c r="P234" s="182"/>
      <c r="Q234" s="182"/>
      <c r="R234" s="182"/>
      <c r="S234" s="182"/>
      <c r="T234" s="183"/>
      <c r="AT234" s="177" t="s">
        <v>164</v>
      </c>
      <c r="AU234" s="177" t="s">
        <v>85</v>
      </c>
      <c r="AV234" s="13" t="s">
        <v>85</v>
      </c>
      <c r="AW234" s="13" t="s">
        <v>33</v>
      </c>
      <c r="AX234" s="13" t="s">
        <v>77</v>
      </c>
      <c r="AY234" s="177" t="s">
        <v>156</v>
      </c>
    </row>
    <row r="235" spans="1:65" s="13" customFormat="1">
      <c r="B235" s="175"/>
      <c r="D235" s="176" t="s">
        <v>164</v>
      </c>
      <c r="E235" s="177" t="s">
        <v>1</v>
      </c>
      <c r="F235" s="178" t="s">
        <v>418</v>
      </c>
      <c r="H235" s="179">
        <v>1.24</v>
      </c>
      <c r="I235" s="180"/>
      <c r="L235" s="175"/>
      <c r="M235" s="181"/>
      <c r="N235" s="182"/>
      <c r="O235" s="182"/>
      <c r="P235" s="182"/>
      <c r="Q235" s="182"/>
      <c r="R235" s="182"/>
      <c r="S235" s="182"/>
      <c r="T235" s="183"/>
      <c r="AT235" s="177" t="s">
        <v>164</v>
      </c>
      <c r="AU235" s="177" t="s">
        <v>85</v>
      </c>
      <c r="AV235" s="13" t="s">
        <v>85</v>
      </c>
      <c r="AW235" s="13" t="s">
        <v>33</v>
      </c>
      <c r="AX235" s="13" t="s">
        <v>77</v>
      </c>
      <c r="AY235" s="177" t="s">
        <v>156</v>
      </c>
    </row>
    <row r="236" spans="1:65" s="13" customFormat="1">
      <c r="B236" s="175"/>
      <c r="D236" s="176" t="s">
        <v>164</v>
      </c>
      <c r="E236" s="177" t="s">
        <v>1</v>
      </c>
      <c r="F236" s="178" t="s">
        <v>419</v>
      </c>
      <c r="H236" s="179">
        <v>1.06</v>
      </c>
      <c r="I236" s="180"/>
      <c r="L236" s="175"/>
      <c r="M236" s="181"/>
      <c r="N236" s="182"/>
      <c r="O236" s="182"/>
      <c r="P236" s="182"/>
      <c r="Q236" s="182"/>
      <c r="R236" s="182"/>
      <c r="S236" s="182"/>
      <c r="T236" s="183"/>
      <c r="AT236" s="177" t="s">
        <v>164</v>
      </c>
      <c r="AU236" s="177" t="s">
        <v>85</v>
      </c>
      <c r="AV236" s="13" t="s">
        <v>85</v>
      </c>
      <c r="AW236" s="13" t="s">
        <v>33</v>
      </c>
      <c r="AX236" s="13" t="s">
        <v>77</v>
      </c>
      <c r="AY236" s="177" t="s">
        <v>156</v>
      </c>
    </row>
    <row r="237" spans="1:65" s="13" customFormat="1">
      <c r="B237" s="175"/>
      <c r="D237" s="176" t="s">
        <v>164</v>
      </c>
      <c r="E237" s="177" t="s">
        <v>1</v>
      </c>
      <c r="F237" s="178" t="s">
        <v>420</v>
      </c>
      <c r="H237" s="179">
        <v>2.5760000000000001</v>
      </c>
      <c r="I237" s="180"/>
      <c r="L237" s="175"/>
      <c r="M237" s="181"/>
      <c r="N237" s="182"/>
      <c r="O237" s="182"/>
      <c r="P237" s="182"/>
      <c r="Q237" s="182"/>
      <c r="R237" s="182"/>
      <c r="S237" s="182"/>
      <c r="T237" s="183"/>
      <c r="AT237" s="177" t="s">
        <v>164</v>
      </c>
      <c r="AU237" s="177" t="s">
        <v>85</v>
      </c>
      <c r="AV237" s="13" t="s">
        <v>85</v>
      </c>
      <c r="AW237" s="13" t="s">
        <v>33</v>
      </c>
      <c r="AX237" s="13" t="s">
        <v>77</v>
      </c>
      <c r="AY237" s="177" t="s">
        <v>156</v>
      </c>
    </row>
    <row r="238" spans="1:65" s="14" customFormat="1">
      <c r="B238" s="184"/>
      <c r="D238" s="176" t="s">
        <v>164</v>
      </c>
      <c r="E238" s="185" t="s">
        <v>97</v>
      </c>
      <c r="F238" s="186" t="s">
        <v>166</v>
      </c>
      <c r="H238" s="187">
        <v>124.26300000000001</v>
      </c>
      <c r="I238" s="188"/>
      <c r="L238" s="184"/>
      <c r="M238" s="189"/>
      <c r="N238" s="190"/>
      <c r="O238" s="190"/>
      <c r="P238" s="190"/>
      <c r="Q238" s="190"/>
      <c r="R238" s="190"/>
      <c r="S238" s="190"/>
      <c r="T238" s="191"/>
      <c r="AT238" s="185" t="s">
        <v>164</v>
      </c>
      <c r="AU238" s="185" t="s">
        <v>85</v>
      </c>
      <c r="AV238" s="14" t="s">
        <v>88</v>
      </c>
      <c r="AW238" s="14" t="s">
        <v>33</v>
      </c>
      <c r="AX238" s="14" t="s">
        <v>8</v>
      </c>
      <c r="AY238" s="185" t="s">
        <v>156</v>
      </c>
    </row>
    <row r="239" spans="1:65" s="2" customFormat="1" ht="16.5" customHeight="1">
      <c r="A239" s="32"/>
      <c r="B239" s="161"/>
      <c r="C239" s="162" t="s">
        <v>270</v>
      </c>
      <c r="D239" s="162" t="s">
        <v>158</v>
      </c>
      <c r="E239" s="163" t="s">
        <v>441</v>
      </c>
      <c r="F239" s="164" t="s">
        <v>442</v>
      </c>
      <c r="G239" s="165" t="s">
        <v>318</v>
      </c>
      <c r="H239" s="166">
        <v>1</v>
      </c>
      <c r="I239" s="167"/>
      <c r="J239" s="168">
        <f>ROUND(I239*H239,0)</f>
        <v>0</v>
      </c>
      <c r="K239" s="164" t="s">
        <v>1</v>
      </c>
      <c r="L239" s="33"/>
      <c r="M239" s="169" t="s">
        <v>1</v>
      </c>
      <c r="N239" s="170" t="s">
        <v>42</v>
      </c>
      <c r="O239" s="58"/>
      <c r="P239" s="171">
        <f>O239*H239</f>
        <v>0</v>
      </c>
      <c r="Q239" s="171">
        <v>0</v>
      </c>
      <c r="R239" s="171">
        <f>Q239*H239</f>
        <v>0</v>
      </c>
      <c r="S239" s="171">
        <v>0</v>
      </c>
      <c r="T239" s="172">
        <f>S239*H239</f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73" t="s">
        <v>91</v>
      </c>
      <c r="AT239" s="173" t="s">
        <v>158</v>
      </c>
      <c r="AU239" s="173" t="s">
        <v>85</v>
      </c>
      <c r="AY239" s="17" t="s">
        <v>156</v>
      </c>
      <c r="BE239" s="174">
        <f>IF(N239="základní",J239,0)</f>
        <v>0</v>
      </c>
      <c r="BF239" s="174">
        <f>IF(N239="snížená",J239,0)</f>
        <v>0</v>
      </c>
      <c r="BG239" s="174">
        <f>IF(N239="zákl. přenesená",J239,0)</f>
        <v>0</v>
      </c>
      <c r="BH239" s="174">
        <f>IF(N239="sníž. přenesená",J239,0)</f>
        <v>0</v>
      </c>
      <c r="BI239" s="174">
        <f>IF(N239="nulová",J239,0)</f>
        <v>0</v>
      </c>
      <c r="BJ239" s="17" t="s">
        <v>8</v>
      </c>
      <c r="BK239" s="174">
        <f>ROUND(I239*H239,0)</f>
        <v>0</v>
      </c>
      <c r="BL239" s="17" t="s">
        <v>91</v>
      </c>
      <c r="BM239" s="173" t="s">
        <v>443</v>
      </c>
    </row>
    <row r="240" spans="1:65" s="13" customFormat="1">
      <c r="B240" s="175"/>
      <c r="D240" s="176" t="s">
        <v>164</v>
      </c>
      <c r="E240" s="177" t="s">
        <v>1</v>
      </c>
      <c r="F240" s="178" t="s">
        <v>8</v>
      </c>
      <c r="H240" s="179">
        <v>1</v>
      </c>
      <c r="I240" s="180"/>
      <c r="L240" s="175"/>
      <c r="M240" s="181"/>
      <c r="N240" s="182"/>
      <c r="O240" s="182"/>
      <c r="P240" s="182"/>
      <c r="Q240" s="182"/>
      <c r="R240" s="182"/>
      <c r="S240" s="182"/>
      <c r="T240" s="183"/>
      <c r="AT240" s="177" t="s">
        <v>164</v>
      </c>
      <c r="AU240" s="177" t="s">
        <v>85</v>
      </c>
      <c r="AV240" s="13" t="s">
        <v>85</v>
      </c>
      <c r="AW240" s="13" t="s">
        <v>33</v>
      </c>
      <c r="AX240" s="13" t="s">
        <v>8</v>
      </c>
      <c r="AY240" s="177" t="s">
        <v>156</v>
      </c>
    </row>
    <row r="241" spans="1:65" s="2" customFormat="1" ht="16.5" customHeight="1">
      <c r="A241" s="32"/>
      <c r="B241" s="161"/>
      <c r="C241" s="200" t="s">
        <v>276</v>
      </c>
      <c r="D241" s="200" t="s">
        <v>199</v>
      </c>
      <c r="E241" s="201" t="s">
        <v>444</v>
      </c>
      <c r="F241" s="202" t="s">
        <v>445</v>
      </c>
      <c r="G241" s="203" t="s">
        <v>318</v>
      </c>
      <c r="H241" s="204">
        <v>1</v>
      </c>
      <c r="I241" s="205"/>
      <c r="J241" s="206">
        <f>ROUND(I241*H241,0)</f>
        <v>0</v>
      </c>
      <c r="K241" s="202" t="s">
        <v>1</v>
      </c>
      <c r="L241" s="207"/>
      <c r="M241" s="208" t="s">
        <v>1</v>
      </c>
      <c r="N241" s="209" t="s">
        <v>42</v>
      </c>
      <c r="O241" s="58"/>
      <c r="P241" s="171">
        <f>O241*H241</f>
        <v>0</v>
      </c>
      <c r="Q241" s="171">
        <v>1.09E-3</v>
      </c>
      <c r="R241" s="171">
        <f>Q241*H241</f>
        <v>1.09E-3</v>
      </c>
      <c r="S241" s="171">
        <v>0</v>
      </c>
      <c r="T241" s="172">
        <f>S241*H241</f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73" t="s">
        <v>313</v>
      </c>
      <c r="AT241" s="173" t="s">
        <v>199</v>
      </c>
      <c r="AU241" s="173" t="s">
        <v>85</v>
      </c>
      <c r="AY241" s="17" t="s">
        <v>156</v>
      </c>
      <c r="BE241" s="174">
        <f>IF(N241="základní",J241,0)</f>
        <v>0</v>
      </c>
      <c r="BF241" s="174">
        <f>IF(N241="snížená",J241,0)</f>
        <v>0</v>
      </c>
      <c r="BG241" s="174">
        <f>IF(N241="zákl. přenesená",J241,0)</f>
        <v>0</v>
      </c>
      <c r="BH241" s="174">
        <f>IF(N241="sníž. přenesená",J241,0)</f>
        <v>0</v>
      </c>
      <c r="BI241" s="174">
        <f>IF(N241="nulová",J241,0)</f>
        <v>0</v>
      </c>
      <c r="BJ241" s="17" t="s">
        <v>8</v>
      </c>
      <c r="BK241" s="174">
        <f>ROUND(I241*H241,0)</f>
        <v>0</v>
      </c>
      <c r="BL241" s="17" t="s">
        <v>118</v>
      </c>
      <c r="BM241" s="173" t="s">
        <v>446</v>
      </c>
    </row>
    <row r="242" spans="1:65" s="2" customFormat="1" ht="16.5" customHeight="1">
      <c r="A242" s="32"/>
      <c r="B242" s="161"/>
      <c r="C242" s="162" t="s">
        <v>281</v>
      </c>
      <c r="D242" s="162" t="s">
        <v>158</v>
      </c>
      <c r="E242" s="163" t="s">
        <v>447</v>
      </c>
      <c r="F242" s="164" t="s">
        <v>448</v>
      </c>
      <c r="G242" s="165" t="s">
        <v>173</v>
      </c>
      <c r="H242" s="166">
        <v>1.4</v>
      </c>
      <c r="I242" s="167"/>
      <c r="J242" s="168">
        <f>ROUND(I242*H242,0)</f>
        <v>0</v>
      </c>
      <c r="K242" s="164" t="s">
        <v>162</v>
      </c>
      <c r="L242" s="33"/>
      <c r="M242" s="169" t="s">
        <v>1</v>
      </c>
      <c r="N242" s="170" t="s">
        <v>42</v>
      </c>
      <c r="O242" s="58"/>
      <c r="P242" s="171">
        <f>O242*H242</f>
        <v>0</v>
      </c>
      <c r="Q242" s="171">
        <v>1.115E-2</v>
      </c>
      <c r="R242" s="171">
        <f>Q242*H242</f>
        <v>1.5609999999999999E-2</v>
      </c>
      <c r="S242" s="171">
        <v>0</v>
      </c>
      <c r="T242" s="172">
        <f>S242*H242</f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73" t="s">
        <v>91</v>
      </c>
      <c r="AT242" s="173" t="s">
        <v>158</v>
      </c>
      <c r="AU242" s="173" t="s">
        <v>85</v>
      </c>
      <c r="AY242" s="17" t="s">
        <v>156</v>
      </c>
      <c r="BE242" s="174">
        <f>IF(N242="základní",J242,0)</f>
        <v>0</v>
      </c>
      <c r="BF242" s="174">
        <f>IF(N242="snížená",J242,0)</f>
        <v>0</v>
      </c>
      <c r="BG242" s="174">
        <f>IF(N242="zákl. přenesená",J242,0)</f>
        <v>0</v>
      </c>
      <c r="BH242" s="174">
        <f>IF(N242="sníž. přenesená",J242,0)</f>
        <v>0</v>
      </c>
      <c r="BI242" s="174">
        <f>IF(N242="nulová",J242,0)</f>
        <v>0</v>
      </c>
      <c r="BJ242" s="17" t="s">
        <v>8</v>
      </c>
      <c r="BK242" s="174">
        <f>ROUND(I242*H242,0)</f>
        <v>0</v>
      </c>
      <c r="BL242" s="17" t="s">
        <v>91</v>
      </c>
      <c r="BM242" s="173" t="s">
        <v>449</v>
      </c>
    </row>
    <row r="243" spans="1:65" s="13" customFormat="1">
      <c r="B243" s="175"/>
      <c r="D243" s="176" t="s">
        <v>164</v>
      </c>
      <c r="E243" s="177" t="s">
        <v>1</v>
      </c>
      <c r="F243" s="178" t="s">
        <v>450</v>
      </c>
      <c r="H243" s="179">
        <v>1.4</v>
      </c>
      <c r="I243" s="180"/>
      <c r="L243" s="175"/>
      <c r="M243" s="181"/>
      <c r="N243" s="182"/>
      <c r="O243" s="182"/>
      <c r="P243" s="182"/>
      <c r="Q243" s="182"/>
      <c r="R243" s="182"/>
      <c r="S243" s="182"/>
      <c r="T243" s="183"/>
      <c r="AT243" s="177" t="s">
        <v>164</v>
      </c>
      <c r="AU243" s="177" t="s">
        <v>85</v>
      </c>
      <c r="AV243" s="13" t="s">
        <v>85</v>
      </c>
      <c r="AW243" s="13" t="s">
        <v>33</v>
      </c>
      <c r="AX243" s="13" t="s">
        <v>8</v>
      </c>
      <c r="AY243" s="177" t="s">
        <v>156</v>
      </c>
    </row>
    <row r="244" spans="1:65" s="2" customFormat="1" ht="16.5" customHeight="1">
      <c r="A244" s="32"/>
      <c r="B244" s="161"/>
      <c r="C244" s="200" t="s">
        <v>285</v>
      </c>
      <c r="D244" s="200" t="s">
        <v>199</v>
      </c>
      <c r="E244" s="201" t="s">
        <v>451</v>
      </c>
      <c r="F244" s="202" t="s">
        <v>452</v>
      </c>
      <c r="G244" s="203" t="s">
        <v>318</v>
      </c>
      <c r="H244" s="204">
        <v>1</v>
      </c>
      <c r="I244" s="205"/>
      <c r="J244" s="206">
        <f>ROUND(I244*H244,0)</f>
        <v>0</v>
      </c>
      <c r="K244" s="202" t="s">
        <v>162</v>
      </c>
      <c r="L244" s="207"/>
      <c r="M244" s="208" t="s">
        <v>1</v>
      </c>
      <c r="N244" s="209" t="s">
        <v>42</v>
      </c>
      <c r="O244" s="58"/>
      <c r="P244" s="171">
        <f>O244*H244</f>
        <v>0</v>
      </c>
      <c r="Q244" s="171">
        <v>7.1999999999999995E-2</v>
      </c>
      <c r="R244" s="171">
        <f>Q244*H244</f>
        <v>7.1999999999999995E-2</v>
      </c>
      <c r="S244" s="171">
        <v>0</v>
      </c>
      <c r="T244" s="172">
        <f>S244*H244</f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73" t="s">
        <v>198</v>
      </c>
      <c r="AT244" s="173" t="s">
        <v>199</v>
      </c>
      <c r="AU244" s="173" t="s">
        <v>85</v>
      </c>
      <c r="AY244" s="17" t="s">
        <v>156</v>
      </c>
      <c r="BE244" s="174">
        <f>IF(N244="základní",J244,0)</f>
        <v>0</v>
      </c>
      <c r="BF244" s="174">
        <f>IF(N244="snížená",J244,0)</f>
        <v>0</v>
      </c>
      <c r="BG244" s="174">
        <f>IF(N244="zákl. přenesená",J244,0)</f>
        <v>0</v>
      </c>
      <c r="BH244" s="174">
        <f>IF(N244="sníž. přenesená",J244,0)</f>
        <v>0</v>
      </c>
      <c r="BI244" s="174">
        <f>IF(N244="nulová",J244,0)</f>
        <v>0</v>
      </c>
      <c r="BJ244" s="17" t="s">
        <v>8</v>
      </c>
      <c r="BK244" s="174">
        <f>ROUND(I244*H244,0)</f>
        <v>0</v>
      </c>
      <c r="BL244" s="17" t="s">
        <v>91</v>
      </c>
      <c r="BM244" s="173" t="s">
        <v>453</v>
      </c>
    </row>
    <row r="245" spans="1:65" s="13" customFormat="1">
      <c r="B245" s="175"/>
      <c r="D245" s="176" t="s">
        <v>164</v>
      </c>
      <c r="E245" s="177" t="s">
        <v>1</v>
      </c>
      <c r="F245" s="178" t="s">
        <v>454</v>
      </c>
      <c r="H245" s="179">
        <v>1</v>
      </c>
      <c r="I245" s="180"/>
      <c r="L245" s="175"/>
      <c r="M245" s="181"/>
      <c r="N245" s="182"/>
      <c r="O245" s="182"/>
      <c r="P245" s="182"/>
      <c r="Q245" s="182"/>
      <c r="R245" s="182"/>
      <c r="S245" s="182"/>
      <c r="T245" s="183"/>
      <c r="AT245" s="177" t="s">
        <v>164</v>
      </c>
      <c r="AU245" s="177" t="s">
        <v>85</v>
      </c>
      <c r="AV245" s="13" t="s">
        <v>85</v>
      </c>
      <c r="AW245" s="13" t="s">
        <v>33</v>
      </c>
      <c r="AX245" s="13" t="s">
        <v>8</v>
      </c>
      <c r="AY245" s="177" t="s">
        <v>156</v>
      </c>
    </row>
    <row r="246" spans="1:65" s="12" customFormat="1" ht="22.9" customHeight="1">
      <c r="B246" s="148"/>
      <c r="D246" s="149" t="s">
        <v>76</v>
      </c>
      <c r="E246" s="159" t="s">
        <v>205</v>
      </c>
      <c r="F246" s="159" t="s">
        <v>251</v>
      </c>
      <c r="I246" s="151"/>
      <c r="J246" s="160">
        <f>BK246</f>
        <v>0</v>
      </c>
      <c r="L246" s="148"/>
      <c r="M246" s="153"/>
      <c r="N246" s="154"/>
      <c r="O246" s="154"/>
      <c r="P246" s="155">
        <f>SUM(P247:P260)</f>
        <v>0</v>
      </c>
      <c r="Q246" s="154"/>
      <c r="R246" s="155">
        <f>SUM(R247:R260)</f>
        <v>0</v>
      </c>
      <c r="S246" s="154"/>
      <c r="T246" s="156">
        <f>SUM(T247:T260)</f>
        <v>7.8406169999999999</v>
      </c>
      <c r="AR246" s="149" t="s">
        <v>8</v>
      </c>
      <c r="AT246" s="157" t="s">
        <v>76</v>
      </c>
      <c r="AU246" s="157" t="s">
        <v>8</v>
      </c>
      <c r="AY246" s="149" t="s">
        <v>156</v>
      </c>
      <c r="BK246" s="158">
        <f>SUM(BK247:BK260)</f>
        <v>0</v>
      </c>
    </row>
    <row r="247" spans="1:65" s="2" customFormat="1" ht="24" customHeight="1">
      <c r="A247" s="32"/>
      <c r="B247" s="161"/>
      <c r="C247" s="162" t="s">
        <v>290</v>
      </c>
      <c r="D247" s="162" t="s">
        <v>158</v>
      </c>
      <c r="E247" s="163" t="s">
        <v>253</v>
      </c>
      <c r="F247" s="164" t="s">
        <v>254</v>
      </c>
      <c r="G247" s="165" t="s">
        <v>179</v>
      </c>
      <c r="H247" s="166">
        <v>137.5</v>
      </c>
      <c r="I247" s="167"/>
      <c r="J247" s="168">
        <f>ROUND(I247*H247,0)</f>
        <v>0</v>
      </c>
      <c r="K247" s="164" t="s">
        <v>162</v>
      </c>
      <c r="L247" s="33"/>
      <c r="M247" s="169" t="s">
        <v>1</v>
      </c>
      <c r="N247" s="170" t="s">
        <v>42</v>
      </c>
      <c r="O247" s="58"/>
      <c r="P247" s="171">
        <f>O247*H247</f>
        <v>0</v>
      </c>
      <c r="Q247" s="171">
        <v>0</v>
      </c>
      <c r="R247" s="171">
        <f>Q247*H247</f>
        <v>0</v>
      </c>
      <c r="S247" s="171">
        <v>0</v>
      </c>
      <c r="T247" s="172">
        <f>S247*H247</f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73" t="s">
        <v>91</v>
      </c>
      <c r="AT247" s="173" t="s">
        <v>158</v>
      </c>
      <c r="AU247" s="173" t="s">
        <v>85</v>
      </c>
      <c r="AY247" s="17" t="s">
        <v>156</v>
      </c>
      <c r="BE247" s="174">
        <f>IF(N247="základní",J247,0)</f>
        <v>0</v>
      </c>
      <c r="BF247" s="174">
        <f>IF(N247="snížená",J247,0)</f>
        <v>0</v>
      </c>
      <c r="BG247" s="174">
        <f>IF(N247="zákl. přenesená",J247,0)</f>
        <v>0</v>
      </c>
      <c r="BH247" s="174">
        <f>IF(N247="sníž. přenesená",J247,0)</f>
        <v>0</v>
      </c>
      <c r="BI247" s="174">
        <f>IF(N247="nulová",J247,0)</f>
        <v>0</v>
      </c>
      <c r="BJ247" s="17" t="s">
        <v>8</v>
      </c>
      <c r="BK247" s="174">
        <f>ROUND(I247*H247,0)</f>
        <v>0</v>
      </c>
      <c r="BL247" s="17" t="s">
        <v>91</v>
      </c>
      <c r="BM247" s="173" t="s">
        <v>255</v>
      </c>
    </row>
    <row r="248" spans="1:65" s="13" customFormat="1">
      <c r="B248" s="175"/>
      <c r="D248" s="176" t="s">
        <v>164</v>
      </c>
      <c r="E248" s="177" t="s">
        <v>1</v>
      </c>
      <c r="F248" s="178" t="s">
        <v>455</v>
      </c>
      <c r="H248" s="179">
        <v>137.5</v>
      </c>
      <c r="I248" s="180"/>
      <c r="L248" s="175"/>
      <c r="M248" s="181"/>
      <c r="N248" s="182"/>
      <c r="O248" s="182"/>
      <c r="P248" s="182"/>
      <c r="Q248" s="182"/>
      <c r="R248" s="182"/>
      <c r="S248" s="182"/>
      <c r="T248" s="183"/>
      <c r="AT248" s="177" t="s">
        <v>164</v>
      </c>
      <c r="AU248" s="177" t="s">
        <v>85</v>
      </c>
      <c r="AV248" s="13" t="s">
        <v>85</v>
      </c>
      <c r="AW248" s="13" t="s">
        <v>33</v>
      </c>
      <c r="AX248" s="13" t="s">
        <v>77</v>
      </c>
      <c r="AY248" s="177" t="s">
        <v>156</v>
      </c>
    </row>
    <row r="249" spans="1:65" s="14" customFormat="1">
      <c r="B249" s="184"/>
      <c r="D249" s="176" t="s">
        <v>164</v>
      </c>
      <c r="E249" s="185" t="s">
        <v>123</v>
      </c>
      <c r="F249" s="186" t="s">
        <v>166</v>
      </c>
      <c r="H249" s="187">
        <v>137.5</v>
      </c>
      <c r="I249" s="188"/>
      <c r="L249" s="184"/>
      <c r="M249" s="189"/>
      <c r="N249" s="190"/>
      <c r="O249" s="190"/>
      <c r="P249" s="190"/>
      <c r="Q249" s="190"/>
      <c r="R249" s="190"/>
      <c r="S249" s="190"/>
      <c r="T249" s="191"/>
      <c r="AT249" s="185" t="s">
        <v>164</v>
      </c>
      <c r="AU249" s="185" t="s">
        <v>85</v>
      </c>
      <c r="AV249" s="14" t="s">
        <v>88</v>
      </c>
      <c r="AW249" s="14" t="s">
        <v>33</v>
      </c>
      <c r="AX249" s="14" t="s">
        <v>8</v>
      </c>
      <c r="AY249" s="185" t="s">
        <v>156</v>
      </c>
    </row>
    <row r="250" spans="1:65" s="2" customFormat="1" ht="24" customHeight="1">
      <c r="A250" s="32"/>
      <c r="B250" s="161"/>
      <c r="C250" s="162" t="s">
        <v>296</v>
      </c>
      <c r="D250" s="162" t="s">
        <v>158</v>
      </c>
      <c r="E250" s="163" t="s">
        <v>258</v>
      </c>
      <c r="F250" s="164" t="s">
        <v>259</v>
      </c>
      <c r="G250" s="165" t="s">
        <v>179</v>
      </c>
      <c r="H250" s="166">
        <v>4125</v>
      </c>
      <c r="I250" s="167"/>
      <c r="J250" s="168">
        <f>ROUND(I250*H250,0)</f>
        <v>0</v>
      </c>
      <c r="K250" s="164" t="s">
        <v>162</v>
      </c>
      <c r="L250" s="33"/>
      <c r="M250" s="169" t="s">
        <v>1</v>
      </c>
      <c r="N250" s="170" t="s">
        <v>42</v>
      </c>
      <c r="O250" s="58"/>
      <c r="P250" s="171">
        <f>O250*H250</f>
        <v>0</v>
      </c>
      <c r="Q250" s="171">
        <v>0</v>
      </c>
      <c r="R250" s="171">
        <f>Q250*H250</f>
        <v>0</v>
      </c>
      <c r="S250" s="171">
        <v>0</v>
      </c>
      <c r="T250" s="172">
        <f>S250*H250</f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73" t="s">
        <v>91</v>
      </c>
      <c r="AT250" s="173" t="s">
        <v>158</v>
      </c>
      <c r="AU250" s="173" t="s">
        <v>85</v>
      </c>
      <c r="AY250" s="17" t="s">
        <v>156</v>
      </c>
      <c r="BE250" s="174">
        <f>IF(N250="základní",J250,0)</f>
        <v>0</v>
      </c>
      <c r="BF250" s="174">
        <f>IF(N250="snížená",J250,0)</f>
        <v>0</v>
      </c>
      <c r="BG250" s="174">
        <f>IF(N250="zákl. přenesená",J250,0)</f>
        <v>0</v>
      </c>
      <c r="BH250" s="174">
        <f>IF(N250="sníž. přenesená",J250,0)</f>
        <v>0</v>
      </c>
      <c r="BI250" s="174">
        <f>IF(N250="nulová",J250,0)</f>
        <v>0</v>
      </c>
      <c r="BJ250" s="17" t="s">
        <v>8</v>
      </c>
      <c r="BK250" s="174">
        <f>ROUND(I250*H250,0)</f>
        <v>0</v>
      </c>
      <c r="BL250" s="17" t="s">
        <v>91</v>
      </c>
      <c r="BM250" s="173" t="s">
        <v>260</v>
      </c>
    </row>
    <row r="251" spans="1:65" s="13" customFormat="1">
      <c r="B251" s="175"/>
      <c r="D251" s="176" t="s">
        <v>164</v>
      </c>
      <c r="E251" s="177" t="s">
        <v>1</v>
      </c>
      <c r="F251" s="178" t="s">
        <v>261</v>
      </c>
      <c r="H251" s="179">
        <v>4125</v>
      </c>
      <c r="I251" s="180"/>
      <c r="L251" s="175"/>
      <c r="M251" s="181"/>
      <c r="N251" s="182"/>
      <c r="O251" s="182"/>
      <c r="P251" s="182"/>
      <c r="Q251" s="182"/>
      <c r="R251" s="182"/>
      <c r="S251" s="182"/>
      <c r="T251" s="183"/>
      <c r="AT251" s="177" t="s">
        <v>164</v>
      </c>
      <c r="AU251" s="177" t="s">
        <v>85</v>
      </c>
      <c r="AV251" s="13" t="s">
        <v>85</v>
      </c>
      <c r="AW251" s="13" t="s">
        <v>33</v>
      </c>
      <c r="AX251" s="13" t="s">
        <v>8</v>
      </c>
      <c r="AY251" s="177" t="s">
        <v>156</v>
      </c>
    </row>
    <row r="252" spans="1:65" s="2" customFormat="1" ht="24" customHeight="1">
      <c r="A252" s="32"/>
      <c r="B252" s="161"/>
      <c r="C252" s="162" t="s">
        <v>304</v>
      </c>
      <c r="D252" s="162" t="s">
        <v>158</v>
      </c>
      <c r="E252" s="163" t="s">
        <v>262</v>
      </c>
      <c r="F252" s="164" t="s">
        <v>263</v>
      </c>
      <c r="G252" s="165" t="s">
        <v>179</v>
      </c>
      <c r="H252" s="166">
        <v>137.5</v>
      </c>
      <c r="I252" s="167"/>
      <c r="J252" s="168">
        <f>ROUND(I252*H252,0)</f>
        <v>0</v>
      </c>
      <c r="K252" s="164" t="s">
        <v>162</v>
      </c>
      <c r="L252" s="33"/>
      <c r="M252" s="169" t="s">
        <v>1</v>
      </c>
      <c r="N252" s="170" t="s">
        <v>42</v>
      </c>
      <c r="O252" s="58"/>
      <c r="P252" s="171">
        <f>O252*H252</f>
        <v>0</v>
      </c>
      <c r="Q252" s="171">
        <v>0</v>
      </c>
      <c r="R252" s="171">
        <f>Q252*H252</f>
        <v>0</v>
      </c>
      <c r="S252" s="171">
        <v>0</v>
      </c>
      <c r="T252" s="172">
        <f>S252*H252</f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73" t="s">
        <v>91</v>
      </c>
      <c r="AT252" s="173" t="s">
        <v>158</v>
      </c>
      <c r="AU252" s="173" t="s">
        <v>85</v>
      </c>
      <c r="AY252" s="17" t="s">
        <v>156</v>
      </c>
      <c r="BE252" s="174">
        <f>IF(N252="základní",J252,0)</f>
        <v>0</v>
      </c>
      <c r="BF252" s="174">
        <f>IF(N252="snížená",J252,0)</f>
        <v>0</v>
      </c>
      <c r="BG252" s="174">
        <f>IF(N252="zákl. přenesená",J252,0)</f>
        <v>0</v>
      </c>
      <c r="BH252" s="174">
        <f>IF(N252="sníž. přenesená",J252,0)</f>
        <v>0</v>
      </c>
      <c r="BI252" s="174">
        <f>IF(N252="nulová",J252,0)</f>
        <v>0</v>
      </c>
      <c r="BJ252" s="17" t="s">
        <v>8</v>
      </c>
      <c r="BK252" s="174">
        <f>ROUND(I252*H252,0)</f>
        <v>0</v>
      </c>
      <c r="BL252" s="17" t="s">
        <v>91</v>
      </c>
      <c r="BM252" s="173" t="s">
        <v>264</v>
      </c>
    </row>
    <row r="253" spans="1:65" s="13" customFormat="1">
      <c r="B253" s="175"/>
      <c r="D253" s="176" t="s">
        <v>164</v>
      </c>
      <c r="E253" s="177" t="s">
        <v>1</v>
      </c>
      <c r="F253" s="178" t="s">
        <v>123</v>
      </c>
      <c r="H253" s="179">
        <v>137.5</v>
      </c>
      <c r="I253" s="180"/>
      <c r="L253" s="175"/>
      <c r="M253" s="181"/>
      <c r="N253" s="182"/>
      <c r="O253" s="182"/>
      <c r="P253" s="182"/>
      <c r="Q253" s="182"/>
      <c r="R253" s="182"/>
      <c r="S253" s="182"/>
      <c r="T253" s="183"/>
      <c r="AT253" s="177" t="s">
        <v>164</v>
      </c>
      <c r="AU253" s="177" t="s">
        <v>85</v>
      </c>
      <c r="AV253" s="13" t="s">
        <v>85</v>
      </c>
      <c r="AW253" s="13" t="s">
        <v>33</v>
      </c>
      <c r="AX253" s="13" t="s">
        <v>8</v>
      </c>
      <c r="AY253" s="177" t="s">
        <v>156</v>
      </c>
    </row>
    <row r="254" spans="1:65" s="2" customFormat="1" ht="24" customHeight="1">
      <c r="A254" s="32"/>
      <c r="B254" s="161"/>
      <c r="C254" s="162" t="s">
        <v>309</v>
      </c>
      <c r="D254" s="162" t="s">
        <v>158</v>
      </c>
      <c r="E254" s="163" t="s">
        <v>456</v>
      </c>
      <c r="F254" s="164" t="s">
        <v>457</v>
      </c>
      <c r="G254" s="165" t="s">
        <v>173</v>
      </c>
      <c r="H254" s="166">
        <v>5</v>
      </c>
      <c r="I254" s="167"/>
      <c r="J254" s="168">
        <f>ROUND(I254*H254,0)</f>
        <v>0</v>
      </c>
      <c r="K254" s="164" t="s">
        <v>162</v>
      </c>
      <c r="L254" s="33"/>
      <c r="M254" s="169" t="s">
        <v>1</v>
      </c>
      <c r="N254" s="170" t="s">
        <v>42</v>
      </c>
      <c r="O254" s="58"/>
      <c r="P254" s="171">
        <f>O254*H254</f>
        <v>0</v>
      </c>
      <c r="Q254" s="171">
        <v>0</v>
      </c>
      <c r="R254" s="171">
        <f>Q254*H254</f>
        <v>0</v>
      </c>
      <c r="S254" s="171">
        <v>2E-3</v>
      </c>
      <c r="T254" s="172">
        <f>S254*H254</f>
        <v>0.01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73" t="s">
        <v>91</v>
      </c>
      <c r="AT254" s="173" t="s">
        <v>158</v>
      </c>
      <c r="AU254" s="173" t="s">
        <v>85</v>
      </c>
      <c r="AY254" s="17" t="s">
        <v>156</v>
      </c>
      <c r="BE254" s="174">
        <f>IF(N254="základní",J254,0)</f>
        <v>0</v>
      </c>
      <c r="BF254" s="174">
        <f>IF(N254="snížená",J254,0)</f>
        <v>0</v>
      </c>
      <c r="BG254" s="174">
        <f>IF(N254="zákl. přenesená",J254,0)</f>
        <v>0</v>
      </c>
      <c r="BH254" s="174">
        <f>IF(N254="sníž. přenesená",J254,0)</f>
        <v>0</v>
      </c>
      <c r="BI254" s="174">
        <f>IF(N254="nulová",J254,0)</f>
        <v>0</v>
      </c>
      <c r="BJ254" s="17" t="s">
        <v>8</v>
      </c>
      <c r="BK254" s="174">
        <f>ROUND(I254*H254,0)</f>
        <v>0</v>
      </c>
      <c r="BL254" s="17" t="s">
        <v>91</v>
      </c>
      <c r="BM254" s="173" t="s">
        <v>458</v>
      </c>
    </row>
    <row r="255" spans="1:65" s="13" customFormat="1">
      <c r="B255" s="175"/>
      <c r="D255" s="176" t="s">
        <v>164</v>
      </c>
      <c r="E255" s="177" t="s">
        <v>1</v>
      </c>
      <c r="F255" s="178" t="s">
        <v>459</v>
      </c>
      <c r="H255" s="179">
        <v>5</v>
      </c>
      <c r="I255" s="180"/>
      <c r="L255" s="175"/>
      <c r="M255" s="181"/>
      <c r="N255" s="182"/>
      <c r="O255" s="182"/>
      <c r="P255" s="182"/>
      <c r="Q255" s="182"/>
      <c r="R255" s="182"/>
      <c r="S255" s="182"/>
      <c r="T255" s="183"/>
      <c r="AT255" s="177" t="s">
        <v>164</v>
      </c>
      <c r="AU255" s="177" t="s">
        <v>85</v>
      </c>
      <c r="AV255" s="13" t="s">
        <v>85</v>
      </c>
      <c r="AW255" s="13" t="s">
        <v>33</v>
      </c>
      <c r="AX255" s="13" t="s">
        <v>8</v>
      </c>
      <c r="AY255" s="177" t="s">
        <v>156</v>
      </c>
    </row>
    <row r="256" spans="1:65" s="2" customFormat="1" ht="24" customHeight="1">
      <c r="A256" s="32"/>
      <c r="B256" s="161"/>
      <c r="C256" s="162" t="s">
        <v>315</v>
      </c>
      <c r="D256" s="162" t="s">
        <v>158</v>
      </c>
      <c r="E256" s="163" t="s">
        <v>271</v>
      </c>
      <c r="F256" s="164" t="s">
        <v>272</v>
      </c>
      <c r="G256" s="165" t="s">
        <v>179</v>
      </c>
      <c r="H256" s="166">
        <v>10.85</v>
      </c>
      <c r="I256" s="167"/>
      <c r="J256" s="168">
        <f>ROUND(I256*H256,0)</f>
        <v>0</v>
      </c>
      <c r="K256" s="164" t="s">
        <v>162</v>
      </c>
      <c r="L256" s="33"/>
      <c r="M256" s="169" t="s">
        <v>1</v>
      </c>
      <c r="N256" s="170" t="s">
        <v>42</v>
      </c>
      <c r="O256" s="58"/>
      <c r="P256" s="171">
        <f>O256*H256</f>
        <v>0</v>
      </c>
      <c r="Q256" s="171">
        <v>0</v>
      </c>
      <c r="R256" s="171">
        <f>Q256*H256</f>
        <v>0</v>
      </c>
      <c r="S256" s="171">
        <v>4.5999999999999999E-2</v>
      </c>
      <c r="T256" s="172">
        <f>S256*H256</f>
        <v>0.49909999999999999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73" t="s">
        <v>91</v>
      </c>
      <c r="AT256" s="173" t="s">
        <v>158</v>
      </c>
      <c r="AU256" s="173" t="s">
        <v>85</v>
      </c>
      <c r="AY256" s="17" t="s">
        <v>156</v>
      </c>
      <c r="BE256" s="174">
        <f>IF(N256="základní",J256,0)</f>
        <v>0</v>
      </c>
      <c r="BF256" s="174">
        <f>IF(N256="snížená",J256,0)</f>
        <v>0</v>
      </c>
      <c r="BG256" s="174">
        <f>IF(N256="zákl. přenesená",J256,0)</f>
        <v>0</v>
      </c>
      <c r="BH256" s="174">
        <f>IF(N256="sníž. přenesená",J256,0)</f>
        <v>0</v>
      </c>
      <c r="BI256" s="174">
        <f>IF(N256="nulová",J256,0)</f>
        <v>0</v>
      </c>
      <c r="BJ256" s="17" t="s">
        <v>8</v>
      </c>
      <c r="BK256" s="174">
        <f>ROUND(I256*H256,0)</f>
        <v>0</v>
      </c>
      <c r="BL256" s="17" t="s">
        <v>91</v>
      </c>
      <c r="BM256" s="173" t="s">
        <v>460</v>
      </c>
    </row>
    <row r="257" spans="1:65" s="13" customFormat="1">
      <c r="B257" s="175"/>
      <c r="D257" s="176" t="s">
        <v>164</v>
      </c>
      <c r="E257" s="177" t="s">
        <v>1</v>
      </c>
      <c r="F257" s="178" t="s">
        <v>413</v>
      </c>
      <c r="H257" s="179">
        <v>10.85</v>
      </c>
      <c r="I257" s="180"/>
      <c r="L257" s="175"/>
      <c r="M257" s="181"/>
      <c r="N257" s="182"/>
      <c r="O257" s="182"/>
      <c r="P257" s="182"/>
      <c r="Q257" s="182"/>
      <c r="R257" s="182"/>
      <c r="S257" s="182"/>
      <c r="T257" s="183"/>
      <c r="AT257" s="177" t="s">
        <v>164</v>
      </c>
      <c r="AU257" s="177" t="s">
        <v>85</v>
      </c>
      <c r="AV257" s="13" t="s">
        <v>85</v>
      </c>
      <c r="AW257" s="13" t="s">
        <v>33</v>
      </c>
      <c r="AX257" s="13" t="s">
        <v>77</v>
      </c>
      <c r="AY257" s="177" t="s">
        <v>156</v>
      </c>
    </row>
    <row r="258" spans="1:65" s="14" customFormat="1">
      <c r="B258" s="184"/>
      <c r="D258" s="176" t="s">
        <v>164</v>
      </c>
      <c r="E258" s="185" t="s">
        <v>1</v>
      </c>
      <c r="F258" s="186" t="s">
        <v>166</v>
      </c>
      <c r="H258" s="187">
        <v>10.85</v>
      </c>
      <c r="I258" s="188"/>
      <c r="L258" s="184"/>
      <c r="M258" s="189"/>
      <c r="N258" s="190"/>
      <c r="O258" s="190"/>
      <c r="P258" s="190"/>
      <c r="Q258" s="190"/>
      <c r="R258" s="190"/>
      <c r="S258" s="190"/>
      <c r="T258" s="191"/>
      <c r="AT258" s="185" t="s">
        <v>164</v>
      </c>
      <c r="AU258" s="185" t="s">
        <v>85</v>
      </c>
      <c r="AV258" s="14" t="s">
        <v>88</v>
      </c>
      <c r="AW258" s="14" t="s">
        <v>33</v>
      </c>
      <c r="AX258" s="14" t="s">
        <v>8</v>
      </c>
      <c r="AY258" s="185" t="s">
        <v>156</v>
      </c>
    </row>
    <row r="259" spans="1:65" s="2" customFormat="1" ht="36" customHeight="1">
      <c r="A259" s="32"/>
      <c r="B259" s="161"/>
      <c r="C259" s="162" t="s">
        <v>313</v>
      </c>
      <c r="D259" s="162" t="s">
        <v>158</v>
      </c>
      <c r="E259" s="163" t="s">
        <v>461</v>
      </c>
      <c r="F259" s="164" t="s">
        <v>462</v>
      </c>
      <c r="G259" s="165" t="s">
        <v>179</v>
      </c>
      <c r="H259" s="166">
        <v>124.26300000000001</v>
      </c>
      <c r="I259" s="167"/>
      <c r="J259" s="168">
        <f>ROUND(I259*H259,0)</f>
        <v>0</v>
      </c>
      <c r="K259" s="164" t="s">
        <v>162</v>
      </c>
      <c r="L259" s="33"/>
      <c r="M259" s="169" t="s">
        <v>1</v>
      </c>
      <c r="N259" s="170" t="s">
        <v>42</v>
      </c>
      <c r="O259" s="58"/>
      <c r="P259" s="171">
        <f>O259*H259</f>
        <v>0</v>
      </c>
      <c r="Q259" s="171">
        <v>0</v>
      </c>
      <c r="R259" s="171">
        <f>Q259*H259</f>
        <v>0</v>
      </c>
      <c r="S259" s="171">
        <v>5.8999999999999997E-2</v>
      </c>
      <c r="T259" s="172">
        <f>S259*H259</f>
        <v>7.3315169999999998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73" t="s">
        <v>91</v>
      </c>
      <c r="AT259" s="173" t="s">
        <v>158</v>
      </c>
      <c r="AU259" s="173" t="s">
        <v>85</v>
      </c>
      <c r="AY259" s="17" t="s">
        <v>156</v>
      </c>
      <c r="BE259" s="174">
        <f>IF(N259="základní",J259,0)</f>
        <v>0</v>
      </c>
      <c r="BF259" s="174">
        <f>IF(N259="snížená",J259,0)</f>
        <v>0</v>
      </c>
      <c r="BG259" s="174">
        <f>IF(N259="zákl. přenesená",J259,0)</f>
        <v>0</v>
      </c>
      <c r="BH259" s="174">
        <f>IF(N259="sníž. přenesená",J259,0)</f>
        <v>0</v>
      </c>
      <c r="BI259" s="174">
        <f>IF(N259="nulová",J259,0)</f>
        <v>0</v>
      </c>
      <c r="BJ259" s="17" t="s">
        <v>8</v>
      </c>
      <c r="BK259" s="174">
        <f>ROUND(I259*H259,0)</f>
        <v>0</v>
      </c>
      <c r="BL259" s="17" t="s">
        <v>91</v>
      </c>
      <c r="BM259" s="173" t="s">
        <v>463</v>
      </c>
    </row>
    <row r="260" spans="1:65" s="13" customFormat="1">
      <c r="B260" s="175"/>
      <c r="D260" s="176" t="s">
        <v>164</v>
      </c>
      <c r="E260" s="177" t="s">
        <v>1</v>
      </c>
      <c r="F260" s="178" t="s">
        <v>97</v>
      </c>
      <c r="H260" s="179">
        <v>124.26300000000001</v>
      </c>
      <c r="I260" s="180"/>
      <c r="L260" s="175"/>
      <c r="M260" s="181"/>
      <c r="N260" s="182"/>
      <c r="O260" s="182"/>
      <c r="P260" s="182"/>
      <c r="Q260" s="182"/>
      <c r="R260" s="182"/>
      <c r="S260" s="182"/>
      <c r="T260" s="183"/>
      <c r="AT260" s="177" t="s">
        <v>164</v>
      </c>
      <c r="AU260" s="177" t="s">
        <v>85</v>
      </c>
      <c r="AV260" s="13" t="s">
        <v>85</v>
      </c>
      <c r="AW260" s="13" t="s">
        <v>33</v>
      </c>
      <c r="AX260" s="13" t="s">
        <v>8</v>
      </c>
      <c r="AY260" s="177" t="s">
        <v>156</v>
      </c>
    </row>
    <row r="261" spans="1:65" s="12" customFormat="1" ht="22.9" customHeight="1">
      <c r="B261" s="148"/>
      <c r="D261" s="149" t="s">
        <v>76</v>
      </c>
      <c r="E261" s="159" t="s">
        <v>274</v>
      </c>
      <c r="F261" s="159" t="s">
        <v>275</v>
      </c>
      <c r="I261" s="151"/>
      <c r="J261" s="160">
        <f>BK261</f>
        <v>0</v>
      </c>
      <c r="L261" s="148"/>
      <c r="M261" s="153"/>
      <c r="N261" s="154"/>
      <c r="O261" s="154"/>
      <c r="P261" s="155">
        <f>SUM(P262:P266)</f>
        <v>0</v>
      </c>
      <c r="Q261" s="154"/>
      <c r="R261" s="155">
        <f>SUM(R262:R266)</f>
        <v>0</v>
      </c>
      <c r="S261" s="154"/>
      <c r="T261" s="156">
        <f>SUM(T262:T266)</f>
        <v>0</v>
      </c>
      <c r="AR261" s="149" t="s">
        <v>8</v>
      </c>
      <c r="AT261" s="157" t="s">
        <v>76</v>
      </c>
      <c r="AU261" s="157" t="s">
        <v>8</v>
      </c>
      <c r="AY261" s="149" t="s">
        <v>156</v>
      </c>
      <c r="BK261" s="158">
        <f>SUM(BK262:BK266)</f>
        <v>0</v>
      </c>
    </row>
    <row r="262" spans="1:65" s="2" customFormat="1" ht="24" customHeight="1">
      <c r="A262" s="32"/>
      <c r="B262" s="161"/>
      <c r="C262" s="162" t="s">
        <v>323</v>
      </c>
      <c r="D262" s="162" t="s">
        <v>158</v>
      </c>
      <c r="E262" s="163" t="s">
        <v>464</v>
      </c>
      <c r="F262" s="164" t="s">
        <v>465</v>
      </c>
      <c r="G262" s="165" t="s">
        <v>279</v>
      </c>
      <c r="H262" s="166">
        <v>7.9180000000000001</v>
      </c>
      <c r="I262" s="167"/>
      <c r="J262" s="168">
        <f>ROUND(I262*H262,0)</f>
        <v>0</v>
      </c>
      <c r="K262" s="164" t="s">
        <v>162</v>
      </c>
      <c r="L262" s="33"/>
      <c r="M262" s="169" t="s">
        <v>1</v>
      </c>
      <c r="N262" s="170" t="s">
        <v>42</v>
      </c>
      <c r="O262" s="58"/>
      <c r="P262" s="171">
        <f>O262*H262</f>
        <v>0</v>
      </c>
      <c r="Q262" s="171">
        <v>0</v>
      </c>
      <c r="R262" s="171">
        <f>Q262*H262</f>
        <v>0</v>
      </c>
      <c r="S262" s="171">
        <v>0</v>
      </c>
      <c r="T262" s="172">
        <f>S262*H262</f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73" t="s">
        <v>91</v>
      </c>
      <c r="AT262" s="173" t="s">
        <v>158</v>
      </c>
      <c r="AU262" s="173" t="s">
        <v>85</v>
      </c>
      <c r="AY262" s="17" t="s">
        <v>156</v>
      </c>
      <c r="BE262" s="174">
        <f>IF(N262="základní",J262,0)</f>
        <v>0</v>
      </c>
      <c r="BF262" s="174">
        <f>IF(N262="snížená",J262,0)</f>
        <v>0</v>
      </c>
      <c r="BG262" s="174">
        <f>IF(N262="zákl. přenesená",J262,0)</f>
        <v>0</v>
      </c>
      <c r="BH262" s="174">
        <f>IF(N262="sníž. přenesená",J262,0)</f>
        <v>0</v>
      </c>
      <c r="BI262" s="174">
        <f>IF(N262="nulová",J262,0)</f>
        <v>0</v>
      </c>
      <c r="BJ262" s="17" t="s">
        <v>8</v>
      </c>
      <c r="BK262" s="174">
        <f>ROUND(I262*H262,0)</f>
        <v>0</v>
      </c>
      <c r="BL262" s="17" t="s">
        <v>91</v>
      </c>
      <c r="BM262" s="173" t="s">
        <v>280</v>
      </c>
    </row>
    <row r="263" spans="1:65" s="2" customFormat="1" ht="24" customHeight="1">
      <c r="A263" s="32"/>
      <c r="B263" s="161"/>
      <c r="C263" s="162" t="s">
        <v>327</v>
      </c>
      <c r="D263" s="162" t="s">
        <v>158</v>
      </c>
      <c r="E263" s="163" t="s">
        <v>282</v>
      </c>
      <c r="F263" s="164" t="s">
        <v>283</v>
      </c>
      <c r="G263" s="165" t="s">
        <v>279</v>
      </c>
      <c r="H263" s="166">
        <v>7.9180000000000001</v>
      </c>
      <c r="I263" s="167"/>
      <c r="J263" s="168">
        <f>ROUND(I263*H263,0)</f>
        <v>0</v>
      </c>
      <c r="K263" s="164" t="s">
        <v>162</v>
      </c>
      <c r="L263" s="33"/>
      <c r="M263" s="169" t="s">
        <v>1</v>
      </c>
      <c r="N263" s="170" t="s">
        <v>42</v>
      </c>
      <c r="O263" s="58"/>
      <c r="P263" s="171">
        <f>O263*H263</f>
        <v>0</v>
      </c>
      <c r="Q263" s="171">
        <v>0</v>
      </c>
      <c r="R263" s="171">
        <f>Q263*H263</f>
        <v>0</v>
      </c>
      <c r="S263" s="171">
        <v>0</v>
      </c>
      <c r="T263" s="172">
        <f>S263*H263</f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173" t="s">
        <v>91</v>
      </c>
      <c r="AT263" s="173" t="s">
        <v>158</v>
      </c>
      <c r="AU263" s="173" t="s">
        <v>85</v>
      </c>
      <c r="AY263" s="17" t="s">
        <v>156</v>
      </c>
      <c r="BE263" s="174">
        <f>IF(N263="základní",J263,0)</f>
        <v>0</v>
      </c>
      <c r="BF263" s="174">
        <f>IF(N263="snížená",J263,0)</f>
        <v>0</v>
      </c>
      <c r="BG263" s="174">
        <f>IF(N263="zákl. přenesená",J263,0)</f>
        <v>0</v>
      </c>
      <c r="BH263" s="174">
        <f>IF(N263="sníž. přenesená",J263,0)</f>
        <v>0</v>
      </c>
      <c r="BI263" s="174">
        <f>IF(N263="nulová",J263,0)</f>
        <v>0</v>
      </c>
      <c r="BJ263" s="17" t="s">
        <v>8</v>
      </c>
      <c r="BK263" s="174">
        <f>ROUND(I263*H263,0)</f>
        <v>0</v>
      </c>
      <c r="BL263" s="17" t="s">
        <v>91</v>
      </c>
      <c r="BM263" s="173" t="s">
        <v>284</v>
      </c>
    </row>
    <row r="264" spans="1:65" s="2" customFormat="1" ht="24" customHeight="1">
      <c r="A264" s="32"/>
      <c r="B264" s="161"/>
      <c r="C264" s="162" t="s">
        <v>331</v>
      </c>
      <c r="D264" s="162" t="s">
        <v>158</v>
      </c>
      <c r="E264" s="163" t="s">
        <v>286</v>
      </c>
      <c r="F264" s="164" t="s">
        <v>287</v>
      </c>
      <c r="G264" s="165" t="s">
        <v>279</v>
      </c>
      <c r="H264" s="166">
        <v>237.54</v>
      </c>
      <c r="I264" s="167"/>
      <c r="J264" s="168">
        <f>ROUND(I264*H264,0)</f>
        <v>0</v>
      </c>
      <c r="K264" s="164" t="s">
        <v>162</v>
      </c>
      <c r="L264" s="33"/>
      <c r="M264" s="169" t="s">
        <v>1</v>
      </c>
      <c r="N264" s="170" t="s">
        <v>42</v>
      </c>
      <c r="O264" s="58"/>
      <c r="P264" s="171">
        <f>O264*H264</f>
        <v>0</v>
      </c>
      <c r="Q264" s="171">
        <v>0</v>
      </c>
      <c r="R264" s="171">
        <f>Q264*H264</f>
        <v>0</v>
      </c>
      <c r="S264" s="171">
        <v>0</v>
      </c>
      <c r="T264" s="172">
        <f>S264*H264</f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73" t="s">
        <v>91</v>
      </c>
      <c r="AT264" s="173" t="s">
        <v>158</v>
      </c>
      <c r="AU264" s="173" t="s">
        <v>85</v>
      </c>
      <c r="AY264" s="17" t="s">
        <v>156</v>
      </c>
      <c r="BE264" s="174">
        <f>IF(N264="základní",J264,0)</f>
        <v>0</v>
      </c>
      <c r="BF264" s="174">
        <f>IF(N264="snížená",J264,0)</f>
        <v>0</v>
      </c>
      <c r="BG264" s="174">
        <f>IF(N264="zákl. přenesená",J264,0)</f>
        <v>0</v>
      </c>
      <c r="BH264" s="174">
        <f>IF(N264="sníž. přenesená",J264,0)</f>
        <v>0</v>
      </c>
      <c r="BI264" s="174">
        <f>IF(N264="nulová",J264,0)</f>
        <v>0</v>
      </c>
      <c r="BJ264" s="17" t="s">
        <v>8</v>
      </c>
      <c r="BK264" s="174">
        <f>ROUND(I264*H264,0)</f>
        <v>0</v>
      </c>
      <c r="BL264" s="17" t="s">
        <v>91</v>
      </c>
      <c r="BM264" s="173" t="s">
        <v>288</v>
      </c>
    </row>
    <row r="265" spans="1:65" s="13" customFormat="1">
      <c r="B265" s="175"/>
      <c r="D265" s="176" t="s">
        <v>164</v>
      </c>
      <c r="F265" s="178" t="s">
        <v>466</v>
      </c>
      <c r="H265" s="179">
        <v>237.54</v>
      </c>
      <c r="I265" s="180"/>
      <c r="L265" s="175"/>
      <c r="M265" s="181"/>
      <c r="N265" s="182"/>
      <c r="O265" s="182"/>
      <c r="P265" s="182"/>
      <c r="Q265" s="182"/>
      <c r="R265" s="182"/>
      <c r="S265" s="182"/>
      <c r="T265" s="183"/>
      <c r="AT265" s="177" t="s">
        <v>164</v>
      </c>
      <c r="AU265" s="177" t="s">
        <v>85</v>
      </c>
      <c r="AV265" s="13" t="s">
        <v>85</v>
      </c>
      <c r="AW265" s="13" t="s">
        <v>3</v>
      </c>
      <c r="AX265" s="13" t="s">
        <v>8</v>
      </c>
      <c r="AY265" s="177" t="s">
        <v>156</v>
      </c>
    </row>
    <row r="266" spans="1:65" s="2" customFormat="1" ht="24" customHeight="1">
      <c r="A266" s="32"/>
      <c r="B266" s="161"/>
      <c r="C266" s="162" t="s">
        <v>335</v>
      </c>
      <c r="D266" s="162" t="s">
        <v>158</v>
      </c>
      <c r="E266" s="163" t="s">
        <v>291</v>
      </c>
      <c r="F266" s="164" t="s">
        <v>292</v>
      </c>
      <c r="G266" s="165" t="s">
        <v>279</v>
      </c>
      <c r="H266" s="166">
        <v>7.9180000000000001</v>
      </c>
      <c r="I266" s="167"/>
      <c r="J266" s="168">
        <f>ROUND(I266*H266,0)</f>
        <v>0</v>
      </c>
      <c r="K266" s="164" t="s">
        <v>162</v>
      </c>
      <c r="L266" s="33"/>
      <c r="M266" s="169" t="s">
        <v>1</v>
      </c>
      <c r="N266" s="170" t="s">
        <v>42</v>
      </c>
      <c r="O266" s="58"/>
      <c r="P266" s="171">
        <f>O266*H266</f>
        <v>0</v>
      </c>
      <c r="Q266" s="171">
        <v>0</v>
      </c>
      <c r="R266" s="171">
        <f>Q266*H266</f>
        <v>0</v>
      </c>
      <c r="S266" s="171">
        <v>0</v>
      </c>
      <c r="T266" s="172">
        <f>S266*H266</f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73" t="s">
        <v>91</v>
      </c>
      <c r="AT266" s="173" t="s">
        <v>158</v>
      </c>
      <c r="AU266" s="173" t="s">
        <v>85</v>
      </c>
      <c r="AY266" s="17" t="s">
        <v>156</v>
      </c>
      <c r="BE266" s="174">
        <f>IF(N266="základní",J266,0)</f>
        <v>0</v>
      </c>
      <c r="BF266" s="174">
        <f>IF(N266="snížená",J266,0)</f>
        <v>0</v>
      </c>
      <c r="BG266" s="174">
        <f>IF(N266="zákl. přenesená",J266,0)</f>
        <v>0</v>
      </c>
      <c r="BH266" s="174">
        <f>IF(N266="sníž. přenesená",J266,0)</f>
        <v>0</v>
      </c>
      <c r="BI266" s="174">
        <f>IF(N266="nulová",J266,0)</f>
        <v>0</v>
      </c>
      <c r="BJ266" s="17" t="s">
        <v>8</v>
      </c>
      <c r="BK266" s="174">
        <f>ROUND(I266*H266,0)</f>
        <v>0</v>
      </c>
      <c r="BL266" s="17" t="s">
        <v>91</v>
      </c>
      <c r="BM266" s="173" t="s">
        <v>293</v>
      </c>
    </row>
    <row r="267" spans="1:65" s="12" customFormat="1" ht="22.9" customHeight="1">
      <c r="B267" s="148"/>
      <c r="D267" s="149" t="s">
        <v>76</v>
      </c>
      <c r="E267" s="159" t="s">
        <v>294</v>
      </c>
      <c r="F267" s="159" t="s">
        <v>295</v>
      </c>
      <c r="I267" s="151"/>
      <c r="J267" s="160">
        <f>BK267</f>
        <v>0</v>
      </c>
      <c r="L267" s="148"/>
      <c r="M267" s="153"/>
      <c r="N267" s="154"/>
      <c r="O267" s="154"/>
      <c r="P267" s="155">
        <f>P268</f>
        <v>0</v>
      </c>
      <c r="Q267" s="154"/>
      <c r="R267" s="155">
        <f>R268</f>
        <v>0</v>
      </c>
      <c r="S267" s="154"/>
      <c r="T267" s="156">
        <f>T268</f>
        <v>0</v>
      </c>
      <c r="AR267" s="149" t="s">
        <v>8</v>
      </c>
      <c r="AT267" s="157" t="s">
        <v>76</v>
      </c>
      <c r="AU267" s="157" t="s">
        <v>8</v>
      </c>
      <c r="AY267" s="149" t="s">
        <v>156</v>
      </c>
      <c r="BK267" s="158">
        <f>BK268</f>
        <v>0</v>
      </c>
    </row>
    <row r="268" spans="1:65" s="2" customFormat="1" ht="16.5" customHeight="1">
      <c r="A268" s="32"/>
      <c r="B268" s="161"/>
      <c r="C268" s="162" t="s">
        <v>339</v>
      </c>
      <c r="D268" s="162" t="s">
        <v>158</v>
      </c>
      <c r="E268" s="163" t="s">
        <v>297</v>
      </c>
      <c r="F268" s="164" t="s">
        <v>298</v>
      </c>
      <c r="G268" s="165" t="s">
        <v>279</v>
      </c>
      <c r="H268" s="166">
        <v>11.382999999999999</v>
      </c>
      <c r="I268" s="167"/>
      <c r="J268" s="168">
        <f>ROUND(I268*H268,0)</f>
        <v>0</v>
      </c>
      <c r="K268" s="164" t="s">
        <v>162</v>
      </c>
      <c r="L268" s="33"/>
      <c r="M268" s="169" t="s">
        <v>1</v>
      </c>
      <c r="N268" s="170" t="s">
        <v>42</v>
      </c>
      <c r="O268" s="58"/>
      <c r="P268" s="171">
        <f>O268*H268</f>
        <v>0</v>
      </c>
      <c r="Q268" s="171">
        <v>0</v>
      </c>
      <c r="R268" s="171">
        <f>Q268*H268</f>
        <v>0</v>
      </c>
      <c r="S268" s="171">
        <v>0</v>
      </c>
      <c r="T268" s="172">
        <f>S268*H268</f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73" t="s">
        <v>91</v>
      </c>
      <c r="AT268" s="173" t="s">
        <v>158</v>
      </c>
      <c r="AU268" s="173" t="s">
        <v>85</v>
      </c>
      <c r="AY268" s="17" t="s">
        <v>156</v>
      </c>
      <c r="BE268" s="174">
        <f>IF(N268="základní",J268,0)</f>
        <v>0</v>
      </c>
      <c r="BF268" s="174">
        <f>IF(N268="snížená",J268,0)</f>
        <v>0</v>
      </c>
      <c r="BG268" s="174">
        <f>IF(N268="zákl. přenesená",J268,0)</f>
        <v>0</v>
      </c>
      <c r="BH268" s="174">
        <f>IF(N268="sníž. přenesená",J268,0)</f>
        <v>0</v>
      </c>
      <c r="BI268" s="174">
        <f>IF(N268="nulová",J268,0)</f>
        <v>0</v>
      </c>
      <c r="BJ268" s="17" t="s">
        <v>8</v>
      </c>
      <c r="BK268" s="174">
        <f>ROUND(I268*H268,0)</f>
        <v>0</v>
      </c>
      <c r="BL268" s="17" t="s">
        <v>91</v>
      </c>
      <c r="BM268" s="173" t="s">
        <v>299</v>
      </c>
    </row>
    <row r="269" spans="1:65" s="12" customFormat="1" ht="25.9" customHeight="1">
      <c r="B269" s="148"/>
      <c r="D269" s="149" t="s">
        <v>76</v>
      </c>
      <c r="E269" s="150" t="s">
        <v>300</v>
      </c>
      <c r="F269" s="150" t="s">
        <v>301</v>
      </c>
      <c r="I269" s="151"/>
      <c r="J269" s="152">
        <f>BK269</f>
        <v>0</v>
      </c>
      <c r="L269" s="148"/>
      <c r="M269" s="153"/>
      <c r="N269" s="154"/>
      <c r="O269" s="154"/>
      <c r="P269" s="155">
        <f>P270+P274+P293+P303</f>
        <v>0</v>
      </c>
      <c r="Q269" s="154"/>
      <c r="R269" s="155">
        <f>R270+R274+R293+R303</f>
        <v>0.16553070920000001</v>
      </c>
      <c r="S269" s="154"/>
      <c r="T269" s="156">
        <f>T270+T274+T293+T303</f>
        <v>7.6920000000000002E-2</v>
      </c>
      <c r="AR269" s="149" t="s">
        <v>85</v>
      </c>
      <c r="AT269" s="157" t="s">
        <v>76</v>
      </c>
      <c r="AU269" s="157" t="s">
        <v>77</v>
      </c>
      <c r="AY269" s="149" t="s">
        <v>156</v>
      </c>
      <c r="BK269" s="158">
        <f>BK270+BK274+BK293+BK303</f>
        <v>0</v>
      </c>
    </row>
    <row r="270" spans="1:65" s="12" customFormat="1" ht="22.9" customHeight="1">
      <c r="B270" s="148"/>
      <c r="D270" s="149" t="s">
        <v>76</v>
      </c>
      <c r="E270" s="159" t="s">
        <v>467</v>
      </c>
      <c r="F270" s="159" t="s">
        <v>468</v>
      </c>
      <c r="I270" s="151"/>
      <c r="J270" s="160">
        <f>BK270</f>
        <v>0</v>
      </c>
      <c r="L270" s="148"/>
      <c r="M270" s="153"/>
      <c r="N270" s="154"/>
      <c r="O270" s="154"/>
      <c r="P270" s="155">
        <f>SUM(P271:P273)</f>
        <v>0</v>
      </c>
      <c r="Q270" s="154"/>
      <c r="R270" s="155">
        <f>SUM(R271:R273)</f>
        <v>1.5E-3</v>
      </c>
      <c r="S270" s="154"/>
      <c r="T270" s="156">
        <f>SUM(T271:T273)</f>
        <v>2.5170000000000001E-2</v>
      </c>
      <c r="AR270" s="149" t="s">
        <v>85</v>
      </c>
      <c r="AT270" s="157" t="s">
        <v>76</v>
      </c>
      <c r="AU270" s="157" t="s">
        <v>8</v>
      </c>
      <c r="AY270" s="149" t="s">
        <v>156</v>
      </c>
      <c r="BK270" s="158">
        <f>SUM(BK271:BK273)</f>
        <v>0</v>
      </c>
    </row>
    <row r="271" spans="1:65" s="2" customFormat="1" ht="24" customHeight="1">
      <c r="A271" s="32"/>
      <c r="B271" s="161"/>
      <c r="C271" s="162" t="s">
        <v>345</v>
      </c>
      <c r="D271" s="162" t="s">
        <v>158</v>
      </c>
      <c r="E271" s="163" t="s">
        <v>469</v>
      </c>
      <c r="F271" s="164" t="s">
        <v>470</v>
      </c>
      <c r="G271" s="165" t="s">
        <v>318</v>
      </c>
      <c r="H271" s="166">
        <v>1</v>
      </c>
      <c r="I271" s="167"/>
      <c r="J271" s="168">
        <f>ROUND(I271*H271,0)</f>
        <v>0</v>
      </c>
      <c r="K271" s="164" t="s">
        <v>1</v>
      </c>
      <c r="L271" s="33"/>
      <c r="M271" s="169" t="s">
        <v>1</v>
      </c>
      <c r="N271" s="170" t="s">
        <v>42</v>
      </c>
      <c r="O271" s="58"/>
      <c r="P271" s="171">
        <f>O271*H271</f>
        <v>0</v>
      </c>
      <c r="Q271" s="171">
        <v>1.5E-3</v>
      </c>
      <c r="R271" s="171">
        <f>Q271*H271</f>
        <v>1.5E-3</v>
      </c>
      <c r="S271" s="171">
        <v>0</v>
      </c>
      <c r="T271" s="172">
        <f>S271*H271</f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73" t="s">
        <v>118</v>
      </c>
      <c r="AT271" s="173" t="s">
        <v>158</v>
      </c>
      <c r="AU271" s="173" t="s">
        <v>85</v>
      </c>
      <c r="AY271" s="17" t="s">
        <v>156</v>
      </c>
      <c r="BE271" s="174">
        <f>IF(N271="základní",J271,0)</f>
        <v>0</v>
      </c>
      <c r="BF271" s="174">
        <f>IF(N271="snížená",J271,0)</f>
        <v>0</v>
      </c>
      <c r="BG271" s="174">
        <f>IF(N271="zákl. přenesená",J271,0)</f>
        <v>0</v>
      </c>
      <c r="BH271" s="174">
        <f>IF(N271="sníž. přenesená",J271,0)</f>
        <v>0</v>
      </c>
      <c r="BI271" s="174">
        <f>IF(N271="nulová",J271,0)</f>
        <v>0</v>
      </c>
      <c r="BJ271" s="17" t="s">
        <v>8</v>
      </c>
      <c r="BK271" s="174">
        <f>ROUND(I271*H271,0)</f>
        <v>0</v>
      </c>
      <c r="BL271" s="17" t="s">
        <v>118</v>
      </c>
      <c r="BM271" s="173" t="s">
        <v>471</v>
      </c>
    </row>
    <row r="272" spans="1:65" s="13" customFormat="1">
      <c r="B272" s="175"/>
      <c r="D272" s="176" t="s">
        <v>164</v>
      </c>
      <c r="E272" s="177" t="s">
        <v>1</v>
      </c>
      <c r="F272" s="178" t="s">
        <v>8</v>
      </c>
      <c r="H272" s="179">
        <v>1</v>
      </c>
      <c r="I272" s="180"/>
      <c r="L272" s="175"/>
      <c r="M272" s="181"/>
      <c r="N272" s="182"/>
      <c r="O272" s="182"/>
      <c r="P272" s="182"/>
      <c r="Q272" s="182"/>
      <c r="R272" s="182"/>
      <c r="S272" s="182"/>
      <c r="T272" s="183"/>
      <c r="AT272" s="177" t="s">
        <v>164</v>
      </c>
      <c r="AU272" s="177" t="s">
        <v>85</v>
      </c>
      <c r="AV272" s="13" t="s">
        <v>85</v>
      </c>
      <c r="AW272" s="13" t="s">
        <v>33</v>
      </c>
      <c r="AX272" s="13" t="s">
        <v>8</v>
      </c>
      <c r="AY272" s="177" t="s">
        <v>156</v>
      </c>
    </row>
    <row r="273" spans="1:65" s="2" customFormat="1" ht="16.5" customHeight="1">
      <c r="A273" s="32"/>
      <c r="B273" s="161"/>
      <c r="C273" s="162" t="s">
        <v>350</v>
      </c>
      <c r="D273" s="162" t="s">
        <v>158</v>
      </c>
      <c r="E273" s="163" t="s">
        <v>472</v>
      </c>
      <c r="F273" s="164" t="s">
        <v>473</v>
      </c>
      <c r="G273" s="165" t="s">
        <v>318</v>
      </c>
      <c r="H273" s="166">
        <v>1</v>
      </c>
      <c r="I273" s="167"/>
      <c r="J273" s="168">
        <f>ROUND(I273*H273,0)</f>
        <v>0</v>
      </c>
      <c r="K273" s="164" t="s">
        <v>162</v>
      </c>
      <c r="L273" s="33"/>
      <c r="M273" s="169" t="s">
        <v>1</v>
      </c>
      <c r="N273" s="170" t="s">
        <v>42</v>
      </c>
      <c r="O273" s="58"/>
      <c r="P273" s="171">
        <f>O273*H273</f>
        <v>0</v>
      </c>
      <c r="Q273" s="171">
        <v>0</v>
      </c>
      <c r="R273" s="171">
        <f>Q273*H273</f>
        <v>0</v>
      </c>
      <c r="S273" s="171">
        <v>2.5170000000000001E-2</v>
      </c>
      <c r="T273" s="172">
        <f>S273*H273</f>
        <v>2.5170000000000001E-2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73" t="s">
        <v>118</v>
      </c>
      <c r="AT273" s="173" t="s">
        <v>158</v>
      </c>
      <c r="AU273" s="173" t="s">
        <v>85</v>
      </c>
      <c r="AY273" s="17" t="s">
        <v>156</v>
      </c>
      <c r="BE273" s="174">
        <f>IF(N273="základní",J273,0)</f>
        <v>0</v>
      </c>
      <c r="BF273" s="174">
        <f>IF(N273="snížená",J273,0)</f>
        <v>0</v>
      </c>
      <c r="BG273" s="174">
        <f>IF(N273="zákl. přenesená",J273,0)</f>
        <v>0</v>
      </c>
      <c r="BH273" s="174">
        <f>IF(N273="sníž. přenesená",J273,0)</f>
        <v>0</v>
      </c>
      <c r="BI273" s="174">
        <f>IF(N273="nulová",J273,0)</f>
        <v>0</v>
      </c>
      <c r="BJ273" s="17" t="s">
        <v>8</v>
      </c>
      <c r="BK273" s="174">
        <f>ROUND(I273*H273,0)</f>
        <v>0</v>
      </c>
      <c r="BL273" s="17" t="s">
        <v>118</v>
      </c>
      <c r="BM273" s="173" t="s">
        <v>474</v>
      </c>
    </row>
    <row r="274" spans="1:65" s="12" customFormat="1" ht="22.9" customHeight="1">
      <c r="B274" s="148"/>
      <c r="D274" s="149" t="s">
        <v>76</v>
      </c>
      <c r="E274" s="159" t="s">
        <v>475</v>
      </c>
      <c r="F274" s="159" t="s">
        <v>476</v>
      </c>
      <c r="I274" s="151"/>
      <c r="J274" s="160">
        <f>BK274</f>
        <v>0</v>
      </c>
      <c r="L274" s="148"/>
      <c r="M274" s="153"/>
      <c r="N274" s="154"/>
      <c r="O274" s="154"/>
      <c r="P274" s="155">
        <f>SUM(P275:P292)</f>
        <v>0</v>
      </c>
      <c r="Q274" s="154"/>
      <c r="R274" s="155">
        <f>SUM(R275:R292)</f>
        <v>4.1665999999999995E-3</v>
      </c>
      <c r="S274" s="154"/>
      <c r="T274" s="156">
        <f>SUM(T275:T292)</f>
        <v>2.5000000000000001E-3</v>
      </c>
      <c r="AR274" s="149" t="s">
        <v>85</v>
      </c>
      <c r="AT274" s="157" t="s">
        <v>76</v>
      </c>
      <c r="AU274" s="157" t="s">
        <v>8</v>
      </c>
      <c r="AY274" s="149" t="s">
        <v>156</v>
      </c>
      <c r="BK274" s="158">
        <f>SUM(BK275:BK292)</f>
        <v>0</v>
      </c>
    </row>
    <row r="275" spans="1:65" s="2" customFormat="1" ht="16.5" customHeight="1">
      <c r="A275" s="32"/>
      <c r="B275" s="161"/>
      <c r="C275" s="162" t="s">
        <v>356</v>
      </c>
      <c r="D275" s="162" t="s">
        <v>158</v>
      </c>
      <c r="E275" s="163" t="s">
        <v>477</v>
      </c>
      <c r="F275" s="164" t="s">
        <v>478</v>
      </c>
      <c r="G275" s="165" t="s">
        <v>318</v>
      </c>
      <c r="H275" s="166">
        <v>2</v>
      </c>
      <c r="I275" s="167"/>
      <c r="J275" s="168">
        <f>ROUND(I275*H275,0)</f>
        <v>0</v>
      </c>
      <c r="K275" s="164" t="s">
        <v>162</v>
      </c>
      <c r="L275" s="33"/>
      <c r="M275" s="169" t="s">
        <v>1</v>
      </c>
      <c r="N275" s="170" t="s">
        <v>42</v>
      </c>
      <c r="O275" s="58"/>
      <c r="P275" s="171">
        <f>O275*H275</f>
        <v>0</v>
      </c>
      <c r="Q275" s="171">
        <v>0</v>
      </c>
      <c r="R275" s="171">
        <f>Q275*H275</f>
        <v>0</v>
      </c>
      <c r="S275" s="171">
        <v>0</v>
      </c>
      <c r="T275" s="172">
        <f>S275*H275</f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73" t="s">
        <v>118</v>
      </c>
      <c r="AT275" s="173" t="s">
        <v>158</v>
      </c>
      <c r="AU275" s="173" t="s">
        <v>85</v>
      </c>
      <c r="AY275" s="17" t="s">
        <v>156</v>
      </c>
      <c r="BE275" s="174">
        <f>IF(N275="základní",J275,0)</f>
        <v>0</v>
      </c>
      <c r="BF275" s="174">
        <f>IF(N275="snížená",J275,0)</f>
        <v>0</v>
      </c>
      <c r="BG275" s="174">
        <f>IF(N275="zákl. přenesená",J275,0)</f>
        <v>0</v>
      </c>
      <c r="BH275" s="174">
        <f>IF(N275="sníž. přenesená",J275,0)</f>
        <v>0</v>
      </c>
      <c r="BI275" s="174">
        <f>IF(N275="nulová",J275,0)</f>
        <v>0</v>
      </c>
      <c r="BJ275" s="17" t="s">
        <v>8</v>
      </c>
      <c r="BK275" s="174">
        <f>ROUND(I275*H275,0)</f>
        <v>0</v>
      </c>
      <c r="BL275" s="17" t="s">
        <v>118</v>
      </c>
      <c r="BM275" s="173" t="s">
        <v>479</v>
      </c>
    </row>
    <row r="276" spans="1:65" s="13" customFormat="1">
      <c r="B276" s="175"/>
      <c r="D276" s="176" t="s">
        <v>164</v>
      </c>
      <c r="E276" s="177" t="s">
        <v>1</v>
      </c>
      <c r="F276" s="178" t="s">
        <v>480</v>
      </c>
      <c r="H276" s="179">
        <v>2</v>
      </c>
      <c r="I276" s="180"/>
      <c r="L276" s="175"/>
      <c r="M276" s="181"/>
      <c r="N276" s="182"/>
      <c r="O276" s="182"/>
      <c r="P276" s="182"/>
      <c r="Q276" s="182"/>
      <c r="R276" s="182"/>
      <c r="S276" s="182"/>
      <c r="T276" s="183"/>
      <c r="AT276" s="177" t="s">
        <v>164</v>
      </c>
      <c r="AU276" s="177" t="s">
        <v>85</v>
      </c>
      <c r="AV276" s="13" t="s">
        <v>85</v>
      </c>
      <c r="AW276" s="13" t="s">
        <v>33</v>
      </c>
      <c r="AX276" s="13" t="s">
        <v>8</v>
      </c>
      <c r="AY276" s="177" t="s">
        <v>156</v>
      </c>
    </row>
    <row r="277" spans="1:65" s="2" customFormat="1" ht="16.5" customHeight="1">
      <c r="A277" s="32"/>
      <c r="B277" s="161"/>
      <c r="C277" s="200" t="s">
        <v>360</v>
      </c>
      <c r="D277" s="200" t="s">
        <v>199</v>
      </c>
      <c r="E277" s="201" t="s">
        <v>481</v>
      </c>
      <c r="F277" s="202" t="s">
        <v>482</v>
      </c>
      <c r="G277" s="203" t="s">
        <v>318</v>
      </c>
      <c r="H277" s="204">
        <v>1</v>
      </c>
      <c r="I277" s="205"/>
      <c r="J277" s="206">
        <f>ROUND(I277*H277,0)</f>
        <v>0</v>
      </c>
      <c r="K277" s="202" t="s">
        <v>1</v>
      </c>
      <c r="L277" s="207"/>
      <c r="M277" s="208" t="s">
        <v>1</v>
      </c>
      <c r="N277" s="209" t="s">
        <v>42</v>
      </c>
      <c r="O277" s="58"/>
      <c r="P277" s="171">
        <f>O277*H277</f>
        <v>0</v>
      </c>
      <c r="Q277" s="171">
        <v>2.0000000000000001E-4</v>
      </c>
      <c r="R277" s="171">
        <f>Q277*H277</f>
        <v>2.0000000000000001E-4</v>
      </c>
      <c r="S277" s="171">
        <v>0</v>
      </c>
      <c r="T277" s="172">
        <f>S277*H277</f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73" t="s">
        <v>313</v>
      </c>
      <c r="AT277" s="173" t="s">
        <v>199</v>
      </c>
      <c r="AU277" s="173" t="s">
        <v>85</v>
      </c>
      <c r="AY277" s="17" t="s">
        <v>156</v>
      </c>
      <c r="BE277" s="174">
        <f>IF(N277="základní",J277,0)</f>
        <v>0</v>
      </c>
      <c r="BF277" s="174">
        <f>IF(N277="snížená",J277,0)</f>
        <v>0</v>
      </c>
      <c r="BG277" s="174">
        <f>IF(N277="zákl. přenesená",J277,0)</f>
        <v>0</v>
      </c>
      <c r="BH277" s="174">
        <f>IF(N277="sníž. přenesená",J277,0)</f>
        <v>0</v>
      </c>
      <c r="BI277" s="174">
        <f>IF(N277="nulová",J277,0)</f>
        <v>0</v>
      </c>
      <c r="BJ277" s="17" t="s">
        <v>8</v>
      </c>
      <c r="BK277" s="174">
        <f>ROUND(I277*H277,0)</f>
        <v>0</v>
      </c>
      <c r="BL277" s="17" t="s">
        <v>118</v>
      </c>
      <c r="BM277" s="173" t="s">
        <v>483</v>
      </c>
    </row>
    <row r="278" spans="1:65" s="13" customFormat="1">
      <c r="B278" s="175"/>
      <c r="D278" s="176" t="s">
        <v>164</v>
      </c>
      <c r="E278" s="177" t="s">
        <v>1</v>
      </c>
      <c r="F278" s="178" t="s">
        <v>8</v>
      </c>
      <c r="H278" s="179">
        <v>1</v>
      </c>
      <c r="I278" s="180"/>
      <c r="L278" s="175"/>
      <c r="M278" s="181"/>
      <c r="N278" s="182"/>
      <c r="O278" s="182"/>
      <c r="P278" s="182"/>
      <c r="Q278" s="182"/>
      <c r="R278" s="182"/>
      <c r="S278" s="182"/>
      <c r="T278" s="183"/>
      <c r="AT278" s="177" t="s">
        <v>164</v>
      </c>
      <c r="AU278" s="177" t="s">
        <v>85</v>
      </c>
      <c r="AV278" s="13" t="s">
        <v>85</v>
      </c>
      <c r="AW278" s="13" t="s">
        <v>33</v>
      </c>
      <c r="AX278" s="13" t="s">
        <v>8</v>
      </c>
      <c r="AY278" s="177" t="s">
        <v>156</v>
      </c>
    </row>
    <row r="279" spans="1:65" s="2" customFormat="1" ht="16.5" customHeight="1">
      <c r="A279" s="32"/>
      <c r="B279" s="161"/>
      <c r="C279" s="200" t="s">
        <v>484</v>
      </c>
      <c r="D279" s="200" t="s">
        <v>199</v>
      </c>
      <c r="E279" s="201" t="s">
        <v>485</v>
      </c>
      <c r="F279" s="202" t="s">
        <v>486</v>
      </c>
      <c r="G279" s="203" t="s">
        <v>318</v>
      </c>
      <c r="H279" s="204">
        <v>1</v>
      </c>
      <c r="I279" s="205"/>
      <c r="J279" s="206">
        <f>ROUND(I279*H279,0)</f>
        <v>0</v>
      </c>
      <c r="K279" s="202" t="s">
        <v>1</v>
      </c>
      <c r="L279" s="207"/>
      <c r="M279" s="208" t="s">
        <v>1</v>
      </c>
      <c r="N279" s="209" t="s">
        <v>42</v>
      </c>
      <c r="O279" s="58"/>
      <c r="P279" s="171">
        <f>O279*H279</f>
        <v>0</v>
      </c>
      <c r="Q279" s="171">
        <v>4.6000000000000001E-4</v>
      </c>
      <c r="R279" s="171">
        <f>Q279*H279</f>
        <v>4.6000000000000001E-4</v>
      </c>
      <c r="S279" s="171">
        <v>0</v>
      </c>
      <c r="T279" s="172">
        <f>S279*H279</f>
        <v>0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73" t="s">
        <v>313</v>
      </c>
      <c r="AT279" s="173" t="s">
        <v>199</v>
      </c>
      <c r="AU279" s="173" t="s">
        <v>85</v>
      </c>
      <c r="AY279" s="17" t="s">
        <v>156</v>
      </c>
      <c r="BE279" s="174">
        <f>IF(N279="základní",J279,0)</f>
        <v>0</v>
      </c>
      <c r="BF279" s="174">
        <f>IF(N279="snížená",J279,0)</f>
        <v>0</v>
      </c>
      <c r="BG279" s="174">
        <f>IF(N279="zákl. přenesená",J279,0)</f>
        <v>0</v>
      </c>
      <c r="BH279" s="174">
        <f>IF(N279="sníž. přenesená",J279,0)</f>
        <v>0</v>
      </c>
      <c r="BI279" s="174">
        <f>IF(N279="nulová",J279,0)</f>
        <v>0</v>
      </c>
      <c r="BJ279" s="17" t="s">
        <v>8</v>
      </c>
      <c r="BK279" s="174">
        <f>ROUND(I279*H279,0)</f>
        <v>0</v>
      </c>
      <c r="BL279" s="17" t="s">
        <v>118</v>
      </c>
      <c r="BM279" s="173" t="s">
        <v>487</v>
      </c>
    </row>
    <row r="280" spans="1:65" s="13" customFormat="1">
      <c r="B280" s="175"/>
      <c r="D280" s="176" t="s">
        <v>164</v>
      </c>
      <c r="E280" s="177" t="s">
        <v>1</v>
      </c>
      <c r="F280" s="178" t="s">
        <v>8</v>
      </c>
      <c r="H280" s="179">
        <v>1</v>
      </c>
      <c r="I280" s="180"/>
      <c r="L280" s="175"/>
      <c r="M280" s="181"/>
      <c r="N280" s="182"/>
      <c r="O280" s="182"/>
      <c r="P280" s="182"/>
      <c r="Q280" s="182"/>
      <c r="R280" s="182"/>
      <c r="S280" s="182"/>
      <c r="T280" s="183"/>
      <c r="AT280" s="177" t="s">
        <v>164</v>
      </c>
      <c r="AU280" s="177" t="s">
        <v>85</v>
      </c>
      <c r="AV280" s="13" t="s">
        <v>85</v>
      </c>
      <c r="AW280" s="13" t="s">
        <v>33</v>
      </c>
      <c r="AX280" s="13" t="s">
        <v>8</v>
      </c>
      <c r="AY280" s="177" t="s">
        <v>156</v>
      </c>
    </row>
    <row r="281" spans="1:65" s="2" customFormat="1" ht="16.5" customHeight="1">
      <c r="A281" s="32"/>
      <c r="B281" s="161"/>
      <c r="C281" s="162" t="s">
        <v>488</v>
      </c>
      <c r="D281" s="162" t="s">
        <v>158</v>
      </c>
      <c r="E281" s="163" t="s">
        <v>489</v>
      </c>
      <c r="F281" s="164" t="s">
        <v>490</v>
      </c>
      <c r="G281" s="165" t="s">
        <v>318</v>
      </c>
      <c r="H281" s="166">
        <v>1</v>
      </c>
      <c r="I281" s="167"/>
      <c r="J281" s="168">
        <f>ROUND(I281*H281,0)</f>
        <v>0</v>
      </c>
      <c r="K281" s="164" t="s">
        <v>162</v>
      </c>
      <c r="L281" s="33"/>
      <c r="M281" s="169" t="s">
        <v>1</v>
      </c>
      <c r="N281" s="170" t="s">
        <v>42</v>
      </c>
      <c r="O281" s="58"/>
      <c r="P281" s="171">
        <f>O281*H281</f>
        <v>0</v>
      </c>
      <c r="Q281" s="171">
        <v>0</v>
      </c>
      <c r="R281" s="171">
        <f>Q281*H281</f>
        <v>0</v>
      </c>
      <c r="S281" s="171">
        <v>0</v>
      </c>
      <c r="T281" s="172">
        <f>S281*H281</f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73" t="s">
        <v>118</v>
      </c>
      <c r="AT281" s="173" t="s">
        <v>158</v>
      </c>
      <c r="AU281" s="173" t="s">
        <v>85</v>
      </c>
      <c r="AY281" s="17" t="s">
        <v>156</v>
      </c>
      <c r="BE281" s="174">
        <f>IF(N281="základní",J281,0)</f>
        <v>0</v>
      </c>
      <c r="BF281" s="174">
        <f>IF(N281="snížená",J281,0)</f>
        <v>0</v>
      </c>
      <c r="BG281" s="174">
        <f>IF(N281="zákl. přenesená",J281,0)</f>
        <v>0</v>
      </c>
      <c r="BH281" s="174">
        <f>IF(N281="sníž. přenesená",J281,0)</f>
        <v>0</v>
      </c>
      <c r="BI281" s="174">
        <f>IF(N281="nulová",J281,0)</f>
        <v>0</v>
      </c>
      <c r="BJ281" s="17" t="s">
        <v>8</v>
      </c>
      <c r="BK281" s="174">
        <f>ROUND(I281*H281,0)</f>
        <v>0</v>
      </c>
      <c r="BL281" s="17" t="s">
        <v>118</v>
      </c>
      <c r="BM281" s="173" t="s">
        <v>491</v>
      </c>
    </row>
    <row r="282" spans="1:65" s="13" customFormat="1">
      <c r="B282" s="175"/>
      <c r="D282" s="176" t="s">
        <v>164</v>
      </c>
      <c r="E282" s="177" t="s">
        <v>1</v>
      </c>
      <c r="F282" s="178" t="s">
        <v>8</v>
      </c>
      <c r="H282" s="179">
        <v>1</v>
      </c>
      <c r="I282" s="180"/>
      <c r="L282" s="175"/>
      <c r="M282" s="181"/>
      <c r="N282" s="182"/>
      <c r="O282" s="182"/>
      <c r="P282" s="182"/>
      <c r="Q282" s="182"/>
      <c r="R282" s="182"/>
      <c r="S282" s="182"/>
      <c r="T282" s="183"/>
      <c r="AT282" s="177" t="s">
        <v>164</v>
      </c>
      <c r="AU282" s="177" t="s">
        <v>85</v>
      </c>
      <c r="AV282" s="13" t="s">
        <v>85</v>
      </c>
      <c r="AW282" s="13" t="s">
        <v>33</v>
      </c>
      <c r="AX282" s="13" t="s">
        <v>8</v>
      </c>
      <c r="AY282" s="177" t="s">
        <v>156</v>
      </c>
    </row>
    <row r="283" spans="1:65" s="2" customFormat="1" ht="16.5" customHeight="1">
      <c r="A283" s="32"/>
      <c r="B283" s="161"/>
      <c r="C283" s="200" t="s">
        <v>492</v>
      </c>
      <c r="D283" s="200" t="s">
        <v>199</v>
      </c>
      <c r="E283" s="201" t="s">
        <v>493</v>
      </c>
      <c r="F283" s="202" t="s">
        <v>494</v>
      </c>
      <c r="G283" s="203" t="s">
        <v>318</v>
      </c>
      <c r="H283" s="204">
        <v>1</v>
      </c>
      <c r="I283" s="205"/>
      <c r="J283" s="206">
        <f>ROUND(I283*H283,0)</f>
        <v>0</v>
      </c>
      <c r="K283" s="202" t="s">
        <v>1</v>
      </c>
      <c r="L283" s="207"/>
      <c r="M283" s="208" t="s">
        <v>1</v>
      </c>
      <c r="N283" s="209" t="s">
        <v>42</v>
      </c>
      <c r="O283" s="58"/>
      <c r="P283" s="171">
        <f>O283*H283</f>
        <v>0</v>
      </c>
      <c r="Q283" s="171">
        <v>4.6000000000000001E-4</v>
      </c>
      <c r="R283" s="171">
        <f>Q283*H283</f>
        <v>4.6000000000000001E-4</v>
      </c>
      <c r="S283" s="171">
        <v>0</v>
      </c>
      <c r="T283" s="172">
        <f>S283*H283</f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73" t="s">
        <v>313</v>
      </c>
      <c r="AT283" s="173" t="s">
        <v>199</v>
      </c>
      <c r="AU283" s="173" t="s">
        <v>85</v>
      </c>
      <c r="AY283" s="17" t="s">
        <v>156</v>
      </c>
      <c r="BE283" s="174">
        <f>IF(N283="základní",J283,0)</f>
        <v>0</v>
      </c>
      <c r="BF283" s="174">
        <f>IF(N283="snížená",J283,0)</f>
        <v>0</v>
      </c>
      <c r="BG283" s="174">
        <f>IF(N283="zákl. přenesená",J283,0)</f>
        <v>0</v>
      </c>
      <c r="BH283" s="174">
        <f>IF(N283="sníž. přenesená",J283,0)</f>
        <v>0</v>
      </c>
      <c r="BI283" s="174">
        <f>IF(N283="nulová",J283,0)</f>
        <v>0</v>
      </c>
      <c r="BJ283" s="17" t="s">
        <v>8</v>
      </c>
      <c r="BK283" s="174">
        <f>ROUND(I283*H283,0)</f>
        <v>0</v>
      </c>
      <c r="BL283" s="17" t="s">
        <v>118</v>
      </c>
      <c r="BM283" s="173" t="s">
        <v>495</v>
      </c>
    </row>
    <row r="284" spans="1:65" s="13" customFormat="1">
      <c r="B284" s="175"/>
      <c r="D284" s="176" t="s">
        <v>164</v>
      </c>
      <c r="E284" s="177" t="s">
        <v>1</v>
      </c>
      <c r="F284" s="178" t="s">
        <v>8</v>
      </c>
      <c r="H284" s="179">
        <v>1</v>
      </c>
      <c r="I284" s="180"/>
      <c r="L284" s="175"/>
      <c r="M284" s="181"/>
      <c r="N284" s="182"/>
      <c r="O284" s="182"/>
      <c r="P284" s="182"/>
      <c r="Q284" s="182"/>
      <c r="R284" s="182"/>
      <c r="S284" s="182"/>
      <c r="T284" s="183"/>
      <c r="AT284" s="177" t="s">
        <v>164</v>
      </c>
      <c r="AU284" s="177" t="s">
        <v>85</v>
      </c>
      <c r="AV284" s="13" t="s">
        <v>85</v>
      </c>
      <c r="AW284" s="13" t="s">
        <v>33</v>
      </c>
      <c r="AX284" s="13" t="s">
        <v>8</v>
      </c>
      <c r="AY284" s="177" t="s">
        <v>156</v>
      </c>
    </row>
    <row r="285" spans="1:65" s="2" customFormat="1" ht="24" customHeight="1">
      <c r="A285" s="32"/>
      <c r="B285" s="161"/>
      <c r="C285" s="162" t="s">
        <v>496</v>
      </c>
      <c r="D285" s="162" t="s">
        <v>158</v>
      </c>
      <c r="E285" s="163" t="s">
        <v>497</v>
      </c>
      <c r="F285" s="164" t="s">
        <v>498</v>
      </c>
      <c r="G285" s="165" t="s">
        <v>318</v>
      </c>
      <c r="H285" s="166">
        <v>1</v>
      </c>
      <c r="I285" s="167"/>
      <c r="J285" s="168">
        <f>ROUND(I285*H285,0)</f>
        <v>0</v>
      </c>
      <c r="K285" s="164" t="s">
        <v>162</v>
      </c>
      <c r="L285" s="33"/>
      <c r="M285" s="169" t="s">
        <v>1</v>
      </c>
      <c r="N285" s="170" t="s">
        <v>42</v>
      </c>
      <c r="O285" s="58"/>
      <c r="P285" s="171">
        <f>O285*H285</f>
        <v>0</v>
      </c>
      <c r="Q285" s="171">
        <v>0</v>
      </c>
      <c r="R285" s="171">
        <f>Q285*H285</f>
        <v>0</v>
      </c>
      <c r="S285" s="171">
        <v>1E-3</v>
      </c>
      <c r="T285" s="172">
        <f>S285*H285</f>
        <v>1E-3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73" t="s">
        <v>118</v>
      </c>
      <c r="AT285" s="173" t="s">
        <v>158</v>
      </c>
      <c r="AU285" s="173" t="s">
        <v>85</v>
      </c>
      <c r="AY285" s="17" t="s">
        <v>156</v>
      </c>
      <c r="BE285" s="174">
        <f>IF(N285="základní",J285,0)</f>
        <v>0</v>
      </c>
      <c r="BF285" s="174">
        <f>IF(N285="snížená",J285,0)</f>
        <v>0</v>
      </c>
      <c r="BG285" s="174">
        <f>IF(N285="zákl. přenesená",J285,0)</f>
        <v>0</v>
      </c>
      <c r="BH285" s="174">
        <f>IF(N285="sníž. přenesená",J285,0)</f>
        <v>0</v>
      </c>
      <c r="BI285" s="174">
        <f>IF(N285="nulová",J285,0)</f>
        <v>0</v>
      </c>
      <c r="BJ285" s="17" t="s">
        <v>8</v>
      </c>
      <c r="BK285" s="174">
        <f>ROUND(I285*H285,0)</f>
        <v>0</v>
      </c>
      <c r="BL285" s="17" t="s">
        <v>118</v>
      </c>
      <c r="BM285" s="173" t="s">
        <v>499</v>
      </c>
    </row>
    <row r="286" spans="1:65" s="13" customFormat="1">
      <c r="B286" s="175"/>
      <c r="D286" s="176" t="s">
        <v>164</v>
      </c>
      <c r="E286" s="177" t="s">
        <v>1</v>
      </c>
      <c r="F286" s="178" t="s">
        <v>8</v>
      </c>
      <c r="H286" s="179">
        <v>1</v>
      </c>
      <c r="I286" s="180"/>
      <c r="L286" s="175"/>
      <c r="M286" s="181"/>
      <c r="N286" s="182"/>
      <c r="O286" s="182"/>
      <c r="P286" s="182"/>
      <c r="Q286" s="182"/>
      <c r="R286" s="182"/>
      <c r="S286" s="182"/>
      <c r="T286" s="183"/>
      <c r="AT286" s="177" t="s">
        <v>164</v>
      </c>
      <c r="AU286" s="177" t="s">
        <v>85</v>
      </c>
      <c r="AV286" s="13" t="s">
        <v>85</v>
      </c>
      <c r="AW286" s="13" t="s">
        <v>33</v>
      </c>
      <c r="AX286" s="13" t="s">
        <v>8</v>
      </c>
      <c r="AY286" s="177" t="s">
        <v>156</v>
      </c>
    </row>
    <row r="287" spans="1:65" s="2" customFormat="1" ht="24" customHeight="1">
      <c r="A287" s="32"/>
      <c r="B287" s="161"/>
      <c r="C287" s="162" t="s">
        <v>500</v>
      </c>
      <c r="D287" s="162" t="s">
        <v>158</v>
      </c>
      <c r="E287" s="163" t="s">
        <v>501</v>
      </c>
      <c r="F287" s="164" t="s">
        <v>502</v>
      </c>
      <c r="G287" s="165" t="s">
        <v>318</v>
      </c>
      <c r="H287" s="166">
        <v>1</v>
      </c>
      <c r="I287" s="167"/>
      <c r="J287" s="168">
        <f>ROUND(I287*H287,0)</f>
        <v>0</v>
      </c>
      <c r="K287" s="164" t="s">
        <v>162</v>
      </c>
      <c r="L287" s="33"/>
      <c r="M287" s="169" t="s">
        <v>1</v>
      </c>
      <c r="N287" s="170" t="s">
        <v>42</v>
      </c>
      <c r="O287" s="58"/>
      <c r="P287" s="171">
        <f>O287*H287</f>
        <v>0</v>
      </c>
      <c r="Q287" s="171">
        <v>0</v>
      </c>
      <c r="R287" s="171">
        <f>Q287*H287</f>
        <v>0</v>
      </c>
      <c r="S287" s="171">
        <v>1.5E-3</v>
      </c>
      <c r="T287" s="172">
        <f>S287*H287</f>
        <v>1.5E-3</v>
      </c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R287" s="173" t="s">
        <v>118</v>
      </c>
      <c r="AT287" s="173" t="s">
        <v>158</v>
      </c>
      <c r="AU287" s="173" t="s">
        <v>85</v>
      </c>
      <c r="AY287" s="17" t="s">
        <v>156</v>
      </c>
      <c r="BE287" s="174">
        <f>IF(N287="základní",J287,0)</f>
        <v>0</v>
      </c>
      <c r="BF287" s="174">
        <f>IF(N287="snížená",J287,0)</f>
        <v>0</v>
      </c>
      <c r="BG287" s="174">
        <f>IF(N287="zákl. přenesená",J287,0)</f>
        <v>0</v>
      </c>
      <c r="BH287" s="174">
        <f>IF(N287="sníž. přenesená",J287,0)</f>
        <v>0</v>
      </c>
      <c r="BI287" s="174">
        <f>IF(N287="nulová",J287,0)</f>
        <v>0</v>
      </c>
      <c r="BJ287" s="17" t="s">
        <v>8</v>
      </c>
      <c r="BK287" s="174">
        <f>ROUND(I287*H287,0)</f>
        <v>0</v>
      </c>
      <c r="BL287" s="17" t="s">
        <v>118</v>
      </c>
      <c r="BM287" s="173" t="s">
        <v>503</v>
      </c>
    </row>
    <row r="288" spans="1:65" s="13" customFormat="1">
      <c r="B288" s="175"/>
      <c r="D288" s="176" t="s">
        <v>164</v>
      </c>
      <c r="E288" s="177" t="s">
        <v>1</v>
      </c>
      <c r="F288" s="178" t="s">
        <v>8</v>
      </c>
      <c r="H288" s="179">
        <v>1</v>
      </c>
      <c r="I288" s="180"/>
      <c r="L288" s="175"/>
      <c r="M288" s="181"/>
      <c r="N288" s="182"/>
      <c r="O288" s="182"/>
      <c r="P288" s="182"/>
      <c r="Q288" s="182"/>
      <c r="R288" s="182"/>
      <c r="S288" s="182"/>
      <c r="T288" s="183"/>
      <c r="AT288" s="177" t="s">
        <v>164</v>
      </c>
      <c r="AU288" s="177" t="s">
        <v>85</v>
      </c>
      <c r="AV288" s="13" t="s">
        <v>85</v>
      </c>
      <c r="AW288" s="13" t="s">
        <v>33</v>
      </c>
      <c r="AX288" s="13" t="s">
        <v>8</v>
      </c>
      <c r="AY288" s="177" t="s">
        <v>156</v>
      </c>
    </row>
    <row r="289" spans="1:65" s="2" customFormat="1" ht="24" customHeight="1">
      <c r="A289" s="32"/>
      <c r="B289" s="161"/>
      <c r="C289" s="162" t="s">
        <v>504</v>
      </c>
      <c r="D289" s="162" t="s">
        <v>158</v>
      </c>
      <c r="E289" s="163" t="s">
        <v>505</v>
      </c>
      <c r="F289" s="164" t="s">
        <v>506</v>
      </c>
      <c r="G289" s="165" t="s">
        <v>173</v>
      </c>
      <c r="H289" s="166">
        <v>0.5</v>
      </c>
      <c r="I289" s="167"/>
      <c r="J289" s="168">
        <f>ROUND(I289*H289,0)</f>
        <v>0</v>
      </c>
      <c r="K289" s="164" t="s">
        <v>162</v>
      </c>
      <c r="L289" s="33"/>
      <c r="M289" s="169" t="s">
        <v>1</v>
      </c>
      <c r="N289" s="170" t="s">
        <v>42</v>
      </c>
      <c r="O289" s="58"/>
      <c r="P289" s="171">
        <f>O289*H289</f>
        <v>0</v>
      </c>
      <c r="Q289" s="171">
        <v>6.0932E-3</v>
      </c>
      <c r="R289" s="171">
        <f>Q289*H289</f>
        <v>3.0466E-3</v>
      </c>
      <c r="S289" s="171">
        <v>0</v>
      </c>
      <c r="T289" s="172">
        <f>S289*H289</f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73" t="s">
        <v>118</v>
      </c>
      <c r="AT289" s="173" t="s">
        <v>158</v>
      </c>
      <c r="AU289" s="173" t="s">
        <v>85</v>
      </c>
      <c r="AY289" s="17" t="s">
        <v>156</v>
      </c>
      <c r="BE289" s="174">
        <f>IF(N289="základní",J289,0)</f>
        <v>0</v>
      </c>
      <c r="BF289" s="174">
        <f>IF(N289="snížená",J289,0)</f>
        <v>0</v>
      </c>
      <c r="BG289" s="174">
        <f>IF(N289="zákl. přenesená",J289,0)</f>
        <v>0</v>
      </c>
      <c r="BH289" s="174">
        <f>IF(N289="sníž. přenesená",J289,0)</f>
        <v>0</v>
      </c>
      <c r="BI289" s="174">
        <f>IF(N289="nulová",J289,0)</f>
        <v>0</v>
      </c>
      <c r="BJ289" s="17" t="s">
        <v>8</v>
      </c>
      <c r="BK289" s="174">
        <f>ROUND(I289*H289,0)</f>
        <v>0</v>
      </c>
      <c r="BL289" s="17" t="s">
        <v>118</v>
      </c>
      <c r="BM289" s="173" t="s">
        <v>507</v>
      </c>
    </row>
    <row r="290" spans="1:65" s="13" customFormat="1">
      <c r="B290" s="175"/>
      <c r="D290" s="176" t="s">
        <v>164</v>
      </c>
      <c r="E290" s="177" t="s">
        <v>1</v>
      </c>
      <c r="F290" s="178" t="s">
        <v>508</v>
      </c>
      <c r="H290" s="179">
        <v>0.5</v>
      </c>
      <c r="I290" s="180"/>
      <c r="L290" s="175"/>
      <c r="M290" s="181"/>
      <c r="N290" s="182"/>
      <c r="O290" s="182"/>
      <c r="P290" s="182"/>
      <c r="Q290" s="182"/>
      <c r="R290" s="182"/>
      <c r="S290" s="182"/>
      <c r="T290" s="183"/>
      <c r="AT290" s="177" t="s">
        <v>164</v>
      </c>
      <c r="AU290" s="177" t="s">
        <v>85</v>
      </c>
      <c r="AV290" s="13" t="s">
        <v>85</v>
      </c>
      <c r="AW290" s="13" t="s">
        <v>33</v>
      </c>
      <c r="AX290" s="13" t="s">
        <v>8</v>
      </c>
      <c r="AY290" s="177" t="s">
        <v>156</v>
      </c>
    </row>
    <row r="291" spans="1:65" s="2" customFormat="1" ht="24" customHeight="1">
      <c r="A291" s="32"/>
      <c r="B291" s="161"/>
      <c r="C291" s="162" t="s">
        <v>509</v>
      </c>
      <c r="D291" s="162" t="s">
        <v>158</v>
      </c>
      <c r="E291" s="163" t="s">
        <v>510</v>
      </c>
      <c r="F291" s="164" t="s">
        <v>511</v>
      </c>
      <c r="G291" s="165" t="s">
        <v>279</v>
      </c>
      <c r="H291" s="166">
        <v>4.0000000000000001E-3</v>
      </c>
      <c r="I291" s="167"/>
      <c r="J291" s="168">
        <f>ROUND(I291*H291,0)</f>
        <v>0</v>
      </c>
      <c r="K291" s="164" t="s">
        <v>162</v>
      </c>
      <c r="L291" s="33"/>
      <c r="M291" s="169" t="s">
        <v>1</v>
      </c>
      <c r="N291" s="170" t="s">
        <v>42</v>
      </c>
      <c r="O291" s="58"/>
      <c r="P291" s="171">
        <f>O291*H291</f>
        <v>0</v>
      </c>
      <c r="Q291" s="171">
        <v>0</v>
      </c>
      <c r="R291" s="171">
        <f>Q291*H291</f>
        <v>0</v>
      </c>
      <c r="S291" s="171">
        <v>0</v>
      </c>
      <c r="T291" s="172">
        <f>S291*H291</f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73" t="s">
        <v>118</v>
      </c>
      <c r="AT291" s="173" t="s">
        <v>158</v>
      </c>
      <c r="AU291" s="173" t="s">
        <v>85</v>
      </c>
      <c r="AY291" s="17" t="s">
        <v>156</v>
      </c>
      <c r="BE291" s="174">
        <f>IF(N291="základní",J291,0)</f>
        <v>0</v>
      </c>
      <c r="BF291" s="174">
        <f>IF(N291="snížená",J291,0)</f>
        <v>0</v>
      </c>
      <c r="BG291" s="174">
        <f>IF(N291="zákl. přenesená",J291,0)</f>
        <v>0</v>
      </c>
      <c r="BH291" s="174">
        <f>IF(N291="sníž. přenesená",J291,0)</f>
        <v>0</v>
      </c>
      <c r="BI291" s="174">
        <f>IF(N291="nulová",J291,0)</f>
        <v>0</v>
      </c>
      <c r="BJ291" s="17" t="s">
        <v>8</v>
      </c>
      <c r="BK291" s="174">
        <f>ROUND(I291*H291,0)</f>
        <v>0</v>
      </c>
      <c r="BL291" s="17" t="s">
        <v>118</v>
      </c>
      <c r="BM291" s="173" t="s">
        <v>512</v>
      </c>
    </row>
    <row r="292" spans="1:65" s="2" customFormat="1" ht="24" customHeight="1">
      <c r="A292" s="32"/>
      <c r="B292" s="161"/>
      <c r="C292" s="162" t="s">
        <v>513</v>
      </c>
      <c r="D292" s="162" t="s">
        <v>158</v>
      </c>
      <c r="E292" s="163" t="s">
        <v>514</v>
      </c>
      <c r="F292" s="164" t="s">
        <v>515</v>
      </c>
      <c r="G292" s="165" t="s">
        <v>279</v>
      </c>
      <c r="H292" s="166">
        <v>4.0000000000000001E-3</v>
      </c>
      <c r="I292" s="167"/>
      <c r="J292" s="168">
        <f>ROUND(I292*H292,0)</f>
        <v>0</v>
      </c>
      <c r="K292" s="164" t="s">
        <v>162</v>
      </c>
      <c r="L292" s="33"/>
      <c r="M292" s="169" t="s">
        <v>1</v>
      </c>
      <c r="N292" s="170" t="s">
        <v>42</v>
      </c>
      <c r="O292" s="58"/>
      <c r="P292" s="171">
        <f>O292*H292</f>
        <v>0</v>
      </c>
      <c r="Q292" s="171">
        <v>0</v>
      </c>
      <c r="R292" s="171">
        <f>Q292*H292</f>
        <v>0</v>
      </c>
      <c r="S292" s="171">
        <v>0</v>
      </c>
      <c r="T292" s="172">
        <f>S292*H292</f>
        <v>0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73" t="s">
        <v>118</v>
      </c>
      <c r="AT292" s="173" t="s">
        <v>158</v>
      </c>
      <c r="AU292" s="173" t="s">
        <v>85</v>
      </c>
      <c r="AY292" s="17" t="s">
        <v>156</v>
      </c>
      <c r="BE292" s="174">
        <f>IF(N292="základní",J292,0)</f>
        <v>0</v>
      </c>
      <c r="BF292" s="174">
        <f>IF(N292="snížená",J292,0)</f>
        <v>0</v>
      </c>
      <c r="BG292" s="174">
        <f>IF(N292="zákl. přenesená",J292,0)</f>
        <v>0</v>
      </c>
      <c r="BH292" s="174">
        <f>IF(N292="sníž. přenesená",J292,0)</f>
        <v>0</v>
      </c>
      <c r="BI292" s="174">
        <f>IF(N292="nulová",J292,0)</f>
        <v>0</v>
      </c>
      <c r="BJ292" s="17" t="s">
        <v>8</v>
      </c>
      <c r="BK292" s="174">
        <f>ROUND(I292*H292,0)</f>
        <v>0</v>
      </c>
      <c r="BL292" s="17" t="s">
        <v>118</v>
      </c>
      <c r="BM292" s="173" t="s">
        <v>516</v>
      </c>
    </row>
    <row r="293" spans="1:65" s="12" customFormat="1" ht="22.9" customHeight="1">
      <c r="B293" s="148"/>
      <c r="D293" s="149" t="s">
        <v>76</v>
      </c>
      <c r="E293" s="159" t="s">
        <v>343</v>
      </c>
      <c r="F293" s="159" t="s">
        <v>344</v>
      </c>
      <c r="I293" s="151"/>
      <c r="J293" s="160">
        <f>BK293</f>
        <v>0</v>
      </c>
      <c r="L293" s="148"/>
      <c r="M293" s="153"/>
      <c r="N293" s="154"/>
      <c r="O293" s="154"/>
      <c r="P293" s="155">
        <f>SUM(P294:P302)</f>
        <v>0</v>
      </c>
      <c r="Q293" s="154"/>
      <c r="R293" s="155">
        <f>SUM(R294:R302)</f>
        <v>7.8219609199999998E-2</v>
      </c>
      <c r="S293" s="154"/>
      <c r="T293" s="156">
        <f>SUM(T294:T302)</f>
        <v>4.9250000000000002E-2</v>
      </c>
      <c r="AR293" s="149" t="s">
        <v>85</v>
      </c>
      <c r="AT293" s="157" t="s">
        <v>76</v>
      </c>
      <c r="AU293" s="157" t="s">
        <v>8</v>
      </c>
      <c r="AY293" s="149" t="s">
        <v>156</v>
      </c>
      <c r="BK293" s="158">
        <f>SUM(BK294:BK302)</f>
        <v>0</v>
      </c>
    </row>
    <row r="294" spans="1:65" s="2" customFormat="1" ht="16.5" customHeight="1">
      <c r="A294" s="32"/>
      <c r="B294" s="161"/>
      <c r="C294" s="162" t="s">
        <v>517</v>
      </c>
      <c r="D294" s="162" t="s">
        <v>158</v>
      </c>
      <c r="E294" s="163" t="s">
        <v>518</v>
      </c>
      <c r="F294" s="164" t="s">
        <v>519</v>
      </c>
      <c r="G294" s="165" t="s">
        <v>173</v>
      </c>
      <c r="H294" s="166">
        <v>12.5</v>
      </c>
      <c r="I294" s="167"/>
      <c r="J294" s="168">
        <f>ROUND(I294*H294,0)</f>
        <v>0</v>
      </c>
      <c r="K294" s="164" t="s">
        <v>162</v>
      </c>
      <c r="L294" s="33"/>
      <c r="M294" s="169" t="s">
        <v>1</v>
      </c>
      <c r="N294" s="170" t="s">
        <v>42</v>
      </c>
      <c r="O294" s="58"/>
      <c r="P294" s="171">
        <f>O294*H294</f>
        <v>0</v>
      </c>
      <c r="Q294" s="171">
        <v>0</v>
      </c>
      <c r="R294" s="171">
        <f>Q294*H294</f>
        <v>0</v>
      </c>
      <c r="S294" s="171">
        <v>3.9399999999999999E-3</v>
      </c>
      <c r="T294" s="172">
        <f>S294*H294</f>
        <v>4.9250000000000002E-2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73" t="s">
        <v>118</v>
      </c>
      <c r="AT294" s="173" t="s">
        <v>158</v>
      </c>
      <c r="AU294" s="173" t="s">
        <v>85</v>
      </c>
      <c r="AY294" s="17" t="s">
        <v>156</v>
      </c>
      <c r="BE294" s="174">
        <f>IF(N294="základní",J294,0)</f>
        <v>0</v>
      </c>
      <c r="BF294" s="174">
        <f>IF(N294="snížená",J294,0)</f>
        <v>0</v>
      </c>
      <c r="BG294" s="174">
        <f>IF(N294="zákl. přenesená",J294,0)</f>
        <v>0</v>
      </c>
      <c r="BH294" s="174">
        <f>IF(N294="sníž. přenesená",J294,0)</f>
        <v>0</v>
      </c>
      <c r="BI294" s="174">
        <f>IF(N294="nulová",J294,0)</f>
        <v>0</v>
      </c>
      <c r="BJ294" s="17" t="s">
        <v>8</v>
      </c>
      <c r="BK294" s="174">
        <f>ROUND(I294*H294,0)</f>
        <v>0</v>
      </c>
      <c r="BL294" s="17" t="s">
        <v>118</v>
      </c>
      <c r="BM294" s="173" t="s">
        <v>520</v>
      </c>
    </row>
    <row r="295" spans="1:65" s="13" customFormat="1">
      <c r="B295" s="175"/>
      <c r="D295" s="176" t="s">
        <v>164</v>
      </c>
      <c r="E295" s="177" t="s">
        <v>1</v>
      </c>
      <c r="F295" s="178" t="s">
        <v>521</v>
      </c>
      <c r="H295" s="179">
        <v>12.5</v>
      </c>
      <c r="I295" s="180"/>
      <c r="L295" s="175"/>
      <c r="M295" s="181"/>
      <c r="N295" s="182"/>
      <c r="O295" s="182"/>
      <c r="P295" s="182"/>
      <c r="Q295" s="182"/>
      <c r="R295" s="182"/>
      <c r="S295" s="182"/>
      <c r="T295" s="183"/>
      <c r="AT295" s="177" t="s">
        <v>164</v>
      </c>
      <c r="AU295" s="177" t="s">
        <v>85</v>
      </c>
      <c r="AV295" s="13" t="s">
        <v>85</v>
      </c>
      <c r="AW295" s="13" t="s">
        <v>33</v>
      </c>
      <c r="AX295" s="13" t="s">
        <v>8</v>
      </c>
      <c r="AY295" s="177" t="s">
        <v>156</v>
      </c>
    </row>
    <row r="296" spans="1:65" s="2" customFormat="1" ht="24" customHeight="1">
      <c r="A296" s="32"/>
      <c r="B296" s="161"/>
      <c r="C296" s="162" t="s">
        <v>522</v>
      </c>
      <c r="D296" s="162" t="s">
        <v>158</v>
      </c>
      <c r="E296" s="163" t="s">
        <v>523</v>
      </c>
      <c r="F296" s="164" t="s">
        <v>524</v>
      </c>
      <c r="G296" s="165" t="s">
        <v>173</v>
      </c>
      <c r="H296" s="166">
        <v>15.95</v>
      </c>
      <c r="I296" s="167"/>
      <c r="J296" s="168">
        <f>ROUND(I296*H296,0)</f>
        <v>0</v>
      </c>
      <c r="K296" s="164" t="s">
        <v>162</v>
      </c>
      <c r="L296" s="33"/>
      <c r="M296" s="169" t="s">
        <v>1</v>
      </c>
      <c r="N296" s="170" t="s">
        <v>42</v>
      </c>
      <c r="O296" s="58"/>
      <c r="P296" s="171">
        <f>O296*H296</f>
        <v>0</v>
      </c>
      <c r="Q296" s="171">
        <v>2.6403360000000001E-3</v>
      </c>
      <c r="R296" s="171">
        <f>Q296*H296</f>
        <v>4.2113359199999999E-2</v>
      </c>
      <c r="S296" s="171">
        <v>0</v>
      </c>
      <c r="T296" s="172">
        <f>S296*H296</f>
        <v>0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173" t="s">
        <v>118</v>
      </c>
      <c r="AT296" s="173" t="s">
        <v>158</v>
      </c>
      <c r="AU296" s="173" t="s">
        <v>85</v>
      </c>
      <c r="AY296" s="17" t="s">
        <v>156</v>
      </c>
      <c r="BE296" s="174">
        <f>IF(N296="základní",J296,0)</f>
        <v>0</v>
      </c>
      <c r="BF296" s="174">
        <f>IF(N296="snížená",J296,0)</f>
        <v>0</v>
      </c>
      <c r="BG296" s="174">
        <f>IF(N296="zákl. přenesená",J296,0)</f>
        <v>0</v>
      </c>
      <c r="BH296" s="174">
        <f>IF(N296="sníž. přenesená",J296,0)</f>
        <v>0</v>
      </c>
      <c r="BI296" s="174">
        <f>IF(N296="nulová",J296,0)</f>
        <v>0</v>
      </c>
      <c r="BJ296" s="17" t="s">
        <v>8</v>
      </c>
      <c r="BK296" s="174">
        <f>ROUND(I296*H296,0)</f>
        <v>0</v>
      </c>
      <c r="BL296" s="17" t="s">
        <v>118</v>
      </c>
      <c r="BM296" s="173" t="s">
        <v>525</v>
      </c>
    </row>
    <row r="297" spans="1:65" s="13" customFormat="1">
      <c r="B297" s="175"/>
      <c r="D297" s="176" t="s">
        <v>164</v>
      </c>
      <c r="E297" s="177" t="s">
        <v>1</v>
      </c>
      <c r="F297" s="178" t="s">
        <v>526</v>
      </c>
      <c r="H297" s="179">
        <v>15.95</v>
      </c>
      <c r="I297" s="180"/>
      <c r="L297" s="175"/>
      <c r="M297" s="181"/>
      <c r="N297" s="182"/>
      <c r="O297" s="182"/>
      <c r="P297" s="182"/>
      <c r="Q297" s="182"/>
      <c r="R297" s="182"/>
      <c r="S297" s="182"/>
      <c r="T297" s="183"/>
      <c r="AT297" s="177" t="s">
        <v>164</v>
      </c>
      <c r="AU297" s="177" t="s">
        <v>85</v>
      </c>
      <c r="AV297" s="13" t="s">
        <v>85</v>
      </c>
      <c r="AW297" s="13" t="s">
        <v>33</v>
      </c>
      <c r="AX297" s="13" t="s">
        <v>77</v>
      </c>
      <c r="AY297" s="177" t="s">
        <v>156</v>
      </c>
    </row>
    <row r="298" spans="1:65" s="14" customFormat="1">
      <c r="B298" s="184"/>
      <c r="D298" s="176" t="s">
        <v>164</v>
      </c>
      <c r="E298" s="185" t="s">
        <v>1</v>
      </c>
      <c r="F298" s="186" t="s">
        <v>527</v>
      </c>
      <c r="H298" s="187">
        <v>15.95</v>
      </c>
      <c r="I298" s="188"/>
      <c r="L298" s="184"/>
      <c r="M298" s="189"/>
      <c r="N298" s="190"/>
      <c r="O298" s="190"/>
      <c r="P298" s="190"/>
      <c r="Q298" s="190"/>
      <c r="R298" s="190"/>
      <c r="S298" s="190"/>
      <c r="T298" s="191"/>
      <c r="AT298" s="185" t="s">
        <v>164</v>
      </c>
      <c r="AU298" s="185" t="s">
        <v>85</v>
      </c>
      <c r="AV298" s="14" t="s">
        <v>88</v>
      </c>
      <c r="AW298" s="14" t="s">
        <v>33</v>
      </c>
      <c r="AX298" s="14" t="s">
        <v>8</v>
      </c>
      <c r="AY298" s="185" t="s">
        <v>156</v>
      </c>
    </row>
    <row r="299" spans="1:65" s="2" customFormat="1" ht="24" customHeight="1">
      <c r="A299" s="32"/>
      <c r="B299" s="161"/>
      <c r="C299" s="162" t="s">
        <v>528</v>
      </c>
      <c r="D299" s="162" t="s">
        <v>158</v>
      </c>
      <c r="E299" s="163" t="s">
        <v>529</v>
      </c>
      <c r="F299" s="164" t="s">
        <v>530</v>
      </c>
      <c r="G299" s="165" t="s">
        <v>173</v>
      </c>
      <c r="H299" s="166">
        <v>12.5</v>
      </c>
      <c r="I299" s="167"/>
      <c r="J299" s="168">
        <f>ROUND(I299*H299,0)</f>
        <v>0</v>
      </c>
      <c r="K299" s="164" t="s">
        <v>162</v>
      </c>
      <c r="L299" s="33"/>
      <c r="M299" s="169" t="s">
        <v>1</v>
      </c>
      <c r="N299" s="170" t="s">
        <v>42</v>
      </c>
      <c r="O299" s="58"/>
      <c r="P299" s="171">
        <f>O299*H299</f>
        <v>0</v>
      </c>
      <c r="Q299" s="171">
        <v>2.8885E-3</v>
      </c>
      <c r="R299" s="171">
        <f>Q299*H299</f>
        <v>3.6106249999999999E-2</v>
      </c>
      <c r="S299" s="171">
        <v>0</v>
      </c>
      <c r="T299" s="172">
        <f>S299*H299</f>
        <v>0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173" t="s">
        <v>118</v>
      </c>
      <c r="AT299" s="173" t="s">
        <v>158</v>
      </c>
      <c r="AU299" s="173" t="s">
        <v>85</v>
      </c>
      <c r="AY299" s="17" t="s">
        <v>156</v>
      </c>
      <c r="BE299" s="174">
        <f>IF(N299="základní",J299,0)</f>
        <v>0</v>
      </c>
      <c r="BF299" s="174">
        <f>IF(N299="snížená",J299,0)</f>
        <v>0</v>
      </c>
      <c r="BG299" s="174">
        <f>IF(N299="zákl. přenesená",J299,0)</f>
        <v>0</v>
      </c>
      <c r="BH299" s="174">
        <f>IF(N299="sníž. přenesená",J299,0)</f>
        <v>0</v>
      </c>
      <c r="BI299" s="174">
        <f>IF(N299="nulová",J299,0)</f>
        <v>0</v>
      </c>
      <c r="BJ299" s="17" t="s">
        <v>8</v>
      </c>
      <c r="BK299" s="174">
        <f>ROUND(I299*H299,0)</f>
        <v>0</v>
      </c>
      <c r="BL299" s="17" t="s">
        <v>118</v>
      </c>
      <c r="BM299" s="173" t="s">
        <v>531</v>
      </c>
    </row>
    <row r="300" spans="1:65" s="13" customFormat="1">
      <c r="B300" s="175"/>
      <c r="D300" s="176" t="s">
        <v>164</v>
      </c>
      <c r="E300" s="177" t="s">
        <v>1</v>
      </c>
      <c r="F300" s="178" t="s">
        <v>521</v>
      </c>
      <c r="H300" s="179">
        <v>12.5</v>
      </c>
      <c r="I300" s="180"/>
      <c r="L300" s="175"/>
      <c r="M300" s="181"/>
      <c r="N300" s="182"/>
      <c r="O300" s="182"/>
      <c r="P300" s="182"/>
      <c r="Q300" s="182"/>
      <c r="R300" s="182"/>
      <c r="S300" s="182"/>
      <c r="T300" s="183"/>
      <c r="AT300" s="177" t="s">
        <v>164</v>
      </c>
      <c r="AU300" s="177" t="s">
        <v>85</v>
      </c>
      <c r="AV300" s="13" t="s">
        <v>85</v>
      </c>
      <c r="AW300" s="13" t="s">
        <v>33</v>
      </c>
      <c r="AX300" s="13" t="s">
        <v>8</v>
      </c>
      <c r="AY300" s="177" t="s">
        <v>156</v>
      </c>
    </row>
    <row r="301" spans="1:65" s="2" customFormat="1" ht="24" customHeight="1">
      <c r="A301" s="32"/>
      <c r="B301" s="161"/>
      <c r="C301" s="162" t="s">
        <v>532</v>
      </c>
      <c r="D301" s="162" t="s">
        <v>158</v>
      </c>
      <c r="E301" s="163" t="s">
        <v>357</v>
      </c>
      <c r="F301" s="164" t="s">
        <v>358</v>
      </c>
      <c r="G301" s="165" t="s">
        <v>279</v>
      </c>
      <c r="H301" s="166">
        <v>7.8E-2</v>
      </c>
      <c r="I301" s="167"/>
      <c r="J301" s="168">
        <f>ROUND(I301*H301,0)</f>
        <v>0</v>
      </c>
      <c r="K301" s="164" t="s">
        <v>162</v>
      </c>
      <c r="L301" s="33"/>
      <c r="M301" s="169" t="s">
        <v>1</v>
      </c>
      <c r="N301" s="170" t="s">
        <v>42</v>
      </c>
      <c r="O301" s="58"/>
      <c r="P301" s="171">
        <f>O301*H301</f>
        <v>0</v>
      </c>
      <c r="Q301" s="171">
        <v>0</v>
      </c>
      <c r="R301" s="171">
        <f>Q301*H301</f>
        <v>0</v>
      </c>
      <c r="S301" s="171">
        <v>0</v>
      </c>
      <c r="T301" s="172">
        <f>S301*H301</f>
        <v>0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173" t="s">
        <v>118</v>
      </c>
      <c r="AT301" s="173" t="s">
        <v>158</v>
      </c>
      <c r="AU301" s="173" t="s">
        <v>85</v>
      </c>
      <c r="AY301" s="17" t="s">
        <v>156</v>
      </c>
      <c r="BE301" s="174">
        <f>IF(N301="základní",J301,0)</f>
        <v>0</v>
      </c>
      <c r="BF301" s="174">
        <f>IF(N301="snížená",J301,0)</f>
        <v>0</v>
      </c>
      <c r="BG301" s="174">
        <f>IF(N301="zákl. přenesená",J301,0)</f>
        <v>0</v>
      </c>
      <c r="BH301" s="174">
        <f>IF(N301="sníž. přenesená",J301,0)</f>
        <v>0</v>
      </c>
      <c r="BI301" s="174">
        <f>IF(N301="nulová",J301,0)</f>
        <v>0</v>
      </c>
      <c r="BJ301" s="17" t="s">
        <v>8</v>
      </c>
      <c r="BK301" s="174">
        <f>ROUND(I301*H301,0)</f>
        <v>0</v>
      </c>
      <c r="BL301" s="17" t="s">
        <v>118</v>
      </c>
      <c r="BM301" s="173" t="s">
        <v>359</v>
      </c>
    </row>
    <row r="302" spans="1:65" s="2" customFormat="1" ht="24" customHeight="1">
      <c r="A302" s="32"/>
      <c r="B302" s="161"/>
      <c r="C302" s="162" t="s">
        <v>533</v>
      </c>
      <c r="D302" s="162" t="s">
        <v>158</v>
      </c>
      <c r="E302" s="163" t="s">
        <v>361</v>
      </c>
      <c r="F302" s="164" t="s">
        <v>362</v>
      </c>
      <c r="G302" s="165" t="s">
        <v>279</v>
      </c>
      <c r="H302" s="166">
        <v>7.8E-2</v>
      </c>
      <c r="I302" s="167"/>
      <c r="J302" s="168">
        <f>ROUND(I302*H302,0)</f>
        <v>0</v>
      </c>
      <c r="K302" s="164" t="s">
        <v>162</v>
      </c>
      <c r="L302" s="33"/>
      <c r="M302" s="169" t="s">
        <v>1</v>
      </c>
      <c r="N302" s="170" t="s">
        <v>42</v>
      </c>
      <c r="O302" s="58"/>
      <c r="P302" s="171">
        <f>O302*H302</f>
        <v>0</v>
      </c>
      <c r="Q302" s="171">
        <v>0</v>
      </c>
      <c r="R302" s="171">
        <f>Q302*H302</f>
        <v>0</v>
      </c>
      <c r="S302" s="171">
        <v>0</v>
      </c>
      <c r="T302" s="172">
        <f>S302*H302</f>
        <v>0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73" t="s">
        <v>118</v>
      </c>
      <c r="AT302" s="173" t="s">
        <v>158</v>
      </c>
      <c r="AU302" s="173" t="s">
        <v>85</v>
      </c>
      <c r="AY302" s="17" t="s">
        <v>156</v>
      </c>
      <c r="BE302" s="174">
        <f>IF(N302="základní",J302,0)</f>
        <v>0</v>
      </c>
      <c r="BF302" s="174">
        <f>IF(N302="snížená",J302,0)</f>
        <v>0</v>
      </c>
      <c r="BG302" s="174">
        <f>IF(N302="zákl. přenesená",J302,0)</f>
        <v>0</v>
      </c>
      <c r="BH302" s="174">
        <f>IF(N302="sníž. přenesená",J302,0)</f>
        <v>0</v>
      </c>
      <c r="BI302" s="174">
        <f>IF(N302="nulová",J302,0)</f>
        <v>0</v>
      </c>
      <c r="BJ302" s="17" t="s">
        <v>8</v>
      </c>
      <c r="BK302" s="174">
        <f>ROUND(I302*H302,0)</f>
        <v>0</v>
      </c>
      <c r="BL302" s="17" t="s">
        <v>118</v>
      </c>
      <c r="BM302" s="173" t="s">
        <v>363</v>
      </c>
    </row>
    <row r="303" spans="1:65" s="12" customFormat="1" ht="22.9" customHeight="1">
      <c r="B303" s="148"/>
      <c r="D303" s="149" t="s">
        <v>76</v>
      </c>
      <c r="E303" s="159" t="s">
        <v>534</v>
      </c>
      <c r="F303" s="159" t="s">
        <v>535</v>
      </c>
      <c r="I303" s="151"/>
      <c r="J303" s="160">
        <f>BK303</f>
        <v>0</v>
      </c>
      <c r="L303" s="148"/>
      <c r="M303" s="153"/>
      <c r="N303" s="154"/>
      <c r="O303" s="154"/>
      <c r="P303" s="155">
        <f>SUM(P304:P322)</f>
        <v>0</v>
      </c>
      <c r="Q303" s="154"/>
      <c r="R303" s="155">
        <f>SUM(R304:R322)</f>
        <v>8.1644500000000009E-2</v>
      </c>
      <c r="S303" s="154"/>
      <c r="T303" s="156">
        <f>SUM(T304:T322)</f>
        <v>0</v>
      </c>
      <c r="AR303" s="149" t="s">
        <v>85</v>
      </c>
      <c r="AT303" s="157" t="s">
        <v>76</v>
      </c>
      <c r="AU303" s="157" t="s">
        <v>8</v>
      </c>
      <c r="AY303" s="149" t="s">
        <v>156</v>
      </c>
      <c r="BK303" s="158">
        <f>SUM(BK304:BK322)</f>
        <v>0</v>
      </c>
    </row>
    <row r="304" spans="1:65" s="2" customFormat="1" ht="24" customHeight="1">
      <c r="A304" s="32"/>
      <c r="B304" s="161"/>
      <c r="C304" s="162" t="s">
        <v>536</v>
      </c>
      <c r="D304" s="162" t="s">
        <v>158</v>
      </c>
      <c r="E304" s="163" t="s">
        <v>537</v>
      </c>
      <c r="F304" s="164" t="s">
        <v>538</v>
      </c>
      <c r="G304" s="165" t="s">
        <v>173</v>
      </c>
      <c r="H304" s="166">
        <v>80.78</v>
      </c>
      <c r="I304" s="167"/>
      <c r="J304" s="168">
        <f>ROUND(I304*H304,0)</f>
        <v>0</v>
      </c>
      <c r="K304" s="164" t="s">
        <v>162</v>
      </c>
      <c r="L304" s="33"/>
      <c r="M304" s="169" t="s">
        <v>1</v>
      </c>
      <c r="N304" s="170" t="s">
        <v>42</v>
      </c>
      <c r="O304" s="58"/>
      <c r="P304" s="171">
        <f>O304*H304</f>
        <v>0</v>
      </c>
      <c r="Q304" s="171">
        <v>2.0000000000000001E-4</v>
      </c>
      <c r="R304" s="171">
        <f>Q304*H304</f>
        <v>1.6156E-2</v>
      </c>
      <c r="S304" s="171">
        <v>0</v>
      </c>
      <c r="T304" s="172">
        <f>S304*H304</f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73" t="s">
        <v>118</v>
      </c>
      <c r="AT304" s="173" t="s">
        <v>158</v>
      </c>
      <c r="AU304" s="173" t="s">
        <v>85</v>
      </c>
      <c r="AY304" s="17" t="s">
        <v>156</v>
      </c>
      <c r="BE304" s="174">
        <f>IF(N304="základní",J304,0)</f>
        <v>0</v>
      </c>
      <c r="BF304" s="174">
        <f>IF(N304="snížená",J304,0)</f>
        <v>0</v>
      </c>
      <c r="BG304" s="174">
        <f>IF(N304="zákl. přenesená",J304,0)</f>
        <v>0</v>
      </c>
      <c r="BH304" s="174">
        <f>IF(N304="sníž. přenesená",J304,0)</f>
        <v>0</v>
      </c>
      <c r="BI304" s="174">
        <f>IF(N304="nulová",J304,0)</f>
        <v>0</v>
      </c>
      <c r="BJ304" s="17" t="s">
        <v>8</v>
      </c>
      <c r="BK304" s="174">
        <f>ROUND(I304*H304,0)</f>
        <v>0</v>
      </c>
      <c r="BL304" s="17" t="s">
        <v>118</v>
      </c>
      <c r="BM304" s="173" t="s">
        <v>539</v>
      </c>
    </row>
    <row r="305" spans="1:65" s="13" customFormat="1">
      <c r="B305" s="175"/>
      <c r="D305" s="176" t="s">
        <v>164</v>
      </c>
      <c r="E305" s="177" t="s">
        <v>1</v>
      </c>
      <c r="F305" s="178" t="s">
        <v>540</v>
      </c>
      <c r="H305" s="179">
        <v>16.100000000000001</v>
      </c>
      <c r="I305" s="180"/>
      <c r="L305" s="175"/>
      <c r="M305" s="181"/>
      <c r="N305" s="182"/>
      <c r="O305" s="182"/>
      <c r="P305" s="182"/>
      <c r="Q305" s="182"/>
      <c r="R305" s="182"/>
      <c r="S305" s="182"/>
      <c r="T305" s="183"/>
      <c r="AT305" s="177" t="s">
        <v>164</v>
      </c>
      <c r="AU305" s="177" t="s">
        <v>85</v>
      </c>
      <c r="AV305" s="13" t="s">
        <v>85</v>
      </c>
      <c r="AW305" s="13" t="s">
        <v>33</v>
      </c>
      <c r="AX305" s="13" t="s">
        <v>77</v>
      </c>
      <c r="AY305" s="177" t="s">
        <v>156</v>
      </c>
    </row>
    <row r="306" spans="1:65" s="13" customFormat="1">
      <c r="B306" s="175"/>
      <c r="D306" s="176" t="s">
        <v>164</v>
      </c>
      <c r="E306" s="177" t="s">
        <v>1</v>
      </c>
      <c r="F306" s="178" t="s">
        <v>541</v>
      </c>
      <c r="H306" s="179">
        <v>12.18</v>
      </c>
      <c r="I306" s="180"/>
      <c r="L306" s="175"/>
      <c r="M306" s="181"/>
      <c r="N306" s="182"/>
      <c r="O306" s="182"/>
      <c r="P306" s="182"/>
      <c r="Q306" s="182"/>
      <c r="R306" s="182"/>
      <c r="S306" s="182"/>
      <c r="T306" s="183"/>
      <c r="AT306" s="177" t="s">
        <v>164</v>
      </c>
      <c r="AU306" s="177" t="s">
        <v>85</v>
      </c>
      <c r="AV306" s="13" t="s">
        <v>85</v>
      </c>
      <c r="AW306" s="13" t="s">
        <v>33</v>
      </c>
      <c r="AX306" s="13" t="s">
        <v>77</v>
      </c>
      <c r="AY306" s="177" t="s">
        <v>156</v>
      </c>
    </row>
    <row r="307" spans="1:65" s="13" customFormat="1">
      <c r="B307" s="175"/>
      <c r="D307" s="176" t="s">
        <v>164</v>
      </c>
      <c r="E307" s="177" t="s">
        <v>1</v>
      </c>
      <c r="F307" s="178" t="s">
        <v>542</v>
      </c>
      <c r="H307" s="179">
        <v>5.34</v>
      </c>
      <c r="I307" s="180"/>
      <c r="L307" s="175"/>
      <c r="M307" s="181"/>
      <c r="N307" s="182"/>
      <c r="O307" s="182"/>
      <c r="P307" s="182"/>
      <c r="Q307" s="182"/>
      <c r="R307" s="182"/>
      <c r="S307" s="182"/>
      <c r="T307" s="183"/>
      <c r="AT307" s="177" t="s">
        <v>164</v>
      </c>
      <c r="AU307" s="177" t="s">
        <v>85</v>
      </c>
      <c r="AV307" s="13" t="s">
        <v>85</v>
      </c>
      <c r="AW307" s="13" t="s">
        <v>33</v>
      </c>
      <c r="AX307" s="13" t="s">
        <v>77</v>
      </c>
      <c r="AY307" s="177" t="s">
        <v>156</v>
      </c>
    </row>
    <row r="308" spans="1:65" s="13" customFormat="1">
      <c r="B308" s="175"/>
      <c r="D308" s="176" t="s">
        <v>164</v>
      </c>
      <c r="E308" s="177" t="s">
        <v>1</v>
      </c>
      <c r="F308" s="178" t="s">
        <v>543</v>
      </c>
      <c r="H308" s="179">
        <v>4.37</v>
      </c>
      <c r="I308" s="180"/>
      <c r="L308" s="175"/>
      <c r="M308" s="181"/>
      <c r="N308" s="182"/>
      <c r="O308" s="182"/>
      <c r="P308" s="182"/>
      <c r="Q308" s="182"/>
      <c r="R308" s="182"/>
      <c r="S308" s="182"/>
      <c r="T308" s="183"/>
      <c r="AT308" s="177" t="s">
        <v>164</v>
      </c>
      <c r="AU308" s="177" t="s">
        <v>85</v>
      </c>
      <c r="AV308" s="13" t="s">
        <v>85</v>
      </c>
      <c r="AW308" s="13" t="s">
        <v>33</v>
      </c>
      <c r="AX308" s="13" t="s">
        <v>77</v>
      </c>
      <c r="AY308" s="177" t="s">
        <v>156</v>
      </c>
    </row>
    <row r="309" spans="1:65" s="13" customFormat="1">
      <c r="B309" s="175"/>
      <c r="D309" s="176" t="s">
        <v>164</v>
      </c>
      <c r="E309" s="177" t="s">
        <v>1</v>
      </c>
      <c r="F309" s="178" t="s">
        <v>544</v>
      </c>
      <c r="H309" s="179">
        <v>9.8800000000000008</v>
      </c>
      <c r="I309" s="180"/>
      <c r="L309" s="175"/>
      <c r="M309" s="181"/>
      <c r="N309" s="182"/>
      <c r="O309" s="182"/>
      <c r="P309" s="182"/>
      <c r="Q309" s="182"/>
      <c r="R309" s="182"/>
      <c r="S309" s="182"/>
      <c r="T309" s="183"/>
      <c r="AT309" s="177" t="s">
        <v>164</v>
      </c>
      <c r="AU309" s="177" t="s">
        <v>85</v>
      </c>
      <c r="AV309" s="13" t="s">
        <v>85</v>
      </c>
      <c r="AW309" s="13" t="s">
        <v>33</v>
      </c>
      <c r="AX309" s="13" t="s">
        <v>77</v>
      </c>
      <c r="AY309" s="177" t="s">
        <v>156</v>
      </c>
    </row>
    <row r="310" spans="1:65" s="14" customFormat="1">
      <c r="B310" s="184"/>
      <c r="D310" s="176" t="s">
        <v>164</v>
      </c>
      <c r="E310" s="185" t="s">
        <v>374</v>
      </c>
      <c r="F310" s="186" t="s">
        <v>545</v>
      </c>
      <c r="H310" s="187">
        <v>47.87</v>
      </c>
      <c r="I310" s="188"/>
      <c r="L310" s="184"/>
      <c r="M310" s="189"/>
      <c r="N310" s="190"/>
      <c r="O310" s="190"/>
      <c r="P310" s="190"/>
      <c r="Q310" s="190"/>
      <c r="R310" s="190"/>
      <c r="S310" s="190"/>
      <c r="T310" s="191"/>
      <c r="AT310" s="185" t="s">
        <v>164</v>
      </c>
      <c r="AU310" s="185" t="s">
        <v>85</v>
      </c>
      <c r="AV310" s="14" t="s">
        <v>88</v>
      </c>
      <c r="AW310" s="14" t="s">
        <v>33</v>
      </c>
      <c r="AX310" s="14" t="s">
        <v>77</v>
      </c>
      <c r="AY310" s="185" t="s">
        <v>156</v>
      </c>
    </row>
    <row r="311" spans="1:65" s="13" customFormat="1">
      <c r="B311" s="175"/>
      <c r="D311" s="176" t="s">
        <v>164</v>
      </c>
      <c r="E311" s="177" t="s">
        <v>1</v>
      </c>
      <c r="F311" s="178" t="s">
        <v>546</v>
      </c>
      <c r="H311" s="179">
        <v>32.909999999999997</v>
      </c>
      <c r="I311" s="180"/>
      <c r="L311" s="175"/>
      <c r="M311" s="181"/>
      <c r="N311" s="182"/>
      <c r="O311" s="182"/>
      <c r="P311" s="182"/>
      <c r="Q311" s="182"/>
      <c r="R311" s="182"/>
      <c r="S311" s="182"/>
      <c r="T311" s="183"/>
      <c r="AT311" s="177" t="s">
        <v>164</v>
      </c>
      <c r="AU311" s="177" t="s">
        <v>85</v>
      </c>
      <c r="AV311" s="13" t="s">
        <v>85</v>
      </c>
      <c r="AW311" s="13" t="s">
        <v>33</v>
      </c>
      <c r="AX311" s="13" t="s">
        <v>77</v>
      </c>
      <c r="AY311" s="177" t="s">
        <v>156</v>
      </c>
    </row>
    <row r="312" spans="1:65" s="14" customFormat="1">
      <c r="B312" s="184"/>
      <c r="D312" s="176" t="s">
        <v>164</v>
      </c>
      <c r="E312" s="185" t="s">
        <v>377</v>
      </c>
      <c r="F312" s="186" t="s">
        <v>547</v>
      </c>
      <c r="H312" s="187">
        <v>32.909999999999997</v>
      </c>
      <c r="I312" s="188"/>
      <c r="L312" s="184"/>
      <c r="M312" s="189"/>
      <c r="N312" s="190"/>
      <c r="O312" s="190"/>
      <c r="P312" s="190"/>
      <c r="Q312" s="190"/>
      <c r="R312" s="190"/>
      <c r="S312" s="190"/>
      <c r="T312" s="191"/>
      <c r="AT312" s="185" t="s">
        <v>164</v>
      </c>
      <c r="AU312" s="185" t="s">
        <v>85</v>
      </c>
      <c r="AV312" s="14" t="s">
        <v>88</v>
      </c>
      <c r="AW312" s="14" t="s">
        <v>33</v>
      </c>
      <c r="AX312" s="14" t="s">
        <v>77</v>
      </c>
      <c r="AY312" s="185" t="s">
        <v>156</v>
      </c>
    </row>
    <row r="313" spans="1:65" s="15" customFormat="1">
      <c r="B313" s="192"/>
      <c r="D313" s="176" t="s">
        <v>164</v>
      </c>
      <c r="E313" s="193" t="s">
        <v>1</v>
      </c>
      <c r="F313" s="194" t="s">
        <v>189</v>
      </c>
      <c r="H313" s="195">
        <v>80.78</v>
      </c>
      <c r="I313" s="196"/>
      <c r="L313" s="192"/>
      <c r="M313" s="197"/>
      <c r="N313" s="198"/>
      <c r="O313" s="198"/>
      <c r="P313" s="198"/>
      <c r="Q313" s="198"/>
      <c r="R313" s="198"/>
      <c r="S313" s="198"/>
      <c r="T313" s="199"/>
      <c r="AT313" s="193" t="s">
        <v>164</v>
      </c>
      <c r="AU313" s="193" t="s">
        <v>85</v>
      </c>
      <c r="AV313" s="15" t="s">
        <v>91</v>
      </c>
      <c r="AW313" s="15" t="s">
        <v>33</v>
      </c>
      <c r="AX313" s="15" t="s">
        <v>8</v>
      </c>
      <c r="AY313" s="193" t="s">
        <v>156</v>
      </c>
    </row>
    <row r="314" spans="1:65" s="2" customFormat="1" ht="16.5" customHeight="1">
      <c r="A314" s="32"/>
      <c r="B314" s="161"/>
      <c r="C314" s="200" t="s">
        <v>548</v>
      </c>
      <c r="D314" s="200" t="s">
        <v>199</v>
      </c>
      <c r="E314" s="201" t="s">
        <v>549</v>
      </c>
      <c r="F314" s="202" t="s">
        <v>550</v>
      </c>
      <c r="G314" s="203" t="s">
        <v>179</v>
      </c>
      <c r="H314" s="204">
        <v>16.178999999999998</v>
      </c>
      <c r="I314" s="205"/>
      <c r="J314" s="206">
        <f>ROUND(I314*H314,0)</f>
        <v>0</v>
      </c>
      <c r="K314" s="202" t="s">
        <v>162</v>
      </c>
      <c r="L314" s="207"/>
      <c r="M314" s="208" t="s">
        <v>1</v>
      </c>
      <c r="N314" s="209" t="s">
        <v>42</v>
      </c>
      <c r="O314" s="58"/>
      <c r="P314" s="171">
        <f>O314*H314</f>
        <v>0</v>
      </c>
      <c r="Q314" s="171">
        <v>3.0000000000000001E-3</v>
      </c>
      <c r="R314" s="171">
        <f>Q314*H314</f>
        <v>4.8536999999999997E-2</v>
      </c>
      <c r="S314" s="171">
        <v>0</v>
      </c>
      <c r="T314" s="172">
        <f>S314*H314</f>
        <v>0</v>
      </c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R314" s="173" t="s">
        <v>313</v>
      </c>
      <c r="AT314" s="173" t="s">
        <v>199</v>
      </c>
      <c r="AU314" s="173" t="s">
        <v>85</v>
      </c>
      <c r="AY314" s="17" t="s">
        <v>156</v>
      </c>
      <c r="BE314" s="174">
        <f>IF(N314="základní",J314,0)</f>
        <v>0</v>
      </c>
      <c r="BF314" s="174">
        <f>IF(N314="snížená",J314,0)</f>
        <v>0</v>
      </c>
      <c r="BG314" s="174">
        <f>IF(N314="zákl. přenesená",J314,0)</f>
        <v>0</v>
      </c>
      <c r="BH314" s="174">
        <f>IF(N314="sníž. přenesená",J314,0)</f>
        <v>0</v>
      </c>
      <c r="BI314" s="174">
        <f>IF(N314="nulová",J314,0)</f>
        <v>0</v>
      </c>
      <c r="BJ314" s="17" t="s">
        <v>8</v>
      </c>
      <c r="BK314" s="174">
        <f>ROUND(I314*H314,0)</f>
        <v>0</v>
      </c>
      <c r="BL314" s="17" t="s">
        <v>118</v>
      </c>
      <c r="BM314" s="173" t="s">
        <v>551</v>
      </c>
    </row>
    <row r="315" spans="1:65" s="13" customFormat="1">
      <c r="B315" s="175"/>
      <c r="D315" s="176" t="s">
        <v>164</v>
      </c>
      <c r="E315" s="177" t="s">
        <v>1</v>
      </c>
      <c r="F315" s="178" t="s">
        <v>552</v>
      </c>
      <c r="H315" s="179">
        <v>7.54</v>
      </c>
      <c r="I315" s="180"/>
      <c r="L315" s="175"/>
      <c r="M315" s="181"/>
      <c r="N315" s="182"/>
      <c r="O315" s="182"/>
      <c r="P315" s="182"/>
      <c r="Q315" s="182"/>
      <c r="R315" s="182"/>
      <c r="S315" s="182"/>
      <c r="T315" s="183"/>
      <c r="AT315" s="177" t="s">
        <v>164</v>
      </c>
      <c r="AU315" s="177" t="s">
        <v>85</v>
      </c>
      <c r="AV315" s="13" t="s">
        <v>85</v>
      </c>
      <c r="AW315" s="13" t="s">
        <v>33</v>
      </c>
      <c r="AX315" s="13" t="s">
        <v>77</v>
      </c>
      <c r="AY315" s="177" t="s">
        <v>156</v>
      </c>
    </row>
    <row r="316" spans="1:65" s="13" customFormat="1">
      <c r="B316" s="175"/>
      <c r="D316" s="176" t="s">
        <v>164</v>
      </c>
      <c r="E316" s="177" t="s">
        <v>1</v>
      </c>
      <c r="F316" s="178" t="s">
        <v>553</v>
      </c>
      <c r="H316" s="179">
        <v>8.6389999999999993</v>
      </c>
      <c r="I316" s="180"/>
      <c r="L316" s="175"/>
      <c r="M316" s="181"/>
      <c r="N316" s="182"/>
      <c r="O316" s="182"/>
      <c r="P316" s="182"/>
      <c r="Q316" s="182"/>
      <c r="R316" s="182"/>
      <c r="S316" s="182"/>
      <c r="T316" s="183"/>
      <c r="AT316" s="177" t="s">
        <v>164</v>
      </c>
      <c r="AU316" s="177" t="s">
        <v>85</v>
      </c>
      <c r="AV316" s="13" t="s">
        <v>85</v>
      </c>
      <c r="AW316" s="13" t="s">
        <v>33</v>
      </c>
      <c r="AX316" s="13" t="s">
        <v>77</v>
      </c>
      <c r="AY316" s="177" t="s">
        <v>156</v>
      </c>
    </row>
    <row r="317" spans="1:65" s="14" customFormat="1">
      <c r="B317" s="184"/>
      <c r="D317" s="176" t="s">
        <v>164</v>
      </c>
      <c r="E317" s="185" t="s">
        <v>1</v>
      </c>
      <c r="F317" s="186" t="s">
        <v>166</v>
      </c>
      <c r="H317" s="187">
        <v>16.178999999999998</v>
      </c>
      <c r="I317" s="188"/>
      <c r="L317" s="184"/>
      <c r="M317" s="189"/>
      <c r="N317" s="190"/>
      <c r="O317" s="190"/>
      <c r="P317" s="190"/>
      <c r="Q317" s="190"/>
      <c r="R317" s="190"/>
      <c r="S317" s="190"/>
      <c r="T317" s="191"/>
      <c r="AT317" s="185" t="s">
        <v>164</v>
      </c>
      <c r="AU317" s="185" t="s">
        <v>85</v>
      </c>
      <c r="AV317" s="14" t="s">
        <v>88</v>
      </c>
      <c r="AW317" s="14" t="s">
        <v>33</v>
      </c>
      <c r="AX317" s="14" t="s">
        <v>8</v>
      </c>
      <c r="AY317" s="185" t="s">
        <v>156</v>
      </c>
    </row>
    <row r="318" spans="1:65" s="2" customFormat="1" ht="24" customHeight="1">
      <c r="A318" s="32"/>
      <c r="B318" s="161"/>
      <c r="C318" s="162" t="s">
        <v>554</v>
      </c>
      <c r="D318" s="162" t="s">
        <v>158</v>
      </c>
      <c r="E318" s="163" t="s">
        <v>555</v>
      </c>
      <c r="F318" s="164" t="s">
        <v>556</v>
      </c>
      <c r="G318" s="165" t="s">
        <v>173</v>
      </c>
      <c r="H318" s="166">
        <v>15.55</v>
      </c>
      <c r="I318" s="167"/>
      <c r="J318" s="168">
        <f>ROUND(I318*H318,0)</f>
        <v>0</v>
      </c>
      <c r="K318" s="164" t="s">
        <v>162</v>
      </c>
      <c r="L318" s="33"/>
      <c r="M318" s="169" t="s">
        <v>1</v>
      </c>
      <c r="N318" s="170" t="s">
        <v>42</v>
      </c>
      <c r="O318" s="58"/>
      <c r="P318" s="171">
        <f>O318*H318</f>
        <v>0</v>
      </c>
      <c r="Q318" s="171">
        <v>2.5000000000000001E-4</v>
      </c>
      <c r="R318" s="171">
        <f>Q318*H318</f>
        <v>3.8875000000000003E-3</v>
      </c>
      <c r="S318" s="171">
        <v>0</v>
      </c>
      <c r="T318" s="172">
        <f>S318*H318</f>
        <v>0</v>
      </c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R318" s="173" t="s">
        <v>118</v>
      </c>
      <c r="AT318" s="173" t="s">
        <v>158</v>
      </c>
      <c r="AU318" s="173" t="s">
        <v>85</v>
      </c>
      <c r="AY318" s="17" t="s">
        <v>156</v>
      </c>
      <c r="BE318" s="174">
        <f>IF(N318="základní",J318,0)</f>
        <v>0</v>
      </c>
      <c r="BF318" s="174">
        <f>IF(N318="snížená",J318,0)</f>
        <v>0</v>
      </c>
      <c r="BG318" s="174">
        <f>IF(N318="zákl. přenesená",J318,0)</f>
        <v>0</v>
      </c>
      <c r="BH318" s="174">
        <f>IF(N318="sníž. přenesená",J318,0)</f>
        <v>0</v>
      </c>
      <c r="BI318" s="174">
        <f>IF(N318="nulová",J318,0)</f>
        <v>0</v>
      </c>
      <c r="BJ318" s="17" t="s">
        <v>8</v>
      </c>
      <c r="BK318" s="174">
        <f>ROUND(I318*H318,0)</f>
        <v>0</v>
      </c>
      <c r="BL318" s="17" t="s">
        <v>118</v>
      </c>
      <c r="BM318" s="173" t="s">
        <v>557</v>
      </c>
    </row>
    <row r="319" spans="1:65" s="13" customFormat="1">
      <c r="B319" s="175"/>
      <c r="D319" s="176" t="s">
        <v>164</v>
      </c>
      <c r="E319" s="177" t="s">
        <v>1</v>
      </c>
      <c r="F319" s="178" t="s">
        <v>558</v>
      </c>
      <c r="H319" s="179">
        <v>15.55</v>
      </c>
      <c r="I319" s="180"/>
      <c r="L319" s="175"/>
      <c r="M319" s="181"/>
      <c r="N319" s="182"/>
      <c r="O319" s="182"/>
      <c r="P319" s="182"/>
      <c r="Q319" s="182"/>
      <c r="R319" s="182"/>
      <c r="S319" s="182"/>
      <c r="T319" s="183"/>
      <c r="AT319" s="177" t="s">
        <v>164</v>
      </c>
      <c r="AU319" s="177" t="s">
        <v>85</v>
      </c>
      <c r="AV319" s="13" t="s">
        <v>85</v>
      </c>
      <c r="AW319" s="13" t="s">
        <v>33</v>
      </c>
      <c r="AX319" s="13" t="s">
        <v>77</v>
      </c>
      <c r="AY319" s="177" t="s">
        <v>156</v>
      </c>
    </row>
    <row r="320" spans="1:65" s="14" customFormat="1" ht="22.5">
      <c r="B320" s="184"/>
      <c r="D320" s="176" t="s">
        <v>164</v>
      </c>
      <c r="E320" s="185" t="s">
        <v>380</v>
      </c>
      <c r="F320" s="186" t="s">
        <v>559</v>
      </c>
      <c r="H320" s="187">
        <v>15.55</v>
      </c>
      <c r="I320" s="188"/>
      <c r="L320" s="184"/>
      <c r="M320" s="189"/>
      <c r="N320" s="190"/>
      <c r="O320" s="190"/>
      <c r="P320" s="190"/>
      <c r="Q320" s="190"/>
      <c r="R320" s="190"/>
      <c r="S320" s="190"/>
      <c r="T320" s="191"/>
      <c r="AT320" s="185" t="s">
        <v>164</v>
      </c>
      <c r="AU320" s="185" t="s">
        <v>85</v>
      </c>
      <c r="AV320" s="14" t="s">
        <v>88</v>
      </c>
      <c r="AW320" s="14" t="s">
        <v>33</v>
      </c>
      <c r="AX320" s="14" t="s">
        <v>8</v>
      </c>
      <c r="AY320" s="185" t="s">
        <v>156</v>
      </c>
    </row>
    <row r="321" spans="1:65" s="2" customFormat="1" ht="16.5" customHeight="1">
      <c r="A321" s="32"/>
      <c r="B321" s="161"/>
      <c r="C321" s="200" t="s">
        <v>560</v>
      </c>
      <c r="D321" s="200" t="s">
        <v>199</v>
      </c>
      <c r="E321" s="201" t="s">
        <v>561</v>
      </c>
      <c r="F321" s="202" t="s">
        <v>562</v>
      </c>
      <c r="G321" s="203" t="s">
        <v>179</v>
      </c>
      <c r="H321" s="204">
        <v>1.633</v>
      </c>
      <c r="I321" s="205"/>
      <c r="J321" s="206">
        <f>ROUND(I321*H321,0)</f>
        <v>0</v>
      </c>
      <c r="K321" s="202" t="s">
        <v>162</v>
      </c>
      <c r="L321" s="207"/>
      <c r="M321" s="208" t="s">
        <v>1</v>
      </c>
      <c r="N321" s="209" t="s">
        <v>42</v>
      </c>
      <c r="O321" s="58"/>
      <c r="P321" s="171">
        <f>O321*H321</f>
        <v>0</v>
      </c>
      <c r="Q321" s="171">
        <v>8.0000000000000002E-3</v>
      </c>
      <c r="R321" s="171">
        <f>Q321*H321</f>
        <v>1.3064000000000001E-2</v>
      </c>
      <c r="S321" s="171">
        <v>0</v>
      </c>
      <c r="T321" s="172">
        <f>S321*H321</f>
        <v>0</v>
      </c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R321" s="173" t="s">
        <v>313</v>
      </c>
      <c r="AT321" s="173" t="s">
        <v>199</v>
      </c>
      <c r="AU321" s="173" t="s">
        <v>85</v>
      </c>
      <c r="AY321" s="17" t="s">
        <v>156</v>
      </c>
      <c r="BE321" s="174">
        <f>IF(N321="základní",J321,0)</f>
        <v>0</v>
      </c>
      <c r="BF321" s="174">
        <f>IF(N321="snížená",J321,0)</f>
        <v>0</v>
      </c>
      <c r="BG321" s="174">
        <f>IF(N321="zákl. přenesená",J321,0)</f>
        <v>0</v>
      </c>
      <c r="BH321" s="174">
        <f>IF(N321="sníž. přenesená",J321,0)</f>
        <v>0</v>
      </c>
      <c r="BI321" s="174">
        <f>IF(N321="nulová",J321,0)</f>
        <v>0</v>
      </c>
      <c r="BJ321" s="17" t="s">
        <v>8</v>
      </c>
      <c r="BK321" s="174">
        <f>ROUND(I321*H321,0)</f>
        <v>0</v>
      </c>
      <c r="BL321" s="17" t="s">
        <v>118</v>
      </c>
      <c r="BM321" s="173" t="s">
        <v>563</v>
      </c>
    </row>
    <row r="322" spans="1:65" s="13" customFormat="1">
      <c r="B322" s="175"/>
      <c r="D322" s="176" t="s">
        <v>164</v>
      </c>
      <c r="E322" s="177" t="s">
        <v>1</v>
      </c>
      <c r="F322" s="178" t="s">
        <v>564</v>
      </c>
      <c r="H322" s="179">
        <v>1.633</v>
      </c>
      <c r="I322" s="180"/>
      <c r="L322" s="175"/>
      <c r="M322" s="215"/>
      <c r="N322" s="216"/>
      <c r="O322" s="216"/>
      <c r="P322" s="216"/>
      <c r="Q322" s="216"/>
      <c r="R322" s="216"/>
      <c r="S322" s="216"/>
      <c r="T322" s="217"/>
      <c r="AT322" s="177" t="s">
        <v>164</v>
      </c>
      <c r="AU322" s="177" t="s">
        <v>85</v>
      </c>
      <c r="AV322" s="13" t="s">
        <v>85</v>
      </c>
      <c r="AW322" s="13" t="s">
        <v>33</v>
      </c>
      <c r="AX322" s="13" t="s">
        <v>8</v>
      </c>
      <c r="AY322" s="177" t="s">
        <v>156</v>
      </c>
    </row>
    <row r="323" spans="1:65" s="2" customFormat="1" ht="6.95" customHeight="1">
      <c r="A323" s="32"/>
      <c r="B323" s="47"/>
      <c r="C323" s="48"/>
      <c r="D323" s="48"/>
      <c r="E323" s="48"/>
      <c r="F323" s="48"/>
      <c r="G323" s="48"/>
      <c r="H323" s="48"/>
      <c r="I323" s="121"/>
      <c r="J323" s="48"/>
      <c r="K323" s="48"/>
      <c r="L323" s="33"/>
      <c r="M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</row>
  </sheetData>
  <autoFilter ref="C129:K322"/>
  <mergeCells count="9"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4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3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6.950000000000003" customHeight="1">
      <c r="I2" s="93"/>
      <c r="L2" s="237" t="s">
        <v>5</v>
      </c>
      <c r="M2" s="238"/>
      <c r="N2" s="238"/>
      <c r="O2" s="238"/>
      <c r="P2" s="238"/>
      <c r="Q2" s="238"/>
      <c r="R2" s="238"/>
      <c r="S2" s="238"/>
      <c r="T2" s="238"/>
      <c r="U2" s="238"/>
      <c r="V2" s="238"/>
      <c r="AT2" s="17" t="s">
        <v>90</v>
      </c>
      <c r="AZ2" s="94" t="s">
        <v>97</v>
      </c>
      <c r="BA2" s="94" t="s">
        <v>98</v>
      </c>
      <c r="BB2" s="94" t="s">
        <v>1</v>
      </c>
      <c r="BC2" s="94" t="s">
        <v>565</v>
      </c>
      <c r="BD2" s="94" t="s">
        <v>85</v>
      </c>
    </row>
    <row r="3" spans="1:56" s="1" customFormat="1" ht="6.95" customHeight="1">
      <c r="B3" s="18"/>
      <c r="C3" s="19"/>
      <c r="D3" s="19"/>
      <c r="E3" s="19"/>
      <c r="F3" s="19"/>
      <c r="G3" s="19"/>
      <c r="H3" s="19"/>
      <c r="I3" s="95"/>
      <c r="J3" s="19"/>
      <c r="K3" s="19"/>
      <c r="L3" s="20"/>
      <c r="AT3" s="17" t="s">
        <v>85</v>
      </c>
      <c r="AZ3" s="94" t="s">
        <v>100</v>
      </c>
      <c r="BA3" s="94" t="s">
        <v>566</v>
      </c>
      <c r="BB3" s="94" t="s">
        <v>1</v>
      </c>
      <c r="BC3" s="94" t="s">
        <v>567</v>
      </c>
      <c r="BD3" s="94" t="s">
        <v>85</v>
      </c>
    </row>
    <row r="4" spans="1:56" s="1" customFormat="1" ht="24.95" customHeight="1">
      <c r="B4" s="20"/>
      <c r="D4" s="21" t="s">
        <v>103</v>
      </c>
      <c r="I4" s="93"/>
      <c r="L4" s="20"/>
      <c r="M4" s="96" t="s">
        <v>11</v>
      </c>
      <c r="AT4" s="17" t="s">
        <v>3</v>
      </c>
      <c r="AZ4" s="94" t="s">
        <v>104</v>
      </c>
      <c r="BA4" s="94" t="s">
        <v>568</v>
      </c>
      <c r="BB4" s="94" t="s">
        <v>1</v>
      </c>
      <c r="BC4" s="94" t="s">
        <v>569</v>
      </c>
      <c r="BD4" s="94" t="s">
        <v>85</v>
      </c>
    </row>
    <row r="5" spans="1:56" s="1" customFormat="1" ht="6.95" customHeight="1">
      <c r="B5" s="20"/>
      <c r="I5" s="93"/>
      <c r="L5" s="20"/>
      <c r="AZ5" s="94" t="s">
        <v>120</v>
      </c>
      <c r="BA5" s="94" t="s">
        <v>121</v>
      </c>
      <c r="BB5" s="94" t="s">
        <v>1</v>
      </c>
      <c r="BC5" s="94" t="s">
        <v>570</v>
      </c>
      <c r="BD5" s="94" t="s">
        <v>85</v>
      </c>
    </row>
    <row r="6" spans="1:56" s="1" customFormat="1" ht="12" customHeight="1">
      <c r="B6" s="20"/>
      <c r="D6" s="27" t="s">
        <v>17</v>
      </c>
      <c r="I6" s="93"/>
      <c r="L6" s="20"/>
      <c r="AZ6" s="94" t="s">
        <v>123</v>
      </c>
      <c r="BA6" s="94" t="s">
        <v>124</v>
      </c>
      <c r="BB6" s="94" t="s">
        <v>1</v>
      </c>
      <c r="BC6" s="94" t="s">
        <v>571</v>
      </c>
      <c r="BD6" s="94" t="s">
        <v>85</v>
      </c>
    </row>
    <row r="7" spans="1:56" s="1" customFormat="1" ht="16.5" customHeight="1">
      <c r="B7" s="20"/>
      <c r="E7" s="261" t="str">
        <f>'Rekapitulace stavby'!K6</f>
        <v>Oprava fasád dvorní části budov č.p. 57,58,59</v>
      </c>
      <c r="F7" s="262"/>
      <c r="G7" s="262"/>
      <c r="H7" s="262"/>
      <c r="I7" s="93"/>
      <c r="L7" s="20"/>
    </row>
    <row r="8" spans="1:56" s="2" customFormat="1" ht="12" customHeight="1">
      <c r="A8" s="32"/>
      <c r="B8" s="33"/>
      <c r="C8" s="32"/>
      <c r="D8" s="27" t="s">
        <v>115</v>
      </c>
      <c r="E8" s="32"/>
      <c r="F8" s="32"/>
      <c r="G8" s="32"/>
      <c r="H8" s="32"/>
      <c r="I8" s="97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56" s="2" customFormat="1" ht="16.5" customHeight="1">
      <c r="A9" s="32"/>
      <c r="B9" s="33"/>
      <c r="C9" s="32"/>
      <c r="D9" s="32"/>
      <c r="E9" s="245" t="s">
        <v>572</v>
      </c>
      <c r="F9" s="260"/>
      <c r="G9" s="260"/>
      <c r="H9" s="260"/>
      <c r="I9" s="97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56" s="2" customFormat="1">
      <c r="A10" s="32"/>
      <c r="B10" s="33"/>
      <c r="C10" s="32"/>
      <c r="D10" s="32"/>
      <c r="E10" s="32"/>
      <c r="F10" s="32"/>
      <c r="G10" s="32"/>
      <c r="H10" s="32"/>
      <c r="I10" s="97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56" s="2" customFormat="1" ht="12" customHeight="1">
      <c r="A11" s="32"/>
      <c r="B11" s="33"/>
      <c r="C11" s="32"/>
      <c r="D11" s="27" t="s">
        <v>19</v>
      </c>
      <c r="E11" s="32"/>
      <c r="F11" s="25" t="s">
        <v>1</v>
      </c>
      <c r="G11" s="32"/>
      <c r="H11" s="32"/>
      <c r="I11" s="98" t="s">
        <v>20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56" s="2" customFormat="1" ht="12" customHeight="1">
      <c r="A12" s="32"/>
      <c r="B12" s="33"/>
      <c r="C12" s="32"/>
      <c r="D12" s="27" t="s">
        <v>21</v>
      </c>
      <c r="E12" s="32"/>
      <c r="F12" s="25" t="s">
        <v>22</v>
      </c>
      <c r="G12" s="32"/>
      <c r="H12" s="32"/>
      <c r="I12" s="98" t="s">
        <v>23</v>
      </c>
      <c r="J12" s="55" t="str">
        <f>'Rekapitulace stavby'!AN8</f>
        <v>22. 2. 2020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56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7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56" s="2" customFormat="1" ht="12" customHeight="1">
      <c r="A14" s="32"/>
      <c r="B14" s="33"/>
      <c r="C14" s="32"/>
      <c r="D14" s="27" t="s">
        <v>25</v>
      </c>
      <c r="E14" s="32"/>
      <c r="F14" s="32"/>
      <c r="G14" s="32"/>
      <c r="H14" s="32"/>
      <c r="I14" s="98" t="s">
        <v>26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56" s="2" customFormat="1" ht="18" customHeight="1">
      <c r="A15" s="32"/>
      <c r="B15" s="33"/>
      <c r="C15" s="32"/>
      <c r="D15" s="32"/>
      <c r="E15" s="25" t="s">
        <v>27</v>
      </c>
      <c r="F15" s="32"/>
      <c r="G15" s="32"/>
      <c r="H15" s="32"/>
      <c r="I15" s="98" t="s">
        <v>28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56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7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29</v>
      </c>
      <c r="E17" s="32"/>
      <c r="F17" s="32"/>
      <c r="G17" s="32"/>
      <c r="H17" s="32"/>
      <c r="I17" s="98" t="s">
        <v>26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63" t="str">
        <f>'Rekapitulace stavby'!E14</f>
        <v>Vyplň údaj</v>
      </c>
      <c r="F18" s="248"/>
      <c r="G18" s="248"/>
      <c r="H18" s="248"/>
      <c r="I18" s="98" t="s">
        <v>28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7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31</v>
      </c>
      <c r="E20" s="32"/>
      <c r="F20" s="32"/>
      <c r="G20" s="32"/>
      <c r="H20" s="32"/>
      <c r="I20" s="98" t="s">
        <v>26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32</v>
      </c>
      <c r="F21" s="32"/>
      <c r="G21" s="32"/>
      <c r="H21" s="32"/>
      <c r="I21" s="98" t="s">
        <v>28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7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98" t="s">
        <v>26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35</v>
      </c>
      <c r="F24" s="32"/>
      <c r="G24" s="32"/>
      <c r="H24" s="32"/>
      <c r="I24" s="98" t="s">
        <v>28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7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36</v>
      </c>
      <c r="E26" s="32"/>
      <c r="F26" s="32"/>
      <c r="G26" s="32"/>
      <c r="H26" s="32"/>
      <c r="I26" s="97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9"/>
      <c r="B27" s="100"/>
      <c r="C27" s="99"/>
      <c r="D27" s="99"/>
      <c r="E27" s="252" t="s">
        <v>1</v>
      </c>
      <c r="F27" s="252"/>
      <c r="G27" s="252"/>
      <c r="H27" s="252"/>
      <c r="I27" s="101"/>
      <c r="J27" s="99"/>
      <c r="K27" s="99"/>
      <c r="L27" s="102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7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103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4" t="s">
        <v>37</v>
      </c>
      <c r="E30" s="32"/>
      <c r="F30" s="32"/>
      <c r="G30" s="32"/>
      <c r="H30" s="32"/>
      <c r="I30" s="97"/>
      <c r="J30" s="71">
        <f>ROUND(J125, 0)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3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39</v>
      </c>
      <c r="G32" s="32"/>
      <c r="H32" s="32"/>
      <c r="I32" s="105" t="s">
        <v>38</v>
      </c>
      <c r="J32" s="36" t="s">
        <v>40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6" t="s">
        <v>41</v>
      </c>
      <c r="E33" s="27" t="s">
        <v>42</v>
      </c>
      <c r="F33" s="107">
        <f>ROUND((SUM(BE125:BE203)),  0)</f>
        <v>0</v>
      </c>
      <c r="G33" s="32"/>
      <c r="H33" s="32"/>
      <c r="I33" s="108">
        <v>0.21</v>
      </c>
      <c r="J33" s="107">
        <f>ROUND(((SUM(BE125:BE203))*I33),  0)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43</v>
      </c>
      <c r="F34" s="107">
        <f>ROUND((SUM(BF125:BF203)),  0)</f>
        <v>0</v>
      </c>
      <c r="G34" s="32"/>
      <c r="H34" s="32"/>
      <c r="I34" s="108">
        <v>0.15</v>
      </c>
      <c r="J34" s="107">
        <f>ROUND(((SUM(BF125:BF203))*I34),  0)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27" t="s">
        <v>44</v>
      </c>
      <c r="F35" s="107">
        <f>ROUND((SUM(BG125:BG203)),  0)</f>
        <v>0</v>
      </c>
      <c r="G35" s="32"/>
      <c r="H35" s="32"/>
      <c r="I35" s="108">
        <v>0.21</v>
      </c>
      <c r="J35" s="107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27" t="s">
        <v>45</v>
      </c>
      <c r="F36" s="107">
        <f>ROUND((SUM(BH125:BH203)),  0)</f>
        <v>0</v>
      </c>
      <c r="G36" s="32"/>
      <c r="H36" s="32"/>
      <c r="I36" s="108">
        <v>0.15</v>
      </c>
      <c r="J36" s="107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46</v>
      </c>
      <c r="F37" s="107">
        <f>ROUND((SUM(BI125:BI203)),  0)</f>
        <v>0</v>
      </c>
      <c r="G37" s="32"/>
      <c r="H37" s="32"/>
      <c r="I37" s="108">
        <v>0</v>
      </c>
      <c r="J37" s="107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7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9"/>
      <c r="D39" s="110" t="s">
        <v>47</v>
      </c>
      <c r="E39" s="60"/>
      <c r="F39" s="60"/>
      <c r="G39" s="111" t="s">
        <v>48</v>
      </c>
      <c r="H39" s="112" t="s">
        <v>49</v>
      </c>
      <c r="I39" s="113"/>
      <c r="J39" s="114">
        <f>SUM(J30:J37)</f>
        <v>0</v>
      </c>
      <c r="K39" s="115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7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20"/>
      <c r="I41" s="93"/>
      <c r="L41" s="20"/>
    </row>
    <row r="42" spans="1:31" s="1" customFormat="1" ht="14.45" customHeight="1">
      <c r="B42" s="20"/>
      <c r="I42" s="93"/>
      <c r="L42" s="20"/>
    </row>
    <row r="43" spans="1:31" s="1" customFormat="1" ht="14.45" customHeight="1">
      <c r="B43" s="20"/>
      <c r="I43" s="93"/>
      <c r="L43" s="20"/>
    </row>
    <row r="44" spans="1:31" s="1" customFormat="1" ht="14.45" customHeight="1">
      <c r="B44" s="20"/>
      <c r="I44" s="93"/>
      <c r="L44" s="20"/>
    </row>
    <row r="45" spans="1:31" s="1" customFormat="1" ht="14.45" customHeight="1">
      <c r="B45" s="20"/>
      <c r="I45" s="93"/>
      <c r="L45" s="20"/>
    </row>
    <row r="46" spans="1:31" s="1" customFormat="1" ht="14.45" customHeight="1">
      <c r="B46" s="20"/>
      <c r="I46" s="93"/>
      <c r="L46" s="20"/>
    </row>
    <row r="47" spans="1:31" s="1" customFormat="1" ht="14.45" customHeight="1">
      <c r="B47" s="20"/>
      <c r="I47" s="93"/>
      <c r="L47" s="20"/>
    </row>
    <row r="48" spans="1:31" s="1" customFormat="1" ht="14.45" customHeight="1">
      <c r="B48" s="20"/>
      <c r="I48" s="93"/>
      <c r="L48" s="20"/>
    </row>
    <row r="49" spans="1:31" s="1" customFormat="1" ht="14.45" customHeight="1">
      <c r="B49" s="20"/>
      <c r="I49" s="93"/>
      <c r="L49" s="20"/>
    </row>
    <row r="50" spans="1:31" s="2" customFormat="1" ht="14.45" customHeight="1">
      <c r="B50" s="42"/>
      <c r="D50" s="43" t="s">
        <v>50</v>
      </c>
      <c r="E50" s="44"/>
      <c r="F50" s="44"/>
      <c r="G50" s="43" t="s">
        <v>51</v>
      </c>
      <c r="H50" s="44"/>
      <c r="I50" s="116"/>
      <c r="J50" s="44"/>
      <c r="K50" s="44"/>
      <c r="L50" s="42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2"/>
      <c r="B61" s="33"/>
      <c r="C61" s="32"/>
      <c r="D61" s="45" t="s">
        <v>52</v>
      </c>
      <c r="E61" s="35"/>
      <c r="F61" s="117" t="s">
        <v>53</v>
      </c>
      <c r="G61" s="45" t="s">
        <v>52</v>
      </c>
      <c r="H61" s="35"/>
      <c r="I61" s="118"/>
      <c r="J61" s="119" t="s">
        <v>53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2"/>
      <c r="B65" s="33"/>
      <c r="C65" s="32"/>
      <c r="D65" s="43" t="s">
        <v>54</v>
      </c>
      <c r="E65" s="46"/>
      <c r="F65" s="46"/>
      <c r="G65" s="43" t="s">
        <v>55</v>
      </c>
      <c r="H65" s="46"/>
      <c r="I65" s="120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2"/>
      <c r="B76" s="33"/>
      <c r="C76" s="32"/>
      <c r="D76" s="45" t="s">
        <v>52</v>
      </c>
      <c r="E76" s="35"/>
      <c r="F76" s="117" t="s">
        <v>53</v>
      </c>
      <c r="G76" s="45" t="s">
        <v>52</v>
      </c>
      <c r="H76" s="35"/>
      <c r="I76" s="118"/>
      <c r="J76" s="119" t="s">
        <v>53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1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2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1" t="s">
        <v>126</v>
      </c>
      <c r="D82" s="32"/>
      <c r="E82" s="32"/>
      <c r="F82" s="32"/>
      <c r="G82" s="32"/>
      <c r="H82" s="32"/>
      <c r="I82" s="97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7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17</v>
      </c>
      <c r="D84" s="32"/>
      <c r="E84" s="32"/>
      <c r="F84" s="32"/>
      <c r="G84" s="32"/>
      <c r="H84" s="32"/>
      <c r="I84" s="97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>
      <c r="A85" s="32"/>
      <c r="B85" s="33"/>
      <c r="C85" s="32"/>
      <c r="D85" s="32"/>
      <c r="E85" s="261" t="str">
        <f>E7</f>
        <v>Oprava fasád dvorní části budov č.p. 57,58,59</v>
      </c>
      <c r="F85" s="262"/>
      <c r="G85" s="262"/>
      <c r="H85" s="262"/>
      <c r="I85" s="97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7" t="s">
        <v>115</v>
      </c>
      <c r="D86" s="32"/>
      <c r="E86" s="32"/>
      <c r="F86" s="32"/>
      <c r="G86" s="32"/>
      <c r="H86" s="32"/>
      <c r="I86" s="97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2"/>
      <c r="D87" s="32"/>
      <c r="E87" s="245" t="str">
        <f>E9</f>
        <v>3 - Oprava fasády č.p. 59</v>
      </c>
      <c r="F87" s="260"/>
      <c r="G87" s="260"/>
      <c r="H87" s="260"/>
      <c r="I87" s="97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7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7" t="s">
        <v>21</v>
      </c>
      <c r="D89" s="32"/>
      <c r="E89" s="32"/>
      <c r="F89" s="25" t="str">
        <f>F12</f>
        <v>Dvůr Králové nad Labem</v>
      </c>
      <c r="G89" s="32"/>
      <c r="H89" s="32"/>
      <c r="I89" s="98" t="s">
        <v>23</v>
      </c>
      <c r="J89" s="55" t="str">
        <f>IF(J12="","",J12)</f>
        <v>22. 2. 2020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7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43.15" customHeight="1">
      <c r="A91" s="32"/>
      <c r="B91" s="33"/>
      <c r="C91" s="27" t="s">
        <v>25</v>
      </c>
      <c r="D91" s="32"/>
      <c r="E91" s="32"/>
      <c r="F91" s="25" t="str">
        <f>E15</f>
        <v>Město Dvůr Králové n.L., nám. TGM 38, D.K.n.L.</v>
      </c>
      <c r="G91" s="32"/>
      <c r="H91" s="32"/>
      <c r="I91" s="98" t="s">
        <v>31</v>
      </c>
      <c r="J91" s="30" t="str">
        <f>E21</f>
        <v>Projektis spol. s r.o., Legionářská 562, D.K.n.L.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7" t="s">
        <v>29</v>
      </c>
      <c r="D92" s="32"/>
      <c r="E92" s="32"/>
      <c r="F92" s="25" t="str">
        <f>IF(E18="","",E18)</f>
        <v>Vyplň údaj</v>
      </c>
      <c r="G92" s="32"/>
      <c r="H92" s="32"/>
      <c r="I92" s="98" t="s">
        <v>34</v>
      </c>
      <c r="J92" s="30" t="str">
        <f>E24</f>
        <v>ing. V. Švehla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7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23" t="s">
        <v>127</v>
      </c>
      <c r="D94" s="109"/>
      <c r="E94" s="109"/>
      <c r="F94" s="109"/>
      <c r="G94" s="109"/>
      <c r="H94" s="109"/>
      <c r="I94" s="124"/>
      <c r="J94" s="125" t="s">
        <v>128</v>
      </c>
      <c r="K94" s="109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7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6" t="s">
        <v>129</v>
      </c>
      <c r="D96" s="32"/>
      <c r="E96" s="32"/>
      <c r="F96" s="32"/>
      <c r="G96" s="32"/>
      <c r="H96" s="32"/>
      <c r="I96" s="97"/>
      <c r="J96" s="71">
        <f>J125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130</v>
      </c>
    </row>
    <row r="97" spans="1:31" s="9" customFormat="1" ht="24.95" customHeight="1">
      <c r="B97" s="127"/>
      <c r="D97" s="128" t="s">
        <v>131</v>
      </c>
      <c r="E97" s="129"/>
      <c r="F97" s="129"/>
      <c r="G97" s="129"/>
      <c r="H97" s="129"/>
      <c r="I97" s="130"/>
      <c r="J97" s="131">
        <f>J126</f>
        <v>0</v>
      </c>
      <c r="L97" s="127"/>
    </row>
    <row r="98" spans="1:31" s="10" customFormat="1" ht="19.899999999999999" customHeight="1">
      <c r="B98" s="132"/>
      <c r="D98" s="133" t="s">
        <v>132</v>
      </c>
      <c r="E98" s="134"/>
      <c r="F98" s="134"/>
      <c r="G98" s="134"/>
      <c r="H98" s="134"/>
      <c r="I98" s="135"/>
      <c r="J98" s="136">
        <f>J127</f>
        <v>0</v>
      </c>
      <c r="L98" s="132"/>
    </row>
    <row r="99" spans="1:31" s="10" customFormat="1" ht="19.899999999999999" customHeight="1">
      <c r="B99" s="132"/>
      <c r="D99" s="133" t="s">
        <v>133</v>
      </c>
      <c r="E99" s="134"/>
      <c r="F99" s="134"/>
      <c r="G99" s="134"/>
      <c r="H99" s="134"/>
      <c r="I99" s="135"/>
      <c r="J99" s="136">
        <f>J133</f>
        <v>0</v>
      </c>
      <c r="L99" s="132"/>
    </row>
    <row r="100" spans="1:31" s="10" customFormat="1" ht="19.899999999999999" customHeight="1">
      <c r="B100" s="132"/>
      <c r="D100" s="133" t="s">
        <v>134</v>
      </c>
      <c r="E100" s="134"/>
      <c r="F100" s="134"/>
      <c r="G100" s="134"/>
      <c r="H100" s="134"/>
      <c r="I100" s="135"/>
      <c r="J100" s="136">
        <f>J137</f>
        <v>0</v>
      </c>
      <c r="L100" s="132"/>
    </row>
    <row r="101" spans="1:31" s="10" customFormat="1" ht="19.899999999999999" customHeight="1">
      <c r="B101" s="132"/>
      <c r="D101" s="133" t="s">
        <v>135</v>
      </c>
      <c r="E101" s="134"/>
      <c r="F101" s="134"/>
      <c r="G101" s="134"/>
      <c r="H101" s="134"/>
      <c r="I101" s="135"/>
      <c r="J101" s="136">
        <f>J167</f>
        <v>0</v>
      </c>
      <c r="L101" s="132"/>
    </row>
    <row r="102" spans="1:31" s="10" customFormat="1" ht="19.899999999999999" customHeight="1">
      <c r="B102" s="132"/>
      <c r="D102" s="133" t="s">
        <v>136</v>
      </c>
      <c r="E102" s="134"/>
      <c r="F102" s="134"/>
      <c r="G102" s="134"/>
      <c r="H102" s="134"/>
      <c r="I102" s="135"/>
      <c r="J102" s="136">
        <f>J180</f>
        <v>0</v>
      </c>
      <c r="L102" s="132"/>
    </row>
    <row r="103" spans="1:31" s="10" customFormat="1" ht="19.899999999999999" customHeight="1">
      <c r="B103" s="132"/>
      <c r="D103" s="133" t="s">
        <v>137</v>
      </c>
      <c r="E103" s="134"/>
      <c r="F103" s="134"/>
      <c r="G103" s="134"/>
      <c r="H103" s="134"/>
      <c r="I103" s="135"/>
      <c r="J103" s="136">
        <f>J186</f>
        <v>0</v>
      </c>
      <c r="L103" s="132"/>
    </row>
    <row r="104" spans="1:31" s="9" customFormat="1" ht="24.95" customHeight="1">
      <c r="B104" s="127"/>
      <c r="D104" s="128" t="s">
        <v>138</v>
      </c>
      <c r="E104" s="129"/>
      <c r="F104" s="129"/>
      <c r="G104" s="129"/>
      <c r="H104" s="129"/>
      <c r="I104" s="130"/>
      <c r="J104" s="131">
        <f>J188</f>
        <v>0</v>
      </c>
      <c r="L104" s="127"/>
    </row>
    <row r="105" spans="1:31" s="10" customFormat="1" ht="19.899999999999999" customHeight="1">
      <c r="B105" s="132"/>
      <c r="D105" s="133" t="s">
        <v>139</v>
      </c>
      <c r="E105" s="134"/>
      <c r="F105" s="134"/>
      <c r="G105" s="134"/>
      <c r="H105" s="134"/>
      <c r="I105" s="135"/>
      <c r="J105" s="136">
        <f>J189</f>
        <v>0</v>
      </c>
      <c r="L105" s="132"/>
    </row>
    <row r="106" spans="1:31" s="2" customFormat="1" ht="21.75" customHeight="1">
      <c r="A106" s="32"/>
      <c r="B106" s="33"/>
      <c r="C106" s="32"/>
      <c r="D106" s="32"/>
      <c r="E106" s="32"/>
      <c r="F106" s="32"/>
      <c r="G106" s="32"/>
      <c r="H106" s="32"/>
      <c r="I106" s="97"/>
      <c r="J106" s="32"/>
      <c r="K106" s="32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6.95" customHeight="1">
      <c r="A107" s="32"/>
      <c r="B107" s="47"/>
      <c r="C107" s="48"/>
      <c r="D107" s="48"/>
      <c r="E107" s="48"/>
      <c r="F107" s="48"/>
      <c r="G107" s="48"/>
      <c r="H107" s="48"/>
      <c r="I107" s="121"/>
      <c r="J107" s="48"/>
      <c r="K107" s="48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11" spans="1:31" s="2" customFormat="1" ht="6.95" customHeight="1">
      <c r="A111" s="32"/>
      <c r="B111" s="49"/>
      <c r="C111" s="50"/>
      <c r="D111" s="50"/>
      <c r="E111" s="50"/>
      <c r="F111" s="50"/>
      <c r="G111" s="50"/>
      <c r="H111" s="50"/>
      <c r="I111" s="122"/>
      <c r="J111" s="50"/>
      <c r="K111" s="50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24.95" customHeight="1">
      <c r="A112" s="32"/>
      <c r="B112" s="33"/>
      <c r="C112" s="21" t="s">
        <v>141</v>
      </c>
      <c r="D112" s="32"/>
      <c r="E112" s="32"/>
      <c r="F112" s="32"/>
      <c r="G112" s="32"/>
      <c r="H112" s="32"/>
      <c r="I112" s="97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6.95" customHeight="1">
      <c r="A113" s="32"/>
      <c r="B113" s="33"/>
      <c r="C113" s="32"/>
      <c r="D113" s="32"/>
      <c r="E113" s="32"/>
      <c r="F113" s="32"/>
      <c r="G113" s="32"/>
      <c r="H113" s="32"/>
      <c r="I113" s="97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2" customHeight="1">
      <c r="A114" s="32"/>
      <c r="B114" s="33"/>
      <c r="C114" s="27" t="s">
        <v>17</v>
      </c>
      <c r="D114" s="32"/>
      <c r="E114" s="32"/>
      <c r="F114" s="32"/>
      <c r="G114" s="32"/>
      <c r="H114" s="32"/>
      <c r="I114" s="97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16.5" customHeight="1">
      <c r="A115" s="32"/>
      <c r="B115" s="33"/>
      <c r="C115" s="32"/>
      <c r="D115" s="32"/>
      <c r="E115" s="261" t="str">
        <f>E7</f>
        <v>Oprava fasád dvorní části budov č.p. 57,58,59</v>
      </c>
      <c r="F115" s="262"/>
      <c r="G115" s="262"/>
      <c r="H115" s="262"/>
      <c r="I115" s="97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2" customHeight="1">
      <c r="A116" s="32"/>
      <c r="B116" s="33"/>
      <c r="C116" s="27" t="s">
        <v>115</v>
      </c>
      <c r="D116" s="32"/>
      <c r="E116" s="32"/>
      <c r="F116" s="32"/>
      <c r="G116" s="32"/>
      <c r="H116" s="32"/>
      <c r="I116" s="97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16.5" customHeight="1">
      <c r="A117" s="32"/>
      <c r="B117" s="33"/>
      <c r="C117" s="32"/>
      <c r="D117" s="32"/>
      <c r="E117" s="245" t="str">
        <f>E9</f>
        <v>3 - Oprava fasády č.p. 59</v>
      </c>
      <c r="F117" s="260"/>
      <c r="G117" s="260"/>
      <c r="H117" s="260"/>
      <c r="I117" s="97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6.95" customHeight="1">
      <c r="A118" s="32"/>
      <c r="B118" s="33"/>
      <c r="C118" s="32"/>
      <c r="D118" s="32"/>
      <c r="E118" s="32"/>
      <c r="F118" s="32"/>
      <c r="G118" s="32"/>
      <c r="H118" s="32"/>
      <c r="I118" s="97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12" customHeight="1">
      <c r="A119" s="32"/>
      <c r="B119" s="33"/>
      <c r="C119" s="27" t="s">
        <v>21</v>
      </c>
      <c r="D119" s="32"/>
      <c r="E119" s="32"/>
      <c r="F119" s="25" t="str">
        <f>F12</f>
        <v>Dvůr Králové nad Labem</v>
      </c>
      <c r="G119" s="32"/>
      <c r="H119" s="32"/>
      <c r="I119" s="98" t="s">
        <v>23</v>
      </c>
      <c r="J119" s="55" t="str">
        <f>IF(J12="","",J12)</f>
        <v>22. 2. 2020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6.95" customHeight="1">
      <c r="A120" s="32"/>
      <c r="B120" s="33"/>
      <c r="C120" s="32"/>
      <c r="D120" s="32"/>
      <c r="E120" s="32"/>
      <c r="F120" s="32"/>
      <c r="G120" s="32"/>
      <c r="H120" s="32"/>
      <c r="I120" s="97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2" customFormat="1" ht="43.15" customHeight="1">
      <c r="A121" s="32"/>
      <c r="B121" s="33"/>
      <c r="C121" s="27" t="s">
        <v>25</v>
      </c>
      <c r="D121" s="32"/>
      <c r="E121" s="32"/>
      <c r="F121" s="25" t="str">
        <f>E15</f>
        <v>Město Dvůr Králové n.L., nám. TGM 38, D.K.n.L.</v>
      </c>
      <c r="G121" s="32"/>
      <c r="H121" s="32"/>
      <c r="I121" s="98" t="s">
        <v>31</v>
      </c>
      <c r="J121" s="30" t="str">
        <f>E21</f>
        <v>Projektis spol. s r.o., Legionářská 562, D.K.n.L.</v>
      </c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5" s="2" customFormat="1" ht="15.2" customHeight="1">
      <c r="A122" s="32"/>
      <c r="B122" s="33"/>
      <c r="C122" s="27" t="s">
        <v>29</v>
      </c>
      <c r="D122" s="32"/>
      <c r="E122" s="32"/>
      <c r="F122" s="25" t="str">
        <f>IF(E18="","",E18)</f>
        <v>Vyplň údaj</v>
      </c>
      <c r="G122" s="32"/>
      <c r="H122" s="32"/>
      <c r="I122" s="98" t="s">
        <v>34</v>
      </c>
      <c r="J122" s="30" t="str">
        <f>E24</f>
        <v>ing. V. Švehla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5" s="2" customFormat="1" ht="10.35" customHeight="1">
      <c r="A123" s="32"/>
      <c r="B123" s="33"/>
      <c r="C123" s="32"/>
      <c r="D123" s="32"/>
      <c r="E123" s="32"/>
      <c r="F123" s="32"/>
      <c r="G123" s="32"/>
      <c r="H123" s="32"/>
      <c r="I123" s="97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65" s="11" customFormat="1" ht="29.25" customHeight="1">
      <c r="A124" s="137"/>
      <c r="B124" s="138"/>
      <c r="C124" s="139" t="s">
        <v>142</v>
      </c>
      <c r="D124" s="140" t="s">
        <v>62</v>
      </c>
      <c r="E124" s="140" t="s">
        <v>58</v>
      </c>
      <c r="F124" s="140" t="s">
        <v>59</v>
      </c>
      <c r="G124" s="140" t="s">
        <v>143</v>
      </c>
      <c r="H124" s="140" t="s">
        <v>144</v>
      </c>
      <c r="I124" s="141" t="s">
        <v>145</v>
      </c>
      <c r="J124" s="140" t="s">
        <v>128</v>
      </c>
      <c r="K124" s="142" t="s">
        <v>146</v>
      </c>
      <c r="L124" s="143"/>
      <c r="M124" s="62" t="s">
        <v>1</v>
      </c>
      <c r="N124" s="63" t="s">
        <v>41</v>
      </c>
      <c r="O124" s="63" t="s">
        <v>147</v>
      </c>
      <c r="P124" s="63" t="s">
        <v>148</v>
      </c>
      <c r="Q124" s="63" t="s">
        <v>149</v>
      </c>
      <c r="R124" s="63" t="s">
        <v>150</v>
      </c>
      <c r="S124" s="63" t="s">
        <v>151</v>
      </c>
      <c r="T124" s="64" t="s">
        <v>152</v>
      </c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</row>
    <row r="125" spans="1:65" s="2" customFormat="1" ht="22.9" customHeight="1">
      <c r="A125" s="32"/>
      <c r="B125" s="33"/>
      <c r="C125" s="69" t="s">
        <v>153</v>
      </c>
      <c r="D125" s="32"/>
      <c r="E125" s="32"/>
      <c r="F125" s="32"/>
      <c r="G125" s="32"/>
      <c r="H125" s="32"/>
      <c r="I125" s="97"/>
      <c r="J125" s="144">
        <f>BK125</f>
        <v>0</v>
      </c>
      <c r="K125" s="32"/>
      <c r="L125" s="33"/>
      <c r="M125" s="65"/>
      <c r="N125" s="56"/>
      <c r="O125" s="66"/>
      <c r="P125" s="145">
        <f>P126+P188</f>
        <v>0</v>
      </c>
      <c r="Q125" s="66"/>
      <c r="R125" s="145">
        <f>R126+R188</f>
        <v>5.0907825696000009</v>
      </c>
      <c r="S125" s="66"/>
      <c r="T125" s="146">
        <f>T126+T188</f>
        <v>5.5602818000000003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T125" s="17" t="s">
        <v>76</v>
      </c>
      <c r="AU125" s="17" t="s">
        <v>130</v>
      </c>
      <c r="BK125" s="147">
        <f>BK126+BK188</f>
        <v>0</v>
      </c>
    </row>
    <row r="126" spans="1:65" s="12" customFormat="1" ht="25.9" customHeight="1">
      <c r="B126" s="148"/>
      <c r="D126" s="149" t="s">
        <v>76</v>
      </c>
      <c r="E126" s="150" t="s">
        <v>154</v>
      </c>
      <c r="F126" s="150" t="s">
        <v>155</v>
      </c>
      <c r="I126" s="151"/>
      <c r="J126" s="152">
        <f>BK126</f>
        <v>0</v>
      </c>
      <c r="L126" s="148"/>
      <c r="M126" s="153"/>
      <c r="N126" s="154"/>
      <c r="O126" s="154"/>
      <c r="P126" s="155">
        <f>P127+P133+P137+P167+P180+P186</f>
        <v>0</v>
      </c>
      <c r="Q126" s="154"/>
      <c r="R126" s="155">
        <f>R127+R133+R137+R167+R180+R186</f>
        <v>5.0745825696000004</v>
      </c>
      <c r="S126" s="154"/>
      <c r="T126" s="156">
        <f>T127+T133+T137+T167+T180+T186</f>
        <v>5.5532718000000001</v>
      </c>
      <c r="AR126" s="149" t="s">
        <v>8</v>
      </c>
      <c r="AT126" s="157" t="s">
        <v>76</v>
      </c>
      <c r="AU126" s="157" t="s">
        <v>77</v>
      </c>
      <c r="AY126" s="149" t="s">
        <v>156</v>
      </c>
      <c r="BK126" s="158">
        <f>BK127+BK133+BK137+BK167+BK180+BK186</f>
        <v>0</v>
      </c>
    </row>
    <row r="127" spans="1:65" s="12" customFormat="1" ht="22.9" customHeight="1">
      <c r="B127" s="148"/>
      <c r="D127" s="149" t="s">
        <v>76</v>
      </c>
      <c r="E127" s="159" t="s">
        <v>8</v>
      </c>
      <c r="F127" s="159" t="s">
        <v>157</v>
      </c>
      <c r="I127" s="151"/>
      <c r="J127" s="160">
        <f>BK127</f>
        <v>0</v>
      </c>
      <c r="L127" s="148"/>
      <c r="M127" s="153"/>
      <c r="N127" s="154"/>
      <c r="O127" s="154"/>
      <c r="P127" s="155">
        <f>SUM(P128:P132)</f>
        <v>0</v>
      </c>
      <c r="Q127" s="154"/>
      <c r="R127" s="155">
        <f>SUM(R128:R132)</f>
        <v>0</v>
      </c>
      <c r="S127" s="154"/>
      <c r="T127" s="156">
        <f>SUM(T128:T132)</f>
        <v>0</v>
      </c>
      <c r="AR127" s="149" t="s">
        <v>8</v>
      </c>
      <c r="AT127" s="157" t="s">
        <v>76</v>
      </c>
      <c r="AU127" s="157" t="s">
        <v>8</v>
      </c>
      <c r="AY127" s="149" t="s">
        <v>156</v>
      </c>
      <c r="BK127" s="158">
        <f>SUM(BK128:BK132)</f>
        <v>0</v>
      </c>
    </row>
    <row r="128" spans="1:65" s="2" customFormat="1" ht="24" customHeight="1">
      <c r="A128" s="32"/>
      <c r="B128" s="161"/>
      <c r="C128" s="162" t="s">
        <v>8</v>
      </c>
      <c r="D128" s="162" t="s">
        <v>158</v>
      </c>
      <c r="E128" s="163" t="s">
        <v>159</v>
      </c>
      <c r="F128" s="164" t="s">
        <v>160</v>
      </c>
      <c r="G128" s="165" t="s">
        <v>161</v>
      </c>
      <c r="H128" s="166">
        <v>1.464</v>
      </c>
      <c r="I128" s="167"/>
      <c r="J128" s="168">
        <f>ROUND(I128*H128,0)</f>
        <v>0</v>
      </c>
      <c r="K128" s="164" t="s">
        <v>162</v>
      </c>
      <c r="L128" s="33"/>
      <c r="M128" s="169" t="s">
        <v>1</v>
      </c>
      <c r="N128" s="170" t="s">
        <v>42</v>
      </c>
      <c r="O128" s="58"/>
      <c r="P128" s="171">
        <f>O128*H128</f>
        <v>0</v>
      </c>
      <c r="Q128" s="171">
        <v>0</v>
      </c>
      <c r="R128" s="171">
        <f>Q128*H128</f>
        <v>0</v>
      </c>
      <c r="S128" s="171">
        <v>0</v>
      </c>
      <c r="T128" s="172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73" t="s">
        <v>91</v>
      </c>
      <c r="AT128" s="173" t="s">
        <v>158</v>
      </c>
      <c r="AU128" s="173" t="s">
        <v>85</v>
      </c>
      <c r="AY128" s="17" t="s">
        <v>156</v>
      </c>
      <c r="BE128" s="174">
        <f>IF(N128="základní",J128,0)</f>
        <v>0</v>
      </c>
      <c r="BF128" s="174">
        <f>IF(N128="snížená",J128,0)</f>
        <v>0</v>
      </c>
      <c r="BG128" s="174">
        <f>IF(N128="zákl. přenesená",J128,0)</f>
        <v>0</v>
      </c>
      <c r="BH128" s="174">
        <f>IF(N128="sníž. přenesená",J128,0)</f>
        <v>0</v>
      </c>
      <c r="BI128" s="174">
        <f>IF(N128="nulová",J128,0)</f>
        <v>0</v>
      </c>
      <c r="BJ128" s="17" t="s">
        <v>8</v>
      </c>
      <c r="BK128" s="174">
        <f>ROUND(I128*H128,0)</f>
        <v>0</v>
      </c>
      <c r="BL128" s="17" t="s">
        <v>91</v>
      </c>
      <c r="BM128" s="173" t="s">
        <v>163</v>
      </c>
    </row>
    <row r="129" spans="1:65" s="13" customFormat="1">
      <c r="B129" s="175"/>
      <c r="D129" s="176" t="s">
        <v>164</v>
      </c>
      <c r="E129" s="177" t="s">
        <v>1</v>
      </c>
      <c r="F129" s="178" t="s">
        <v>573</v>
      </c>
      <c r="H129" s="179">
        <v>1.464</v>
      </c>
      <c r="I129" s="180"/>
      <c r="L129" s="175"/>
      <c r="M129" s="181"/>
      <c r="N129" s="182"/>
      <c r="O129" s="182"/>
      <c r="P129" s="182"/>
      <c r="Q129" s="182"/>
      <c r="R129" s="182"/>
      <c r="S129" s="182"/>
      <c r="T129" s="183"/>
      <c r="AT129" s="177" t="s">
        <v>164</v>
      </c>
      <c r="AU129" s="177" t="s">
        <v>85</v>
      </c>
      <c r="AV129" s="13" t="s">
        <v>85</v>
      </c>
      <c r="AW129" s="13" t="s">
        <v>33</v>
      </c>
      <c r="AX129" s="13" t="s">
        <v>77</v>
      </c>
      <c r="AY129" s="177" t="s">
        <v>156</v>
      </c>
    </row>
    <row r="130" spans="1:65" s="14" customFormat="1">
      <c r="B130" s="184"/>
      <c r="D130" s="176" t="s">
        <v>164</v>
      </c>
      <c r="E130" s="185" t="s">
        <v>120</v>
      </c>
      <c r="F130" s="186" t="s">
        <v>166</v>
      </c>
      <c r="H130" s="187">
        <v>1.464</v>
      </c>
      <c r="I130" s="188"/>
      <c r="L130" s="184"/>
      <c r="M130" s="189"/>
      <c r="N130" s="190"/>
      <c r="O130" s="190"/>
      <c r="P130" s="190"/>
      <c r="Q130" s="190"/>
      <c r="R130" s="190"/>
      <c r="S130" s="190"/>
      <c r="T130" s="191"/>
      <c r="AT130" s="185" t="s">
        <v>164</v>
      </c>
      <c r="AU130" s="185" t="s">
        <v>85</v>
      </c>
      <c r="AV130" s="14" t="s">
        <v>88</v>
      </c>
      <c r="AW130" s="14" t="s">
        <v>33</v>
      </c>
      <c r="AX130" s="14" t="s">
        <v>8</v>
      </c>
      <c r="AY130" s="185" t="s">
        <v>156</v>
      </c>
    </row>
    <row r="131" spans="1:65" s="2" customFormat="1" ht="24" customHeight="1">
      <c r="A131" s="32"/>
      <c r="B131" s="161"/>
      <c r="C131" s="162" t="s">
        <v>85</v>
      </c>
      <c r="D131" s="162" t="s">
        <v>158</v>
      </c>
      <c r="E131" s="163" t="s">
        <v>167</v>
      </c>
      <c r="F131" s="164" t="s">
        <v>168</v>
      </c>
      <c r="G131" s="165" t="s">
        <v>161</v>
      </c>
      <c r="H131" s="166">
        <v>1.464</v>
      </c>
      <c r="I131" s="167"/>
      <c r="J131" s="168">
        <f>ROUND(I131*H131,0)</f>
        <v>0</v>
      </c>
      <c r="K131" s="164" t="s">
        <v>162</v>
      </c>
      <c r="L131" s="33"/>
      <c r="M131" s="169" t="s">
        <v>1</v>
      </c>
      <c r="N131" s="170" t="s">
        <v>42</v>
      </c>
      <c r="O131" s="58"/>
      <c r="P131" s="171">
        <f>O131*H131</f>
        <v>0</v>
      </c>
      <c r="Q131" s="171">
        <v>0</v>
      </c>
      <c r="R131" s="171">
        <f>Q131*H131</f>
        <v>0</v>
      </c>
      <c r="S131" s="171">
        <v>0</v>
      </c>
      <c r="T131" s="172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73" t="s">
        <v>91</v>
      </c>
      <c r="AT131" s="173" t="s">
        <v>158</v>
      </c>
      <c r="AU131" s="173" t="s">
        <v>85</v>
      </c>
      <c r="AY131" s="17" t="s">
        <v>156</v>
      </c>
      <c r="BE131" s="174">
        <f>IF(N131="základní",J131,0)</f>
        <v>0</v>
      </c>
      <c r="BF131" s="174">
        <f>IF(N131="snížená",J131,0)</f>
        <v>0</v>
      </c>
      <c r="BG131" s="174">
        <f>IF(N131="zákl. přenesená",J131,0)</f>
        <v>0</v>
      </c>
      <c r="BH131" s="174">
        <f>IF(N131="sníž. přenesená",J131,0)</f>
        <v>0</v>
      </c>
      <c r="BI131" s="174">
        <f>IF(N131="nulová",J131,0)</f>
        <v>0</v>
      </c>
      <c r="BJ131" s="17" t="s">
        <v>8</v>
      </c>
      <c r="BK131" s="174">
        <f>ROUND(I131*H131,0)</f>
        <v>0</v>
      </c>
      <c r="BL131" s="17" t="s">
        <v>91</v>
      </c>
      <c r="BM131" s="173" t="s">
        <v>169</v>
      </c>
    </row>
    <row r="132" spans="1:65" s="13" customFormat="1">
      <c r="B132" s="175"/>
      <c r="D132" s="176" t="s">
        <v>164</v>
      </c>
      <c r="E132" s="177" t="s">
        <v>1</v>
      </c>
      <c r="F132" s="178" t="s">
        <v>120</v>
      </c>
      <c r="H132" s="179">
        <v>1.464</v>
      </c>
      <c r="I132" s="180"/>
      <c r="L132" s="175"/>
      <c r="M132" s="181"/>
      <c r="N132" s="182"/>
      <c r="O132" s="182"/>
      <c r="P132" s="182"/>
      <c r="Q132" s="182"/>
      <c r="R132" s="182"/>
      <c r="S132" s="182"/>
      <c r="T132" s="183"/>
      <c r="AT132" s="177" t="s">
        <v>164</v>
      </c>
      <c r="AU132" s="177" t="s">
        <v>85</v>
      </c>
      <c r="AV132" s="13" t="s">
        <v>85</v>
      </c>
      <c r="AW132" s="13" t="s">
        <v>33</v>
      </c>
      <c r="AX132" s="13" t="s">
        <v>8</v>
      </c>
      <c r="AY132" s="177" t="s">
        <v>156</v>
      </c>
    </row>
    <row r="133" spans="1:65" s="12" customFormat="1" ht="22.9" customHeight="1">
      <c r="B133" s="148"/>
      <c r="D133" s="149" t="s">
        <v>76</v>
      </c>
      <c r="E133" s="159" t="s">
        <v>88</v>
      </c>
      <c r="F133" s="159" t="s">
        <v>170</v>
      </c>
      <c r="I133" s="151"/>
      <c r="J133" s="160">
        <f>BK133</f>
        <v>0</v>
      </c>
      <c r="L133" s="148"/>
      <c r="M133" s="153"/>
      <c r="N133" s="154"/>
      <c r="O133" s="154"/>
      <c r="P133" s="155">
        <f>SUM(P134:P136)</f>
        <v>0</v>
      </c>
      <c r="Q133" s="154"/>
      <c r="R133" s="155">
        <f>SUM(R134:R136)</f>
        <v>8.0513856000000005E-3</v>
      </c>
      <c r="S133" s="154"/>
      <c r="T133" s="156">
        <f>SUM(T134:T136)</f>
        <v>6.7800000000000008E-5</v>
      </c>
      <c r="AR133" s="149" t="s">
        <v>8</v>
      </c>
      <c r="AT133" s="157" t="s">
        <v>76</v>
      </c>
      <c r="AU133" s="157" t="s">
        <v>8</v>
      </c>
      <c r="AY133" s="149" t="s">
        <v>156</v>
      </c>
      <c r="BK133" s="158">
        <f>SUM(BK134:BK136)</f>
        <v>0</v>
      </c>
    </row>
    <row r="134" spans="1:65" s="2" customFormat="1" ht="24" customHeight="1">
      <c r="A134" s="32"/>
      <c r="B134" s="161"/>
      <c r="C134" s="162" t="s">
        <v>88</v>
      </c>
      <c r="D134" s="162" t="s">
        <v>158</v>
      </c>
      <c r="E134" s="163" t="s">
        <v>171</v>
      </c>
      <c r="F134" s="164" t="s">
        <v>172</v>
      </c>
      <c r="G134" s="165" t="s">
        <v>173</v>
      </c>
      <c r="H134" s="166">
        <v>6.78</v>
      </c>
      <c r="I134" s="167"/>
      <c r="J134" s="168">
        <f>ROUND(I134*H134,0)</f>
        <v>0</v>
      </c>
      <c r="K134" s="164" t="s">
        <v>1</v>
      </c>
      <c r="L134" s="33"/>
      <c r="M134" s="169" t="s">
        <v>1</v>
      </c>
      <c r="N134" s="170" t="s">
        <v>42</v>
      </c>
      <c r="O134" s="58"/>
      <c r="P134" s="171">
        <f>O134*H134</f>
        <v>0</v>
      </c>
      <c r="Q134" s="171">
        <v>1.1875200000000001E-3</v>
      </c>
      <c r="R134" s="171">
        <f>Q134*H134</f>
        <v>8.0513856000000005E-3</v>
      </c>
      <c r="S134" s="171">
        <v>1.0000000000000001E-5</v>
      </c>
      <c r="T134" s="172">
        <f>S134*H134</f>
        <v>6.7800000000000008E-5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73" t="s">
        <v>91</v>
      </c>
      <c r="AT134" s="173" t="s">
        <v>158</v>
      </c>
      <c r="AU134" s="173" t="s">
        <v>85</v>
      </c>
      <c r="AY134" s="17" t="s">
        <v>156</v>
      </c>
      <c r="BE134" s="174">
        <f>IF(N134="základní",J134,0)</f>
        <v>0</v>
      </c>
      <c r="BF134" s="174">
        <f>IF(N134="snížená",J134,0)</f>
        <v>0</v>
      </c>
      <c r="BG134" s="174">
        <f>IF(N134="zákl. přenesená",J134,0)</f>
        <v>0</v>
      </c>
      <c r="BH134" s="174">
        <f>IF(N134="sníž. přenesená",J134,0)</f>
        <v>0</v>
      </c>
      <c r="BI134" s="174">
        <f>IF(N134="nulová",J134,0)</f>
        <v>0</v>
      </c>
      <c r="BJ134" s="17" t="s">
        <v>8</v>
      </c>
      <c r="BK134" s="174">
        <f>ROUND(I134*H134,0)</f>
        <v>0</v>
      </c>
      <c r="BL134" s="17" t="s">
        <v>91</v>
      </c>
      <c r="BM134" s="173" t="s">
        <v>174</v>
      </c>
    </row>
    <row r="135" spans="1:65" s="13" customFormat="1">
      <c r="B135" s="175"/>
      <c r="D135" s="176" t="s">
        <v>164</v>
      </c>
      <c r="E135" s="177" t="s">
        <v>1</v>
      </c>
      <c r="F135" s="178" t="s">
        <v>574</v>
      </c>
      <c r="H135" s="179">
        <v>6.78</v>
      </c>
      <c r="I135" s="180"/>
      <c r="L135" s="175"/>
      <c r="M135" s="181"/>
      <c r="N135" s="182"/>
      <c r="O135" s="182"/>
      <c r="P135" s="182"/>
      <c r="Q135" s="182"/>
      <c r="R135" s="182"/>
      <c r="S135" s="182"/>
      <c r="T135" s="183"/>
      <c r="AT135" s="177" t="s">
        <v>164</v>
      </c>
      <c r="AU135" s="177" t="s">
        <v>85</v>
      </c>
      <c r="AV135" s="13" t="s">
        <v>85</v>
      </c>
      <c r="AW135" s="13" t="s">
        <v>33</v>
      </c>
      <c r="AX135" s="13" t="s">
        <v>77</v>
      </c>
      <c r="AY135" s="177" t="s">
        <v>156</v>
      </c>
    </row>
    <row r="136" spans="1:65" s="14" customFormat="1">
      <c r="B136" s="184"/>
      <c r="D136" s="176" t="s">
        <v>164</v>
      </c>
      <c r="E136" s="185" t="s">
        <v>1</v>
      </c>
      <c r="F136" s="186" t="s">
        <v>166</v>
      </c>
      <c r="H136" s="187">
        <v>6.78</v>
      </c>
      <c r="I136" s="188"/>
      <c r="L136" s="184"/>
      <c r="M136" s="189"/>
      <c r="N136" s="190"/>
      <c r="O136" s="190"/>
      <c r="P136" s="190"/>
      <c r="Q136" s="190"/>
      <c r="R136" s="190"/>
      <c r="S136" s="190"/>
      <c r="T136" s="191"/>
      <c r="AT136" s="185" t="s">
        <v>164</v>
      </c>
      <c r="AU136" s="185" t="s">
        <v>85</v>
      </c>
      <c r="AV136" s="14" t="s">
        <v>88</v>
      </c>
      <c r="AW136" s="14" t="s">
        <v>33</v>
      </c>
      <c r="AX136" s="14" t="s">
        <v>8</v>
      </c>
      <c r="AY136" s="185" t="s">
        <v>156</v>
      </c>
    </row>
    <row r="137" spans="1:65" s="12" customFormat="1" ht="22.9" customHeight="1">
      <c r="B137" s="148"/>
      <c r="D137" s="149" t="s">
        <v>76</v>
      </c>
      <c r="E137" s="159" t="s">
        <v>175</v>
      </c>
      <c r="F137" s="159" t="s">
        <v>176</v>
      </c>
      <c r="I137" s="151"/>
      <c r="J137" s="160">
        <f>BK137</f>
        <v>0</v>
      </c>
      <c r="L137" s="148"/>
      <c r="M137" s="153"/>
      <c r="N137" s="154"/>
      <c r="O137" s="154"/>
      <c r="P137" s="155">
        <f>SUM(P138:P166)</f>
        <v>0</v>
      </c>
      <c r="Q137" s="154"/>
      <c r="R137" s="155">
        <f>SUM(R138:R166)</f>
        <v>5.0665311840000005</v>
      </c>
      <c r="S137" s="154"/>
      <c r="T137" s="156">
        <f>SUM(T138:T166)</f>
        <v>0</v>
      </c>
      <c r="AR137" s="149" t="s">
        <v>8</v>
      </c>
      <c r="AT137" s="157" t="s">
        <v>76</v>
      </c>
      <c r="AU137" s="157" t="s">
        <v>8</v>
      </c>
      <c r="AY137" s="149" t="s">
        <v>156</v>
      </c>
      <c r="BK137" s="158">
        <f>SUM(BK138:BK166)</f>
        <v>0</v>
      </c>
    </row>
    <row r="138" spans="1:65" s="2" customFormat="1" ht="24" customHeight="1">
      <c r="A138" s="32"/>
      <c r="B138" s="161"/>
      <c r="C138" s="162" t="s">
        <v>91</v>
      </c>
      <c r="D138" s="162" t="s">
        <v>158</v>
      </c>
      <c r="E138" s="163" t="s">
        <v>177</v>
      </c>
      <c r="F138" s="164" t="s">
        <v>178</v>
      </c>
      <c r="G138" s="165" t="s">
        <v>179</v>
      </c>
      <c r="H138" s="166">
        <v>6.78</v>
      </c>
      <c r="I138" s="167"/>
      <c r="J138" s="168">
        <f>ROUND(I138*H138,0)</f>
        <v>0</v>
      </c>
      <c r="K138" s="164" t="s">
        <v>162</v>
      </c>
      <c r="L138" s="33"/>
      <c r="M138" s="169" t="s">
        <v>1</v>
      </c>
      <c r="N138" s="170" t="s">
        <v>42</v>
      </c>
      <c r="O138" s="58"/>
      <c r="P138" s="171">
        <f>O138*H138</f>
        <v>0</v>
      </c>
      <c r="Q138" s="171">
        <v>4.2500000000000003E-2</v>
      </c>
      <c r="R138" s="171">
        <f>Q138*H138</f>
        <v>0.28815000000000002</v>
      </c>
      <c r="S138" s="171">
        <v>0</v>
      </c>
      <c r="T138" s="172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73" t="s">
        <v>91</v>
      </c>
      <c r="AT138" s="173" t="s">
        <v>158</v>
      </c>
      <c r="AU138" s="173" t="s">
        <v>85</v>
      </c>
      <c r="AY138" s="17" t="s">
        <v>156</v>
      </c>
      <c r="BE138" s="174">
        <f>IF(N138="základní",J138,0)</f>
        <v>0</v>
      </c>
      <c r="BF138" s="174">
        <f>IF(N138="snížená",J138,0)</f>
        <v>0</v>
      </c>
      <c r="BG138" s="174">
        <f>IF(N138="zákl. přenesená",J138,0)</f>
        <v>0</v>
      </c>
      <c r="BH138" s="174">
        <f>IF(N138="sníž. přenesená",J138,0)</f>
        <v>0</v>
      </c>
      <c r="BI138" s="174">
        <f>IF(N138="nulová",J138,0)</f>
        <v>0</v>
      </c>
      <c r="BJ138" s="17" t="s">
        <v>8</v>
      </c>
      <c r="BK138" s="174">
        <f>ROUND(I138*H138,0)</f>
        <v>0</v>
      </c>
      <c r="BL138" s="17" t="s">
        <v>91</v>
      </c>
      <c r="BM138" s="173" t="s">
        <v>180</v>
      </c>
    </row>
    <row r="139" spans="1:65" s="13" customFormat="1">
      <c r="B139" s="175"/>
      <c r="D139" s="176" t="s">
        <v>164</v>
      </c>
      <c r="E139" s="177" t="s">
        <v>1</v>
      </c>
      <c r="F139" s="178" t="s">
        <v>575</v>
      </c>
      <c r="H139" s="179">
        <v>6.78</v>
      </c>
      <c r="I139" s="180"/>
      <c r="L139" s="175"/>
      <c r="M139" s="181"/>
      <c r="N139" s="182"/>
      <c r="O139" s="182"/>
      <c r="P139" s="182"/>
      <c r="Q139" s="182"/>
      <c r="R139" s="182"/>
      <c r="S139" s="182"/>
      <c r="T139" s="183"/>
      <c r="AT139" s="177" t="s">
        <v>164</v>
      </c>
      <c r="AU139" s="177" t="s">
        <v>85</v>
      </c>
      <c r="AV139" s="13" t="s">
        <v>85</v>
      </c>
      <c r="AW139" s="13" t="s">
        <v>33</v>
      </c>
      <c r="AX139" s="13" t="s">
        <v>77</v>
      </c>
      <c r="AY139" s="177" t="s">
        <v>156</v>
      </c>
    </row>
    <row r="140" spans="1:65" s="14" customFormat="1">
      <c r="B140" s="184"/>
      <c r="D140" s="176" t="s">
        <v>164</v>
      </c>
      <c r="E140" s="185" t="s">
        <v>1</v>
      </c>
      <c r="F140" s="186" t="s">
        <v>166</v>
      </c>
      <c r="H140" s="187">
        <v>6.78</v>
      </c>
      <c r="I140" s="188"/>
      <c r="L140" s="184"/>
      <c r="M140" s="189"/>
      <c r="N140" s="190"/>
      <c r="O140" s="190"/>
      <c r="P140" s="190"/>
      <c r="Q140" s="190"/>
      <c r="R140" s="190"/>
      <c r="S140" s="190"/>
      <c r="T140" s="191"/>
      <c r="AT140" s="185" t="s">
        <v>164</v>
      </c>
      <c r="AU140" s="185" t="s">
        <v>85</v>
      </c>
      <c r="AV140" s="14" t="s">
        <v>88</v>
      </c>
      <c r="AW140" s="14" t="s">
        <v>33</v>
      </c>
      <c r="AX140" s="14" t="s">
        <v>8</v>
      </c>
      <c r="AY140" s="185" t="s">
        <v>156</v>
      </c>
    </row>
    <row r="141" spans="1:65" s="2" customFormat="1" ht="24" customHeight="1">
      <c r="A141" s="32"/>
      <c r="B141" s="161"/>
      <c r="C141" s="162" t="s">
        <v>94</v>
      </c>
      <c r="D141" s="162" t="s">
        <v>158</v>
      </c>
      <c r="E141" s="163" t="s">
        <v>182</v>
      </c>
      <c r="F141" s="164" t="s">
        <v>183</v>
      </c>
      <c r="G141" s="165" t="s">
        <v>179</v>
      </c>
      <c r="H141" s="166">
        <v>88.835999999999999</v>
      </c>
      <c r="I141" s="167"/>
      <c r="J141" s="168">
        <f>ROUND(I141*H141,0)</f>
        <v>0</v>
      </c>
      <c r="K141" s="164" t="s">
        <v>162</v>
      </c>
      <c r="L141" s="33"/>
      <c r="M141" s="169" t="s">
        <v>1</v>
      </c>
      <c r="N141" s="170" t="s">
        <v>42</v>
      </c>
      <c r="O141" s="58"/>
      <c r="P141" s="171">
        <f>O141*H141</f>
        <v>0</v>
      </c>
      <c r="Q141" s="171">
        <v>7.3499999999999998E-3</v>
      </c>
      <c r="R141" s="171">
        <f>Q141*H141</f>
        <v>0.65294459999999999</v>
      </c>
      <c r="S141" s="171">
        <v>0</v>
      </c>
      <c r="T141" s="172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73" t="s">
        <v>91</v>
      </c>
      <c r="AT141" s="173" t="s">
        <v>158</v>
      </c>
      <c r="AU141" s="173" t="s">
        <v>85</v>
      </c>
      <c r="AY141" s="17" t="s">
        <v>156</v>
      </c>
      <c r="BE141" s="174">
        <f>IF(N141="základní",J141,0)</f>
        <v>0</v>
      </c>
      <c r="BF141" s="174">
        <f>IF(N141="snížená",J141,0)</f>
        <v>0</v>
      </c>
      <c r="BG141" s="174">
        <f>IF(N141="zákl. přenesená",J141,0)</f>
        <v>0</v>
      </c>
      <c r="BH141" s="174">
        <f>IF(N141="sníž. přenesená",J141,0)</f>
        <v>0</v>
      </c>
      <c r="BI141" s="174">
        <f>IF(N141="nulová",J141,0)</f>
        <v>0</v>
      </c>
      <c r="BJ141" s="17" t="s">
        <v>8</v>
      </c>
      <c r="BK141" s="174">
        <f>ROUND(I141*H141,0)</f>
        <v>0</v>
      </c>
      <c r="BL141" s="17" t="s">
        <v>91</v>
      </c>
      <c r="BM141" s="173" t="s">
        <v>184</v>
      </c>
    </row>
    <row r="142" spans="1:65" s="13" customFormat="1" ht="22.5">
      <c r="B142" s="175"/>
      <c r="D142" s="176" t="s">
        <v>164</v>
      </c>
      <c r="E142" s="177" t="s">
        <v>1</v>
      </c>
      <c r="F142" s="178" t="s">
        <v>576</v>
      </c>
      <c r="H142" s="179">
        <v>1.83</v>
      </c>
      <c r="I142" s="180"/>
      <c r="L142" s="175"/>
      <c r="M142" s="181"/>
      <c r="N142" s="182"/>
      <c r="O142" s="182"/>
      <c r="P142" s="182"/>
      <c r="Q142" s="182"/>
      <c r="R142" s="182"/>
      <c r="S142" s="182"/>
      <c r="T142" s="183"/>
      <c r="AT142" s="177" t="s">
        <v>164</v>
      </c>
      <c r="AU142" s="177" t="s">
        <v>85</v>
      </c>
      <c r="AV142" s="13" t="s">
        <v>85</v>
      </c>
      <c r="AW142" s="13" t="s">
        <v>33</v>
      </c>
      <c r="AX142" s="13" t="s">
        <v>77</v>
      </c>
      <c r="AY142" s="177" t="s">
        <v>156</v>
      </c>
    </row>
    <row r="143" spans="1:65" s="14" customFormat="1">
      <c r="B143" s="184"/>
      <c r="D143" s="176" t="s">
        <v>164</v>
      </c>
      <c r="E143" s="185" t="s">
        <v>100</v>
      </c>
      <c r="F143" s="186" t="s">
        <v>166</v>
      </c>
      <c r="H143" s="187">
        <v>1.83</v>
      </c>
      <c r="I143" s="188"/>
      <c r="L143" s="184"/>
      <c r="M143" s="189"/>
      <c r="N143" s="190"/>
      <c r="O143" s="190"/>
      <c r="P143" s="190"/>
      <c r="Q143" s="190"/>
      <c r="R143" s="190"/>
      <c r="S143" s="190"/>
      <c r="T143" s="191"/>
      <c r="AT143" s="185" t="s">
        <v>164</v>
      </c>
      <c r="AU143" s="185" t="s">
        <v>85</v>
      </c>
      <c r="AV143" s="14" t="s">
        <v>88</v>
      </c>
      <c r="AW143" s="14" t="s">
        <v>33</v>
      </c>
      <c r="AX143" s="14" t="s">
        <v>77</v>
      </c>
      <c r="AY143" s="185" t="s">
        <v>156</v>
      </c>
    </row>
    <row r="144" spans="1:65" s="13" customFormat="1">
      <c r="B144" s="175"/>
      <c r="D144" s="176" t="s">
        <v>164</v>
      </c>
      <c r="E144" s="177" t="s">
        <v>1</v>
      </c>
      <c r="F144" s="178" t="s">
        <v>577</v>
      </c>
      <c r="H144" s="179">
        <v>86.376000000000005</v>
      </c>
      <c r="I144" s="180"/>
      <c r="L144" s="175"/>
      <c r="M144" s="181"/>
      <c r="N144" s="182"/>
      <c r="O144" s="182"/>
      <c r="P144" s="182"/>
      <c r="Q144" s="182"/>
      <c r="R144" s="182"/>
      <c r="S144" s="182"/>
      <c r="T144" s="183"/>
      <c r="AT144" s="177" t="s">
        <v>164</v>
      </c>
      <c r="AU144" s="177" t="s">
        <v>85</v>
      </c>
      <c r="AV144" s="13" t="s">
        <v>85</v>
      </c>
      <c r="AW144" s="13" t="s">
        <v>33</v>
      </c>
      <c r="AX144" s="13" t="s">
        <v>77</v>
      </c>
      <c r="AY144" s="177" t="s">
        <v>156</v>
      </c>
    </row>
    <row r="145" spans="1:65" s="13" customFormat="1" ht="22.5">
      <c r="B145" s="175"/>
      <c r="D145" s="176" t="s">
        <v>164</v>
      </c>
      <c r="E145" s="177" t="s">
        <v>1</v>
      </c>
      <c r="F145" s="178" t="s">
        <v>578</v>
      </c>
      <c r="H145" s="179">
        <v>0.63</v>
      </c>
      <c r="I145" s="180"/>
      <c r="L145" s="175"/>
      <c r="M145" s="181"/>
      <c r="N145" s="182"/>
      <c r="O145" s="182"/>
      <c r="P145" s="182"/>
      <c r="Q145" s="182"/>
      <c r="R145" s="182"/>
      <c r="S145" s="182"/>
      <c r="T145" s="183"/>
      <c r="AT145" s="177" t="s">
        <v>164</v>
      </c>
      <c r="AU145" s="177" t="s">
        <v>85</v>
      </c>
      <c r="AV145" s="13" t="s">
        <v>85</v>
      </c>
      <c r="AW145" s="13" t="s">
        <v>33</v>
      </c>
      <c r="AX145" s="13" t="s">
        <v>77</v>
      </c>
      <c r="AY145" s="177" t="s">
        <v>156</v>
      </c>
    </row>
    <row r="146" spans="1:65" s="14" customFormat="1">
      <c r="B146" s="184"/>
      <c r="D146" s="176" t="s">
        <v>164</v>
      </c>
      <c r="E146" s="185" t="s">
        <v>104</v>
      </c>
      <c r="F146" s="186" t="s">
        <v>166</v>
      </c>
      <c r="H146" s="187">
        <v>87.006</v>
      </c>
      <c r="I146" s="188"/>
      <c r="L146" s="184"/>
      <c r="M146" s="189"/>
      <c r="N146" s="190"/>
      <c r="O146" s="190"/>
      <c r="P146" s="190"/>
      <c r="Q146" s="190"/>
      <c r="R146" s="190"/>
      <c r="S146" s="190"/>
      <c r="T146" s="191"/>
      <c r="AT146" s="185" t="s">
        <v>164</v>
      </c>
      <c r="AU146" s="185" t="s">
        <v>85</v>
      </c>
      <c r="AV146" s="14" t="s">
        <v>88</v>
      </c>
      <c r="AW146" s="14" t="s">
        <v>33</v>
      </c>
      <c r="AX146" s="14" t="s">
        <v>77</v>
      </c>
      <c r="AY146" s="185" t="s">
        <v>156</v>
      </c>
    </row>
    <row r="147" spans="1:65" s="15" customFormat="1">
      <c r="B147" s="192"/>
      <c r="D147" s="176" t="s">
        <v>164</v>
      </c>
      <c r="E147" s="193" t="s">
        <v>1</v>
      </c>
      <c r="F147" s="194" t="s">
        <v>189</v>
      </c>
      <c r="H147" s="195">
        <v>88.835999999999999</v>
      </c>
      <c r="I147" s="196"/>
      <c r="L147" s="192"/>
      <c r="M147" s="197"/>
      <c r="N147" s="198"/>
      <c r="O147" s="198"/>
      <c r="P147" s="198"/>
      <c r="Q147" s="198"/>
      <c r="R147" s="198"/>
      <c r="S147" s="198"/>
      <c r="T147" s="199"/>
      <c r="AT147" s="193" t="s">
        <v>164</v>
      </c>
      <c r="AU147" s="193" t="s">
        <v>85</v>
      </c>
      <c r="AV147" s="15" t="s">
        <v>91</v>
      </c>
      <c r="AW147" s="15" t="s">
        <v>33</v>
      </c>
      <c r="AX147" s="15" t="s">
        <v>8</v>
      </c>
      <c r="AY147" s="193" t="s">
        <v>156</v>
      </c>
    </row>
    <row r="148" spans="1:65" s="2" customFormat="1" ht="24" customHeight="1">
      <c r="A148" s="32"/>
      <c r="B148" s="161"/>
      <c r="C148" s="162" t="s">
        <v>175</v>
      </c>
      <c r="D148" s="162" t="s">
        <v>158</v>
      </c>
      <c r="E148" s="163" t="s">
        <v>185</v>
      </c>
      <c r="F148" s="164" t="s">
        <v>186</v>
      </c>
      <c r="G148" s="165" t="s">
        <v>179</v>
      </c>
      <c r="H148" s="166">
        <v>88.835999999999999</v>
      </c>
      <c r="I148" s="167"/>
      <c r="J148" s="168">
        <f>ROUND(I148*H148,0)</f>
        <v>0</v>
      </c>
      <c r="K148" s="164" t="s">
        <v>162</v>
      </c>
      <c r="L148" s="33"/>
      <c r="M148" s="169" t="s">
        <v>1</v>
      </c>
      <c r="N148" s="170" t="s">
        <v>42</v>
      </c>
      <c r="O148" s="58"/>
      <c r="P148" s="171">
        <f>O148*H148</f>
        <v>0</v>
      </c>
      <c r="Q148" s="171">
        <v>4.3839999999999999E-3</v>
      </c>
      <c r="R148" s="171">
        <f>Q148*H148</f>
        <v>0.38945702399999998</v>
      </c>
      <c r="S148" s="171">
        <v>0</v>
      </c>
      <c r="T148" s="172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3" t="s">
        <v>91</v>
      </c>
      <c r="AT148" s="173" t="s">
        <v>158</v>
      </c>
      <c r="AU148" s="173" t="s">
        <v>85</v>
      </c>
      <c r="AY148" s="17" t="s">
        <v>156</v>
      </c>
      <c r="BE148" s="174">
        <f>IF(N148="základní",J148,0)</f>
        <v>0</v>
      </c>
      <c r="BF148" s="174">
        <f>IF(N148="snížená",J148,0)</f>
        <v>0</v>
      </c>
      <c r="BG148" s="174">
        <f>IF(N148="zákl. přenesená",J148,0)</f>
        <v>0</v>
      </c>
      <c r="BH148" s="174">
        <f>IF(N148="sníž. přenesená",J148,0)</f>
        <v>0</v>
      </c>
      <c r="BI148" s="174">
        <f>IF(N148="nulová",J148,0)</f>
        <v>0</v>
      </c>
      <c r="BJ148" s="17" t="s">
        <v>8</v>
      </c>
      <c r="BK148" s="174">
        <f>ROUND(I148*H148,0)</f>
        <v>0</v>
      </c>
      <c r="BL148" s="17" t="s">
        <v>91</v>
      </c>
      <c r="BM148" s="173" t="s">
        <v>187</v>
      </c>
    </row>
    <row r="149" spans="1:65" s="13" customFormat="1">
      <c r="B149" s="175"/>
      <c r="D149" s="176" t="s">
        <v>164</v>
      </c>
      <c r="E149" s="177" t="s">
        <v>1</v>
      </c>
      <c r="F149" s="178" t="s">
        <v>100</v>
      </c>
      <c r="H149" s="179">
        <v>1.83</v>
      </c>
      <c r="I149" s="180"/>
      <c r="L149" s="175"/>
      <c r="M149" s="181"/>
      <c r="N149" s="182"/>
      <c r="O149" s="182"/>
      <c r="P149" s="182"/>
      <c r="Q149" s="182"/>
      <c r="R149" s="182"/>
      <c r="S149" s="182"/>
      <c r="T149" s="183"/>
      <c r="AT149" s="177" t="s">
        <v>164</v>
      </c>
      <c r="AU149" s="177" t="s">
        <v>85</v>
      </c>
      <c r="AV149" s="13" t="s">
        <v>85</v>
      </c>
      <c r="AW149" s="13" t="s">
        <v>33</v>
      </c>
      <c r="AX149" s="13" t="s">
        <v>77</v>
      </c>
      <c r="AY149" s="177" t="s">
        <v>156</v>
      </c>
    </row>
    <row r="150" spans="1:65" s="13" customFormat="1">
      <c r="B150" s="175"/>
      <c r="D150" s="176" t="s">
        <v>164</v>
      </c>
      <c r="E150" s="177" t="s">
        <v>1</v>
      </c>
      <c r="F150" s="178" t="s">
        <v>104</v>
      </c>
      <c r="H150" s="179">
        <v>87.006</v>
      </c>
      <c r="I150" s="180"/>
      <c r="L150" s="175"/>
      <c r="M150" s="181"/>
      <c r="N150" s="182"/>
      <c r="O150" s="182"/>
      <c r="P150" s="182"/>
      <c r="Q150" s="182"/>
      <c r="R150" s="182"/>
      <c r="S150" s="182"/>
      <c r="T150" s="183"/>
      <c r="AT150" s="177" t="s">
        <v>164</v>
      </c>
      <c r="AU150" s="177" t="s">
        <v>85</v>
      </c>
      <c r="AV150" s="13" t="s">
        <v>85</v>
      </c>
      <c r="AW150" s="13" t="s">
        <v>33</v>
      </c>
      <c r="AX150" s="13" t="s">
        <v>77</v>
      </c>
      <c r="AY150" s="177" t="s">
        <v>156</v>
      </c>
    </row>
    <row r="151" spans="1:65" s="14" customFormat="1">
      <c r="B151" s="184"/>
      <c r="D151" s="176" t="s">
        <v>164</v>
      </c>
      <c r="E151" s="185" t="s">
        <v>1</v>
      </c>
      <c r="F151" s="186" t="s">
        <v>166</v>
      </c>
      <c r="H151" s="187">
        <v>88.835999999999999</v>
      </c>
      <c r="I151" s="188"/>
      <c r="L151" s="184"/>
      <c r="M151" s="189"/>
      <c r="N151" s="190"/>
      <c r="O151" s="190"/>
      <c r="P151" s="190"/>
      <c r="Q151" s="190"/>
      <c r="R151" s="190"/>
      <c r="S151" s="190"/>
      <c r="T151" s="191"/>
      <c r="AT151" s="185" t="s">
        <v>164</v>
      </c>
      <c r="AU151" s="185" t="s">
        <v>85</v>
      </c>
      <c r="AV151" s="14" t="s">
        <v>88</v>
      </c>
      <c r="AW151" s="14" t="s">
        <v>33</v>
      </c>
      <c r="AX151" s="14" t="s">
        <v>8</v>
      </c>
      <c r="AY151" s="185" t="s">
        <v>156</v>
      </c>
    </row>
    <row r="152" spans="1:65" s="2" customFormat="1" ht="24" customHeight="1">
      <c r="A152" s="32"/>
      <c r="B152" s="161"/>
      <c r="C152" s="162" t="s">
        <v>190</v>
      </c>
      <c r="D152" s="162" t="s">
        <v>158</v>
      </c>
      <c r="E152" s="163" t="s">
        <v>234</v>
      </c>
      <c r="F152" s="164" t="s">
        <v>235</v>
      </c>
      <c r="G152" s="165" t="s">
        <v>179</v>
      </c>
      <c r="H152" s="166">
        <v>88.835999999999999</v>
      </c>
      <c r="I152" s="167"/>
      <c r="J152" s="168">
        <f>ROUND(I152*H152,0)</f>
        <v>0</v>
      </c>
      <c r="K152" s="164" t="s">
        <v>162</v>
      </c>
      <c r="L152" s="33"/>
      <c r="M152" s="169" t="s">
        <v>1</v>
      </c>
      <c r="N152" s="170" t="s">
        <v>42</v>
      </c>
      <c r="O152" s="58"/>
      <c r="P152" s="171">
        <f>O152*H152</f>
        <v>0</v>
      </c>
      <c r="Q152" s="171">
        <v>2.3630000000000002E-2</v>
      </c>
      <c r="R152" s="171">
        <f>Q152*H152</f>
        <v>2.0991946800000001</v>
      </c>
      <c r="S152" s="171">
        <v>0</v>
      </c>
      <c r="T152" s="172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73" t="s">
        <v>91</v>
      </c>
      <c r="AT152" s="173" t="s">
        <v>158</v>
      </c>
      <c r="AU152" s="173" t="s">
        <v>85</v>
      </c>
      <c r="AY152" s="17" t="s">
        <v>156</v>
      </c>
      <c r="BE152" s="174">
        <f>IF(N152="základní",J152,0)</f>
        <v>0</v>
      </c>
      <c r="BF152" s="174">
        <f>IF(N152="snížená",J152,0)</f>
        <v>0</v>
      </c>
      <c r="BG152" s="174">
        <f>IF(N152="zákl. přenesená",J152,0)</f>
        <v>0</v>
      </c>
      <c r="BH152" s="174">
        <f>IF(N152="sníž. přenesená",J152,0)</f>
        <v>0</v>
      </c>
      <c r="BI152" s="174">
        <f>IF(N152="nulová",J152,0)</f>
        <v>0</v>
      </c>
      <c r="BJ152" s="17" t="s">
        <v>8</v>
      </c>
      <c r="BK152" s="174">
        <f>ROUND(I152*H152,0)</f>
        <v>0</v>
      </c>
      <c r="BL152" s="17" t="s">
        <v>91</v>
      </c>
      <c r="BM152" s="173" t="s">
        <v>236</v>
      </c>
    </row>
    <row r="153" spans="1:65" s="13" customFormat="1">
      <c r="B153" s="175"/>
      <c r="D153" s="176" t="s">
        <v>164</v>
      </c>
      <c r="E153" s="177" t="s">
        <v>1</v>
      </c>
      <c r="F153" s="178" t="s">
        <v>100</v>
      </c>
      <c r="H153" s="179">
        <v>1.83</v>
      </c>
      <c r="I153" s="180"/>
      <c r="L153" s="175"/>
      <c r="M153" s="181"/>
      <c r="N153" s="182"/>
      <c r="O153" s="182"/>
      <c r="P153" s="182"/>
      <c r="Q153" s="182"/>
      <c r="R153" s="182"/>
      <c r="S153" s="182"/>
      <c r="T153" s="183"/>
      <c r="AT153" s="177" t="s">
        <v>164</v>
      </c>
      <c r="AU153" s="177" t="s">
        <v>85</v>
      </c>
      <c r="AV153" s="13" t="s">
        <v>85</v>
      </c>
      <c r="AW153" s="13" t="s">
        <v>33</v>
      </c>
      <c r="AX153" s="13" t="s">
        <v>77</v>
      </c>
      <c r="AY153" s="177" t="s">
        <v>156</v>
      </c>
    </row>
    <row r="154" spans="1:65" s="13" customFormat="1">
      <c r="B154" s="175"/>
      <c r="D154" s="176" t="s">
        <v>164</v>
      </c>
      <c r="E154" s="177" t="s">
        <v>1</v>
      </c>
      <c r="F154" s="178" t="s">
        <v>104</v>
      </c>
      <c r="H154" s="179">
        <v>87.006</v>
      </c>
      <c r="I154" s="180"/>
      <c r="L154" s="175"/>
      <c r="M154" s="181"/>
      <c r="N154" s="182"/>
      <c r="O154" s="182"/>
      <c r="P154" s="182"/>
      <c r="Q154" s="182"/>
      <c r="R154" s="182"/>
      <c r="S154" s="182"/>
      <c r="T154" s="183"/>
      <c r="AT154" s="177" t="s">
        <v>164</v>
      </c>
      <c r="AU154" s="177" t="s">
        <v>85</v>
      </c>
      <c r="AV154" s="13" t="s">
        <v>85</v>
      </c>
      <c r="AW154" s="13" t="s">
        <v>33</v>
      </c>
      <c r="AX154" s="13" t="s">
        <v>77</v>
      </c>
      <c r="AY154" s="177" t="s">
        <v>156</v>
      </c>
    </row>
    <row r="155" spans="1:65" s="14" customFormat="1">
      <c r="B155" s="184"/>
      <c r="D155" s="176" t="s">
        <v>164</v>
      </c>
      <c r="E155" s="185" t="s">
        <v>1</v>
      </c>
      <c r="F155" s="186" t="s">
        <v>166</v>
      </c>
      <c r="H155" s="187">
        <v>88.835999999999999</v>
      </c>
      <c r="I155" s="188"/>
      <c r="L155" s="184"/>
      <c r="M155" s="189"/>
      <c r="N155" s="190"/>
      <c r="O155" s="190"/>
      <c r="P155" s="190"/>
      <c r="Q155" s="190"/>
      <c r="R155" s="190"/>
      <c r="S155" s="190"/>
      <c r="T155" s="191"/>
      <c r="AT155" s="185" t="s">
        <v>164</v>
      </c>
      <c r="AU155" s="185" t="s">
        <v>85</v>
      </c>
      <c r="AV155" s="14" t="s">
        <v>88</v>
      </c>
      <c r="AW155" s="14" t="s">
        <v>33</v>
      </c>
      <c r="AX155" s="14" t="s">
        <v>8</v>
      </c>
      <c r="AY155" s="185" t="s">
        <v>156</v>
      </c>
    </row>
    <row r="156" spans="1:65" s="2" customFormat="1" ht="24" customHeight="1">
      <c r="A156" s="32"/>
      <c r="B156" s="161"/>
      <c r="C156" s="162" t="s">
        <v>198</v>
      </c>
      <c r="D156" s="162" t="s">
        <v>158</v>
      </c>
      <c r="E156" s="163" t="s">
        <v>237</v>
      </c>
      <c r="F156" s="164" t="s">
        <v>238</v>
      </c>
      <c r="G156" s="165" t="s">
        <v>179</v>
      </c>
      <c r="H156" s="166">
        <v>177.672</v>
      </c>
      <c r="I156" s="167"/>
      <c r="J156" s="168">
        <f>ROUND(I156*H156,0)</f>
        <v>0</v>
      </c>
      <c r="K156" s="164" t="s">
        <v>162</v>
      </c>
      <c r="L156" s="33"/>
      <c r="M156" s="169" t="s">
        <v>1</v>
      </c>
      <c r="N156" s="170" t="s">
        <v>42</v>
      </c>
      <c r="O156" s="58"/>
      <c r="P156" s="171">
        <f>O156*H156</f>
        <v>0</v>
      </c>
      <c r="Q156" s="171">
        <v>7.9000000000000008E-3</v>
      </c>
      <c r="R156" s="171">
        <f>Q156*H156</f>
        <v>1.4036088000000002</v>
      </c>
      <c r="S156" s="171">
        <v>0</v>
      </c>
      <c r="T156" s="172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3" t="s">
        <v>91</v>
      </c>
      <c r="AT156" s="173" t="s">
        <v>158</v>
      </c>
      <c r="AU156" s="173" t="s">
        <v>85</v>
      </c>
      <c r="AY156" s="17" t="s">
        <v>156</v>
      </c>
      <c r="BE156" s="174">
        <f>IF(N156="základní",J156,0)</f>
        <v>0</v>
      </c>
      <c r="BF156" s="174">
        <f>IF(N156="snížená",J156,0)</f>
        <v>0</v>
      </c>
      <c r="BG156" s="174">
        <f>IF(N156="zákl. přenesená",J156,0)</f>
        <v>0</v>
      </c>
      <c r="BH156" s="174">
        <f>IF(N156="sníž. přenesená",J156,0)</f>
        <v>0</v>
      </c>
      <c r="BI156" s="174">
        <f>IF(N156="nulová",J156,0)</f>
        <v>0</v>
      </c>
      <c r="BJ156" s="17" t="s">
        <v>8</v>
      </c>
      <c r="BK156" s="174">
        <f>ROUND(I156*H156,0)</f>
        <v>0</v>
      </c>
      <c r="BL156" s="17" t="s">
        <v>91</v>
      </c>
      <c r="BM156" s="173" t="s">
        <v>239</v>
      </c>
    </row>
    <row r="157" spans="1:65" s="13" customFormat="1">
      <c r="B157" s="175"/>
      <c r="D157" s="176" t="s">
        <v>164</v>
      </c>
      <c r="E157" s="177" t="s">
        <v>1</v>
      </c>
      <c r="F157" s="178" t="s">
        <v>579</v>
      </c>
      <c r="H157" s="179">
        <v>3.66</v>
      </c>
      <c r="I157" s="180"/>
      <c r="L157" s="175"/>
      <c r="M157" s="181"/>
      <c r="N157" s="182"/>
      <c r="O157" s="182"/>
      <c r="P157" s="182"/>
      <c r="Q157" s="182"/>
      <c r="R157" s="182"/>
      <c r="S157" s="182"/>
      <c r="T157" s="183"/>
      <c r="AT157" s="177" t="s">
        <v>164</v>
      </c>
      <c r="AU157" s="177" t="s">
        <v>85</v>
      </c>
      <c r="AV157" s="13" t="s">
        <v>85</v>
      </c>
      <c r="AW157" s="13" t="s">
        <v>33</v>
      </c>
      <c r="AX157" s="13" t="s">
        <v>77</v>
      </c>
      <c r="AY157" s="177" t="s">
        <v>156</v>
      </c>
    </row>
    <row r="158" spans="1:65" s="13" customFormat="1">
      <c r="B158" s="175"/>
      <c r="D158" s="176" t="s">
        <v>164</v>
      </c>
      <c r="E158" s="177" t="s">
        <v>1</v>
      </c>
      <c r="F158" s="178" t="s">
        <v>580</v>
      </c>
      <c r="H158" s="179">
        <v>174.012</v>
      </c>
      <c r="I158" s="180"/>
      <c r="L158" s="175"/>
      <c r="M158" s="181"/>
      <c r="N158" s="182"/>
      <c r="O158" s="182"/>
      <c r="P158" s="182"/>
      <c r="Q158" s="182"/>
      <c r="R158" s="182"/>
      <c r="S158" s="182"/>
      <c r="T158" s="183"/>
      <c r="AT158" s="177" t="s">
        <v>164</v>
      </c>
      <c r="AU158" s="177" t="s">
        <v>85</v>
      </c>
      <c r="AV158" s="13" t="s">
        <v>85</v>
      </c>
      <c r="AW158" s="13" t="s">
        <v>33</v>
      </c>
      <c r="AX158" s="13" t="s">
        <v>77</v>
      </c>
      <c r="AY158" s="177" t="s">
        <v>156</v>
      </c>
    </row>
    <row r="159" spans="1:65" s="14" customFormat="1">
      <c r="B159" s="184"/>
      <c r="D159" s="176" t="s">
        <v>164</v>
      </c>
      <c r="E159" s="185" t="s">
        <v>1</v>
      </c>
      <c r="F159" s="186" t="s">
        <v>166</v>
      </c>
      <c r="H159" s="187">
        <v>177.672</v>
      </c>
      <c r="I159" s="188"/>
      <c r="L159" s="184"/>
      <c r="M159" s="189"/>
      <c r="N159" s="190"/>
      <c r="O159" s="190"/>
      <c r="P159" s="190"/>
      <c r="Q159" s="190"/>
      <c r="R159" s="190"/>
      <c r="S159" s="190"/>
      <c r="T159" s="191"/>
      <c r="AT159" s="185" t="s">
        <v>164</v>
      </c>
      <c r="AU159" s="185" t="s">
        <v>85</v>
      </c>
      <c r="AV159" s="14" t="s">
        <v>88</v>
      </c>
      <c r="AW159" s="14" t="s">
        <v>33</v>
      </c>
      <c r="AX159" s="14" t="s">
        <v>8</v>
      </c>
      <c r="AY159" s="185" t="s">
        <v>156</v>
      </c>
    </row>
    <row r="160" spans="1:65" s="2" customFormat="1" ht="24" customHeight="1">
      <c r="A160" s="32"/>
      <c r="B160" s="161"/>
      <c r="C160" s="162" t="s">
        <v>205</v>
      </c>
      <c r="D160" s="162" t="s">
        <v>158</v>
      </c>
      <c r="E160" s="163" t="s">
        <v>242</v>
      </c>
      <c r="F160" s="164" t="s">
        <v>243</v>
      </c>
      <c r="G160" s="165" t="s">
        <v>179</v>
      </c>
      <c r="H160" s="166">
        <v>87.006</v>
      </c>
      <c r="I160" s="167"/>
      <c r="J160" s="168">
        <f>ROUND(I160*H160,0)</f>
        <v>0</v>
      </c>
      <c r="K160" s="164" t="s">
        <v>162</v>
      </c>
      <c r="L160" s="33"/>
      <c r="M160" s="169" t="s">
        <v>1</v>
      </c>
      <c r="N160" s="170" t="s">
        <v>42</v>
      </c>
      <c r="O160" s="58"/>
      <c r="P160" s="171">
        <f>O160*H160</f>
        <v>0</v>
      </c>
      <c r="Q160" s="171">
        <v>2.6800000000000001E-3</v>
      </c>
      <c r="R160" s="171">
        <f>Q160*H160</f>
        <v>0.23317608000000001</v>
      </c>
      <c r="S160" s="171">
        <v>0</v>
      </c>
      <c r="T160" s="172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73" t="s">
        <v>91</v>
      </c>
      <c r="AT160" s="173" t="s">
        <v>158</v>
      </c>
      <c r="AU160" s="173" t="s">
        <v>85</v>
      </c>
      <c r="AY160" s="17" t="s">
        <v>156</v>
      </c>
      <c r="BE160" s="174">
        <f>IF(N160="základní",J160,0)</f>
        <v>0</v>
      </c>
      <c r="BF160" s="174">
        <f>IF(N160="snížená",J160,0)</f>
        <v>0</v>
      </c>
      <c r="BG160" s="174">
        <f>IF(N160="zákl. přenesená",J160,0)</f>
        <v>0</v>
      </c>
      <c r="BH160" s="174">
        <f>IF(N160="sníž. přenesená",J160,0)</f>
        <v>0</v>
      </c>
      <c r="BI160" s="174">
        <f>IF(N160="nulová",J160,0)</f>
        <v>0</v>
      </c>
      <c r="BJ160" s="17" t="s">
        <v>8</v>
      </c>
      <c r="BK160" s="174">
        <f>ROUND(I160*H160,0)</f>
        <v>0</v>
      </c>
      <c r="BL160" s="17" t="s">
        <v>91</v>
      </c>
      <c r="BM160" s="173" t="s">
        <v>244</v>
      </c>
    </row>
    <row r="161" spans="1:65" s="13" customFormat="1">
      <c r="B161" s="175"/>
      <c r="D161" s="176" t="s">
        <v>164</v>
      </c>
      <c r="E161" s="177" t="s">
        <v>1</v>
      </c>
      <c r="F161" s="178" t="s">
        <v>104</v>
      </c>
      <c r="H161" s="179">
        <v>87.006</v>
      </c>
      <c r="I161" s="180"/>
      <c r="L161" s="175"/>
      <c r="M161" s="181"/>
      <c r="N161" s="182"/>
      <c r="O161" s="182"/>
      <c r="P161" s="182"/>
      <c r="Q161" s="182"/>
      <c r="R161" s="182"/>
      <c r="S161" s="182"/>
      <c r="T161" s="183"/>
      <c r="AT161" s="177" t="s">
        <v>164</v>
      </c>
      <c r="AU161" s="177" t="s">
        <v>85</v>
      </c>
      <c r="AV161" s="13" t="s">
        <v>85</v>
      </c>
      <c r="AW161" s="13" t="s">
        <v>33</v>
      </c>
      <c r="AX161" s="13" t="s">
        <v>77</v>
      </c>
      <c r="AY161" s="177" t="s">
        <v>156</v>
      </c>
    </row>
    <row r="162" spans="1:65" s="14" customFormat="1">
      <c r="B162" s="184"/>
      <c r="D162" s="176" t="s">
        <v>164</v>
      </c>
      <c r="E162" s="185" t="s">
        <v>1</v>
      </c>
      <c r="F162" s="186" t="s">
        <v>166</v>
      </c>
      <c r="H162" s="187">
        <v>87.006</v>
      </c>
      <c r="I162" s="188"/>
      <c r="L162" s="184"/>
      <c r="M162" s="189"/>
      <c r="N162" s="190"/>
      <c r="O162" s="190"/>
      <c r="P162" s="190"/>
      <c r="Q162" s="190"/>
      <c r="R162" s="190"/>
      <c r="S162" s="190"/>
      <c r="T162" s="191"/>
      <c r="AT162" s="185" t="s">
        <v>164</v>
      </c>
      <c r="AU162" s="185" t="s">
        <v>85</v>
      </c>
      <c r="AV162" s="14" t="s">
        <v>88</v>
      </c>
      <c r="AW162" s="14" t="s">
        <v>33</v>
      </c>
      <c r="AX162" s="14" t="s">
        <v>8</v>
      </c>
      <c r="AY162" s="185" t="s">
        <v>156</v>
      </c>
    </row>
    <row r="163" spans="1:65" s="2" customFormat="1" ht="16.5" customHeight="1">
      <c r="A163" s="32"/>
      <c r="B163" s="161"/>
      <c r="C163" s="162" t="s">
        <v>210</v>
      </c>
      <c r="D163" s="162" t="s">
        <v>158</v>
      </c>
      <c r="E163" s="163" t="s">
        <v>246</v>
      </c>
      <c r="F163" s="164" t="s">
        <v>247</v>
      </c>
      <c r="G163" s="165" t="s">
        <v>179</v>
      </c>
      <c r="H163" s="166">
        <v>88.835999999999999</v>
      </c>
      <c r="I163" s="167"/>
      <c r="J163" s="168">
        <f>ROUND(I163*H163,0)</f>
        <v>0</v>
      </c>
      <c r="K163" s="164" t="s">
        <v>162</v>
      </c>
      <c r="L163" s="33"/>
      <c r="M163" s="169" t="s">
        <v>1</v>
      </c>
      <c r="N163" s="170" t="s">
        <v>42</v>
      </c>
      <c r="O163" s="58"/>
      <c r="P163" s="171">
        <f>O163*H163</f>
        <v>0</v>
      </c>
      <c r="Q163" s="171">
        <v>0</v>
      </c>
      <c r="R163" s="171">
        <f>Q163*H163</f>
        <v>0</v>
      </c>
      <c r="S163" s="171">
        <v>0</v>
      </c>
      <c r="T163" s="172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73" t="s">
        <v>91</v>
      </c>
      <c r="AT163" s="173" t="s">
        <v>158</v>
      </c>
      <c r="AU163" s="173" t="s">
        <v>85</v>
      </c>
      <c r="AY163" s="17" t="s">
        <v>156</v>
      </c>
      <c r="BE163" s="174">
        <f>IF(N163="základní",J163,0)</f>
        <v>0</v>
      </c>
      <c r="BF163" s="174">
        <f>IF(N163="snížená",J163,0)</f>
        <v>0</v>
      </c>
      <c r="BG163" s="174">
        <f>IF(N163="zákl. přenesená",J163,0)</f>
        <v>0</v>
      </c>
      <c r="BH163" s="174">
        <f>IF(N163="sníž. přenesená",J163,0)</f>
        <v>0</v>
      </c>
      <c r="BI163" s="174">
        <f>IF(N163="nulová",J163,0)</f>
        <v>0</v>
      </c>
      <c r="BJ163" s="17" t="s">
        <v>8</v>
      </c>
      <c r="BK163" s="174">
        <f>ROUND(I163*H163,0)</f>
        <v>0</v>
      </c>
      <c r="BL163" s="17" t="s">
        <v>91</v>
      </c>
      <c r="BM163" s="173" t="s">
        <v>248</v>
      </c>
    </row>
    <row r="164" spans="1:65" s="13" customFormat="1">
      <c r="B164" s="175"/>
      <c r="D164" s="176" t="s">
        <v>164</v>
      </c>
      <c r="E164" s="177" t="s">
        <v>1</v>
      </c>
      <c r="F164" s="178" t="s">
        <v>581</v>
      </c>
      <c r="H164" s="179">
        <v>88.206000000000003</v>
      </c>
      <c r="I164" s="180"/>
      <c r="L164" s="175"/>
      <c r="M164" s="181"/>
      <c r="N164" s="182"/>
      <c r="O164" s="182"/>
      <c r="P164" s="182"/>
      <c r="Q164" s="182"/>
      <c r="R164" s="182"/>
      <c r="S164" s="182"/>
      <c r="T164" s="183"/>
      <c r="AT164" s="177" t="s">
        <v>164</v>
      </c>
      <c r="AU164" s="177" t="s">
        <v>85</v>
      </c>
      <c r="AV164" s="13" t="s">
        <v>85</v>
      </c>
      <c r="AW164" s="13" t="s">
        <v>33</v>
      </c>
      <c r="AX164" s="13" t="s">
        <v>77</v>
      </c>
      <c r="AY164" s="177" t="s">
        <v>156</v>
      </c>
    </row>
    <row r="165" spans="1:65" s="13" customFormat="1">
      <c r="B165" s="175"/>
      <c r="D165" s="176" t="s">
        <v>164</v>
      </c>
      <c r="E165" s="177" t="s">
        <v>1</v>
      </c>
      <c r="F165" s="178" t="s">
        <v>582</v>
      </c>
      <c r="H165" s="179">
        <v>0.63</v>
      </c>
      <c r="I165" s="180"/>
      <c r="L165" s="175"/>
      <c r="M165" s="181"/>
      <c r="N165" s="182"/>
      <c r="O165" s="182"/>
      <c r="P165" s="182"/>
      <c r="Q165" s="182"/>
      <c r="R165" s="182"/>
      <c r="S165" s="182"/>
      <c r="T165" s="183"/>
      <c r="AT165" s="177" t="s">
        <v>164</v>
      </c>
      <c r="AU165" s="177" t="s">
        <v>85</v>
      </c>
      <c r="AV165" s="13" t="s">
        <v>85</v>
      </c>
      <c r="AW165" s="13" t="s">
        <v>33</v>
      </c>
      <c r="AX165" s="13" t="s">
        <v>77</v>
      </c>
      <c r="AY165" s="177" t="s">
        <v>156</v>
      </c>
    </row>
    <row r="166" spans="1:65" s="14" customFormat="1">
      <c r="B166" s="184"/>
      <c r="D166" s="176" t="s">
        <v>164</v>
      </c>
      <c r="E166" s="185" t="s">
        <v>97</v>
      </c>
      <c r="F166" s="186" t="s">
        <v>166</v>
      </c>
      <c r="H166" s="187">
        <v>88.835999999999999</v>
      </c>
      <c r="I166" s="188"/>
      <c r="L166" s="184"/>
      <c r="M166" s="189"/>
      <c r="N166" s="190"/>
      <c r="O166" s="190"/>
      <c r="P166" s="190"/>
      <c r="Q166" s="190"/>
      <c r="R166" s="190"/>
      <c r="S166" s="190"/>
      <c r="T166" s="191"/>
      <c r="AT166" s="185" t="s">
        <v>164</v>
      </c>
      <c r="AU166" s="185" t="s">
        <v>85</v>
      </c>
      <c r="AV166" s="14" t="s">
        <v>88</v>
      </c>
      <c r="AW166" s="14" t="s">
        <v>33</v>
      </c>
      <c r="AX166" s="14" t="s">
        <v>8</v>
      </c>
      <c r="AY166" s="185" t="s">
        <v>156</v>
      </c>
    </row>
    <row r="167" spans="1:65" s="12" customFormat="1" ht="22.9" customHeight="1">
      <c r="B167" s="148"/>
      <c r="D167" s="149" t="s">
        <v>76</v>
      </c>
      <c r="E167" s="159" t="s">
        <v>205</v>
      </c>
      <c r="F167" s="159" t="s">
        <v>251</v>
      </c>
      <c r="I167" s="151"/>
      <c r="J167" s="160">
        <f>BK167</f>
        <v>0</v>
      </c>
      <c r="L167" s="148"/>
      <c r="M167" s="153"/>
      <c r="N167" s="154"/>
      <c r="O167" s="154"/>
      <c r="P167" s="155">
        <f>SUM(P168:P179)</f>
        <v>0</v>
      </c>
      <c r="Q167" s="154"/>
      <c r="R167" s="155">
        <f>SUM(R168:R179)</f>
        <v>0</v>
      </c>
      <c r="S167" s="154"/>
      <c r="T167" s="156">
        <f>SUM(T168:T179)</f>
        <v>5.553204</v>
      </c>
      <c r="AR167" s="149" t="s">
        <v>8</v>
      </c>
      <c r="AT167" s="157" t="s">
        <v>76</v>
      </c>
      <c r="AU167" s="157" t="s">
        <v>8</v>
      </c>
      <c r="AY167" s="149" t="s">
        <v>156</v>
      </c>
      <c r="BK167" s="158">
        <f>SUM(BK168:BK179)</f>
        <v>0</v>
      </c>
    </row>
    <row r="168" spans="1:65" s="2" customFormat="1" ht="24" customHeight="1">
      <c r="A168" s="32"/>
      <c r="B168" s="161"/>
      <c r="C168" s="162" t="s">
        <v>215</v>
      </c>
      <c r="D168" s="162" t="s">
        <v>158</v>
      </c>
      <c r="E168" s="163" t="s">
        <v>253</v>
      </c>
      <c r="F168" s="164" t="s">
        <v>254</v>
      </c>
      <c r="G168" s="165" t="s">
        <v>179</v>
      </c>
      <c r="H168" s="166">
        <v>120.96</v>
      </c>
      <c r="I168" s="167"/>
      <c r="J168" s="168">
        <f>ROUND(I168*H168,0)</f>
        <v>0</v>
      </c>
      <c r="K168" s="164" t="s">
        <v>162</v>
      </c>
      <c r="L168" s="33"/>
      <c r="M168" s="169" t="s">
        <v>1</v>
      </c>
      <c r="N168" s="170" t="s">
        <v>42</v>
      </c>
      <c r="O168" s="58"/>
      <c r="P168" s="171">
        <f>O168*H168</f>
        <v>0</v>
      </c>
      <c r="Q168" s="171">
        <v>0</v>
      </c>
      <c r="R168" s="171">
        <f>Q168*H168</f>
        <v>0</v>
      </c>
      <c r="S168" s="171">
        <v>0</v>
      </c>
      <c r="T168" s="172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73" t="s">
        <v>91</v>
      </c>
      <c r="AT168" s="173" t="s">
        <v>158</v>
      </c>
      <c r="AU168" s="173" t="s">
        <v>85</v>
      </c>
      <c r="AY168" s="17" t="s">
        <v>156</v>
      </c>
      <c r="BE168" s="174">
        <f>IF(N168="základní",J168,0)</f>
        <v>0</v>
      </c>
      <c r="BF168" s="174">
        <f>IF(N168="snížená",J168,0)</f>
        <v>0</v>
      </c>
      <c r="BG168" s="174">
        <f>IF(N168="zákl. přenesená",J168,0)</f>
        <v>0</v>
      </c>
      <c r="BH168" s="174">
        <f>IF(N168="sníž. přenesená",J168,0)</f>
        <v>0</v>
      </c>
      <c r="BI168" s="174">
        <f>IF(N168="nulová",J168,0)</f>
        <v>0</v>
      </c>
      <c r="BJ168" s="17" t="s">
        <v>8</v>
      </c>
      <c r="BK168" s="174">
        <f>ROUND(I168*H168,0)</f>
        <v>0</v>
      </c>
      <c r="BL168" s="17" t="s">
        <v>91</v>
      </c>
      <c r="BM168" s="173" t="s">
        <v>255</v>
      </c>
    </row>
    <row r="169" spans="1:65" s="13" customFormat="1">
      <c r="B169" s="175"/>
      <c r="D169" s="176" t="s">
        <v>164</v>
      </c>
      <c r="E169" s="177" t="s">
        <v>1</v>
      </c>
      <c r="F169" s="178" t="s">
        <v>583</v>
      </c>
      <c r="H169" s="179">
        <v>120.96</v>
      </c>
      <c r="I169" s="180"/>
      <c r="L169" s="175"/>
      <c r="M169" s="181"/>
      <c r="N169" s="182"/>
      <c r="O169" s="182"/>
      <c r="P169" s="182"/>
      <c r="Q169" s="182"/>
      <c r="R169" s="182"/>
      <c r="S169" s="182"/>
      <c r="T169" s="183"/>
      <c r="AT169" s="177" t="s">
        <v>164</v>
      </c>
      <c r="AU169" s="177" t="s">
        <v>85</v>
      </c>
      <c r="AV169" s="13" t="s">
        <v>85</v>
      </c>
      <c r="AW169" s="13" t="s">
        <v>33</v>
      </c>
      <c r="AX169" s="13" t="s">
        <v>77</v>
      </c>
      <c r="AY169" s="177" t="s">
        <v>156</v>
      </c>
    </row>
    <row r="170" spans="1:65" s="14" customFormat="1">
      <c r="B170" s="184"/>
      <c r="D170" s="176" t="s">
        <v>164</v>
      </c>
      <c r="E170" s="185" t="s">
        <v>123</v>
      </c>
      <c r="F170" s="186" t="s">
        <v>166</v>
      </c>
      <c r="H170" s="187">
        <v>120.96</v>
      </c>
      <c r="I170" s="188"/>
      <c r="L170" s="184"/>
      <c r="M170" s="189"/>
      <c r="N170" s="190"/>
      <c r="O170" s="190"/>
      <c r="P170" s="190"/>
      <c r="Q170" s="190"/>
      <c r="R170" s="190"/>
      <c r="S170" s="190"/>
      <c r="T170" s="191"/>
      <c r="AT170" s="185" t="s">
        <v>164</v>
      </c>
      <c r="AU170" s="185" t="s">
        <v>85</v>
      </c>
      <c r="AV170" s="14" t="s">
        <v>88</v>
      </c>
      <c r="AW170" s="14" t="s">
        <v>33</v>
      </c>
      <c r="AX170" s="14" t="s">
        <v>8</v>
      </c>
      <c r="AY170" s="185" t="s">
        <v>156</v>
      </c>
    </row>
    <row r="171" spans="1:65" s="2" customFormat="1" ht="24" customHeight="1">
      <c r="A171" s="32"/>
      <c r="B171" s="161"/>
      <c r="C171" s="162" t="s">
        <v>219</v>
      </c>
      <c r="D171" s="162" t="s">
        <v>158</v>
      </c>
      <c r="E171" s="163" t="s">
        <v>258</v>
      </c>
      <c r="F171" s="164" t="s">
        <v>259</v>
      </c>
      <c r="G171" s="165" t="s">
        <v>179</v>
      </c>
      <c r="H171" s="166">
        <v>3628.8</v>
      </c>
      <c r="I171" s="167"/>
      <c r="J171" s="168">
        <f>ROUND(I171*H171,0)</f>
        <v>0</v>
      </c>
      <c r="K171" s="164" t="s">
        <v>162</v>
      </c>
      <c r="L171" s="33"/>
      <c r="M171" s="169" t="s">
        <v>1</v>
      </c>
      <c r="N171" s="170" t="s">
        <v>42</v>
      </c>
      <c r="O171" s="58"/>
      <c r="P171" s="171">
        <f>O171*H171</f>
        <v>0</v>
      </c>
      <c r="Q171" s="171">
        <v>0</v>
      </c>
      <c r="R171" s="171">
        <f>Q171*H171</f>
        <v>0</v>
      </c>
      <c r="S171" s="171">
        <v>0</v>
      </c>
      <c r="T171" s="172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73" t="s">
        <v>91</v>
      </c>
      <c r="AT171" s="173" t="s">
        <v>158</v>
      </c>
      <c r="AU171" s="173" t="s">
        <v>85</v>
      </c>
      <c r="AY171" s="17" t="s">
        <v>156</v>
      </c>
      <c r="BE171" s="174">
        <f>IF(N171="základní",J171,0)</f>
        <v>0</v>
      </c>
      <c r="BF171" s="174">
        <f>IF(N171="snížená",J171,0)</f>
        <v>0</v>
      </c>
      <c r="BG171" s="174">
        <f>IF(N171="zákl. přenesená",J171,0)</f>
        <v>0</v>
      </c>
      <c r="BH171" s="174">
        <f>IF(N171="sníž. přenesená",J171,0)</f>
        <v>0</v>
      </c>
      <c r="BI171" s="174">
        <f>IF(N171="nulová",J171,0)</f>
        <v>0</v>
      </c>
      <c r="BJ171" s="17" t="s">
        <v>8</v>
      </c>
      <c r="BK171" s="174">
        <f>ROUND(I171*H171,0)</f>
        <v>0</v>
      </c>
      <c r="BL171" s="17" t="s">
        <v>91</v>
      </c>
      <c r="BM171" s="173" t="s">
        <v>260</v>
      </c>
    </row>
    <row r="172" spans="1:65" s="13" customFormat="1">
      <c r="B172" s="175"/>
      <c r="D172" s="176" t="s">
        <v>164</v>
      </c>
      <c r="E172" s="177" t="s">
        <v>1</v>
      </c>
      <c r="F172" s="178" t="s">
        <v>261</v>
      </c>
      <c r="H172" s="179">
        <v>3628.8</v>
      </c>
      <c r="I172" s="180"/>
      <c r="L172" s="175"/>
      <c r="M172" s="181"/>
      <c r="N172" s="182"/>
      <c r="O172" s="182"/>
      <c r="P172" s="182"/>
      <c r="Q172" s="182"/>
      <c r="R172" s="182"/>
      <c r="S172" s="182"/>
      <c r="T172" s="183"/>
      <c r="AT172" s="177" t="s">
        <v>164</v>
      </c>
      <c r="AU172" s="177" t="s">
        <v>85</v>
      </c>
      <c r="AV172" s="13" t="s">
        <v>85</v>
      </c>
      <c r="AW172" s="13" t="s">
        <v>33</v>
      </c>
      <c r="AX172" s="13" t="s">
        <v>8</v>
      </c>
      <c r="AY172" s="177" t="s">
        <v>156</v>
      </c>
    </row>
    <row r="173" spans="1:65" s="2" customFormat="1" ht="24" customHeight="1">
      <c r="A173" s="32"/>
      <c r="B173" s="161"/>
      <c r="C173" s="162" t="s">
        <v>224</v>
      </c>
      <c r="D173" s="162" t="s">
        <v>158</v>
      </c>
      <c r="E173" s="163" t="s">
        <v>262</v>
      </c>
      <c r="F173" s="164" t="s">
        <v>263</v>
      </c>
      <c r="G173" s="165" t="s">
        <v>179</v>
      </c>
      <c r="H173" s="166">
        <v>120.96</v>
      </c>
      <c r="I173" s="167"/>
      <c r="J173" s="168">
        <f>ROUND(I173*H173,0)</f>
        <v>0</v>
      </c>
      <c r="K173" s="164" t="s">
        <v>162</v>
      </c>
      <c r="L173" s="33"/>
      <c r="M173" s="169" t="s">
        <v>1</v>
      </c>
      <c r="N173" s="170" t="s">
        <v>42</v>
      </c>
      <c r="O173" s="58"/>
      <c r="P173" s="171">
        <f>O173*H173</f>
        <v>0</v>
      </c>
      <c r="Q173" s="171">
        <v>0</v>
      </c>
      <c r="R173" s="171">
        <f>Q173*H173</f>
        <v>0</v>
      </c>
      <c r="S173" s="171">
        <v>0</v>
      </c>
      <c r="T173" s="172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73" t="s">
        <v>91</v>
      </c>
      <c r="AT173" s="173" t="s">
        <v>158</v>
      </c>
      <c r="AU173" s="173" t="s">
        <v>85</v>
      </c>
      <c r="AY173" s="17" t="s">
        <v>156</v>
      </c>
      <c r="BE173" s="174">
        <f>IF(N173="základní",J173,0)</f>
        <v>0</v>
      </c>
      <c r="BF173" s="174">
        <f>IF(N173="snížená",J173,0)</f>
        <v>0</v>
      </c>
      <c r="BG173" s="174">
        <f>IF(N173="zákl. přenesená",J173,0)</f>
        <v>0</v>
      </c>
      <c r="BH173" s="174">
        <f>IF(N173="sníž. přenesená",J173,0)</f>
        <v>0</v>
      </c>
      <c r="BI173" s="174">
        <f>IF(N173="nulová",J173,0)</f>
        <v>0</v>
      </c>
      <c r="BJ173" s="17" t="s">
        <v>8</v>
      </c>
      <c r="BK173" s="174">
        <f>ROUND(I173*H173,0)</f>
        <v>0</v>
      </c>
      <c r="BL173" s="17" t="s">
        <v>91</v>
      </c>
      <c r="BM173" s="173" t="s">
        <v>264</v>
      </c>
    </row>
    <row r="174" spans="1:65" s="13" customFormat="1">
      <c r="B174" s="175"/>
      <c r="D174" s="176" t="s">
        <v>164</v>
      </c>
      <c r="E174" s="177" t="s">
        <v>1</v>
      </c>
      <c r="F174" s="178" t="s">
        <v>123</v>
      </c>
      <c r="H174" s="179">
        <v>120.96</v>
      </c>
      <c r="I174" s="180"/>
      <c r="L174" s="175"/>
      <c r="M174" s="181"/>
      <c r="N174" s="182"/>
      <c r="O174" s="182"/>
      <c r="P174" s="182"/>
      <c r="Q174" s="182"/>
      <c r="R174" s="182"/>
      <c r="S174" s="182"/>
      <c r="T174" s="183"/>
      <c r="AT174" s="177" t="s">
        <v>164</v>
      </c>
      <c r="AU174" s="177" t="s">
        <v>85</v>
      </c>
      <c r="AV174" s="13" t="s">
        <v>85</v>
      </c>
      <c r="AW174" s="13" t="s">
        <v>33</v>
      </c>
      <c r="AX174" s="13" t="s">
        <v>8</v>
      </c>
      <c r="AY174" s="177" t="s">
        <v>156</v>
      </c>
    </row>
    <row r="175" spans="1:65" s="2" customFormat="1" ht="24" customHeight="1">
      <c r="A175" s="32"/>
      <c r="B175" s="161"/>
      <c r="C175" s="162" t="s">
        <v>229</v>
      </c>
      <c r="D175" s="162" t="s">
        <v>158</v>
      </c>
      <c r="E175" s="163" t="s">
        <v>271</v>
      </c>
      <c r="F175" s="164" t="s">
        <v>272</v>
      </c>
      <c r="G175" s="165" t="s">
        <v>179</v>
      </c>
      <c r="H175" s="166">
        <v>6.78</v>
      </c>
      <c r="I175" s="167"/>
      <c r="J175" s="168">
        <f>ROUND(I175*H175,0)</f>
        <v>0</v>
      </c>
      <c r="K175" s="164" t="s">
        <v>162</v>
      </c>
      <c r="L175" s="33"/>
      <c r="M175" s="169" t="s">
        <v>1</v>
      </c>
      <c r="N175" s="170" t="s">
        <v>42</v>
      </c>
      <c r="O175" s="58"/>
      <c r="P175" s="171">
        <f>O175*H175</f>
        <v>0</v>
      </c>
      <c r="Q175" s="171">
        <v>0</v>
      </c>
      <c r="R175" s="171">
        <f>Q175*H175</f>
        <v>0</v>
      </c>
      <c r="S175" s="171">
        <v>4.5999999999999999E-2</v>
      </c>
      <c r="T175" s="172">
        <f>S175*H175</f>
        <v>0.31187999999999999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73" t="s">
        <v>91</v>
      </c>
      <c r="AT175" s="173" t="s">
        <v>158</v>
      </c>
      <c r="AU175" s="173" t="s">
        <v>85</v>
      </c>
      <c r="AY175" s="17" t="s">
        <v>156</v>
      </c>
      <c r="BE175" s="174">
        <f>IF(N175="základní",J175,0)</f>
        <v>0</v>
      </c>
      <c r="BF175" s="174">
        <f>IF(N175="snížená",J175,0)</f>
        <v>0</v>
      </c>
      <c r="BG175" s="174">
        <f>IF(N175="zákl. přenesená",J175,0)</f>
        <v>0</v>
      </c>
      <c r="BH175" s="174">
        <f>IF(N175="sníž. přenesená",J175,0)</f>
        <v>0</v>
      </c>
      <c r="BI175" s="174">
        <f>IF(N175="nulová",J175,0)</f>
        <v>0</v>
      </c>
      <c r="BJ175" s="17" t="s">
        <v>8</v>
      </c>
      <c r="BK175" s="174">
        <f>ROUND(I175*H175,0)</f>
        <v>0</v>
      </c>
      <c r="BL175" s="17" t="s">
        <v>91</v>
      </c>
      <c r="BM175" s="173" t="s">
        <v>273</v>
      </c>
    </row>
    <row r="176" spans="1:65" s="13" customFormat="1">
      <c r="B176" s="175"/>
      <c r="D176" s="176" t="s">
        <v>164</v>
      </c>
      <c r="E176" s="177" t="s">
        <v>1</v>
      </c>
      <c r="F176" s="178" t="s">
        <v>575</v>
      </c>
      <c r="H176" s="179">
        <v>6.78</v>
      </c>
      <c r="I176" s="180"/>
      <c r="L176" s="175"/>
      <c r="M176" s="181"/>
      <c r="N176" s="182"/>
      <c r="O176" s="182"/>
      <c r="P176" s="182"/>
      <c r="Q176" s="182"/>
      <c r="R176" s="182"/>
      <c r="S176" s="182"/>
      <c r="T176" s="183"/>
      <c r="AT176" s="177" t="s">
        <v>164</v>
      </c>
      <c r="AU176" s="177" t="s">
        <v>85</v>
      </c>
      <c r="AV176" s="13" t="s">
        <v>85</v>
      </c>
      <c r="AW176" s="13" t="s">
        <v>33</v>
      </c>
      <c r="AX176" s="13" t="s">
        <v>77</v>
      </c>
      <c r="AY176" s="177" t="s">
        <v>156</v>
      </c>
    </row>
    <row r="177" spans="1:65" s="14" customFormat="1">
      <c r="B177" s="184"/>
      <c r="D177" s="176" t="s">
        <v>164</v>
      </c>
      <c r="E177" s="185" t="s">
        <v>1</v>
      </c>
      <c r="F177" s="186" t="s">
        <v>166</v>
      </c>
      <c r="H177" s="187">
        <v>6.78</v>
      </c>
      <c r="I177" s="188"/>
      <c r="L177" s="184"/>
      <c r="M177" s="189"/>
      <c r="N177" s="190"/>
      <c r="O177" s="190"/>
      <c r="P177" s="190"/>
      <c r="Q177" s="190"/>
      <c r="R177" s="190"/>
      <c r="S177" s="190"/>
      <c r="T177" s="191"/>
      <c r="AT177" s="185" t="s">
        <v>164</v>
      </c>
      <c r="AU177" s="185" t="s">
        <v>85</v>
      </c>
      <c r="AV177" s="14" t="s">
        <v>88</v>
      </c>
      <c r="AW177" s="14" t="s">
        <v>33</v>
      </c>
      <c r="AX177" s="14" t="s">
        <v>8</v>
      </c>
      <c r="AY177" s="185" t="s">
        <v>156</v>
      </c>
    </row>
    <row r="178" spans="1:65" s="2" customFormat="1" ht="36" customHeight="1">
      <c r="A178" s="32"/>
      <c r="B178" s="161"/>
      <c r="C178" s="162" t="s">
        <v>9</v>
      </c>
      <c r="D178" s="162" t="s">
        <v>158</v>
      </c>
      <c r="E178" s="163" t="s">
        <v>461</v>
      </c>
      <c r="F178" s="164" t="s">
        <v>462</v>
      </c>
      <c r="G178" s="165" t="s">
        <v>179</v>
      </c>
      <c r="H178" s="166">
        <v>88.835999999999999</v>
      </c>
      <c r="I178" s="167"/>
      <c r="J178" s="168">
        <f>ROUND(I178*H178,0)</f>
        <v>0</v>
      </c>
      <c r="K178" s="164" t="s">
        <v>162</v>
      </c>
      <c r="L178" s="33"/>
      <c r="M178" s="169" t="s">
        <v>1</v>
      </c>
      <c r="N178" s="170" t="s">
        <v>42</v>
      </c>
      <c r="O178" s="58"/>
      <c r="P178" s="171">
        <f>O178*H178</f>
        <v>0</v>
      </c>
      <c r="Q178" s="171">
        <v>0</v>
      </c>
      <c r="R178" s="171">
        <f>Q178*H178</f>
        <v>0</v>
      </c>
      <c r="S178" s="171">
        <v>5.8999999999999997E-2</v>
      </c>
      <c r="T178" s="172">
        <f>S178*H178</f>
        <v>5.2413239999999996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73" t="s">
        <v>91</v>
      </c>
      <c r="AT178" s="173" t="s">
        <v>158</v>
      </c>
      <c r="AU178" s="173" t="s">
        <v>85</v>
      </c>
      <c r="AY178" s="17" t="s">
        <v>156</v>
      </c>
      <c r="BE178" s="174">
        <f>IF(N178="základní",J178,0)</f>
        <v>0</v>
      </c>
      <c r="BF178" s="174">
        <f>IF(N178="snížená",J178,0)</f>
        <v>0</v>
      </c>
      <c r="BG178" s="174">
        <f>IF(N178="zákl. přenesená",J178,0)</f>
        <v>0</v>
      </c>
      <c r="BH178" s="174">
        <f>IF(N178="sníž. přenesená",J178,0)</f>
        <v>0</v>
      </c>
      <c r="BI178" s="174">
        <f>IF(N178="nulová",J178,0)</f>
        <v>0</v>
      </c>
      <c r="BJ178" s="17" t="s">
        <v>8</v>
      </c>
      <c r="BK178" s="174">
        <f>ROUND(I178*H178,0)</f>
        <v>0</v>
      </c>
      <c r="BL178" s="17" t="s">
        <v>91</v>
      </c>
      <c r="BM178" s="173" t="s">
        <v>584</v>
      </c>
    </row>
    <row r="179" spans="1:65" s="13" customFormat="1">
      <c r="B179" s="175"/>
      <c r="D179" s="176" t="s">
        <v>164</v>
      </c>
      <c r="E179" s="177" t="s">
        <v>1</v>
      </c>
      <c r="F179" s="178" t="s">
        <v>97</v>
      </c>
      <c r="H179" s="179">
        <v>88.835999999999999</v>
      </c>
      <c r="I179" s="180"/>
      <c r="L179" s="175"/>
      <c r="M179" s="181"/>
      <c r="N179" s="182"/>
      <c r="O179" s="182"/>
      <c r="P179" s="182"/>
      <c r="Q179" s="182"/>
      <c r="R179" s="182"/>
      <c r="S179" s="182"/>
      <c r="T179" s="183"/>
      <c r="AT179" s="177" t="s">
        <v>164</v>
      </c>
      <c r="AU179" s="177" t="s">
        <v>85</v>
      </c>
      <c r="AV179" s="13" t="s">
        <v>85</v>
      </c>
      <c r="AW179" s="13" t="s">
        <v>33</v>
      </c>
      <c r="AX179" s="13" t="s">
        <v>8</v>
      </c>
      <c r="AY179" s="177" t="s">
        <v>156</v>
      </c>
    </row>
    <row r="180" spans="1:65" s="12" customFormat="1" ht="22.9" customHeight="1">
      <c r="B180" s="148"/>
      <c r="D180" s="149" t="s">
        <v>76</v>
      </c>
      <c r="E180" s="159" t="s">
        <v>274</v>
      </c>
      <c r="F180" s="159" t="s">
        <v>275</v>
      </c>
      <c r="I180" s="151"/>
      <c r="J180" s="160">
        <f>BK180</f>
        <v>0</v>
      </c>
      <c r="L180" s="148"/>
      <c r="M180" s="153"/>
      <c r="N180" s="154"/>
      <c r="O180" s="154"/>
      <c r="P180" s="155">
        <f>SUM(P181:P185)</f>
        <v>0</v>
      </c>
      <c r="Q180" s="154"/>
      <c r="R180" s="155">
        <f>SUM(R181:R185)</f>
        <v>0</v>
      </c>
      <c r="S180" s="154"/>
      <c r="T180" s="156">
        <f>SUM(T181:T185)</f>
        <v>0</v>
      </c>
      <c r="AR180" s="149" t="s">
        <v>8</v>
      </c>
      <c r="AT180" s="157" t="s">
        <v>76</v>
      </c>
      <c r="AU180" s="157" t="s">
        <v>8</v>
      </c>
      <c r="AY180" s="149" t="s">
        <v>156</v>
      </c>
      <c r="BK180" s="158">
        <f>SUM(BK181:BK185)</f>
        <v>0</v>
      </c>
    </row>
    <row r="181" spans="1:65" s="2" customFormat="1" ht="24" customHeight="1">
      <c r="A181" s="32"/>
      <c r="B181" s="161"/>
      <c r="C181" s="162" t="s">
        <v>118</v>
      </c>
      <c r="D181" s="162" t="s">
        <v>158</v>
      </c>
      <c r="E181" s="163" t="s">
        <v>464</v>
      </c>
      <c r="F181" s="164" t="s">
        <v>465</v>
      </c>
      <c r="G181" s="165" t="s">
        <v>279</v>
      </c>
      <c r="H181" s="166">
        <v>5.56</v>
      </c>
      <c r="I181" s="167"/>
      <c r="J181" s="168">
        <f>ROUND(I181*H181,0)</f>
        <v>0</v>
      </c>
      <c r="K181" s="164" t="s">
        <v>162</v>
      </c>
      <c r="L181" s="33"/>
      <c r="M181" s="169" t="s">
        <v>1</v>
      </c>
      <c r="N181" s="170" t="s">
        <v>42</v>
      </c>
      <c r="O181" s="58"/>
      <c r="P181" s="171">
        <f>O181*H181</f>
        <v>0</v>
      </c>
      <c r="Q181" s="171">
        <v>0</v>
      </c>
      <c r="R181" s="171">
        <f>Q181*H181</f>
        <v>0</v>
      </c>
      <c r="S181" s="171">
        <v>0</v>
      </c>
      <c r="T181" s="172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73" t="s">
        <v>91</v>
      </c>
      <c r="AT181" s="173" t="s">
        <v>158</v>
      </c>
      <c r="AU181" s="173" t="s">
        <v>85</v>
      </c>
      <c r="AY181" s="17" t="s">
        <v>156</v>
      </c>
      <c r="BE181" s="174">
        <f>IF(N181="základní",J181,0)</f>
        <v>0</v>
      </c>
      <c r="BF181" s="174">
        <f>IF(N181="snížená",J181,0)</f>
        <v>0</v>
      </c>
      <c r="BG181" s="174">
        <f>IF(N181="zákl. přenesená",J181,0)</f>
        <v>0</v>
      </c>
      <c r="BH181" s="174">
        <f>IF(N181="sníž. přenesená",J181,0)</f>
        <v>0</v>
      </c>
      <c r="BI181" s="174">
        <f>IF(N181="nulová",J181,0)</f>
        <v>0</v>
      </c>
      <c r="BJ181" s="17" t="s">
        <v>8</v>
      </c>
      <c r="BK181" s="174">
        <f>ROUND(I181*H181,0)</f>
        <v>0</v>
      </c>
      <c r="BL181" s="17" t="s">
        <v>91</v>
      </c>
      <c r="BM181" s="173" t="s">
        <v>280</v>
      </c>
    </row>
    <row r="182" spans="1:65" s="2" customFormat="1" ht="24" customHeight="1">
      <c r="A182" s="32"/>
      <c r="B182" s="161"/>
      <c r="C182" s="162" t="s">
        <v>241</v>
      </c>
      <c r="D182" s="162" t="s">
        <v>158</v>
      </c>
      <c r="E182" s="163" t="s">
        <v>282</v>
      </c>
      <c r="F182" s="164" t="s">
        <v>283</v>
      </c>
      <c r="G182" s="165" t="s">
        <v>279</v>
      </c>
      <c r="H182" s="166">
        <v>5.56</v>
      </c>
      <c r="I182" s="167"/>
      <c r="J182" s="168">
        <f>ROUND(I182*H182,0)</f>
        <v>0</v>
      </c>
      <c r="K182" s="164" t="s">
        <v>162</v>
      </c>
      <c r="L182" s="33"/>
      <c r="M182" s="169" t="s">
        <v>1</v>
      </c>
      <c r="N182" s="170" t="s">
        <v>42</v>
      </c>
      <c r="O182" s="58"/>
      <c r="P182" s="171">
        <f>O182*H182</f>
        <v>0</v>
      </c>
      <c r="Q182" s="171">
        <v>0</v>
      </c>
      <c r="R182" s="171">
        <f>Q182*H182</f>
        <v>0</v>
      </c>
      <c r="S182" s="171">
        <v>0</v>
      </c>
      <c r="T182" s="172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73" t="s">
        <v>91</v>
      </c>
      <c r="AT182" s="173" t="s">
        <v>158</v>
      </c>
      <c r="AU182" s="173" t="s">
        <v>85</v>
      </c>
      <c r="AY182" s="17" t="s">
        <v>156</v>
      </c>
      <c r="BE182" s="174">
        <f>IF(N182="základní",J182,0)</f>
        <v>0</v>
      </c>
      <c r="BF182" s="174">
        <f>IF(N182="snížená",J182,0)</f>
        <v>0</v>
      </c>
      <c r="BG182" s="174">
        <f>IF(N182="zákl. přenesená",J182,0)</f>
        <v>0</v>
      </c>
      <c r="BH182" s="174">
        <f>IF(N182="sníž. přenesená",J182,0)</f>
        <v>0</v>
      </c>
      <c r="BI182" s="174">
        <f>IF(N182="nulová",J182,0)</f>
        <v>0</v>
      </c>
      <c r="BJ182" s="17" t="s">
        <v>8</v>
      </c>
      <c r="BK182" s="174">
        <f>ROUND(I182*H182,0)</f>
        <v>0</v>
      </c>
      <c r="BL182" s="17" t="s">
        <v>91</v>
      </c>
      <c r="BM182" s="173" t="s">
        <v>284</v>
      </c>
    </row>
    <row r="183" spans="1:65" s="2" customFormat="1" ht="24" customHeight="1">
      <c r="A183" s="32"/>
      <c r="B183" s="161"/>
      <c r="C183" s="162" t="s">
        <v>245</v>
      </c>
      <c r="D183" s="162" t="s">
        <v>158</v>
      </c>
      <c r="E183" s="163" t="s">
        <v>286</v>
      </c>
      <c r="F183" s="164" t="s">
        <v>287</v>
      </c>
      <c r="G183" s="165" t="s">
        <v>279</v>
      </c>
      <c r="H183" s="166">
        <v>166.8</v>
      </c>
      <c r="I183" s="167"/>
      <c r="J183" s="168">
        <f>ROUND(I183*H183,0)</f>
        <v>0</v>
      </c>
      <c r="K183" s="164" t="s">
        <v>162</v>
      </c>
      <c r="L183" s="33"/>
      <c r="M183" s="169" t="s">
        <v>1</v>
      </c>
      <c r="N183" s="170" t="s">
        <v>42</v>
      </c>
      <c r="O183" s="58"/>
      <c r="P183" s="171">
        <f>O183*H183</f>
        <v>0</v>
      </c>
      <c r="Q183" s="171">
        <v>0</v>
      </c>
      <c r="R183" s="171">
        <f>Q183*H183</f>
        <v>0</v>
      </c>
      <c r="S183" s="171">
        <v>0</v>
      </c>
      <c r="T183" s="172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73" t="s">
        <v>91</v>
      </c>
      <c r="AT183" s="173" t="s">
        <v>158</v>
      </c>
      <c r="AU183" s="173" t="s">
        <v>85</v>
      </c>
      <c r="AY183" s="17" t="s">
        <v>156</v>
      </c>
      <c r="BE183" s="174">
        <f>IF(N183="základní",J183,0)</f>
        <v>0</v>
      </c>
      <c r="BF183" s="174">
        <f>IF(N183="snížená",J183,0)</f>
        <v>0</v>
      </c>
      <c r="BG183" s="174">
        <f>IF(N183="zákl. přenesená",J183,0)</f>
        <v>0</v>
      </c>
      <c r="BH183" s="174">
        <f>IF(N183="sníž. přenesená",J183,0)</f>
        <v>0</v>
      </c>
      <c r="BI183" s="174">
        <f>IF(N183="nulová",J183,0)</f>
        <v>0</v>
      </c>
      <c r="BJ183" s="17" t="s">
        <v>8</v>
      </c>
      <c r="BK183" s="174">
        <f>ROUND(I183*H183,0)</f>
        <v>0</v>
      </c>
      <c r="BL183" s="17" t="s">
        <v>91</v>
      </c>
      <c r="BM183" s="173" t="s">
        <v>288</v>
      </c>
    </row>
    <row r="184" spans="1:65" s="13" customFormat="1">
      <c r="B184" s="175"/>
      <c r="D184" s="176" t="s">
        <v>164</v>
      </c>
      <c r="F184" s="178" t="s">
        <v>585</v>
      </c>
      <c r="H184" s="179">
        <v>166.8</v>
      </c>
      <c r="I184" s="180"/>
      <c r="L184" s="175"/>
      <c r="M184" s="181"/>
      <c r="N184" s="182"/>
      <c r="O184" s="182"/>
      <c r="P184" s="182"/>
      <c r="Q184" s="182"/>
      <c r="R184" s="182"/>
      <c r="S184" s="182"/>
      <c r="T184" s="183"/>
      <c r="AT184" s="177" t="s">
        <v>164</v>
      </c>
      <c r="AU184" s="177" t="s">
        <v>85</v>
      </c>
      <c r="AV184" s="13" t="s">
        <v>85</v>
      </c>
      <c r="AW184" s="13" t="s">
        <v>3</v>
      </c>
      <c r="AX184" s="13" t="s">
        <v>8</v>
      </c>
      <c r="AY184" s="177" t="s">
        <v>156</v>
      </c>
    </row>
    <row r="185" spans="1:65" s="2" customFormat="1" ht="24" customHeight="1">
      <c r="A185" s="32"/>
      <c r="B185" s="161"/>
      <c r="C185" s="162" t="s">
        <v>252</v>
      </c>
      <c r="D185" s="162" t="s">
        <v>158</v>
      </c>
      <c r="E185" s="163" t="s">
        <v>291</v>
      </c>
      <c r="F185" s="164" t="s">
        <v>292</v>
      </c>
      <c r="G185" s="165" t="s">
        <v>279</v>
      </c>
      <c r="H185" s="166">
        <v>5.56</v>
      </c>
      <c r="I185" s="167"/>
      <c r="J185" s="168">
        <f>ROUND(I185*H185,0)</f>
        <v>0</v>
      </c>
      <c r="K185" s="164" t="s">
        <v>162</v>
      </c>
      <c r="L185" s="33"/>
      <c r="M185" s="169" t="s">
        <v>1</v>
      </c>
      <c r="N185" s="170" t="s">
        <v>42</v>
      </c>
      <c r="O185" s="58"/>
      <c r="P185" s="171">
        <f>O185*H185</f>
        <v>0</v>
      </c>
      <c r="Q185" s="171">
        <v>0</v>
      </c>
      <c r="R185" s="171">
        <f>Q185*H185</f>
        <v>0</v>
      </c>
      <c r="S185" s="171">
        <v>0</v>
      </c>
      <c r="T185" s="172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73" t="s">
        <v>91</v>
      </c>
      <c r="AT185" s="173" t="s">
        <v>158</v>
      </c>
      <c r="AU185" s="173" t="s">
        <v>85</v>
      </c>
      <c r="AY185" s="17" t="s">
        <v>156</v>
      </c>
      <c r="BE185" s="174">
        <f>IF(N185="základní",J185,0)</f>
        <v>0</v>
      </c>
      <c r="BF185" s="174">
        <f>IF(N185="snížená",J185,0)</f>
        <v>0</v>
      </c>
      <c r="BG185" s="174">
        <f>IF(N185="zákl. přenesená",J185,0)</f>
        <v>0</v>
      </c>
      <c r="BH185" s="174">
        <f>IF(N185="sníž. přenesená",J185,0)</f>
        <v>0</v>
      </c>
      <c r="BI185" s="174">
        <f>IF(N185="nulová",J185,0)</f>
        <v>0</v>
      </c>
      <c r="BJ185" s="17" t="s">
        <v>8</v>
      </c>
      <c r="BK185" s="174">
        <f>ROUND(I185*H185,0)</f>
        <v>0</v>
      </c>
      <c r="BL185" s="17" t="s">
        <v>91</v>
      </c>
      <c r="BM185" s="173" t="s">
        <v>293</v>
      </c>
    </row>
    <row r="186" spans="1:65" s="12" customFormat="1" ht="22.9" customHeight="1">
      <c r="B186" s="148"/>
      <c r="D186" s="149" t="s">
        <v>76</v>
      </c>
      <c r="E186" s="159" t="s">
        <v>294</v>
      </c>
      <c r="F186" s="159" t="s">
        <v>295</v>
      </c>
      <c r="I186" s="151"/>
      <c r="J186" s="160">
        <f>BK186</f>
        <v>0</v>
      </c>
      <c r="L186" s="148"/>
      <c r="M186" s="153"/>
      <c r="N186" s="154"/>
      <c r="O186" s="154"/>
      <c r="P186" s="155">
        <f>P187</f>
        <v>0</v>
      </c>
      <c r="Q186" s="154"/>
      <c r="R186" s="155">
        <f>R187</f>
        <v>0</v>
      </c>
      <c r="S186" s="154"/>
      <c r="T186" s="156">
        <f>T187</f>
        <v>0</v>
      </c>
      <c r="AR186" s="149" t="s">
        <v>8</v>
      </c>
      <c r="AT186" s="157" t="s">
        <v>76</v>
      </c>
      <c r="AU186" s="157" t="s">
        <v>8</v>
      </c>
      <c r="AY186" s="149" t="s">
        <v>156</v>
      </c>
      <c r="BK186" s="158">
        <f>BK187</f>
        <v>0</v>
      </c>
    </row>
    <row r="187" spans="1:65" s="2" customFormat="1" ht="16.5" customHeight="1">
      <c r="A187" s="32"/>
      <c r="B187" s="161"/>
      <c r="C187" s="162" t="s">
        <v>257</v>
      </c>
      <c r="D187" s="162" t="s">
        <v>158</v>
      </c>
      <c r="E187" s="163" t="s">
        <v>297</v>
      </c>
      <c r="F187" s="164" t="s">
        <v>298</v>
      </c>
      <c r="G187" s="165" t="s">
        <v>279</v>
      </c>
      <c r="H187" s="166">
        <v>5.0750000000000002</v>
      </c>
      <c r="I187" s="167"/>
      <c r="J187" s="168">
        <f>ROUND(I187*H187,0)</f>
        <v>0</v>
      </c>
      <c r="K187" s="164" t="s">
        <v>162</v>
      </c>
      <c r="L187" s="33"/>
      <c r="M187" s="169" t="s">
        <v>1</v>
      </c>
      <c r="N187" s="170" t="s">
        <v>42</v>
      </c>
      <c r="O187" s="58"/>
      <c r="P187" s="171">
        <f>O187*H187</f>
        <v>0</v>
      </c>
      <c r="Q187" s="171">
        <v>0</v>
      </c>
      <c r="R187" s="171">
        <f>Q187*H187</f>
        <v>0</v>
      </c>
      <c r="S187" s="171">
        <v>0</v>
      </c>
      <c r="T187" s="172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73" t="s">
        <v>91</v>
      </c>
      <c r="AT187" s="173" t="s">
        <v>158</v>
      </c>
      <c r="AU187" s="173" t="s">
        <v>85</v>
      </c>
      <c r="AY187" s="17" t="s">
        <v>156</v>
      </c>
      <c r="BE187" s="174">
        <f>IF(N187="základní",J187,0)</f>
        <v>0</v>
      </c>
      <c r="BF187" s="174">
        <f>IF(N187="snížená",J187,0)</f>
        <v>0</v>
      </c>
      <c r="BG187" s="174">
        <f>IF(N187="zákl. přenesená",J187,0)</f>
        <v>0</v>
      </c>
      <c r="BH187" s="174">
        <f>IF(N187="sníž. přenesená",J187,0)</f>
        <v>0</v>
      </c>
      <c r="BI187" s="174">
        <f>IF(N187="nulová",J187,0)</f>
        <v>0</v>
      </c>
      <c r="BJ187" s="17" t="s">
        <v>8</v>
      </c>
      <c r="BK187" s="174">
        <f>ROUND(I187*H187,0)</f>
        <v>0</v>
      </c>
      <c r="BL187" s="17" t="s">
        <v>91</v>
      </c>
      <c r="BM187" s="173" t="s">
        <v>299</v>
      </c>
    </row>
    <row r="188" spans="1:65" s="12" customFormat="1" ht="25.9" customHeight="1">
      <c r="B188" s="148"/>
      <c r="D188" s="149" t="s">
        <v>76</v>
      </c>
      <c r="E188" s="150" t="s">
        <v>300</v>
      </c>
      <c r="F188" s="150" t="s">
        <v>301</v>
      </c>
      <c r="I188" s="151"/>
      <c r="J188" s="152">
        <f>BK188</f>
        <v>0</v>
      </c>
      <c r="L188" s="148"/>
      <c r="M188" s="153"/>
      <c r="N188" s="154"/>
      <c r="O188" s="154"/>
      <c r="P188" s="155">
        <f>P189</f>
        <v>0</v>
      </c>
      <c r="Q188" s="154"/>
      <c r="R188" s="155">
        <f>R189</f>
        <v>1.6199999999999999E-2</v>
      </c>
      <c r="S188" s="154"/>
      <c r="T188" s="156">
        <f>T189</f>
        <v>7.0100000000000006E-3</v>
      </c>
      <c r="AR188" s="149" t="s">
        <v>85</v>
      </c>
      <c r="AT188" s="157" t="s">
        <v>76</v>
      </c>
      <c r="AU188" s="157" t="s">
        <v>77</v>
      </c>
      <c r="AY188" s="149" t="s">
        <v>156</v>
      </c>
      <c r="BK188" s="158">
        <f>BK189</f>
        <v>0</v>
      </c>
    </row>
    <row r="189" spans="1:65" s="12" customFormat="1" ht="22.9" customHeight="1">
      <c r="B189" s="148"/>
      <c r="D189" s="149" t="s">
        <v>76</v>
      </c>
      <c r="E189" s="159" t="s">
        <v>302</v>
      </c>
      <c r="F189" s="159" t="s">
        <v>303</v>
      </c>
      <c r="I189" s="151"/>
      <c r="J189" s="160">
        <f>BK189</f>
        <v>0</v>
      </c>
      <c r="L189" s="148"/>
      <c r="M189" s="153"/>
      <c r="N189" s="154"/>
      <c r="O189" s="154"/>
      <c r="P189" s="155">
        <f>SUM(P190:P203)</f>
        <v>0</v>
      </c>
      <c r="Q189" s="154"/>
      <c r="R189" s="155">
        <f>SUM(R190:R203)</f>
        <v>1.6199999999999999E-2</v>
      </c>
      <c r="S189" s="154"/>
      <c r="T189" s="156">
        <f>SUM(T190:T203)</f>
        <v>7.0100000000000006E-3</v>
      </c>
      <c r="AR189" s="149" t="s">
        <v>85</v>
      </c>
      <c r="AT189" s="157" t="s">
        <v>76</v>
      </c>
      <c r="AU189" s="157" t="s">
        <v>8</v>
      </c>
      <c r="AY189" s="149" t="s">
        <v>156</v>
      </c>
      <c r="BK189" s="158">
        <f>SUM(BK190:BK203)</f>
        <v>0</v>
      </c>
    </row>
    <row r="190" spans="1:65" s="2" customFormat="1" ht="24" customHeight="1">
      <c r="A190" s="32"/>
      <c r="B190" s="161"/>
      <c r="C190" s="162" t="s">
        <v>7</v>
      </c>
      <c r="D190" s="162" t="s">
        <v>158</v>
      </c>
      <c r="E190" s="163" t="s">
        <v>305</v>
      </c>
      <c r="F190" s="164" t="s">
        <v>306</v>
      </c>
      <c r="G190" s="165" t="s">
        <v>173</v>
      </c>
      <c r="H190" s="166">
        <v>12</v>
      </c>
      <c r="I190" s="167"/>
      <c r="J190" s="168">
        <f>ROUND(I190*H190,0)</f>
        <v>0</v>
      </c>
      <c r="K190" s="164" t="s">
        <v>162</v>
      </c>
      <c r="L190" s="33"/>
      <c r="M190" s="169" t="s">
        <v>1</v>
      </c>
      <c r="N190" s="170" t="s">
        <v>42</v>
      </c>
      <c r="O190" s="58"/>
      <c r="P190" s="171">
        <f>O190*H190</f>
        <v>0</v>
      </c>
      <c r="Q190" s="171">
        <v>0</v>
      </c>
      <c r="R190" s="171">
        <f>Q190*H190</f>
        <v>0</v>
      </c>
      <c r="S190" s="171">
        <v>0</v>
      </c>
      <c r="T190" s="172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73" t="s">
        <v>118</v>
      </c>
      <c r="AT190" s="173" t="s">
        <v>158</v>
      </c>
      <c r="AU190" s="173" t="s">
        <v>85</v>
      </c>
      <c r="AY190" s="17" t="s">
        <v>156</v>
      </c>
      <c r="BE190" s="174">
        <f>IF(N190="základní",J190,0)</f>
        <v>0</v>
      </c>
      <c r="BF190" s="174">
        <f>IF(N190="snížená",J190,0)</f>
        <v>0</v>
      </c>
      <c r="BG190" s="174">
        <f>IF(N190="zákl. přenesená",J190,0)</f>
        <v>0</v>
      </c>
      <c r="BH190" s="174">
        <f>IF(N190="sníž. přenesená",J190,0)</f>
        <v>0</v>
      </c>
      <c r="BI190" s="174">
        <f>IF(N190="nulová",J190,0)</f>
        <v>0</v>
      </c>
      <c r="BJ190" s="17" t="s">
        <v>8</v>
      </c>
      <c r="BK190" s="174">
        <f>ROUND(I190*H190,0)</f>
        <v>0</v>
      </c>
      <c r="BL190" s="17" t="s">
        <v>118</v>
      </c>
      <c r="BM190" s="173" t="s">
        <v>307</v>
      </c>
    </row>
    <row r="191" spans="1:65" s="13" customFormat="1">
      <c r="B191" s="175"/>
      <c r="D191" s="176" t="s">
        <v>164</v>
      </c>
      <c r="E191" s="177" t="s">
        <v>1</v>
      </c>
      <c r="F191" s="178" t="s">
        <v>586</v>
      </c>
      <c r="H191" s="179">
        <v>12</v>
      </c>
      <c r="I191" s="180"/>
      <c r="L191" s="175"/>
      <c r="M191" s="181"/>
      <c r="N191" s="182"/>
      <c r="O191" s="182"/>
      <c r="P191" s="182"/>
      <c r="Q191" s="182"/>
      <c r="R191" s="182"/>
      <c r="S191" s="182"/>
      <c r="T191" s="183"/>
      <c r="AT191" s="177" t="s">
        <v>164</v>
      </c>
      <c r="AU191" s="177" t="s">
        <v>85</v>
      </c>
      <c r="AV191" s="13" t="s">
        <v>85</v>
      </c>
      <c r="AW191" s="13" t="s">
        <v>33</v>
      </c>
      <c r="AX191" s="13" t="s">
        <v>8</v>
      </c>
      <c r="AY191" s="177" t="s">
        <v>156</v>
      </c>
    </row>
    <row r="192" spans="1:65" s="2" customFormat="1" ht="16.5" customHeight="1">
      <c r="A192" s="32"/>
      <c r="B192" s="161"/>
      <c r="C192" s="200" t="s">
        <v>265</v>
      </c>
      <c r="D192" s="200" t="s">
        <v>199</v>
      </c>
      <c r="E192" s="201" t="s">
        <v>310</v>
      </c>
      <c r="F192" s="202" t="s">
        <v>311</v>
      </c>
      <c r="G192" s="203" t="s">
        <v>312</v>
      </c>
      <c r="H192" s="204">
        <v>12</v>
      </c>
      <c r="I192" s="205"/>
      <c r="J192" s="206">
        <f>ROUND(I192*H192,0)</f>
        <v>0</v>
      </c>
      <c r="K192" s="202" t="s">
        <v>162</v>
      </c>
      <c r="L192" s="207"/>
      <c r="M192" s="208" t="s">
        <v>1</v>
      </c>
      <c r="N192" s="209" t="s">
        <v>42</v>
      </c>
      <c r="O192" s="58"/>
      <c r="P192" s="171">
        <f>O192*H192</f>
        <v>0</v>
      </c>
      <c r="Q192" s="171">
        <v>1E-3</v>
      </c>
      <c r="R192" s="171">
        <f>Q192*H192</f>
        <v>1.2E-2</v>
      </c>
      <c r="S192" s="171">
        <v>0</v>
      </c>
      <c r="T192" s="172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73" t="s">
        <v>313</v>
      </c>
      <c r="AT192" s="173" t="s">
        <v>199</v>
      </c>
      <c r="AU192" s="173" t="s">
        <v>85</v>
      </c>
      <c r="AY192" s="17" t="s">
        <v>156</v>
      </c>
      <c r="BE192" s="174">
        <f>IF(N192="základní",J192,0)</f>
        <v>0</v>
      </c>
      <c r="BF192" s="174">
        <f>IF(N192="snížená",J192,0)</f>
        <v>0</v>
      </c>
      <c r="BG192" s="174">
        <f>IF(N192="zákl. přenesená",J192,0)</f>
        <v>0</v>
      </c>
      <c r="BH192" s="174">
        <f>IF(N192="sníž. přenesená",J192,0)</f>
        <v>0</v>
      </c>
      <c r="BI192" s="174">
        <f>IF(N192="nulová",J192,0)</f>
        <v>0</v>
      </c>
      <c r="BJ192" s="17" t="s">
        <v>8</v>
      </c>
      <c r="BK192" s="174">
        <f>ROUND(I192*H192,0)</f>
        <v>0</v>
      </c>
      <c r="BL192" s="17" t="s">
        <v>118</v>
      </c>
      <c r="BM192" s="173" t="s">
        <v>314</v>
      </c>
    </row>
    <row r="193" spans="1:65" s="2" customFormat="1" ht="24" customHeight="1">
      <c r="A193" s="32"/>
      <c r="B193" s="161"/>
      <c r="C193" s="162" t="s">
        <v>270</v>
      </c>
      <c r="D193" s="162" t="s">
        <v>158</v>
      </c>
      <c r="E193" s="163" t="s">
        <v>316</v>
      </c>
      <c r="F193" s="164" t="s">
        <v>317</v>
      </c>
      <c r="G193" s="165" t="s">
        <v>318</v>
      </c>
      <c r="H193" s="166">
        <v>1</v>
      </c>
      <c r="I193" s="167"/>
      <c r="J193" s="168">
        <f>ROUND(I193*H193,0)</f>
        <v>0</v>
      </c>
      <c r="K193" s="164" t="s">
        <v>162</v>
      </c>
      <c r="L193" s="33"/>
      <c r="M193" s="169" t="s">
        <v>1</v>
      </c>
      <c r="N193" s="170" t="s">
        <v>42</v>
      </c>
      <c r="O193" s="58"/>
      <c r="P193" s="171">
        <f>O193*H193</f>
        <v>0</v>
      </c>
      <c r="Q193" s="171">
        <v>0</v>
      </c>
      <c r="R193" s="171">
        <f>Q193*H193</f>
        <v>0</v>
      </c>
      <c r="S193" s="171">
        <v>0</v>
      </c>
      <c r="T193" s="172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73" t="s">
        <v>118</v>
      </c>
      <c r="AT193" s="173" t="s">
        <v>158</v>
      </c>
      <c r="AU193" s="173" t="s">
        <v>85</v>
      </c>
      <c r="AY193" s="17" t="s">
        <v>156</v>
      </c>
      <c r="BE193" s="174">
        <f>IF(N193="základní",J193,0)</f>
        <v>0</v>
      </c>
      <c r="BF193" s="174">
        <f>IF(N193="snížená",J193,0)</f>
        <v>0</v>
      </c>
      <c r="BG193" s="174">
        <f>IF(N193="zákl. přenesená",J193,0)</f>
        <v>0</v>
      </c>
      <c r="BH193" s="174">
        <f>IF(N193="sníž. přenesená",J193,0)</f>
        <v>0</v>
      </c>
      <c r="BI193" s="174">
        <f>IF(N193="nulová",J193,0)</f>
        <v>0</v>
      </c>
      <c r="BJ193" s="17" t="s">
        <v>8</v>
      </c>
      <c r="BK193" s="174">
        <f>ROUND(I193*H193,0)</f>
        <v>0</v>
      </c>
      <c r="BL193" s="17" t="s">
        <v>118</v>
      </c>
      <c r="BM193" s="173" t="s">
        <v>319</v>
      </c>
    </row>
    <row r="194" spans="1:65" s="13" customFormat="1">
      <c r="B194" s="175"/>
      <c r="D194" s="176" t="s">
        <v>164</v>
      </c>
      <c r="E194" s="177" t="s">
        <v>1</v>
      </c>
      <c r="F194" s="178" t="s">
        <v>8</v>
      </c>
      <c r="H194" s="179">
        <v>1</v>
      </c>
      <c r="I194" s="180"/>
      <c r="L194" s="175"/>
      <c r="M194" s="181"/>
      <c r="N194" s="182"/>
      <c r="O194" s="182"/>
      <c r="P194" s="182"/>
      <c r="Q194" s="182"/>
      <c r="R194" s="182"/>
      <c r="S194" s="182"/>
      <c r="T194" s="183"/>
      <c r="AT194" s="177" t="s">
        <v>164</v>
      </c>
      <c r="AU194" s="177" t="s">
        <v>85</v>
      </c>
      <c r="AV194" s="13" t="s">
        <v>85</v>
      </c>
      <c r="AW194" s="13" t="s">
        <v>33</v>
      </c>
      <c r="AX194" s="13" t="s">
        <v>8</v>
      </c>
      <c r="AY194" s="177" t="s">
        <v>156</v>
      </c>
    </row>
    <row r="195" spans="1:65" s="2" customFormat="1" ht="16.5" customHeight="1">
      <c r="A195" s="32"/>
      <c r="B195" s="161"/>
      <c r="C195" s="200" t="s">
        <v>276</v>
      </c>
      <c r="D195" s="200" t="s">
        <v>199</v>
      </c>
      <c r="E195" s="201" t="s">
        <v>320</v>
      </c>
      <c r="F195" s="202" t="s">
        <v>321</v>
      </c>
      <c r="G195" s="203" t="s">
        <v>318</v>
      </c>
      <c r="H195" s="204">
        <v>1</v>
      </c>
      <c r="I195" s="205"/>
      <c r="J195" s="206">
        <f>ROUND(I195*H195,0)</f>
        <v>0</v>
      </c>
      <c r="K195" s="202" t="s">
        <v>162</v>
      </c>
      <c r="L195" s="207"/>
      <c r="M195" s="208" t="s">
        <v>1</v>
      </c>
      <c r="N195" s="209" t="s">
        <v>42</v>
      </c>
      <c r="O195" s="58"/>
      <c r="P195" s="171">
        <f>O195*H195</f>
        <v>0</v>
      </c>
      <c r="Q195" s="171">
        <v>4.1999999999999997E-3</v>
      </c>
      <c r="R195" s="171">
        <f>Q195*H195</f>
        <v>4.1999999999999997E-3</v>
      </c>
      <c r="S195" s="171">
        <v>0</v>
      </c>
      <c r="T195" s="172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73" t="s">
        <v>313</v>
      </c>
      <c r="AT195" s="173" t="s">
        <v>199</v>
      </c>
      <c r="AU195" s="173" t="s">
        <v>85</v>
      </c>
      <c r="AY195" s="17" t="s">
        <v>156</v>
      </c>
      <c r="BE195" s="174">
        <f>IF(N195="základní",J195,0)</f>
        <v>0</v>
      </c>
      <c r="BF195" s="174">
        <f>IF(N195="snížená",J195,0)</f>
        <v>0</v>
      </c>
      <c r="BG195" s="174">
        <f>IF(N195="zákl. přenesená",J195,0)</f>
        <v>0</v>
      </c>
      <c r="BH195" s="174">
        <f>IF(N195="sníž. přenesená",J195,0)</f>
        <v>0</v>
      </c>
      <c r="BI195" s="174">
        <f>IF(N195="nulová",J195,0)</f>
        <v>0</v>
      </c>
      <c r="BJ195" s="17" t="s">
        <v>8</v>
      </c>
      <c r="BK195" s="174">
        <f>ROUND(I195*H195,0)</f>
        <v>0</v>
      </c>
      <c r="BL195" s="17" t="s">
        <v>118</v>
      </c>
      <c r="BM195" s="173" t="s">
        <v>322</v>
      </c>
    </row>
    <row r="196" spans="1:65" s="2" customFormat="1" ht="24" customHeight="1">
      <c r="A196" s="32"/>
      <c r="B196" s="161"/>
      <c r="C196" s="162" t="s">
        <v>281</v>
      </c>
      <c r="D196" s="162" t="s">
        <v>158</v>
      </c>
      <c r="E196" s="163" t="s">
        <v>324</v>
      </c>
      <c r="F196" s="164" t="s">
        <v>325</v>
      </c>
      <c r="G196" s="165" t="s">
        <v>173</v>
      </c>
      <c r="H196" s="166">
        <v>12</v>
      </c>
      <c r="I196" s="167"/>
      <c r="J196" s="168">
        <f>ROUND(I196*H196,0)</f>
        <v>0</v>
      </c>
      <c r="K196" s="164" t="s">
        <v>162</v>
      </c>
      <c r="L196" s="33"/>
      <c r="M196" s="169" t="s">
        <v>1</v>
      </c>
      <c r="N196" s="170" t="s">
        <v>42</v>
      </c>
      <c r="O196" s="58"/>
      <c r="P196" s="171">
        <f>O196*H196</f>
        <v>0</v>
      </c>
      <c r="Q196" s="171">
        <v>0</v>
      </c>
      <c r="R196" s="171">
        <f>Q196*H196</f>
        <v>0</v>
      </c>
      <c r="S196" s="171">
        <v>4.0000000000000002E-4</v>
      </c>
      <c r="T196" s="172">
        <f>S196*H196</f>
        <v>4.8000000000000004E-3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73" t="s">
        <v>118</v>
      </c>
      <c r="AT196" s="173" t="s">
        <v>158</v>
      </c>
      <c r="AU196" s="173" t="s">
        <v>85</v>
      </c>
      <c r="AY196" s="17" t="s">
        <v>156</v>
      </c>
      <c r="BE196" s="174">
        <f>IF(N196="základní",J196,0)</f>
        <v>0</v>
      </c>
      <c r="BF196" s="174">
        <f>IF(N196="snížená",J196,0)</f>
        <v>0</v>
      </c>
      <c r="BG196" s="174">
        <f>IF(N196="zákl. přenesená",J196,0)</f>
        <v>0</v>
      </c>
      <c r="BH196" s="174">
        <f>IF(N196="sníž. přenesená",J196,0)</f>
        <v>0</v>
      </c>
      <c r="BI196" s="174">
        <f>IF(N196="nulová",J196,0)</f>
        <v>0</v>
      </c>
      <c r="BJ196" s="17" t="s">
        <v>8</v>
      </c>
      <c r="BK196" s="174">
        <f>ROUND(I196*H196,0)</f>
        <v>0</v>
      </c>
      <c r="BL196" s="17" t="s">
        <v>118</v>
      </c>
      <c r="BM196" s="173" t="s">
        <v>326</v>
      </c>
    </row>
    <row r="197" spans="1:65" s="13" customFormat="1">
      <c r="B197" s="175"/>
      <c r="D197" s="176" t="s">
        <v>164</v>
      </c>
      <c r="E197" s="177" t="s">
        <v>1</v>
      </c>
      <c r="F197" s="178" t="s">
        <v>586</v>
      </c>
      <c r="H197" s="179">
        <v>12</v>
      </c>
      <c r="I197" s="180"/>
      <c r="L197" s="175"/>
      <c r="M197" s="181"/>
      <c r="N197" s="182"/>
      <c r="O197" s="182"/>
      <c r="P197" s="182"/>
      <c r="Q197" s="182"/>
      <c r="R197" s="182"/>
      <c r="S197" s="182"/>
      <c r="T197" s="183"/>
      <c r="AT197" s="177" t="s">
        <v>164</v>
      </c>
      <c r="AU197" s="177" t="s">
        <v>85</v>
      </c>
      <c r="AV197" s="13" t="s">
        <v>85</v>
      </c>
      <c r="AW197" s="13" t="s">
        <v>33</v>
      </c>
      <c r="AX197" s="13" t="s">
        <v>8</v>
      </c>
      <c r="AY197" s="177" t="s">
        <v>156</v>
      </c>
    </row>
    <row r="198" spans="1:65" s="2" customFormat="1" ht="24" customHeight="1">
      <c r="A198" s="32"/>
      <c r="B198" s="161"/>
      <c r="C198" s="162" t="s">
        <v>285</v>
      </c>
      <c r="D198" s="162" t="s">
        <v>158</v>
      </c>
      <c r="E198" s="163" t="s">
        <v>328</v>
      </c>
      <c r="F198" s="164" t="s">
        <v>329</v>
      </c>
      <c r="G198" s="165" t="s">
        <v>318</v>
      </c>
      <c r="H198" s="166">
        <v>1</v>
      </c>
      <c r="I198" s="167"/>
      <c r="J198" s="168">
        <f>ROUND(I198*H198,0)</f>
        <v>0</v>
      </c>
      <c r="K198" s="164" t="s">
        <v>162</v>
      </c>
      <c r="L198" s="33"/>
      <c r="M198" s="169" t="s">
        <v>1</v>
      </c>
      <c r="N198" s="170" t="s">
        <v>42</v>
      </c>
      <c r="O198" s="58"/>
      <c r="P198" s="171">
        <f>O198*H198</f>
        <v>0</v>
      </c>
      <c r="Q198" s="171">
        <v>0</v>
      </c>
      <c r="R198" s="171">
        <f>Q198*H198</f>
        <v>0</v>
      </c>
      <c r="S198" s="171">
        <v>2.2100000000000002E-3</v>
      </c>
      <c r="T198" s="172">
        <f>S198*H198</f>
        <v>2.2100000000000002E-3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73" t="s">
        <v>118</v>
      </c>
      <c r="AT198" s="173" t="s">
        <v>158</v>
      </c>
      <c r="AU198" s="173" t="s">
        <v>85</v>
      </c>
      <c r="AY198" s="17" t="s">
        <v>156</v>
      </c>
      <c r="BE198" s="174">
        <f>IF(N198="základní",J198,0)</f>
        <v>0</v>
      </c>
      <c r="BF198" s="174">
        <f>IF(N198="snížená",J198,0)</f>
        <v>0</v>
      </c>
      <c r="BG198" s="174">
        <f>IF(N198="zákl. přenesená",J198,0)</f>
        <v>0</v>
      </c>
      <c r="BH198" s="174">
        <f>IF(N198="sníž. přenesená",J198,0)</f>
        <v>0</v>
      </c>
      <c r="BI198" s="174">
        <f>IF(N198="nulová",J198,0)</f>
        <v>0</v>
      </c>
      <c r="BJ198" s="17" t="s">
        <v>8</v>
      </c>
      <c r="BK198" s="174">
        <f>ROUND(I198*H198,0)</f>
        <v>0</v>
      </c>
      <c r="BL198" s="17" t="s">
        <v>118</v>
      </c>
      <c r="BM198" s="173" t="s">
        <v>330</v>
      </c>
    </row>
    <row r="199" spans="1:65" s="13" customFormat="1">
      <c r="B199" s="175"/>
      <c r="D199" s="176" t="s">
        <v>164</v>
      </c>
      <c r="E199" s="177" t="s">
        <v>1</v>
      </c>
      <c r="F199" s="178" t="s">
        <v>8</v>
      </c>
      <c r="H199" s="179">
        <v>1</v>
      </c>
      <c r="I199" s="180"/>
      <c r="L199" s="175"/>
      <c r="M199" s="181"/>
      <c r="N199" s="182"/>
      <c r="O199" s="182"/>
      <c r="P199" s="182"/>
      <c r="Q199" s="182"/>
      <c r="R199" s="182"/>
      <c r="S199" s="182"/>
      <c r="T199" s="183"/>
      <c r="AT199" s="177" t="s">
        <v>164</v>
      </c>
      <c r="AU199" s="177" t="s">
        <v>85</v>
      </c>
      <c r="AV199" s="13" t="s">
        <v>85</v>
      </c>
      <c r="AW199" s="13" t="s">
        <v>33</v>
      </c>
      <c r="AX199" s="13" t="s">
        <v>8</v>
      </c>
      <c r="AY199" s="177" t="s">
        <v>156</v>
      </c>
    </row>
    <row r="200" spans="1:65" s="2" customFormat="1" ht="16.5" customHeight="1">
      <c r="A200" s="32"/>
      <c r="B200" s="161"/>
      <c r="C200" s="162" t="s">
        <v>290</v>
      </c>
      <c r="D200" s="162" t="s">
        <v>158</v>
      </c>
      <c r="E200" s="163" t="s">
        <v>332</v>
      </c>
      <c r="F200" s="164" t="s">
        <v>333</v>
      </c>
      <c r="G200" s="165" t="s">
        <v>318</v>
      </c>
      <c r="H200" s="166">
        <v>1</v>
      </c>
      <c r="I200" s="167"/>
      <c r="J200" s="168">
        <f>ROUND(I200*H200,0)</f>
        <v>0</v>
      </c>
      <c r="K200" s="164" t="s">
        <v>162</v>
      </c>
      <c r="L200" s="33"/>
      <c r="M200" s="169" t="s">
        <v>1</v>
      </c>
      <c r="N200" s="170" t="s">
        <v>42</v>
      </c>
      <c r="O200" s="58"/>
      <c r="P200" s="171">
        <f>O200*H200</f>
        <v>0</v>
      </c>
      <c r="Q200" s="171">
        <v>0</v>
      </c>
      <c r="R200" s="171">
        <f>Q200*H200</f>
        <v>0</v>
      </c>
      <c r="S200" s="171">
        <v>0</v>
      </c>
      <c r="T200" s="172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73" t="s">
        <v>118</v>
      </c>
      <c r="AT200" s="173" t="s">
        <v>158</v>
      </c>
      <c r="AU200" s="173" t="s">
        <v>85</v>
      </c>
      <c r="AY200" s="17" t="s">
        <v>156</v>
      </c>
      <c r="BE200" s="174">
        <f>IF(N200="základní",J200,0)</f>
        <v>0</v>
      </c>
      <c r="BF200" s="174">
        <f>IF(N200="snížená",J200,0)</f>
        <v>0</v>
      </c>
      <c r="BG200" s="174">
        <f>IF(N200="zákl. přenesená",J200,0)</f>
        <v>0</v>
      </c>
      <c r="BH200" s="174">
        <f>IF(N200="sníž. přenesená",J200,0)</f>
        <v>0</v>
      </c>
      <c r="BI200" s="174">
        <f>IF(N200="nulová",J200,0)</f>
        <v>0</v>
      </c>
      <c r="BJ200" s="17" t="s">
        <v>8</v>
      </c>
      <c r="BK200" s="174">
        <f>ROUND(I200*H200,0)</f>
        <v>0</v>
      </c>
      <c r="BL200" s="17" t="s">
        <v>118</v>
      </c>
      <c r="BM200" s="173" t="s">
        <v>334</v>
      </c>
    </row>
    <row r="201" spans="1:65" s="13" customFormat="1">
      <c r="B201" s="175"/>
      <c r="D201" s="176" t="s">
        <v>164</v>
      </c>
      <c r="E201" s="177" t="s">
        <v>1</v>
      </c>
      <c r="F201" s="178" t="s">
        <v>8</v>
      </c>
      <c r="H201" s="179">
        <v>1</v>
      </c>
      <c r="I201" s="180"/>
      <c r="L201" s="175"/>
      <c r="M201" s="181"/>
      <c r="N201" s="182"/>
      <c r="O201" s="182"/>
      <c r="P201" s="182"/>
      <c r="Q201" s="182"/>
      <c r="R201" s="182"/>
      <c r="S201" s="182"/>
      <c r="T201" s="183"/>
      <c r="AT201" s="177" t="s">
        <v>164</v>
      </c>
      <c r="AU201" s="177" t="s">
        <v>85</v>
      </c>
      <c r="AV201" s="13" t="s">
        <v>85</v>
      </c>
      <c r="AW201" s="13" t="s">
        <v>33</v>
      </c>
      <c r="AX201" s="13" t="s">
        <v>8</v>
      </c>
      <c r="AY201" s="177" t="s">
        <v>156</v>
      </c>
    </row>
    <row r="202" spans="1:65" s="2" customFormat="1" ht="24" customHeight="1">
      <c r="A202" s="32"/>
      <c r="B202" s="161"/>
      <c r="C202" s="162" t="s">
        <v>296</v>
      </c>
      <c r="D202" s="162" t="s">
        <v>158</v>
      </c>
      <c r="E202" s="163" t="s">
        <v>336</v>
      </c>
      <c r="F202" s="164" t="s">
        <v>337</v>
      </c>
      <c r="G202" s="165" t="s">
        <v>279</v>
      </c>
      <c r="H202" s="166">
        <v>1.6E-2</v>
      </c>
      <c r="I202" s="167"/>
      <c r="J202" s="168">
        <f>ROUND(I202*H202,0)</f>
        <v>0</v>
      </c>
      <c r="K202" s="164" t="s">
        <v>162</v>
      </c>
      <c r="L202" s="33"/>
      <c r="M202" s="169" t="s">
        <v>1</v>
      </c>
      <c r="N202" s="170" t="s">
        <v>42</v>
      </c>
      <c r="O202" s="58"/>
      <c r="P202" s="171">
        <f>O202*H202</f>
        <v>0</v>
      </c>
      <c r="Q202" s="171">
        <v>0</v>
      </c>
      <c r="R202" s="171">
        <f>Q202*H202</f>
        <v>0</v>
      </c>
      <c r="S202" s="171">
        <v>0</v>
      </c>
      <c r="T202" s="172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73" t="s">
        <v>118</v>
      </c>
      <c r="AT202" s="173" t="s">
        <v>158</v>
      </c>
      <c r="AU202" s="173" t="s">
        <v>85</v>
      </c>
      <c r="AY202" s="17" t="s">
        <v>156</v>
      </c>
      <c r="BE202" s="174">
        <f>IF(N202="základní",J202,0)</f>
        <v>0</v>
      </c>
      <c r="BF202" s="174">
        <f>IF(N202="snížená",J202,0)</f>
        <v>0</v>
      </c>
      <c r="BG202" s="174">
        <f>IF(N202="zákl. přenesená",J202,0)</f>
        <v>0</v>
      </c>
      <c r="BH202" s="174">
        <f>IF(N202="sníž. přenesená",J202,0)</f>
        <v>0</v>
      </c>
      <c r="BI202" s="174">
        <f>IF(N202="nulová",J202,0)</f>
        <v>0</v>
      </c>
      <c r="BJ202" s="17" t="s">
        <v>8</v>
      </c>
      <c r="BK202" s="174">
        <f>ROUND(I202*H202,0)</f>
        <v>0</v>
      </c>
      <c r="BL202" s="17" t="s">
        <v>118</v>
      </c>
      <c r="BM202" s="173" t="s">
        <v>338</v>
      </c>
    </row>
    <row r="203" spans="1:65" s="2" customFormat="1" ht="24" customHeight="1">
      <c r="A203" s="32"/>
      <c r="B203" s="161"/>
      <c r="C203" s="162" t="s">
        <v>304</v>
      </c>
      <c r="D203" s="162" t="s">
        <v>158</v>
      </c>
      <c r="E203" s="163" t="s">
        <v>340</v>
      </c>
      <c r="F203" s="164" t="s">
        <v>341</v>
      </c>
      <c r="G203" s="165" t="s">
        <v>279</v>
      </c>
      <c r="H203" s="166">
        <v>1.6E-2</v>
      </c>
      <c r="I203" s="167"/>
      <c r="J203" s="168">
        <f>ROUND(I203*H203,0)</f>
        <v>0</v>
      </c>
      <c r="K203" s="164" t="s">
        <v>162</v>
      </c>
      <c r="L203" s="33"/>
      <c r="M203" s="210" t="s">
        <v>1</v>
      </c>
      <c r="N203" s="211" t="s">
        <v>42</v>
      </c>
      <c r="O203" s="212"/>
      <c r="P203" s="213">
        <f>O203*H203</f>
        <v>0</v>
      </c>
      <c r="Q203" s="213">
        <v>0</v>
      </c>
      <c r="R203" s="213">
        <f>Q203*H203</f>
        <v>0</v>
      </c>
      <c r="S203" s="213">
        <v>0</v>
      </c>
      <c r="T203" s="214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73" t="s">
        <v>118</v>
      </c>
      <c r="AT203" s="173" t="s">
        <v>158</v>
      </c>
      <c r="AU203" s="173" t="s">
        <v>85</v>
      </c>
      <c r="AY203" s="17" t="s">
        <v>156</v>
      </c>
      <c r="BE203" s="174">
        <f>IF(N203="základní",J203,0)</f>
        <v>0</v>
      </c>
      <c r="BF203" s="174">
        <f>IF(N203="snížená",J203,0)</f>
        <v>0</v>
      </c>
      <c r="BG203" s="174">
        <f>IF(N203="zákl. přenesená",J203,0)</f>
        <v>0</v>
      </c>
      <c r="BH203" s="174">
        <f>IF(N203="sníž. přenesená",J203,0)</f>
        <v>0</v>
      </c>
      <c r="BI203" s="174">
        <f>IF(N203="nulová",J203,0)</f>
        <v>0</v>
      </c>
      <c r="BJ203" s="17" t="s">
        <v>8</v>
      </c>
      <c r="BK203" s="174">
        <f>ROUND(I203*H203,0)</f>
        <v>0</v>
      </c>
      <c r="BL203" s="17" t="s">
        <v>118</v>
      </c>
      <c r="BM203" s="173" t="s">
        <v>342</v>
      </c>
    </row>
    <row r="204" spans="1:65" s="2" customFormat="1" ht="6.95" customHeight="1">
      <c r="A204" s="32"/>
      <c r="B204" s="47"/>
      <c r="C204" s="48"/>
      <c r="D204" s="48"/>
      <c r="E204" s="48"/>
      <c r="F204" s="48"/>
      <c r="G204" s="48"/>
      <c r="H204" s="48"/>
      <c r="I204" s="121"/>
      <c r="J204" s="48"/>
      <c r="K204" s="48"/>
      <c r="L204" s="33"/>
      <c r="M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</row>
  </sheetData>
  <autoFilter ref="C124:K203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6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3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3"/>
      <c r="L2" s="237" t="s">
        <v>5</v>
      </c>
      <c r="M2" s="238"/>
      <c r="N2" s="238"/>
      <c r="O2" s="238"/>
      <c r="P2" s="238"/>
      <c r="Q2" s="238"/>
      <c r="R2" s="238"/>
      <c r="S2" s="238"/>
      <c r="T2" s="238"/>
      <c r="U2" s="238"/>
      <c r="V2" s="238"/>
      <c r="AT2" s="17" t="s">
        <v>93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95"/>
      <c r="J3" s="19"/>
      <c r="K3" s="19"/>
      <c r="L3" s="20"/>
      <c r="AT3" s="17" t="s">
        <v>85</v>
      </c>
    </row>
    <row r="4" spans="1:46" s="1" customFormat="1" ht="24.95" customHeight="1">
      <c r="B4" s="20"/>
      <c r="D4" s="21" t="s">
        <v>103</v>
      </c>
      <c r="I4" s="93"/>
      <c r="L4" s="20"/>
      <c r="M4" s="96" t="s">
        <v>11</v>
      </c>
      <c r="AT4" s="17" t="s">
        <v>3</v>
      </c>
    </row>
    <row r="5" spans="1:46" s="1" customFormat="1" ht="6.95" customHeight="1">
      <c r="B5" s="20"/>
      <c r="I5" s="93"/>
      <c r="L5" s="20"/>
    </row>
    <row r="6" spans="1:46" s="1" customFormat="1" ht="12" customHeight="1">
      <c r="B6" s="20"/>
      <c r="D6" s="27" t="s">
        <v>17</v>
      </c>
      <c r="I6" s="93"/>
      <c r="L6" s="20"/>
    </row>
    <row r="7" spans="1:46" s="1" customFormat="1" ht="16.5" customHeight="1">
      <c r="B7" s="20"/>
      <c r="E7" s="261" t="str">
        <f>'Rekapitulace stavby'!K6</f>
        <v>Oprava fasád dvorní části budov č.p. 57,58,59</v>
      </c>
      <c r="F7" s="262"/>
      <c r="G7" s="262"/>
      <c r="H7" s="262"/>
      <c r="I7" s="93"/>
      <c r="L7" s="20"/>
    </row>
    <row r="8" spans="1:46" s="2" customFormat="1" ht="12" customHeight="1">
      <c r="A8" s="32"/>
      <c r="B8" s="33"/>
      <c r="C8" s="32"/>
      <c r="D8" s="27" t="s">
        <v>115</v>
      </c>
      <c r="E8" s="32"/>
      <c r="F8" s="32"/>
      <c r="G8" s="32"/>
      <c r="H8" s="32"/>
      <c r="I8" s="97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3"/>
      <c r="C9" s="32"/>
      <c r="D9" s="32"/>
      <c r="E9" s="245" t="s">
        <v>587</v>
      </c>
      <c r="F9" s="260"/>
      <c r="G9" s="260"/>
      <c r="H9" s="260"/>
      <c r="I9" s="97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>
      <c r="A10" s="32"/>
      <c r="B10" s="33"/>
      <c r="C10" s="32"/>
      <c r="D10" s="32"/>
      <c r="E10" s="32"/>
      <c r="F10" s="32"/>
      <c r="G10" s="32"/>
      <c r="H10" s="32"/>
      <c r="I10" s="97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7" t="s">
        <v>19</v>
      </c>
      <c r="E11" s="32"/>
      <c r="F11" s="25" t="s">
        <v>1</v>
      </c>
      <c r="G11" s="32"/>
      <c r="H11" s="32"/>
      <c r="I11" s="98" t="s">
        <v>20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21</v>
      </c>
      <c r="E12" s="32"/>
      <c r="F12" s="25" t="s">
        <v>22</v>
      </c>
      <c r="G12" s="32"/>
      <c r="H12" s="32"/>
      <c r="I12" s="98" t="s">
        <v>23</v>
      </c>
      <c r="J12" s="55" t="str">
        <f>'Rekapitulace stavby'!AN8</f>
        <v>22. 2. 2020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7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25</v>
      </c>
      <c r="E14" s="32"/>
      <c r="F14" s="32"/>
      <c r="G14" s="32"/>
      <c r="H14" s="32"/>
      <c r="I14" s="98" t="s">
        <v>26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5" t="s">
        <v>27</v>
      </c>
      <c r="F15" s="32"/>
      <c r="G15" s="32"/>
      <c r="H15" s="32"/>
      <c r="I15" s="98" t="s">
        <v>28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7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29</v>
      </c>
      <c r="E17" s="32"/>
      <c r="F17" s="32"/>
      <c r="G17" s="32"/>
      <c r="H17" s="32"/>
      <c r="I17" s="98" t="s">
        <v>26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63" t="str">
        <f>'Rekapitulace stavby'!E14</f>
        <v>Vyplň údaj</v>
      </c>
      <c r="F18" s="248"/>
      <c r="G18" s="248"/>
      <c r="H18" s="248"/>
      <c r="I18" s="98" t="s">
        <v>28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7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31</v>
      </c>
      <c r="E20" s="32"/>
      <c r="F20" s="32"/>
      <c r="G20" s="32"/>
      <c r="H20" s="32"/>
      <c r="I20" s="98" t="s">
        <v>26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32</v>
      </c>
      <c r="F21" s="32"/>
      <c r="G21" s="32"/>
      <c r="H21" s="32"/>
      <c r="I21" s="98" t="s">
        <v>28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7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98" t="s">
        <v>26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35</v>
      </c>
      <c r="F24" s="32"/>
      <c r="G24" s="32"/>
      <c r="H24" s="32"/>
      <c r="I24" s="98" t="s">
        <v>28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7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36</v>
      </c>
      <c r="E26" s="32"/>
      <c r="F26" s="32"/>
      <c r="G26" s="32"/>
      <c r="H26" s="32"/>
      <c r="I26" s="97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9"/>
      <c r="B27" s="100"/>
      <c r="C27" s="99"/>
      <c r="D27" s="99"/>
      <c r="E27" s="252" t="s">
        <v>1</v>
      </c>
      <c r="F27" s="252"/>
      <c r="G27" s="252"/>
      <c r="H27" s="252"/>
      <c r="I27" s="101"/>
      <c r="J27" s="99"/>
      <c r="K27" s="99"/>
      <c r="L27" s="102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7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103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4" t="s">
        <v>37</v>
      </c>
      <c r="E30" s="32"/>
      <c r="F30" s="32"/>
      <c r="G30" s="32"/>
      <c r="H30" s="32"/>
      <c r="I30" s="97"/>
      <c r="J30" s="71">
        <f>ROUND(J121, 0)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3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39</v>
      </c>
      <c r="G32" s="32"/>
      <c r="H32" s="32"/>
      <c r="I32" s="105" t="s">
        <v>38</v>
      </c>
      <c r="J32" s="36" t="s">
        <v>40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6" t="s">
        <v>41</v>
      </c>
      <c r="E33" s="27" t="s">
        <v>42</v>
      </c>
      <c r="F33" s="107">
        <f>ROUND((SUM(BE121:BE175)),  0)</f>
        <v>0</v>
      </c>
      <c r="G33" s="32"/>
      <c r="H33" s="32"/>
      <c r="I33" s="108">
        <v>0.21</v>
      </c>
      <c r="J33" s="107">
        <f>ROUND(((SUM(BE121:BE175))*I33),  0)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43</v>
      </c>
      <c r="F34" s="107">
        <f>ROUND((SUM(BF121:BF175)),  0)</f>
        <v>0</v>
      </c>
      <c r="G34" s="32"/>
      <c r="H34" s="32"/>
      <c r="I34" s="108">
        <v>0.15</v>
      </c>
      <c r="J34" s="107">
        <f>ROUND(((SUM(BF121:BF175))*I34),  0)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27" t="s">
        <v>44</v>
      </c>
      <c r="F35" s="107">
        <f>ROUND((SUM(BG121:BG175)),  0)</f>
        <v>0</v>
      </c>
      <c r="G35" s="32"/>
      <c r="H35" s="32"/>
      <c r="I35" s="108">
        <v>0.21</v>
      </c>
      <c r="J35" s="107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27" t="s">
        <v>45</v>
      </c>
      <c r="F36" s="107">
        <f>ROUND((SUM(BH121:BH175)),  0)</f>
        <v>0</v>
      </c>
      <c r="G36" s="32"/>
      <c r="H36" s="32"/>
      <c r="I36" s="108">
        <v>0.15</v>
      </c>
      <c r="J36" s="107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46</v>
      </c>
      <c r="F37" s="107">
        <f>ROUND((SUM(BI121:BI175)),  0)</f>
        <v>0</v>
      </c>
      <c r="G37" s="32"/>
      <c r="H37" s="32"/>
      <c r="I37" s="108">
        <v>0</v>
      </c>
      <c r="J37" s="107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7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9"/>
      <c r="D39" s="110" t="s">
        <v>47</v>
      </c>
      <c r="E39" s="60"/>
      <c r="F39" s="60"/>
      <c r="G39" s="111" t="s">
        <v>48</v>
      </c>
      <c r="H39" s="112" t="s">
        <v>49</v>
      </c>
      <c r="I39" s="113"/>
      <c r="J39" s="114">
        <f>SUM(J30:J37)</f>
        <v>0</v>
      </c>
      <c r="K39" s="115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7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20"/>
      <c r="I41" s="93"/>
      <c r="L41" s="20"/>
    </row>
    <row r="42" spans="1:31" s="1" customFormat="1" ht="14.45" customHeight="1">
      <c r="B42" s="20"/>
      <c r="I42" s="93"/>
      <c r="L42" s="20"/>
    </row>
    <row r="43" spans="1:31" s="1" customFormat="1" ht="14.45" customHeight="1">
      <c r="B43" s="20"/>
      <c r="I43" s="93"/>
      <c r="L43" s="20"/>
    </row>
    <row r="44" spans="1:31" s="1" customFormat="1" ht="14.45" customHeight="1">
      <c r="B44" s="20"/>
      <c r="I44" s="93"/>
      <c r="L44" s="20"/>
    </row>
    <row r="45" spans="1:31" s="1" customFormat="1" ht="14.45" customHeight="1">
      <c r="B45" s="20"/>
      <c r="I45" s="93"/>
      <c r="L45" s="20"/>
    </row>
    <row r="46" spans="1:31" s="1" customFormat="1" ht="14.45" customHeight="1">
      <c r="B46" s="20"/>
      <c r="I46" s="93"/>
      <c r="L46" s="20"/>
    </row>
    <row r="47" spans="1:31" s="1" customFormat="1" ht="14.45" customHeight="1">
      <c r="B47" s="20"/>
      <c r="I47" s="93"/>
      <c r="L47" s="20"/>
    </row>
    <row r="48" spans="1:31" s="1" customFormat="1" ht="14.45" customHeight="1">
      <c r="B48" s="20"/>
      <c r="I48" s="93"/>
      <c r="L48" s="20"/>
    </row>
    <row r="49" spans="1:31" s="1" customFormat="1" ht="14.45" customHeight="1">
      <c r="B49" s="20"/>
      <c r="I49" s="93"/>
      <c r="L49" s="20"/>
    </row>
    <row r="50" spans="1:31" s="2" customFormat="1" ht="14.45" customHeight="1">
      <c r="B50" s="42"/>
      <c r="D50" s="43" t="s">
        <v>50</v>
      </c>
      <c r="E50" s="44"/>
      <c r="F50" s="44"/>
      <c r="G50" s="43" t="s">
        <v>51</v>
      </c>
      <c r="H50" s="44"/>
      <c r="I50" s="116"/>
      <c r="J50" s="44"/>
      <c r="K50" s="44"/>
      <c r="L50" s="42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2"/>
      <c r="B61" s="33"/>
      <c r="C61" s="32"/>
      <c r="D61" s="45" t="s">
        <v>52</v>
      </c>
      <c r="E61" s="35"/>
      <c r="F61" s="117" t="s">
        <v>53</v>
      </c>
      <c r="G61" s="45" t="s">
        <v>52</v>
      </c>
      <c r="H61" s="35"/>
      <c r="I61" s="118"/>
      <c r="J61" s="119" t="s">
        <v>53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2"/>
      <c r="B65" s="33"/>
      <c r="C65" s="32"/>
      <c r="D65" s="43" t="s">
        <v>54</v>
      </c>
      <c r="E65" s="46"/>
      <c r="F65" s="46"/>
      <c r="G65" s="43" t="s">
        <v>55</v>
      </c>
      <c r="H65" s="46"/>
      <c r="I65" s="120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2"/>
      <c r="B76" s="33"/>
      <c r="C76" s="32"/>
      <c r="D76" s="45" t="s">
        <v>52</v>
      </c>
      <c r="E76" s="35"/>
      <c r="F76" s="117" t="s">
        <v>53</v>
      </c>
      <c r="G76" s="45" t="s">
        <v>52</v>
      </c>
      <c r="H76" s="35"/>
      <c r="I76" s="118"/>
      <c r="J76" s="119" t="s">
        <v>53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1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2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1" t="s">
        <v>126</v>
      </c>
      <c r="D82" s="32"/>
      <c r="E82" s="32"/>
      <c r="F82" s="32"/>
      <c r="G82" s="32"/>
      <c r="H82" s="32"/>
      <c r="I82" s="97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7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17</v>
      </c>
      <c r="D84" s="32"/>
      <c r="E84" s="32"/>
      <c r="F84" s="32"/>
      <c r="G84" s="32"/>
      <c r="H84" s="32"/>
      <c r="I84" s="97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>
      <c r="A85" s="32"/>
      <c r="B85" s="33"/>
      <c r="C85" s="32"/>
      <c r="D85" s="32"/>
      <c r="E85" s="261" t="str">
        <f>E7</f>
        <v>Oprava fasád dvorní části budov č.p. 57,58,59</v>
      </c>
      <c r="F85" s="262"/>
      <c r="G85" s="262"/>
      <c r="H85" s="262"/>
      <c r="I85" s="97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7" t="s">
        <v>115</v>
      </c>
      <c r="D86" s="32"/>
      <c r="E86" s="32"/>
      <c r="F86" s="32"/>
      <c r="G86" s="32"/>
      <c r="H86" s="32"/>
      <c r="I86" s="97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2"/>
      <c r="D87" s="32"/>
      <c r="E87" s="245" t="str">
        <f>E9</f>
        <v>4 - Oprava oken a dveří</v>
      </c>
      <c r="F87" s="260"/>
      <c r="G87" s="260"/>
      <c r="H87" s="260"/>
      <c r="I87" s="97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7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7" t="s">
        <v>21</v>
      </c>
      <c r="D89" s="32"/>
      <c r="E89" s="32"/>
      <c r="F89" s="25" t="str">
        <f>F12</f>
        <v>Dvůr Králové nad Labem</v>
      </c>
      <c r="G89" s="32"/>
      <c r="H89" s="32"/>
      <c r="I89" s="98" t="s">
        <v>23</v>
      </c>
      <c r="J89" s="55" t="str">
        <f>IF(J12="","",J12)</f>
        <v>22. 2. 2020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7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43.15" customHeight="1">
      <c r="A91" s="32"/>
      <c r="B91" s="33"/>
      <c r="C91" s="27" t="s">
        <v>25</v>
      </c>
      <c r="D91" s="32"/>
      <c r="E91" s="32"/>
      <c r="F91" s="25" t="str">
        <f>E15</f>
        <v>Město Dvůr Králové n.L., nám. TGM 38, D.K.n.L.</v>
      </c>
      <c r="G91" s="32"/>
      <c r="H91" s="32"/>
      <c r="I91" s="98" t="s">
        <v>31</v>
      </c>
      <c r="J91" s="30" t="str">
        <f>E21</f>
        <v>Projektis spol. s r.o., Legionářská 562, D.K.n.L.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7" t="s">
        <v>29</v>
      </c>
      <c r="D92" s="32"/>
      <c r="E92" s="32"/>
      <c r="F92" s="25" t="str">
        <f>IF(E18="","",E18)</f>
        <v>Vyplň údaj</v>
      </c>
      <c r="G92" s="32"/>
      <c r="H92" s="32"/>
      <c r="I92" s="98" t="s">
        <v>34</v>
      </c>
      <c r="J92" s="30" t="str">
        <f>E24</f>
        <v>ing. V. Švehla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7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23" t="s">
        <v>127</v>
      </c>
      <c r="D94" s="109"/>
      <c r="E94" s="109"/>
      <c r="F94" s="109"/>
      <c r="G94" s="109"/>
      <c r="H94" s="109"/>
      <c r="I94" s="124"/>
      <c r="J94" s="125" t="s">
        <v>128</v>
      </c>
      <c r="K94" s="109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7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6" t="s">
        <v>129</v>
      </c>
      <c r="D96" s="32"/>
      <c r="E96" s="32"/>
      <c r="F96" s="32"/>
      <c r="G96" s="32"/>
      <c r="H96" s="32"/>
      <c r="I96" s="97"/>
      <c r="J96" s="71">
        <f>J121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130</v>
      </c>
    </row>
    <row r="97" spans="1:31" s="9" customFormat="1" ht="24.95" customHeight="1">
      <c r="B97" s="127"/>
      <c r="D97" s="128" t="s">
        <v>131</v>
      </c>
      <c r="E97" s="129"/>
      <c r="F97" s="129"/>
      <c r="G97" s="129"/>
      <c r="H97" s="129"/>
      <c r="I97" s="130"/>
      <c r="J97" s="131">
        <f>J122</f>
        <v>0</v>
      </c>
      <c r="L97" s="127"/>
    </row>
    <row r="98" spans="1:31" s="10" customFormat="1" ht="19.899999999999999" customHeight="1">
      <c r="B98" s="132"/>
      <c r="D98" s="133" t="s">
        <v>136</v>
      </c>
      <c r="E98" s="134"/>
      <c r="F98" s="134"/>
      <c r="G98" s="134"/>
      <c r="H98" s="134"/>
      <c r="I98" s="135"/>
      <c r="J98" s="136">
        <f>J123</f>
        <v>0</v>
      </c>
      <c r="L98" s="132"/>
    </row>
    <row r="99" spans="1:31" s="9" customFormat="1" ht="24.95" customHeight="1">
      <c r="B99" s="127"/>
      <c r="D99" s="128" t="s">
        <v>138</v>
      </c>
      <c r="E99" s="129"/>
      <c r="F99" s="129"/>
      <c r="G99" s="129"/>
      <c r="H99" s="129"/>
      <c r="I99" s="130"/>
      <c r="J99" s="131">
        <f>J129</f>
        <v>0</v>
      </c>
      <c r="L99" s="127"/>
    </row>
    <row r="100" spans="1:31" s="10" customFormat="1" ht="19.899999999999999" customHeight="1">
      <c r="B100" s="132"/>
      <c r="D100" s="133" t="s">
        <v>588</v>
      </c>
      <c r="E100" s="134"/>
      <c r="F100" s="134"/>
      <c r="G100" s="134"/>
      <c r="H100" s="134"/>
      <c r="I100" s="135"/>
      <c r="J100" s="136">
        <f>J130</f>
        <v>0</v>
      </c>
      <c r="L100" s="132"/>
    </row>
    <row r="101" spans="1:31" s="10" customFormat="1" ht="19.899999999999999" customHeight="1">
      <c r="B101" s="132"/>
      <c r="D101" s="133" t="s">
        <v>391</v>
      </c>
      <c r="E101" s="134"/>
      <c r="F101" s="134"/>
      <c r="G101" s="134"/>
      <c r="H101" s="134"/>
      <c r="I101" s="135"/>
      <c r="J101" s="136">
        <f>J147</f>
        <v>0</v>
      </c>
      <c r="L101" s="132"/>
    </row>
    <row r="102" spans="1:31" s="2" customFormat="1" ht="21.75" customHeight="1">
      <c r="A102" s="32"/>
      <c r="B102" s="33"/>
      <c r="C102" s="32"/>
      <c r="D102" s="32"/>
      <c r="E102" s="32"/>
      <c r="F102" s="32"/>
      <c r="G102" s="32"/>
      <c r="H102" s="32"/>
      <c r="I102" s="97"/>
      <c r="J102" s="32"/>
      <c r="K102" s="32"/>
      <c r="L102" s="4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3" spans="1:31" s="2" customFormat="1" ht="6.95" customHeight="1">
      <c r="A103" s="32"/>
      <c r="B103" s="47"/>
      <c r="C103" s="48"/>
      <c r="D103" s="48"/>
      <c r="E103" s="48"/>
      <c r="F103" s="48"/>
      <c r="G103" s="48"/>
      <c r="H103" s="48"/>
      <c r="I103" s="121"/>
      <c r="J103" s="48"/>
      <c r="K103" s="48"/>
      <c r="L103" s="4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7" spans="1:31" s="2" customFormat="1" ht="6.95" customHeight="1">
      <c r="A107" s="32"/>
      <c r="B107" s="49"/>
      <c r="C107" s="50"/>
      <c r="D107" s="50"/>
      <c r="E107" s="50"/>
      <c r="F107" s="50"/>
      <c r="G107" s="50"/>
      <c r="H107" s="50"/>
      <c r="I107" s="122"/>
      <c r="J107" s="50"/>
      <c r="K107" s="50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24.95" customHeight="1">
      <c r="A108" s="32"/>
      <c r="B108" s="33"/>
      <c r="C108" s="21" t="s">
        <v>141</v>
      </c>
      <c r="D108" s="32"/>
      <c r="E108" s="32"/>
      <c r="F108" s="32"/>
      <c r="G108" s="32"/>
      <c r="H108" s="32"/>
      <c r="I108" s="97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6.95" customHeight="1">
      <c r="A109" s="32"/>
      <c r="B109" s="33"/>
      <c r="C109" s="32"/>
      <c r="D109" s="32"/>
      <c r="E109" s="32"/>
      <c r="F109" s="32"/>
      <c r="G109" s="32"/>
      <c r="H109" s="32"/>
      <c r="I109" s="97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2" customHeight="1">
      <c r="A110" s="32"/>
      <c r="B110" s="33"/>
      <c r="C110" s="27" t="s">
        <v>17</v>
      </c>
      <c r="D110" s="32"/>
      <c r="E110" s="32"/>
      <c r="F110" s="32"/>
      <c r="G110" s="32"/>
      <c r="H110" s="32"/>
      <c r="I110" s="97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6.5" customHeight="1">
      <c r="A111" s="32"/>
      <c r="B111" s="33"/>
      <c r="C111" s="32"/>
      <c r="D111" s="32"/>
      <c r="E111" s="261" t="str">
        <f>E7</f>
        <v>Oprava fasád dvorní části budov č.p. 57,58,59</v>
      </c>
      <c r="F111" s="262"/>
      <c r="G111" s="262"/>
      <c r="H111" s="262"/>
      <c r="I111" s="97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115</v>
      </c>
      <c r="D112" s="32"/>
      <c r="E112" s="32"/>
      <c r="F112" s="32"/>
      <c r="G112" s="32"/>
      <c r="H112" s="32"/>
      <c r="I112" s="97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6.5" customHeight="1">
      <c r="A113" s="32"/>
      <c r="B113" s="33"/>
      <c r="C113" s="32"/>
      <c r="D113" s="32"/>
      <c r="E113" s="245" t="str">
        <f>E9</f>
        <v>4 - Oprava oken a dveří</v>
      </c>
      <c r="F113" s="260"/>
      <c r="G113" s="260"/>
      <c r="H113" s="260"/>
      <c r="I113" s="97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6.95" customHeight="1">
      <c r="A114" s="32"/>
      <c r="B114" s="33"/>
      <c r="C114" s="32"/>
      <c r="D114" s="32"/>
      <c r="E114" s="32"/>
      <c r="F114" s="32"/>
      <c r="G114" s="32"/>
      <c r="H114" s="32"/>
      <c r="I114" s="97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12" customHeight="1">
      <c r="A115" s="32"/>
      <c r="B115" s="33"/>
      <c r="C115" s="27" t="s">
        <v>21</v>
      </c>
      <c r="D115" s="32"/>
      <c r="E115" s="32"/>
      <c r="F115" s="25" t="str">
        <f>F12</f>
        <v>Dvůr Králové nad Labem</v>
      </c>
      <c r="G115" s="32"/>
      <c r="H115" s="32"/>
      <c r="I115" s="98" t="s">
        <v>23</v>
      </c>
      <c r="J115" s="55" t="str">
        <f>IF(J12="","",J12)</f>
        <v>22. 2. 2020</v>
      </c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6.95" customHeight="1">
      <c r="A116" s="32"/>
      <c r="B116" s="33"/>
      <c r="C116" s="32"/>
      <c r="D116" s="32"/>
      <c r="E116" s="32"/>
      <c r="F116" s="32"/>
      <c r="G116" s="32"/>
      <c r="H116" s="32"/>
      <c r="I116" s="97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43.15" customHeight="1">
      <c r="A117" s="32"/>
      <c r="B117" s="33"/>
      <c r="C117" s="27" t="s">
        <v>25</v>
      </c>
      <c r="D117" s="32"/>
      <c r="E117" s="32"/>
      <c r="F117" s="25" t="str">
        <f>E15</f>
        <v>Město Dvůr Králové n.L., nám. TGM 38, D.K.n.L.</v>
      </c>
      <c r="G117" s="32"/>
      <c r="H117" s="32"/>
      <c r="I117" s="98" t="s">
        <v>31</v>
      </c>
      <c r="J117" s="30" t="str">
        <f>E21</f>
        <v>Projektis spol. s r.o., Legionářská 562, D.K.n.L.</v>
      </c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15.2" customHeight="1">
      <c r="A118" s="32"/>
      <c r="B118" s="33"/>
      <c r="C118" s="27" t="s">
        <v>29</v>
      </c>
      <c r="D118" s="32"/>
      <c r="E118" s="32"/>
      <c r="F118" s="25" t="str">
        <f>IF(E18="","",E18)</f>
        <v>Vyplň údaj</v>
      </c>
      <c r="G118" s="32"/>
      <c r="H118" s="32"/>
      <c r="I118" s="98" t="s">
        <v>34</v>
      </c>
      <c r="J118" s="30" t="str">
        <f>E24</f>
        <v>ing. V. Švehla</v>
      </c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10.35" customHeight="1">
      <c r="A119" s="32"/>
      <c r="B119" s="33"/>
      <c r="C119" s="32"/>
      <c r="D119" s="32"/>
      <c r="E119" s="32"/>
      <c r="F119" s="32"/>
      <c r="G119" s="32"/>
      <c r="H119" s="32"/>
      <c r="I119" s="97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11" customFormat="1" ht="29.25" customHeight="1">
      <c r="A120" s="137"/>
      <c r="B120" s="138"/>
      <c r="C120" s="139" t="s">
        <v>142</v>
      </c>
      <c r="D120" s="140" t="s">
        <v>62</v>
      </c>
      <c r="E120" s="140" t="s">
        <v>58</v>
      </c>
      <c r="F120" s="140" t="s">
        <v>59</v>
      </c>
      <c r="G120" s="140" t="s">
        <v>143</v>
      </c>
      <c r="H120" s="140" t="s">
        <v>144</v>
      </c>
      <c r="I120" s="141" t="s">
        <v>145</v>
      </c>
      <c r="J120" s="140" t="s">
        <v>128</v>
      </c>
      <c r="K120" s="142" t="s">
        <v>146</v>
      </c>
      <c r="L120" s="143"/>
      <c r="M120" s="62" t="s">
        <v>1</v>
      </c>
      <c r="N120" s="63" t="s">
        <v>41</v>
      </c>
      <c r="O120" s="63" t="s">
        <v>147</v>
      </c>
      <c r="P120" s="63" t="s">
        <v>148</v>
      </c>
      <c r="Q120" s="63" t="s">
        <v>149</v>
      </c>
      <c r="R120" s="63" t="s">
        <v>150</v>
      </c>
      <c r="S120" s="63" t="s">
        <v>151</v>
      </c>
      <c r="T120" s="64" t="s">
        <v>152</v>
      </c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</row>
    <row r="121" spans="1:65" s="2" customFormat="1" ht="22.9" customHeight="1">
      <c r="A121" s="32"/>
      <c r="B121" s="33"/>
      <c r="C121" s="69" t="s">
        <v>153</v>
      </c>
      <c r="D121" s="32"/>
      <c r="E121" s="32"/>
      <c r="F121" s="32"/>
      <c r="G121" s="32"/>
      <c r="H121" s="32"/>
      <c r="I121" s="97"/>
      <c r="J121" s="144">
        <f>BK121</f>
        <v>0</v>
      </c>
      <c r="K121" s="32"/>
      <c r="L121" s="33"/>
      <c r="M121" s="65"/>
      <c r="N121" s="56"/>
      <c r="O121" s="66"/>
      <c r="P121" s="145">
        <f>P122+P129</f>
        <v>0</v>
      </c>
      <c r="Q121" s="66"/>
      <c r="R121" s="145">
        <f>R122+R129</f>
        <v>9.0939662879999994E-2</v>
      </c>
      <c r="S121" s="66"/>
      <c r="T121" s="146">
        <f>T122+T129</f>
        <v>0.59720470000000003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T121" s="17" t="s">
        <v>76</v>
      </c>
      <c r="AU121" s="17" t="s">
        <v>130</v>
      </c>
      <c r="BK121" s="147">
        <f>BK122+BK129</f>
        <v>0</v>
      </c>
    </row>
    <row r="122" spans="1:65" s="12" customFormat="1" ht="25.9" customHeight="1">
      <c r="B122" s="148"/>
      <c r="D122" s="149" t="s">
        <v>76</v>
      </c>
      <c r="E122" s="150" t="s">
        <v>154</v>
      </c>
      <c r="F122" s="150" t="s">
        <v>155</v>
      </c>
      <c r="I122" s="151"/>
      <c r="J122" s="152">
        <f>BK122</f>
        <v>0</v>
      </c>
      <c r="L122" s="148"/>
      <c r="M122" s="153"/>
      <c r="N122" s="154"/>
      <c r="O122" s="154"/>
      <c r="P122" s="155">
        <f>P123</f>
        <v>0</v>
      </c>
      <c r="Q122" s="154"/>
      <c r="R122" s="155">
        <f>R123</f>
        <v>0</v>
      </c>
      <c r="S122" s="154"/>
      <c r="T122" s="156">
        <f>T123</f>
        <v>0</v>
      </c>
      <c r="AR122" s="149" t="s">
        <v>8</v>
      </c>
      <c r="AT122" s="157" t="s">
        <v>76</v>
      </c>
      <c r="AU122" s="157" t="s">
        <v>77</v>
      </c>
      <c r="AY122" s="149" t="s">
        <v>156</v>
      </c>
      <c r="BK122" s="158">
        <f>BK123</f>
        <v>0</v>
      </c>
    </row>
    <row r="123" spans="1:65" s="12" customFormat="1" ht="22.9" customHeight="1">
      <c r="B123" s="148"/>
      <c r="D123" s="149" t="s">
        <v>76</v>
      </c>
      <c r="E123" s="159" t="s">
        <v>274</v>
      </c>
      <c r="F123" s="159" t="s">
        <v>275</v>
      </c>
      <c r="I123" s="151"/>
      <c r="J123" s="160">
        <f>BK123</f>
        <v>0</v>
      </c>
      <c r="L123" s="148"/>
      <c r="M123" s="153"/>
      <c r="N123" s="154"/>
      <c r="O123" s="154"/>
      <c r="P123" s="155">
        <f>SUM(P124:P128)</f>
        <v>0</v>
      </c>
      <c r="Q123" s="154"/>
      <c r="R123" s="155">
        <f>SUM(R124:R128)</f>
        <v>0</v>
      </c>
      <c r="S123" s="154"/>
      <c r="T123" s="156">
        <f>SUM(T124:T128)</f>
        <v>0</v>
      </c>
      <c r="AR123" s="149" t="s">
        <v>8</v>
      </c>
      <c r="AT123" s="157" t="s">
        <v>76</v>
      </c>
      <c r="AU123" s="157" t="s">
        <v>8</v>
      </c>
      <c r="AY123" s="149" t="s">
        <v>156</v>
      </c>
      <c r="BK123" s="158">
        <f>SUM(BK124:BK128)</f>
        <v>0</v>
      </c>
    </row>
    <row r="124" spans="1:65" s="2" customFormat="1" ht="24" customHeight="1">
      <c r="A124" s="32"/>
      <c r="B124" s="161"/>
      <c r="C124" s="162" t="s">
        <v>8</v>
      </c>
      <c r="D124" s="162" t="s">
        <v>158</v>
      </c>
      <c r="E124" s="163" t="s">
        <v>464</v>
      </c>
      <c r="F124" s="164" t="s">
        <v>465</v>
      </c>
      <c r="G124" s="165" t="s">
        <v>279</v>
      </c>
      <c r="H124" s="166">
        <v>0.59699999999999998</v>
      </c>
      <c r="I124" s="167"/>
      <c r="J124" s="168">
        <f>ROUND(I124*H124,0)</f>
        <v>0</v>
      </c>
      <c r="K124" s="164" t="s">
        <v>162</v>
      </c>
      <c r="L124" s="33"/>
      <c r="M124" s="169" t="s">
        <v>1</v>
      </c>
      <c r="N124" s="170" t="s">
        <v>42</v>
      </c>
      <c r="O124" s="58"/>
      <c r="P124" s="171">
        <f>O124*H124</f>
        <v>0</v>
      </c>
      <c r="Q124" s="171">
        <v>0</v>
      </c>
      <c r="R124" s="171">
        <f>Q124*H124</f>
        <v>0</v>
      </c>
      <c r="S124" s="171">
        <v>0</v>
      </c>
      <c r="T124" s="172">
        <f>S124*H124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73" t="s">
        <v>91</v>
      </c>
      <c r="AT124" s="173" t="s">
        <v>158</v>
      </c>
      <c r="AU124" s="173" t="s">
        <v>85</v>
      </c>
      <c r="AY124" s="17" t="s">
        <v>156</v>
      </c>
      <c r="BE124" s="174">
        <f>IF(N124="základní",J124,0)</f>
        <v>0</v>
      </c>
      <c r="BF124" s="174">
        <f>IF(N124="snížená",J124,0)</f>
        <v>0</v>
      </c>
      <c r="BG124" s="174">
        <f>IF(N124="zákl. přenesená",J124,0)</f>
        <v>0</v>
      </c>
      <c r="BH124" s="174">
        <f>IF(N124="sníž. přenesená",J124,0)</f>
        <v>0</v>
      </c>
      <c r="BI124" s="174">
        <f>IF(N124="nulová",J124,0)</f>
        <v>0</v>
      </c>
      <c r="BJ124" s="17" t="s">
        <v>8</v>
      </c>
      <c r="BK124" s="174">
        <f>ROUND(I124*H124,0)</f>
        <v>0</v>
      </c>
      <c r="BL124" s="17" t="s">
        <v>91</v>
      </c>
      <c r="BM124" s="173" t="s">
        <v>589</v>
      </c>
    </row>
    <row r="125" spans="1:65" s="2" customFormat="1" ht="24" customHeight="1">
      <c r="A125" s="32"/>
      <c r="B125" s="161"/>
      <c r="C125" s="162" t="s">
        <v>85</v>
      </c>
      <c r="D125" s="162" t="s">
        <v>158</v>
      </c>
      <c r="E125" s="163" t="s">
        <v>282</v>
      </c>
      <c r="F125" s="164" t="s">
        <v>283</v>
      </c>
      <c r="G125" s="165" t="s">
        <v>279</v>
      </c>
      <c r="H125" s="166">
        <v>0.59699999999999998</v>
      </c>
      <c r="I125" s="167"/>
      <c r="J125" s="168">
        <f>ROUND(I125*H125,0)</f>
        <v>0</v>
      </c>
      <c r="K125" s="164" t="s">
        <v>162</v>
      </c>
      <c r="L125" s="33"/>
      <c r="M125" s="169" t="s">
        <v>1</v>
      </c>
      <c r="N125" s="170" t="s">
        <v>42</v>
      </c>
      <c r="O125" s="58"/>
      <c r="P125" s="171">
        <f>O125*H125</f>
        <v>0</v>
      </c>
      <c r="Q125" s="171">
        <v>0</v>
      </c>
      <c r="R125" s="171">
        <f>Q125*H125</f>
        <v>0</v>
      </c>
      <c r="S125" s="171">
        <v>0</v>
      </c>
      <c r="T125" s="172">
        <f>S125*H125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73" t="s">
        <v>91</v>
      </c>
      <c r="AT125" s="173" t="s">
        <v>158</v>
      </c>
      <c r="AU125" s="173" t="s">
        <v>85</v>
      </c>
      <c r="AY125" s="17" t="s">
        <v>156</v>
      </c>
      <c r="BE125" s="174">
        <f>IF(N125="základní",J125,0)</f>
        <v>0</v>
      </c>
      <c r="BF125" s="174">
        <f>IF(N125="snížená",J125,0)</f>
        <v>0</v>
      </c>
      <c r="BG125" s="174">
        <f>IF(N125="zákl. přenesená",J125,0)</f>
        <v>0</v>
      </c>
      <c r="BH125" s="174">
        <f>IF(N125="sníž. přenesená",J125,0)</f>
        <v>0</v>
      </c>
      <c r="BI125" s="174">
        <f>IF(N125="nulová",J125,0)</f>
        <v>0</v>
      </c>
      <c r="BJ125" s="17" t="s">
        <v>8</v>
      </c>
      <c r="BK125" s="174">
        <f>ROUND(I125*H125,0)</f>
        <v>0</v>
      </c>
      <c r="BL125" s="17" t="s">
        <v>91</v>
      </c>
      <c r="BM125" s="173" t="s">
        <v>590</v>
      </c>
    </row>
    <row r="126" spans="1:65" s="2" customFormat="1" ht="24" customHeight="1">
      <c r="A126" s="32"/>
      <c r="B126" s="161"/>
      <c r="C126" s="162" t="s">
        <v>88</v>
      </c>
      <c r="D126" s="162" t="s">
        <v>158</v>
      </c>
      <c r="E126" s="163" t="s">
        <v>286</v>
      </c>
      <c r="F126" s="164" t="s">
        <v>287</v>
      </c>
      <c r="G126" s="165" t="s">
        <v>279</v>
      </c>
      <c r="H126" s="166">
        <v>17.91</v>
      </c>
      <c r="I126" s="167"/>
      <c r="J126" s="168">
        <f>ROUND(I126*H126,0)</f>
        <v>0</v>
      </c>
      <c r="K126" s="164" t="s">
        <v>162</v>
      </c>
      <c r="L126" s="33"/>
      <c r="M126" s="169" t="s">
        <v>1</v>
      </c>
      <c r="N126" s="170" t="s">
        <v>42</v>
      </c>
      <c r="O126" s="58"/>
      <c r="P126" s="171">
        <f>O126*H126</f>
        <v>0</v>
      </c>
      <c r="Q126" s="171">
        <v>0</v>
      </c>
      <c r="R126" s="171">
        <f>Q126*H126</f>
        <v>0</v>
      </c>
      <c r="S126" s="171">
        <v>0</v>
      </c>
      <c r="T126" s="172">
        <f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73" t="s">
        <v>91</v>
      </c>
      <c r="AT126" s="173" t="s">
        <v>158</v>
      </c>
      <c r="AU126" s="173" t="s">
        <v>85</v>
      </c>
      <c r="AY126" s="17" t="s">
        <v>156</v>
      </c>
      <c r="BE126" s="174">
        <f>IF(N126="základní",J126,0)</f>
        <v>0</v>
      </c>
      <c r="BF126" s="174">
        <f>IF(N126="snížená",J126,0)</f>
        <v>0</v>
      </c>
      <c r="BG126" s="174">
        <f>IF(N126="zákl. přenesená",J126,0)</f>
        <v>0</v>
      </c>
      <c r="BH126" s="174">
        <f>IF(N126="sníž. přenesená",J126,0)</f>
        <v>0</v>
      </c>
      <c r="BI126" s="174">
        <f>IF(N126="nulová",J126,0)</f>
        <v>0</v>
      </c>
      <c r="BJ126" s="17" t="s">
        <v>8</v>
      </c>
      <c r="BK126" s="174">
        <f>ROUND(I126*H126,0)</f>
        <v>0</v>
      </c>
      <c r="BL126" s="17" t="s">
        <v>91</v>
      </c>
      <c r="BM126" s="173" t="s">
        <v>591</v>
      </c>
    </row>
    <row r="127" spans="1:65" s="13" customFormat="1">
      <c r="B127" s="175"/>
      <c r="D127" s="176" t="s">
        <v>164</v>
      </c>
      <c r="F127" s="178" t="s">
        <v>592</v>
      </c>
      <c r="H127" s="179">
        <v>17.91</v>
      </c>
      <c r="I127" s="180"/>
      <c r="L127" s="175"/>
      <c r="M127" s="181"/>
      <c r="N127" s="182"/>
      <c r="O127" s="182"/>
      <c r="P127" s="182"/>
      <c r="Q127" s="182"/>
      <c r="R127" s="182"/>
      <c r="S127" s="182"/>
      <c r="T127" s="183"/>
      <c r="AT127" s="177" t="s">
        <v>164</v>
      </c>
      <c r="AU127" s="177" t="s">
        <v>85</v>
      </c>
      <c r="AV127" s="13" t="s">
        <v>85</v>
      </c>
      <c r="AW127" s="13" t="s">
        <v>3</v>
      </c>
      <c r="AX127" s="13" t="s">
        <v>8</v>
      </c>
      <c r="AY127" s="177" t="s">
        <v>156</v>
      </c>
    </row>
    <row r="128" spans="1:65" s="2" customFormat="1" ht="24" customHeight="1">
      <c r="A128" s="32"/>
      <c r="B128" s="161"/>
      <c r="C128" s="162" t="s">
        <v>91</v>
      </c>
      <c r="D128" s="162" t="s">
        <v>158</v>
      </c>
      <c r="E128" s="163" t="s">
        <v>593</v>
      </c>
      <c r="F128" s="164" t="s">
        <v>594</v>
      </c>
      <c r="G128" s="165" t="s">
        <v>279</v>
      </c>
      <c r="H128" s="166">
        <v>0.59699999999999998</v>
      </c>
      <c r="I128" s="167"/>
      <c r="J128" s="168">
        <f>ROUND(I128*H128,0)</f>
        <v>0</v>
      </c>
      <c r="K128" s="164" t="s">
        <v>162</v>
      </c>
      <c r="L128" s="33"/>
      <c r="M128" s="169" t="s">
        <v>1</v>
      </c>
      <c r="N128" s="170" t="s">
        <v>42</v>
      </c>
      <c r="O128" s="58"/>
      <c r="P128" s="171">
        <f>O128*H128</f>
        <v>0</v>
      </c>
      <c r="Q128" s="171">
        <v>0</v>
      </c>
      <c r="R128" s="171">
        <f>Q128*H128</f>
        <v>0</v>
      </c>
      <c r="S128" s="171">
        <v>0</v>
      </c>
      <c r="T128" s="172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73" t="s">
        <v>91</v>
      </c>
      <c r="AT128" s="173" t="s">
        <v>158</v>
      </c>
      <c r="AU128" s="173" t="s">
        <v>85</v>
      </c>
      <c r="AY128" s="17" t="s">
        <v>156</v>
      </c>
      <c r="BE128" s="174">
        <f>IF(N128="základní",J128,0)</f>
        <v>0</v>
      </c>
      <c r="BF128" s="174">
        <f>IF(N128="snížená",J128,0)</f>
        <v>0</v>
      </c>
      <c r="BG128" s="174">
        <f>IF(N128="zákl. přenesená",J128,0)</f>
        <v>0</v>
      </c>
      <c r="BH128" s="174">
        <f>IF(N128="sníž. přenesená",J128,0)</f>
        <v>0</v>
      </c>
      <c r="BI128" s="174">
        <f>IF(N128="nulová",J128,0)</f>
        <v>0</v>
      </c>
      <c r="BJ128" s="17" t="s">
        <v>8</v>
      </c>
      <c r="BK128" s="174">
        <f>ROUND(I128*H128,0)</f>
        <v>0</v>
      </c>
      <c r="BL128" s="17" t="s">
        <v>91</v>
      </c>
      <c r="BM128" s="173" t="s">
        <v>595</v>
      </c>
    </row>
    <row r="129" spans="1:65" s="12" customFormat="1" ht="25.9" customHeight="1">
      <c r="B129" s="148"/>
      <c r="D129" s="149" t="s">
        <v>76</v>
      </c>
      <c r="E129" s="150" t="s">
        <v>300</v>
      </c>
      <c r="F129" s="150" t="s">
        <v>301</v>
      </c>
      <c r="I129" s="151"/>
      <c r="J129" s="152">
        <f>BK129</f>
        <v>0</v>
      </c>
      <c r="L129" s="148"/>
      <c r="M129" s="153"/>
      <c r="N129" s="154"/>
      <c r="O129" s="154"/>
      <c r="P129" s="155">
        <f>P130+P147</f>
        <v>0</v>
      </c>
      <c r="Q129" s="154"/>
      <c r="R129" s="155">
        <f>R130+R147</f>
        <v>9.0939662879999994E-2</v>
      </c>
      <c r="S129" s="154"/>
      <c r="T129" s="156">
        <f>T130+T147</f>
        <v>0.59720470000000003</v>
      </c>
      <c r="AR129" s="149" t="s">
        <v>85</v>
      </c>
      <c r="AT129" s="157" t="s">
        <v>76</v>
      </c>
      <c r="AU129" s="157" t="s">
        <v>77</v>
      </c>
      <c r="AY129" s="149" t="s">
        <v>156</v>
      </c>
      <c r="BK129" s="158">
        <f>BK130+BK147</f>
        <v>0</v>
      </c>
    </row>
    <row r="130" spans="1:65" s="12" customFormat="1" ht="22.9" customHeight="1">
      <c r="B130" s="148"/>
      <c r="D130" s="149" t="s">
        <v>76</v>
      </c>
      <c r="E130" s="159" t="s">
        <v>596</v>
      </c>
      <c r="F130" s="159" t="s">
        <v>597</v>
      </c>
      <c r="I130" s="151"/>
      <c r="J130" s="160">
        <f>BK130</f>
        <v>0</v>
      </c>
      <c r="L130" s="148"/>
      <c r="M130" s="153"/>
      <c r="N130" s="154"/>
      <c r="O130" s="154"/>
      <c r="P130" s="155">
        <f>SUM(P131:P146)</f>
        <v>0</v>
      </c>
      <c r="Q130" s="154"/>
      <c r="R130" s="155">
        <f>SUM(R131:R146)</f>
        <v>0</v>
      </c>
      <c r="S130" s="154"/>
      <c r="T130" s="156">
        <f>SUM(T131:T146)</f>
        <v>0.59720470000000003</v>
      </c>
      <c r="AR130" s="149" t="s">
        <v>85</v>
      </c>
      <c r="AT130" s="157" t="s">
        <v>76</v>
      </c>
      <c r="AU130" s="157" t="s">
        <v>8</v>
      </c>
      <c r="AY130" s="149" t="s">
        <v>156</v>
      </c>
      <c r="BK130" s="158">
        <f>SUM(BK131:BK146)</f>
        <v>0</v>
      </c>
    </row>
    <row r="131" spans="1:65" s="2" customFormat="1" ht="24" customHeight="1">
      <c r="A131" s="32"/>
      <c r="B131" s="161"/>
      <c r="C131" s="162" t="s">
        <v>94</v>
      </c>
      <c r="D131" s="162" t="s">
        <v>158</v>
      </c>
      <c r="E131" s="163" t="s">
        <v>598</v>
      </c>
      <c r="F131" s="164" t="s">
        <v>599</v>
      </c>
      <c r="G131" s="165" t="s">
        <v>179</v>
      </c>
      <c r="H131" s="166">
        <v>31.721</v>
      </c>
      <c r="I131" s="167"/>
      <c r="J131" s="168">
        <f>ROUND(I131*H131,0)</f>
        <v>0</v>
      </c>
      <c r="K131" s="164" t="s">
        <v>1</v>
      </c>
      <c r="L131" s="33"/>
      <c r="M131" s="169" t="s">
        <v>1</v>
      </c>
      <c r="N131" s="170" t="s">
        <v>42</v>
      </c>
      <c r="O131" s="58"/>
      <c r="P131" s="171">
        <f>O131*H131</f>
        <v>0</v>
      </c>
      <c r="Q131" s="171">
        <v>0</v>
      </c>
      <c r="R131" s="171">
        <f>Q131*H131</f>
        <v>0</v>
      </c>
      <c r="S131" s="171">
        <v>6.9999999999999999E-4</v>
      </c>
      <c r="T131" s="172">
        <f>S131*H131</f>
        <v>2.2204700000000001E-2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73" t="s">
        <v>118</v>
      </c>
      <c r="AT131" s="173" t="s">
        <v>158</v>
      </c>
      <c r="AU131" s="173" t="s">
        <v>85</v>
      </c>
      <c r="AY131" s="17" t="s">
        <v>156</v>
      </c>
      <c r="BE131" s="174">
        <f>IF(N131="základní",J131,0)</f>
        <v>0</v>
      </c>
      <c r="BF131" s="174">
        <f>IF(N131="snížená",J131,0)</f>
        <v>0</v>
      </c>
      <c r="BG131" s="174">
        <f>IF(N131="zákl. přenesená",J131,0)</f>
        <v>0</v>
      </c>
      <c r="BH131" s="174">
        <f>IF(N131="sníž. přenesená",J131,0)</f>
        <v>0</v>
      </c>
      <c r="BI131" s="174">
        <f>IF(N131="nulová",J131,0)</f>
        <v>0</v>
      </c>
      <c r="BJ131" s="17" t="s">
        <v>8</v>
      </c>
      <c r="BK131" s="174">
        <f>ROUND(I131*H131,0)</f>
        <v>0</v>
      </c>
      <c r="BL131" s="17" t="s">
        <v>118</v>
      </c>
      <c r="BM131" s="173" t="s">
        <v>600</v>
      </c>
    </row>
    <row r="132" spans="1:65" s="13" customFormat="1">
      <c r="B132" s="175"/>
      <c r="D132" s="176" t="s">
        <v>164</v>
      </c>
      <c r="E132" s="177" t="s">
        <v>1</v>
      </c>
      <c r="F132" s="178" t="s">
        <v>601</v>
      </c>
      <c r="H132" s="179">
        <v>2.3679999999999999</v>
      </c>
      <c r="I132" s="180"/>
      <c r="L132" s="175"/>
      <c r="M132" s="181"/>
      <c r="N132" s="182"/>
      <c r="O132" s="182"/>
      <c r="P132" s="182"/>
      <c r="Q132" s="182"/>
      <c r="R132" s="182"/>
      <c r="S132" s="182"/>
      <c r="T132" s="183"/>
      <c r="AT132" s="177" t="s">
        <v>164</v>
      </c>
      <c r="AU132" s="177" t="s">
        <v>85</v>
      </c>
      <c r="AV132" s="13" t="s">
        <v>85</v>
      </c>
      <c r="AW132" s="13" t="s">
        <v>33</v>
      </c>
      <c r="AX132" s="13" t="s">
        <v>77</v>
      </c>
      <c r="AY132" s="177" t="s">
        <v>156</v>
      </c>
    </row>
    <row r="133" spans="1:65" s="13" customFormat="1">
      <c r="B133" s="175"/>
      <c r="D133" s="176" t="s">
        <v>164</v>
      </c>
      <c r="E133" s="177" t="s">
        <v>1</v>
      </c>
      <c r="F133" s="178" t="s">
        <v>602</v>
      </c>
      <c r="H133" s="179">
        <v>2.3420000000000001</v>
      </c>
      <c r="I133" s="180"/>
      <c r="L133" s="175"/>
      <c r="M133" s="181"/>
      <c r="N133" s="182"/>
      <c r="O133" s="182"/>
      <c r="P133" s="182"/>
      <c r="Q133" s="182"/>
      <c r="R133" s="182"/>
      <c r="S133" s="182"/>
      <c r="T133" s="183"/>
      <c r="AT133" s="177" t="s">
        <v>164</v>
      </c>
      <c r="AU133" s="177" t="s">
        <v>85</v>
      </c>
      <c r="AV133" s="13" t="s">
        <v>85</v>
      </c>
      <c r="AW133" s="13" t="s">
        <v>33</v>
      </c>
      <c r="AX133" s="13" t="s">
        <v>77</v>
      </c>
      <c r="AY133" s="177" t="s">
        <v>156</v>
      </c>
    </row>
    <row r="134" spans="1:65" s="13" customFormat="1">
      <c r="B134" s="175"/>
      <c r="D134" s="176" t="s">
        <v>164</v>
      </c>
      <c r="E134" s="177" t="s">
        <v>1</v>
      </c>
      <c r="F134" s="178" t="s">
        <v>603</v>
      </c>
      <c r="H134" s="179">
        <v>6.2560000000000002</v>
      </c>
      <c r="I134" s="180"/>
      <c r="L134" s="175"/>
      <c r="M134" s="181"/>
      <c r="N134" s="182"/>
      <c r="O134" s="182"/>
      <c r="P134" s="182"/>
      <c r="Q134" s="182"/>
      <c r="R134" s="182"/>
      <c r="S134" s="182"/>
      <c r="T134" s="183"/>
      <c r="AT134" s="177" t="s">
        <v>164</v>
      </c>
      <c r="AU134" s="177" t="s">
        <v>85</v>
      </c>
      <c r="AV134" s="13" t="s">
        <v>85</v>
      </c>
      <c r="AW134" s="13" t="s">
        <v>33</v>
      </c>
      <c r="AX134" s="13" t="s">
        <v>77</v>
      </c>
      <c r="AY134" s="177" t="s">
        <v>156</v>
      </c>
    </row>
    <row r="135" spans="1:65" s="13" customFormat="1">
      <c r="B135" s="175"/>
      <c r="D135" s="176" t="s">
        <v>164</v>
      </c>
      <c r="E135" s="177" t="s">
        <v>1</v>
      </c>
      <c r="F135" s="178" t="s">
        <v>604</v>
      </c>
      <c r="H135" s="179">
        <v>8.8360000000000003</v>
      </c>
      <c r="I135" s="180"/>
      <c r="L135" s="175"/>
      <c r="M135" s="181"/>
      <c r="N135" s="182"/>
      <c r="O135" s="182"/>
      <c r="P135" s="182"/>
      <c r="Q135" s="182"/>
      <c r="R135" s="182"/>
      <c r="S135" s="182"/>
      <c r="T135" s="183"/>
      <c r="AT135" s="177" t="s">
        <v>164</v>
      </c>
      <c r="AU135" s="177" t="s">
        <v>85</v>
      </c>
      <c r="AV135" s="13" t="s">
        <v>85</v>
      </c>
      <c r="AW135" s="13" t="s">
        <v>33</v>
      </c>
      <c r="AX135" s="13" t="s">
        <v>77</v>
      </c>
      <c r="AY135" s="177" t="s">
        <v>156</v>
      </c>
    </row>
    <row r="136" spans="1:65" s="13" customFormat="1">
      <c r="B136" s="175"/>
      <c r="D136" s="176" t="s">
        <v>164</v>
      </c>
      <c r="E136" s="177" t="s">
        <v>1</v>
      </c>
      <c r="F136" s="178" t="s">
        <v>605</v>
      </c>
      <c r="H136" s="179">
        <v>11.919</v>
      </c>
      <c r="I136" s="180"/>
      <c r="L136" s="175"/>
      <c r="M136" s="181"/>
      <c r="N136" s="182"/>
      <c r="O136" s="182"/>
      <c r="P136" s="182"/>
      <c r="Q136" s="182"/>
      <c r="R136" s="182"/>
      <c r="S136" s="182"/>
      <c r="T136" s="183"/>
      <c r="AT136" s="177" t="s">
        <v>164</v>
      </c>
      <c r="AU136" s="177" t="s">
        <v>85</v>
      </c>
      <c r="AV136" s="13" t="s">
        <v>85</v>
      </c>
      <c r="AW136" s="13" t="s">
        <v>33</v>
      </c>
      <c r="AX136" s="13" t="s">
        <v>77</v>
      </c>
      <c r="AY136" s="177" t="s">
        <v>156</v>
      </c>
    </row>
    <row r="137" spans="1:65" s="14" customFormat="1">
      <c r="B137" s="184"/>
      <c r="D137" s="176" t="s">
        <v>164</v>
      </c>
      <c r="E137" s="185" t="s">
        <v>1</v>
      </c>
      <c r="F137" s="186" t="s">
        <v>166</v>
      </c>
      <c r="H137" s="187">
        <v>31.721</v>
      </c>
      <c r="I137" s="188"/>
      <c r="L137" s="184"/>
      <c r="M137" s="189"/>
      <c r="N137" s="190"/>
      <c r="O137" s="190"/>
      <c r="P137" s="190"/>
      <c r="Q137" s="190"/>
      <c r="R137" s="190"/>
      <c r="S137" s="190"/>
      <c r="T137" s="191"/>
      <c r="AT137" s="185" t="s">
        <v>164</v>
      </c>
      <c r="AU137" s="185" t="s">
        <v>85</v>
      </c>
      <c r="AV137" s="14" t="s">
        <v>88</v>
      </c>
      <c r="AW137" s="14" t="s">
        <v>33</v>
      </c>
      <c r="AX137" s="14" t="s">
        <v>8</v>
      </c>
      <c r="AY137" s="185" t="s">
        <v>156</v>
      </c>
    </row>
    <row r="138" spans="1:65" s="2" customFormat="1" ht="24" customHeight="1">
      <c r="A138" s="32"/>
      <c r="B138" s="161"/>
      <c r="C138" s="162" t="s">
        <v>175</v>
      </c>
      <c r="D138" s="162" t="s">
        <v>158</v>
      </c>
      <c r="E138" s="163" t="s">
        <v>606</v>
      </c>
      <c r="F138" s="164" t="s">
        <v>607</v>
      </c>
      <c r="G138" s="165" t="s">
        <v>318</v>
      </c>
      <c r="H138" s="166">
        <v>46</v>
      </c>
      <c r="I138" s="167"/>
      <c r="J138" s="168">
        <f>ROUND(I138*H138,0)</f>
        <v>0</v>
      </c>
      <c r="K138" s="164" t="s">
        <v>162</v>
      </c>
      <c r="L138" s="33"/>
      <c r="M138" s="169" t="s">
        <v>1</v>
      </c>
      <c r="N138" s="170" t="s">
        <v>42</v>
      </c>
      <c r="O138" s="58"/>
      <c r="P138" s="171">
        <f>O138*H138</f>
        <v>0</v>
      </c>
      <c r="Q138" s="171">
        <v>0</v>
      </c>
      <c r="R138" s="171">
        <f>Q138*H138</f>
        <v>0</v>
      </c>
      <c r="S138" s="171">
        <v>1.2500000000000001E-2</v>
      </c>
      <c r="T138" s="172">
        <f>S138*H138</f>
        <v>0.57500000000000007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73" t="s">
        <v>118</v>
      </c>
      <c r="AT138" s="173" t="s">
        <v>158</v>
      </c>
      <c r="AU138" s="173" t="s">
        <v>85</v>
      </c>
      <c r="AY138" s="17" t="s">
        <v>156</v>
      </c>
      <c r="BE138" s="174">
        <f>IF(N138="základní",J138,0)</f>
        <v>0</v>
      </c>
      <c r="BF138" s="174">
        <f>IF(N138="snížená",J138,0)</f>
        <v>0</v>
      </c>
      <c r="BG138" s="174">
        <f>IF(N138="zákl. přenesená",J138,0)</f>
        <v>0</v>
      </c>
      <c r="BH138" s="174">
        <f>IF(N138="sníž. přenesená",J138,0)</f>
        <v>0</v>
      </c>
      <c r="BI138" s="174">
        <f>IF(N138="nulová",J138,0)</f>
        <v>0</v>
      </c>
      <c r="BJ138" s="17" t="s">
        <v>8</v>
      </c>
      <c r="BK138" s="174">
        <f>ROUND(I138*H138,0)</f>
        <v>0</v>
      </c>
      <c r="BL138" s="17" t="s">
        <v>118</v>
      </c>
      <c r="BM138" s="173" t="s">
        <v>608</v>
      </c>
    </row>
    <row r="139" spans="1:65" s="13" customFormat="1">
      <c r="B139" s="175"/>
      <c r="D139" s="176" t="s">
        <v>164</v>
      </c>
      <c r="E139" s="177" t="s">
        <v>1</v>
      </c>
      <c r="F139" s="178" t="s">
        <v>609</v>
      </c>
      <c r="H139" s="179">
        <v>36</v>
      </c>
      <c r="I139" s="180"/>
      <c r="L139" s="175"/>
      <c r="M139" s="181"/>
      <c r="N139" s="182"/>
      <c r="O139" s="182"/>
      <c r="P139" s="182"/>
      <c r="Q139" s="182"/>
      <c r="R139" s="182"/>
      <c r="S139" s="182"/>
      <c r="T139" s="183"/>
      <c r="AT139" s="177" t="s">
        <v>164</v>
      </c>
      <c r="AU139" s="177" t="s">
        <v>85</v>
      </c>
      <c r="AV139" s="13" t="s">
        <v>85</v>
      </c>
      <c r="AW139" s="13" t="s">
        <v>33</v>
      </c>
      <c r="AX139" s="13" t="s">
        <v>77</v>
      </c>
      <c r="AY139" s="177" t="s">
        <v>156</v>
      </c>
    </row>
    <row r="140" spans="1:65" s="13" customFormat="1">
      <c r="B140" s="175"/>
      <c r="D140" s="176" t="s">
        <v>164</v>
      </c>
      <c r="E140" s="177" t="s">
        <v>1</v>
      </c>
      <c r="F140" s="178" t="s">
        <v>610</v>
      </c>
      <c r="H140" s="179">
        <v>8</v>
      </c>
      <c r="I140" s="180"/>
      <c r="L140" s="175"/>
      <c r="M140" s="181"/>
      <c r="N140" s="182"/>
      <c r="O140" s="182"/>
      <c r="P140" s="182"/>
      <c r="Q140" s="182"/>
      <c r="R140" s="182"/>
      <c r="S140" s="182"/>
      <c r="T140" s="183"/>
      <c r="AT140" s="177" t="s">
        <v>164</v>
      </c>
      <c r="AU140" s="177" t="s">
        <v>85</v>
      </c>
      <c r="AV140" s="13" t="s">
        <v>85</v>
      </c>
      <c r="AW140" s="13" t="s">
        <v>33</v>
      </c>
      <c r="AX140" s="13" t="s">
        <v>77</v>
      </c>
      <c r="AY140" s="177" t="s">
        <v>156</v>
      </c>
    </row>
    <row r="141" spans="1:65" s="13" customFormat="1">
      <c r="B141" s="175"/>
      <c r="D141" s="176" t="s">
        <v>164</v>
      </c>
      <c r="E141" s="177" t="s">
        <v>1</v>
      </c>
      <c r="F141" s="178" t="s">
        <v>611</v>
      </c>
      <c r="H141" s="179">
        <v>2</v>
      </c>
      <c r="I141" s="180"/>
      <c r="L141" s="175"/>
      <c r="M141" s="181"/>
      <c r="N141" s="182"/>
      <c r="O141" s="182"/>
      <c r="P141" s="182"/>
      <c r="Q141" s="182"/>
      <c r="R141" s="182"/>
      <c r="S141" s="182"/>
      <c r="T141" s="183"/>
      <c r="AT141" s="177" t="s">
        <v>164</v>
      </c>
      <c r="AU141" s="177" t="s">
        <v>85</v>
      </c>
      <c r="AV141" s="13" t="s">
        <v>85</v>
      </c>
      <c r="AW141" s="13" t="s">
        <v>33</v>
      </c>
      <c r="AX141" s="13" t="s">
        <v>77</v>
      </c>
      <c r="AY141" s="177" t="s">
        <v>156</v>
      </c>
    </row>
    <row r="142" spans="1:65" s="14" customFormat="1">
      <c r="B142" s="184"/>
      <c r="D142" s="176" t="s">
        <v>164</v>
      </c>
      <c r="E142" s="185" t="s">
        <v>1</v>
      </c>
      <c r="F142" s="186" t="s">
        <v>166</v>
      </c>
      <c r="H142" s="187">
        <v>46</v>
      </c>
      <c r="I142" s="188"/>
      <c r="L142" s="184"/>
      <c r="M142" s="189"/>
      <c r="N142" s="190"/>
      <c r="O142" s="190"/>
      <c r="P142" s="190"/>
      <c r="Q142" s="190"/>
      <c r="R142" s="190"/>
      <c r="S142" s="190"/>
      <c r="T142" s="191"/>
      <c r="AT142" s="185" t="s">
        <v>164</v>
      </c>
      <c r="AU142" s="185" t="s">
        <v>85</v>
      </c>
      <c r="AV142" s="14" t="s">
        <v>88</v>
      </c>
      <c r="AW142" s="14" t="s">
        <v>33</v>
      </c>
      <c r="AX142" s="14" t="s">
        <v>8</v>
      </c>
      <c r="AY142" s="185" t="s">
        <v>156</v>
      </c>
    </row>
    <row r="143" spans="1:65" s="2" customFormat="1" ht="24" customHeight="1">
      <c r="A143" s="32"/>
      <c r="B143" s="161"/>
      <c r="C143" s="162" t="s">
        <v>190</v>
      </c>
      <c r="D143" s="162" t="s">
        <v>158</v>
      </c>
      <c r="E143" s="163" t="s">
        <v>612</v>
      </c>
      <c r="F143" s="164" t="s">
        <v>613</v>
      </c>
      <c r="G143" s="165" t="s">
        <v>279</v>
      </c>
      <c r="H143" s="166">
        <v>0.1</v>
      </c>
      <c r="I143" s="167"/>
      <c r="J143" s="168">
        <f>ROUND(I143*H143,0)</f>
        <v>0</v>
      </c>
      <c r="K143" s="164" t="s">
        <v>162</v>
      </c>
      <c r="L143" s="33"/>
      <c r="M143" s="169" t="s">
        <v>1</v>
      </c>
      <c r="N143" s="170" t="s">
        <v>42</v>
      </c>
      <c r="O143" s="58"/>
      <c r="P143" s="171">
        <f>O143*H143</f>
        <v>0</v>
      </c>
      <c r="Q143" s="171">
        <v>0</v>
      </c>
      <c r="R143" s="171">
        <f>Q143*H143</f>
        <v>0</v>
      </c>
      <c r="S143" s="171">
        <v>0</v>
      </c>
      <c r="T143" s="172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73" t="s">
        <v>118</v>
      </c>
      <c r="AT143" s="173" t="s">
        <v>158</v>
      </c>
      <c r="AU143" s="173" t="s">
        <v>85</v>
      </c>
      <c r="AY143" s="17" t="s">
        <v>156</v>
      </c>
      <c r="BE143" s="174">
        <f>IF(N143="základní",J143,0)</f>
        <v>0</v>
      </c>
      <c r="BF143" s="174">
        <f>IF(N143="snížená",J143,0)</f>
        <v>0</v>
      </c>
      <c r="BG143" s="174">
        <f>IF(N143="zákl. přenesená",J143,0)</f>
        <v>0</v>
      </c>
      <c r="BH143" s="174">
        <f>IF(N143="sníž. přenesená",J143,0)</f>
        <v>0</v>
      </c>
      <c r="BI143" s="174">
        <f>IF(N143="nulová",J143,0)</f>
        <v>0</v>
      </c>
      <c r="BJ143" s="17" t="s">
        <v>8</v>
      </c>
      <c r="BK143" s="174">
        <f>ROUND(I143*H143,0)</f>
        <v>0</v>
      </c>
      <c r="BL143" s="17" t="s">
        <v>118</v>
      </c>
      <c r="BM143" s="173" t="s">
        <v>614</v>
      </c>
    </row>
    <row r="144" spans="1:65" s="13" customFormat="1">
      <c r="B144" s="175"/>
      <c r="D144" s="176" t="s">
        <v>164</v>
      </c>
      <c r="E144" s="177" t="s">
        <v>1</v>
      </c>
      <c r="F144" s="178" t="s">
        <v>6</v>
      </c>
      <c r="H144" s="179">
        <v>0.1</v>
      </c>
      <c r="I144" s="180"/>
      <c r="L144" s="175"/>
      <c r="M144" s="181"/>
      <c r="N144" s="182"/>
      <c r="O144" s="182"/>
      <c r="P144" s="182"/>
      <c r="Q144" s="182"/>
      <c r="R144" s="182"/>
      <c r="S144" s="182"/>
      <c r="T144" s="183"/>
      <c r="AT144" s="177" t="s">
        <v>164</v>
      </c>
      <c r="AU144" s="177" t="s">
        <v>85</v>
      </c>
      <c r="AV144" s="13" t="s">
        <v>85</v>
      </c>
      <c r="AW144" s="13" t="s">
        <v>33</v>
      </c>
      <c r="AX144" s="13" t="s">
        <v>8</v>
      </c>
      <c r="AY144" s="177" t="s">
        <v>156</v>
      </c>
    </row>
    <row r="145" spans="1:65" s="2" customFormat="1" ht="24" customHeight="1">
      <c r="A145" s="32"/>
      <c r="B145" s="161"/>
      <c r="C145" s="162" t="s">
        <v>198</v>
      </c>
      <c r="D145" s="162" t="s">
        <v>158</v>
      </c>
      <c r="E145" s="163" t="s">
        <v>615</v>
      </c>
      <c r="F145" s="164" t="s">
        <v>616</v>
      </c>
      <c r="G145" s="165" t="s">
        <v>279</v>
      </c>
      <c r="H145" s="166">
        <v>0.1</v>
      </c>
      <c r="I145" s="167"/>
      <c r="J145" s="168">
        <f>ROUND(I145*H145,0)</f>
        <v>0</v>
      </c>
      <c r="K145" s="164" t="s">
        <v>162</v>
      </c>
      <c r="L145" s="33"/>
      <c r="M145" s="169" t="s">
        <v>1</v>
      </c>
      <c r="N145" s="170" t="s">
        <v>42</v>
      </c>
      <c r="O145" s="58"/>
      <c r="P145" s="171">
        <f>O145*H145</f>
        <v>0</v>
      </c>
      <c r="Q145" s="171">
        <v>0</v>
      </c>
      <c r="R145" s="171">
        <f>Q145*H145</f>
        <v>0</v>
      </c>
      <c r="S145" s="171">
        <v>0</v>
      </c>
      <c r="T145" s="172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3" t="s">
        <v>118</v>
      </c>
      <c r="AT145" s="173" t="s">
        <v>158</v>
      </c>
      <c r="AU145" s="173" t="s">
        <v>85</v>
      </c>
      <c r="AY145" s="17" t="s">
        <v>156</v>
      </c>
      <c r="BE145" s="174">
        <f>IF(N145="základní",J145,0)</f>
        <v>0</v>
      </c>
      <c r="BF145" s="174">
        <f>IF(N145="snížená",J145,0)</f>
        <v>0</v>
      </c>
      <c r="BG145" s="174">
        <f>IF(N145="zákl. přenesená",J145,0)</f>
        <v>0</v>
      </c>
      <c r="BH145" s="174">
        <f>IF(N145="sníž. přenesená",J145,0)</f>
        <v>0</v>
      </c>
      <c r="BI145" s="174">
        <f>IF(N145="nulová",J145,0)</f>
        <v>0</v>
      </c>
      <c r="BJ145" s="17" t="s">
        <v>8</v>
      </c>
      <c r="BK145" s="174">
        <f>ROUND(I145*H145,0)</f>
        <v>0</v>
      </c>
      <c r="BL145" s="17" t="s">
        <v>118</v>
      </c>
      <c r="BM145" s="173" t="s">
        <v>617</v>
      </c>
    </row>
    <row r="146" spans="1:65" s="13" customFormat="1">
      <c r="B146" s="175"/>
      <c r="D146" s="176" t="s">
        <v>164</v>
      </c>
      <c r="E146" s="177" t="s">
        <v>1</v>
      </c>
      <c r="F146" s="178" t="s">
        <v>6</v>
      </c>
      <c r="H146" s="179">
        <v>0.1</v>
      </c>
      <c r="I146" s="180"/>
      <c r="L146" s="175"/>
      <c r="M146" s="181"/>
      <c r="N146" s="182"/>
      <c r="O146" s="182"/>
      <c r="P146" s="182"/>
      <c r="Q146" s="182"/>
      <c r="R146" s="182"/>
      <c r="S146" s="182"/>
      <c r="T146" s="183"/>
      <c r="AT146" s="177" t="s">
        <v>164</v>
      </c>
      <c r="AU146" s="177" t="s">
        <v>85</v>
      </c>
      <c r="AV146" s="13" t="s">
        <v>85</v>
      </c>
      <c r="AW146" s="13" t="s">
        <v>33</v>
      </c>
      <c r="AX146" s="13" t="s">
        <v>8</v>
      </c>
      <c r="AY146" s="177" t="s">
        <v>156</v>
      </c>
    </row>
    <row r="147" spans="1:65" s="12" customFormat="1" ht="22.9" customHeight="1">
      <c r="B147" s="148"/>
      <c r="D147" s="149" t="s">
        <v>76</v>
      </c>
      <c r="E147" s="159" t="s">
        <v>534</v>
      </c>
      <c r="F147" s="159" t="s">
        <v>535</v>
      </c>
      <c r="I147" s="151"/>
      <c r="J147" s="160">
        <f>BK147</f>
        <v>0</v>
      </c>
      <c r="L147" s="148"/>
      <c r="M147" s="153"/>
      <c r="N147" s="154"/>
      <c r="O147" s="154"/>
      <c r="P147" s="155">
        <f>SUM(P148:P175)</f>
        <v>0</v>
      </c>
      <c r="Q147" s="154"/>
      <c r="R147" s="155">
        <f>SUM(R148:R175)</f>
        <v>9.0939662879999994E-2</v>
      </c>
      <c r="S147" s="154"/>
      <c r="T147" s="156">
        <f>SUM(T148:T175)</f>
        <v>0</v>
      </c>
      <c r="AR147" s="149" t="s">
        <v>85</v>
      </c>
      <c r="AT147" s="157" t="s">
        <v>76</v>
      </c>
      <c r="AU147" s="157" t="s">
        <v>8</v>
      </c>
      <c r="AY147" s="149" t="s">
        <v>156</v>
      </c>
      <c r="BK147" s="158">
        <f>SUM(BK148:BK175)</f>
        <v>0</v>
      </c>
    </row>
    <row r="148" spans="1:65" s="2" customFormat="1" ht="16.5" customHeight="1">
      <c r="A148" s="32"/>
      <c r="B148" s="161"/>
      <c r="C148" s="162" t="s">
        <v>205</v>
      </c>
      <c r="D148" s="162" t="s">
        <v>158</v>
      </c>
      <c r="E148" s="163" t="s">
        <v>618</v>
      </c>
      <c r="F148" s="164" t="s">
        <v>619</v>
      </c>
      <c r="G148" s="165" t="s">
        <v>179</v>
      </c>
      <c r="H148" s="166">
        <v>152.13</v>
      </c>
      <c r="I148" s="167"/>
      <c r="J148" s="168">
        <f>ROUND(I148*H148,0)</f>
        <v>0</v>
      </c>
      <c r="K148" s="164" t="s">
        <v>162</v>
      </c>
      <c r="L148" s="33"/>
      <c r="M148" s="169" t="s">
        <v>1</v>
      </c>
      <c r="N148" s="170" t="s">
        <v>42</v>
      </c>
      <c r="O148" s="58"/>
      <c r="P148" s="171">
        <f>O148*H148</f>
        <v>0</v>
      </c>
      <c r="Q148" s="171">
        <v>2.4232000000000001E-5</v>
      </c>
      <c r="R148" s="171">
        <f>Q148*H148</f>
        <v>3.6864141600000001E-3</v>
      </c>
      <c r="S148" s="171">
        <v>0</v>
      </c>
      <c r="T148" s="172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3" t="s">
        <v>118</v>
      </c>
      <c r="AT148" s="173" t="s">
        <v>158</v>
      </c>
      <c r="AU148" s="173" t="s">
        <v>85</v>
      </c>
      <c r="AY148" s="17" t="s">
        <v>156</v>
      </c>
      <c r="BE148" s="174">
        <f>IF(N148="základní",J148,0)</f>
        <v>0</v>
      </c>
      <c r="BF148" s="174">
        <f>IF(N148="snížená",J148,0)</f>
        <v>0</v>
      </c>
      <c r="BG148" s="174">
        <f>IF(N148="zákl. přenesená",J148,0)</f>
        <v>0</v>
      </c>
      <c r="BH148" s="174">
        <f>IF(N148="sníž. přenesená",J148,0)</f>
        <v>0</v>
      </c>
      <c r="BI148" s="174">
        <f>IF(N148="nulová",J148,0)</f>
        <v>0</v>
      </c>
      <c r="BJ148" s="17" t="s">
        <v>8</v>
      </c>
      <c r="BK148" s="174">
        <f>ROUND(I148*H148,0)</f>
        <v>0</v>
      </c>
      <c r="BL148" s="17" t="s">
        <v>118</v>
      </c>
      <c r="BM148" s="173" t="s">
        <v>620</v>
      </c>
    </row>
    <row r="149" spans="1:65" s="13" customFormat="1">
      <c r="B149" s="175"/>
      <c r="D149" s="176" t="s">
        <v>164</v>
      </c>
      <c r="E149" s="177" t="s">
        <v>1</v>
      </c>
      <c r="F149" s="178" t="s">
        <v>621</v>
      </c>
      <c r="H149" s="179">
        <v>10.42</v>
      </c>
      <c r="I149" s="180"/>
      <c r="L149" s="175"/>
      <c r="M149" s="181"/>
      <c r="N149" s="182"/>
      <c r="O149" s="182"/>
      <c r="P149" s="182"/>
      <c r="Q149" s="182"/>
      <c r="R149" s="182"/>
      <c r="S149" s="182"/>
      <c r="T149" s="183"/>
      <c r="AT149" s="177" t="s">
        <v>164</v>
      </c>
      <c r="AU149" s="177" t="s">
        <v>85</v>
      </c>
      <c r="AV149" s="13" t="s">
        <v>85</v>
      </c>
      <c r="AW149" s="13" t="s">
        <v>33</v>
      </c>
      <c r="AX149" s="13" t="s">
        <v>77</v>
      </c>
      <c r="AY149" s="177" t="s">
        <v>156</v>
      </c>
    </row>
    <row r="150" spans="1:65" s="13" customFormat="1">
      <c r="B150" s="175"/>
      <c r="D150" s="176" t="s">
        <v>164</v>
      </c>
      <c r="E150" s="177" t="s">
        <v>1</v>
      </c>
      <c r="F150" s="178" t="s">
        <v>622</v>
      </c>
      <c r="H150" s="179">
        <v>10.305999999999999</v>
      </c>
      <c r="I150" s="180"/>
      <c r="L150" s="175"/>
      <c r="M150" s="181"/>
      <c r="N150" s="182"/>
      <c r="O150" s="182"/>
      <c r="P150" s="182"/>
      <c r="Q150" s="182"/>
      <c r="R150" s="182"/>
      <c r="S150" s="182"/>
      <c r="T150" s="183"/>
      <c r="AT150" s="177" t="s">
        <v>164</v>
      </c>
      <c r="AU150" s="177" t="s">
        <v>85</v>
      </c>
      <c r="AV150" s="13" t="s">
        <v>85</v>
      </c>
      <c r="AW150" s="13" t="s">
        <v>33</v>
      </c>
      <c r="AX150" s="13" t="s">
        <v>77</v>
      </c>
      <c r="AY150" s="177" t="s">
        <v>156</v>
      </c>
    </row>
    <row r="151" spans="1:65" s="13" customFormat="1">
      <c r="B151" s="175"/>
      <c r="D151" s="176" t="s">
        <v>164</v>
      </c>
      <c r="E151" s="177" t="s">
        <v>1</v>
      </c>
      <c r="F151" s="178" t="s">
        <v>623</v>
      </c>
      <c r="H151" s="179">
        <v>28.777999999999999</v>
      </c>
      <c r="I151" s="180"/>
      <c r="L151" s="175"/>
      <c r="M151" s="181"/>
      <c r="N151" s="182"/>
      <c r="O151" s="182"/>
      <c r="P151" s="182"/>
      <c r="Q151" s="182"/>
      <c r="R151" s="182"/>
      <c r="S151" s="182"/>
      <c r="T151" s="183"/>
      <c r="AT151" s="177" t="s">
        <v>164</v>
      </c>
      <c r="AU151" s="177" t="s">
        <v>85</v>
      </c>
      <c r="AV151" s="13" t="s">
        <v>85</v>
      </c>
      <c r="AW151" s="13" t="s">
        <v>33</v>
      </c>
      <c r="AX151" s="13" t="s">
        <v>77</v>
      </c>
      <c r="AY151" s="177" t="s">
        <v>156</v>
      </c>
    </row>
    <row r="152" spans="1:65" s="13" customFormat="1">
      <c r="B152" s="175"/>
      <c r="D152" s="176" t="s">
        <v>164</v>
      </c>
      <c r="E152" s="177" t="s">
        <v>1</v>
      </c>
      <c r="F152" s="178" t="s">
        <v>624</v>
      </c>
      <c r="H152" s="179">
        <v>40.646000000000001</v>
      </c>
      <c r="I152" s="180"/>
      <c r="L152" s="175"/>
      <c r="M152" s="181"/>
      <c r="N152" s="182"/>
      <c r="O152" s="182"/>
      <c r="P152" s="182"/>
      <c r="Q152" s="182"/>
      <c r="R152" s="182"/>
      <c r="S152" s="182"/>
      <c r="T152" s="183"/>
      <c r="AT152" s="177" t="s">
        <v>164</v>
      </c>
      <c r="AU152" s="177" t="s">
        <v>85</v>
      </c>
      <c r="AV152" s="13" t="s">
        <v>85</v>
      </c>
      <c r="AW152" s="13" t="s">
        <v>33</v>
      </c>
      <c r="AX152" s="13" t="s">
        <v>77</v>
      </c>
      <c r="AY152" s="177" t="s">
        <v>156</v>
      </c>
    </row>
    <row r="153" spans="1:65" s="13" customFormat="1">
      <c r="B153" s="175"/>
      <c r="D153" s="176" t="s">
        <v>164</v>
      </c>
      <c r="E153" s="177" t="s">
        <v>1</v>
      </c>
      <c r="F153" s="178" t="s">
        <v>625</v>
      </c>
      <c r="H153" s="179">
        <v>61.98</v>
      </c>
      <c r="I153" s="180"/>
      <c r="L153" s="175"/>
      <c r="M153" s="181"/>
      <c r="N153" s="182"/>
      <c r="O153" s="182"/>
      <c r="P153" s="182"/>
      <c r="Q153" s="182"/>
      <c r="R153" s="182"/>
      <c r="S153" s="182"/>
      <c r="T153" s="183"/>
      <c r="AT153" s="177" t="s">
        <v>164</v>
      </c>
      <c r="AU153" s="177" t="s">
        <v>85</v>
      </c>
      <c r="AV153" s="13" t="s">
        <v>85</v>
      </c>
      <c r="AW153" s="13" t="s">
        <v>33</v>
      </c>
      <c r="AX153" s="13" t="s">
        <v>77</v>
      </c>
      <c r="AY153" s="177" t="s">
        <v>156</v>
      </c>
    </row>
    <row r="154" spans="1:65" s="14" customFormat="1">
      <c r="B154" s="184"/>
      <c r="D154" s="176" t="s">
        <v>164</v>
      </c>
      <c r="E154" s="185" t="s">
        <v>1</v>
      </c>
      <c r="F154" s="186" t="s">
        <v>166</v>
      </c>
      <c r="H154" s="187">
        <v>152.13</v>
      </c>
      <c r="I154" s="188"/>
      <c r="L154" s="184"/>
      <c r="M154" s="189"/>
      <c r="N154" s="190"/>
      <c r="O154" s="190"/>
      <c r="P154" s="190"/>
      <c r="Q154" s="190"/>
      <c r="R154" s="190"/>
      <c r="S154" s="190"/>
      <c r="T154" s="191"/>
      <c r="AT154" s="185" t="s">
        <v>164</v>
      </c>
      <c r="AU154" s="185" t="s">
        <v>85</v>
      </c>
      <c r="AV154" s="14" t="s">
        <v>88</v>
      </c>
      <c r="AW154" s="14" t="s">
        <v>33</v>
      </c>
      <c r="AX154" s="14" t="s">
        <v>8</v>
      </c>
      <c r="AY154" s="185" t="s">
        <v>156</v>
      </c>
    </row>
    <row r="155" spans="1:65" s="2" customFormat="1" ht="24" customHeight="1">
      <c r="A155" s="32"/>
      <c r="B155" s="161"/>
      <c r="C155" s="162" t="s">
        <v>210</v>
      </c>
      <c r="D155" s="162" t="s">
        <v>158</v>
      </c>
      <c r="E155" s="163" t="s">
        <v>626</v>
      </c>
      <c r="F155" s="164" t="s">
        <v>627</v>
      </c>
      <c r="G155" s="165" t="s">
        <v>179</v>
      </c>
      <c r="H155" s="166">
        <v>152.13</v>
      </c>
      <c r="I155" s="167"/>
      <c r="J155" s="168">
        <f>ROUND(I155*H155,0)</f>
        <v>0</v>
      </c>
      <c r="K155" s="164" t="s">
        <v>162</v>
      </c>
      <c r="L155" s="33"/>
      <c r="M155" s="169" t="s">
        <v>1</v>
      </c>
      <c r="N155" s="170" t="s">
        <v>42</v>
      </c>
      <c r="O155" s="58"/>
      <c r="P155" s="171">
        <f>O155*H155</f>
        <v>0</v>
      </c>
      <c r="Q155" s="171">
        <v>1.2766000000000001E-4</v>
      </c>
      <c r="R155" s="171">
        <f>Q155*H155</f>
        <v>1.9420915800000001E-2</v>
      </c>
      <c r="S155" s="171">
        <v>0</v>
      </c>
      <c r="T155" s="172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73" t="s">
        <v>118</v>
      </c>
      <c r="AT155" s="173" t="s">
        <v>158</v>
      </c>
      <c r="AU155" s="173" t="s">
        <v>85</v>
      </c>
      <c r="AY155" s="17" t="s">
        <v>156</v>
      </c>
      <c r="BE155" s="174">
        <f>IF(N155="základní",J155,0)</f>
        <v>0</v>
      </c>
      <c r="BF155" s="174">
        <f>IF(N155="snížená",J155,0)</f>
        <v>0</v>
      </c>
      <c r="BG155" s="174">
        <f>IF(N155="zákl. přenesená",J155,0)</f>
        <v>0</v>
      </c>
      <c r="BH155" s="174">
        <f>IF(N155="sníž. přenesená",J155,0)</f>
        <v>0</v>
      </c>
      <c r="BI155" s="174">
        <f>IF(N155="nulová",J155,0)</f>
        <v>0</v>
      </c>
      <c r="BJ155" s="17" t="s">
        <v>8</v>
      </c>
      <c r="BK155" s="174">
        <f>ROUND(I155*H155,0)</f>
        <v>0</v>
      </c>
      <c r="BL155" s="17" t="s">
        <v>118</v>
      </c>
      <c r="BM155" s="173" t="s">
        <v>628</v>
      </c>
    </row>
    <row r="156" spans="1:65" s="13" customFormat="1">
      <c r="B156" s="175"/>
      <c r="D156" s="176" t="s">
        <v>164</v>
      </c>
      <c r="E156" s="177" t="s">
        <v>1</v>
      </c>
      <c r="F156" s="178" t="s">
        <v>621</v>
      </c>
      <c r="H156" s="179">
        <v>10.42</v>
      </c>
      <c r="I156" s="180"/>
      <c r="L156" s="175"/>
      <c r="M156" s="181"/>
      <c r="N156" s="182"/>
      <c r="O156" s="182"/>
      <c r="P156" s="182"/>
      <c r="Q156" s="182"/>
      <c r="R156" s="182"/>
      <c r="S156" s="182"/>
      <c r="T156" s="183"/>
      <c r="AT156" s="177" t="s">
        <v>164</v>
      </c>
      <c r="AU156" s="177" t="s">
        <v>85</v>
      </c>
      <c r="AV156" s="13" t="s">
        <v>85</v>
      </c>
      <c r="AW156" s="13" t="s">
        <v>33</v>
      </c>
      <c r="AX156" s="13" t="s">
        <v>77</v>
      </c>
      <c r="AY156" s="177" t="s">
        <v>156</v>
      </c>
    </row>
    <row r="157" spans="1:65" s="13" customFormat="1">
      <c r="B157" s="175"/>
      <c r="D157" s="176" t="s">
        <v>164</v>
      </c>
      <c r="E157" s="177" t="s">
        <v>1</v>
      </c>
      <c r="F157" s="178" t="s">
        <v>622</v>
      </c>
      <c r="H157" s="179">
        <v>10.305999999999999</v>
      </c>
      <c r="I157" s="180"/>
      <c r="L157" s="175"/>
      <c r="M157" s="181"/>
      <c r="N157" s="182"/>
      <c r="O157" s="182"/>
      <c r="P157" s="182"/>
      <c r="Q157" s="182"/>
      <c r="R157" s="182"/>
      <c r="S157" s="182"/>
      <c r="T157" s="183"/>
      <c r="AT157" s="177" t="s">
        <v>164</v>
      </c>
      <c r="AU157" s="177" t="s">
        <v>85</v>
      </c>
      <c r="AV157" s="13" t="s">
        <v>85</v>
      </c>
      <c r="AW157" s="13" t="s">
        <v>33</v>
      </c>
      <c r="AX157" s="13" t="s">
        <v>77</v>
      </c>
      <c r="AY157" s="177" t="s">
        <v>156</v>
      </c>
    </row>
    <row r="158" spans="1:65" s="13" customFormat="1">
      <c r="B158" s="175"/>
      <c r="D158" s="176" t="s">
        <v>164</v>
      </c>
      <c r="E158" s="177" t="s">
        <v>1</v>
      </c>
      <c r="F158" s="178" t="s">
        <v>623</v>
      </c>
      <c r="H158" s="179">
        <v>28.777999999999999</v>
      </c>
      <c r="I158" s="180"/>
      <c r="L158" s="175"/>
      <c r="M158" s="181"/>
      <c r="N158" s="182"/>
      <c r="O158" s="182"/>
      <c r="P158" s="182"/>
      <c r="Q158" s="182"/>
      <c r="R158" s="182"/>
      <c r="S158" s="182"/>
      <c r="T158" s="183"/>
      <c r="AT158" s="177" t="s">
        <v>164</v>
      </c>
      <c r="AU158" s="177" t="s">
        <v>85</v>
      </c>
      <c r="AV158" s="13" t="s">
        <v>85</v>
      </c>
      <c r="AW158" s="13" t="s">
        <v>33</v>
      </c>
      <c r="AX158" s="13" t="s">
        <v>77</v>
      </c>
      <c r="AY158" s="177" t="s">
        <v>156</v>
      </c>
    </row>
    <row r="159" spans="1:65" s="13" customFormat="1">
      <c r="B159" s="175"/>
      <c r="D159" s="176" t="s">
        <v>164</v>
      </c>
      <c r="E159" s="177" t="s">
        <v>1</v>
      </c>
      <c r="F159" s="178" t="s">
        <v>624</v>
      </c>
      <c r="H159" s="179">
        <v>40.646000000000001</v>
      </c>
      <c r="I159" s="180"/>
      <c r="L159" s="175"/>
      <c r="M159" s="181"/>
      <c r="N159" s="182"/>
      <c r="O159" s="182"/>
      <c r="P159" s="182"/>
      <c r="Q159" s="182"/>
      <c r="R159" s="182"/>
      <c r="S159" s="182"/>
      <c r="T159" s="183"/>
      <c r="AT159" s="177" t="s">
        <v>164</v>
      </c>
      <c r="AU159" s="177" t="s">
        <v>85</v>
      </c>
      <c r="AV159" s="13" t="s">
        <v>85</v>
      </c>
      <c r="AW159" s="13" t="s">
        <v>33</v>
      </c>
      <c r="AX159" s="13" t="s">
        <v>77</v>
      </c>
      <c r="AY159" s="177" t="s">
        <v>156</v>
      </c>
    </row>
    <row r="160" spans="1:65" s="13" customFormat="1">
      <c r="B160" s="175"/>
      <c r="D160" s="176" t="s">
        <v>164</v>
      </c>
      <c r="E160" s="177" t="s">
        <v>1</v>
      </c>
      <c r="F160" s="178" t="s">
        <v>625</v>
      </c>
      <c r="H160" s="179">
        <v>61.98</v>
      </c>
      <c r="I160" s="180"/>
      <c r="L160" s="175"/>
      <c r="M160" s="181"/>
      <c r="N160" s="182"/>
      <c r="O160" s="182"/>
      <c r="P160" s="182"/>
      <c r="Q160" s="182"/>
      <c r="R160" s="182"/>
      <c r="S160" s="182"/>
      <c r="T160" s="183"/>
      <c r="AT160" s="177" t="s">
        <v>164</v>
      </c>
      <c r="AU160" s="177" t="s">
        <v>85</v>
      </c>
      <c r="AV160" s="13" t="s">
        <v>85</v>
      </c>
      <c r="AW160" s="13" t="s">
        <v>33</v>
      </c>
      <c r="AX160" s="13" t="s">
        <v>77</v>
      </c>
      <c r="AY160" s="177" t="s">
        <v>156</v>
      </c>
    </row>
    <row r="161" spans="1:65" s="14" customFormat="1">
      <c r="B161" s="184"/>
      <c r="D161" s="176" t="s">
        <v>164</v>
      </c>
      <c r="E161" s="185" t="s">
        <v>1</v>
      </c>
      <c r="F161" s="186" t="s">
        <v>166</v>
      </c>
      <c r="H161" s="187">
        <v>152.13</v>
      </c>
      <c r="I161" s="188"/>
      <c r="L161" s="184"/>
      <c r="M161" s="189"/>
      <c r="N161" s="190"/>
      <c r="O161" s="190"/>
      <c r="P161" s="190"/>
      <c r="Q161" s="190"/>
      <c r="R161" s="190"/>
      <c r="S161" s="190"/>
      <c r="T161" s="191"/>
      <c r="AT161" s="185" t="s">
        <v>164</v>
      </c>
      <c r="AU161" s="185" t="s">
        <v>85</v>
      </c>
      <c r="AV161" s="14" t="s">
        <v>88</v>
      </c>
      <c r="AW161" s="14" t="s">
        <v>33</v>
      </c>
      <c r="AX161" s="14" t="s">
        <v>8</v>
      </c>
      <c r="AY161" s="185" t="s">
        <v>156</v>
      </c>
    </row>
    <row r="162" spans="1:65" s="2" customFormat="1" ht="24" customHeight="1">
      <c r="A162" s="32"/>
      <c r="B162" s="161"/>
      <c r="C162" s="162" t="s">
        <v>215</v>
      </c>
      <c r="D162" s="162" t="s">
        <v>158</v>
      </c>
      <c r="E162" s="163" t="s">
        <v>629</v>
      </c>
      <c r="F162" s="164" t="s">
        <v>630</v>
      </c>
      <c r="G162" s="165" t="s">
        <v>179</v>
      </c>
      <c r="H162" s="166">
        <v>152.13</v>
      </c>
      <c r="I162" s="167"/>
      <c r="J162" s="168">
        <f>ROUND(I162*H162,0)</f>
        <v>0</v>
      </c>
      <c r="K162" s="164" t="s">
        <v>162</v>
      </c>
      <c r="L162" s="33"/>
      <c r="M162" s="169" t="s">
        <v>1</v>
      </c>
      <c r="N162" s="170" t="s">
        <v>42</v>
      </c>
      <c r="O162" s="58"/>
      <c r="P162" s="171">
        <f>O162*H162</f>
        <v>0</v>
      </c>
      <c r="Q162" s="171">
        <v>1.2305000000000001E-4</v>
      </c>
      <c r="R162" s="171">
        <f>Q162*H162</f>
        <v>1.8719596500000001E-2</v>
      </c>
      <c r="S162" s="171">
        <v>0</v>
      </c>
      <c r="T162" s="172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73" t="s">
        <v>118</v>
      </c>
      <c r="AT162" s="173" t="s">
        <v>158</v>
      </c>
      <c r="AU162" s="173" t="s">
        <v>85</v>
      </c>
      <c r="AY162" s="17" t="s">
        <v>156</v>
      </c>
      <c r="BE162" s="174">
        <f>IF(N162="základní",J162,0)</f>
        <v>0</v>
      </c>
      <c r="BF162" s="174">
        <f>IF(N162="snížená",J162,0)</f>
        <v>0</v>
      </c>
      <c r="BG162" s="174">
        <f>IF(N162="zákl. přenesená",J162,0)</f>
        <v>0</v>
      </c>
      <c r="BH162" s="174">
        <f>IF(N162="sníž. přenesená",J162,0)</f>
        <v>0</v>
      </c>
      <c r="BI162" s="174">
        <f>IF(N162="nulová",J162,0)</f>
        <v>0</v>
      </c>
      <c r="BJ162" s="17" t="s">
        <v>8</v>
      </c>
      <c r="BK162" s="174">
        <f>ROUND(I162*H162,0)</f>
        <v>0</v>
      </c>
      <c r="BL162" s="17" t="s">
        <v>118</v>
      </c>
      <c r="BM162" s="173" t="s">
        <v>631</v>
      </c>
    </row>
    <row r="163" spans="1:65" s="13" customFormat="1">
      <c r="B163" s="175"/>
      <c r="D163" s="176" t="s">
        <v>164</v>
      </c>
      <c r="E163" s="177" t="s">
        <v>1</v>
      </c>
      <c r="F163" s="178" t="s">
        <v>621</v>
      </c>
      <c r="H163" s="179">
        <v>10.42</v>
      </c>
      <c r="I163" s="180"/>
      <c r="L163" s="175"/>
      <c r="M163" s="181"/>
      <c r="N163" s="182"/>
      <c r="O163" s="182"/>
      <c r="P163" s="182"/>
      <c r="Q163" s="182"/>
      <c r="R163" s="182"/>
      <c r="S163" s="182"/>
      <c r="T163" s="183"/>
      <c r="AT163" s="177" t="s">
        <v>164</v>
      </c>
      <c r="AU163" s="177" t="s">
        <v>85</v>
      </c>
      <c r="AV163" s="13" t="s">
        <v>85</v>
      </c>
      <c r="AW163" s="13" t="s">
        <v>33</v>
      </c>
      <c r="AX163" s="13" t="s">
        <v>77</v>
      </c>
      <c r="AY163" s="177" t="s">
        <v>156</v>
      </c>
    </row>
    <row r="164" spans="1:65" s="13" customFormat="1">
      <c r="B164" s="175"/>
      <c r="D164" s="176" t="s">
        <v>164</v>
      </c>
      <c r="E164" s="177" t="s">
        <v>1</v>
      </c>
      <c r="F164" s="178" t="s">
        <v>622</v>
      </c>
      <c r="H164" s="179">
        <v>10.305999999999999</v>
      </c>
      <c r="I164" s="180"/>
      <c r="L164" s="175"/>
      <c r="M164" s="181"/>
      <c r="N164" s="182"/>
      <c r="O164" s="182"/>
      <c r="P164" s="182"/>
      <c r="Q164" s="182"/>
      <c r="R164" s="182"/>
      <c r="S164" s="182"/>
      <c r="T164" s="183"/>
      <c r="AT164" s="177" t="s">
        <v>164</v>
      </c>
      <c r="AU164" s="177" t="s">
        <v>85</v>
      </c>
      <c r="AV164" s="13" t="s">
        <v>85</v>
      </c>
      <c r="AW164" s="13" t="s">
        <v>33</v>
      </c>
      <c r="AX164" s="13" t="s">
        <v>77</v>
      </c>
      <c r="AY164" s="177" t="s">
        <v>156</v>
      </c>
    </row>
    <row r="165" spans="1:65" s="13" customFormat="1">
      <c r="B165" s="175"/>
      <c r="D165" s="176" t="s">
        <v>164</v>
      </c>
      <c r="E165" s="177" t="s">
        <v>1</v>
      </c>
      <c r="F165" s="178" t="s">
        <v>623</v>
      </c>
      <c r="H165" s="179">
        <v>28.777999999999999</v>
      </c>
      <c r="I165" s="180"/>
      <c r="L165" s="175"/>
      <c r="M165" s="181"/>
      <c r="N165" s="182"/>
      <c r="O165" s="182"/>
      <c r="P165" s="182"/>
      <c r="Q165" s="182"/>
      <c r="R165" s="182"/>
      <c r="S165" s="182"/>
      <c r="T165" s="183"/>
      <c r="AT165" s="177" t="s">
        <v>164</v>
      </c>
      <c r="AU165" s="177" t="s">
        <v>85</v>
      </c>
      <c r="AV165" s="13" t="s">
        <v>85</v>
      </c>
      <c r="AW165" s="13" t="s">
        <v>33</v>
      </c>
      <c r="AX165" s="13" t="s">
        <v>77</v>
      </c>
      <c r="AY165" s="177" t="s">
        <v>156</v>
      </c>
    </row>
    <row r="166" spans="1:65" s="13" customFormat="1">
      <c r="B166" s="175"/>
      <c r="D166" s="176" t="s">
        <v>164</v>
      </c>
      <c r="E166" s="177" t="s">
        <v>1</v>
      </c>
      <c r="F166" s="178" t="s">
        <v>624</v>
      </c>
      <c r="H166" s="179">
        <v>40.646000000000001</v>
      </c>
      <c r="I166" s="180"/>
      <c r="L166" s="175"/>
      <c r="M166" s="181"/>
      <c r="N166" s="182"/>
      <c r="O166" s="182"/>
      <c r="P166" s="182"/>
      <c r="Q166" s="182"/>
      <c r="R166" s="182"/>
      <c r="S166" s="182"/>
      <c r="T166" s="183"/>
      <c r="AT166" s="177" t="s">
        <v>164</v>
      </c>
      <c r="AU166" s="177" t="s">
        <v>85</v>
      </c>
      <c r="AV166" s="13" t="s">
        <v>85</v>
      </c>
      <c r="AW166" s="13" t="s">
        <v>33</v>
      </c>
      <c r="AX166" s="13" t="s">
        <v>77</v>
      </c>
      <c r="AY166" s="177" t="s">
        <v>156</v>
      </c>
    </row>
    <row r="167" spans="1:65" s="13" customFormat="1">
      <c r="B167" s="175"/>
      <c r="D167" s="176" t="s">
        <v>164</v>
      </c>
      <c r="E167" s="177" t="s">
        <v>1</v>
      </c>
      <c r="F167" s="178" t="s">
        <v>625</v>
      </c>
      <c r="H167" s="179">
        <v>61.98</v>
      </c>
      <c r="I167" s="180"/>
      <c r="L167" s="175"/>
      <c r="M167" s="181"/>
      <c r="N167" s="182"/>
      <c r="O167" s="182"/>
      <c r="P167" s="182"/>
      <c r="Q167" s="182"/>
      <c r="R167" s="182"/>
      <c r="S167" s="182"/>
      <c r="T167" s="183"/>
      <c r="AT167" s="177" t="s">
        <v>164</v>
      </c>
      <c r="AU167" s="177" t="s">
        <v>85</v>
      </c>
      <c r="AV167" s="13" t="s">
        <v>85</v>
      </c>
      <c r="AW167" s="13" t="s">
        <v>33</v>
      </c>
      <c r="AX167" s="13" t="s">
        <v>77</v>
      </c>
      <c r="AY167" s="177" t="s">
        <v>156</v>
      </c>
    </row>
    <row r="168" spans="1:65" s="14" customFormat="1">
      <c r="B168" s="184"/>
      <c r="D168" s="176" t="s">
        <v>164</v>
      </c>
      <c r="E168" s="185" t="s">
        <v>1</v>
      </c>
      <c r="F168" s="186" t="s">
        <v>166</v>
      </c>
      <c r="H168" s="187">
        <v>152.13</v>
      </c>
      <c r="I168" s="188"/>
      <c r="L168" s="184"/>
      <c r="M168" s="189"/>
      <c r="N168" s="190"/>
      <c r="O168" s="190"/>
      <c r="P168" s="190"/>
      <c r="Q168" s="190"/>
      <c r="R168" s="190"/>
      <c r="S168" s="190"/>
      <c r="T168" s="191"/>
      <c r="AT168" s="185" t="s">
        <v>164</v>
      </c>
      <c r="AU168" s="185" t="s">
        <v>85</v>
      </c>
      <c r="AV168" s="14" t="s">
        <v>88</v>
      </c>
      <c r="AW168" s="14" t="s">
        <v>33</v>
      </c>
      <c r="AX168" s="14" t="s">
        <v>8</v>
      </c>
      <c r="AY168" s="185" t="s">
        <v>156</v>
      </c>
    </row>
    <row r="169" spans="1:65" s="2" customFormat="1" ht="24" customHeight="1">
      <c r="A169" s="32"/>
      <c r="B169" s="161"/>
      <c r="C169" s="162" t="s">
        <v>219</v>
      </c>
      <c r="D169" s="162" t="s">
        <v>158</v>
      </c>
      <c r="E169" s="163" t="s">
        <v>632</v>
      </c>
      <c r="F169" s="164" t="s">
        <v>633</v>
      </c>
      <c r="G169" s="165" t="s">
        <v>179</v>
      </c>
      <c r="H169" s="166">
        <v>152.13</v>
      </c>
      <c r="I169" s="167"/>
      <c r="J169" s="168">
        <f>ROUND(I169*H169,0)</f>
        <v>0</v>
      </c>
      <c r="K169" s="164" t="s">
        <v>162</v>
      </c>
      <c r="L169" s="33"/>
      <c r="M169" s="169" t="s">
        <v>1</v>
      </c>
      <c r="N169" s="170" t="s">
        <v>42</v>
      </c>
      <c r="O169" s="58"/>
      <c r="P169" s="171">
        <f>O169*H169</f>
        <v>0</v>
      </c>
      <c r="Q169" s="171">
        <v>3.2283399999999998E-4</v>
      </c>
      <c r="R169" s="171">
        <f>Q169*H169</f>
        <v>4.9112736419999997E-2</v>
      </c>
      <c r="S169" s="171">
        <v>0</v>
      </c>
      <c r="T169" s="172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73" t="s">
        <v>118</v>
      </c>
      <c r="AT169" s="173" t="s">
        <v>158</v>
      </c>
      <c r="AU169" s="173" t="s">
        <v>85</v>
      </c>
      <c r="AY169" s="17" t="s">
        <v>156</v>
      </c>
      <c r="BE169" s="174">
        <f>IF(N169="základní",J169,0)</f>
        <v>0</v>
      </c>
      <c r="BF169" s="174">
        <f>IF(N169="snížená",J169,0)</f>
        <v>0</v>
      </c>
      <c r="BG169" s="174">
        <f>IF(N169="zákl. přenesená",J169,0)</f>
        <v>0</v>
      </c>
      <c r="BH169" s="174">
        <f>IF(N169="sníž. přenesená",J169,0)</f>
        <v>0</v>
      </c>
      <c r="BI169" s="174">
        <f>IF(N169="nulová",J169,0)</f>
        <v>0</v>
      </c>
      <c r="BJ169" s="17" t="s">
        <v>8</v>
      </c>
      <c r="BK169" s="174">
        <f>ROUND(I169*H169,0)</f>
        <v>0</v>
      </c>
      <c r="BL169" s="17" t="s">
        <v>118</v>
      </c>
      <c r="BM169" s="173" t="s">
        <v>634</v>
      </c>
    </row>
    <row r="170" spans="1:65" s="13" customFormat="1">
      <c r="B170" s="175"/>
      <c r="D170" s="176" t="s">
        <v>164</v>
      </c>
      <c r="E170" s="177" t="s">
        <v>1</v>
      </c>
      <c r="F170" s="178" t="s">
        <v>621</v>
      </c>
      <c r="H170" s="179">
        <v>10.42</v>
      </c>
      <c r="I170" s="180"/>
      <c r="L170" s="175"/>
      <c r="M170" s="181"/>
      <c r="N170" s="182"/>
      <c r="O170" s="182"/>
      <c r="P170" s="182"/>
      <c r="Q170" s="182"/>
      <c r="R170" s="182"/>
      <c r="S170" s="182"/>
      <c r="T170" s="183"/>
      <c r="AT170" s="177" t="s">
        <v>164</v>
      </c>
      <c r="AU170" s="177" t="s">
        <v>85</v>
      </c>
      <c r="AV170" s="13" t="s">
        <v>85</v>
      </c>
      <c r="AW170" s="13" t="s">
        <v>33</v>
      </c>
      <c r="AX170" s="13" t="s">
        <v>77</v>
      </c>
      <c r="AY170" s="177" t="s">
        <v>156</v>
      </c>
    </row>
    <row r="171" spans="1:65" s="13" customFormat="1">
      <c r="B171" s="175"/>
      <c r="D171" s="176" t="s">
        <v>164</v>
      </c>
      <c r="E171" s="177" t="s">
        <v>1</v>
      </c>
      <c r="F171" s="178" t="s">
        <v>622</v>
      </c>
      <c r="H171" s="179">
        <v>10.305999999999999</v>
      </c>
      <c r="I171" s="180"/>
      <c r="L171" s="175"/>
      <c r="M171" s="181"/>
      <c r="N171" s="182"/>
      <c r="O171" s="182"/>
      <c r="P171" s="182"/>
      <c r="Q171" s="182"/>
      <c r="R171" s="182"/>
      <c r="S171" s="182"/>
      <c r="T171" s="183"/>
      <c r="AT171" s="177" t="s">
        <v>164</v>
      </c>
      <c r="AU171" s="177" t="s">
        <v>85</v>
      </c>
      <c r="AV171" s="13" t="s">
        <v>85</v>
      </c>
      <c r="AW171" s="13" t="s">
        <v>33</v>
      </c>
      <c r="AX171" s="13" t="s">
        <v>77</v>
      </c>
      <c r="AY171" s="177" t="s">
        <v>156</v>
      </c>
    </row>
    <row r="172" spans="1:65" s="13" customFormat="1">
      <c r="B172" s="175"/>
      <c r="D172" s="176" t="s">
        <v>164</v>
      </c>
      <c r="E172" s="177" t="s">
        <v>1</v>
      </c>
      <c r="F172" s="178" t="s">
        <v>623</v>
      </c>
      <c r="H172" s="179">
        <v>28.777999999999999</v>
      </c>
      <c r="I172" s="180"/>
      <c r="L172" s="175"/>
      <c r="M172" s="181"/>
      <c r="N172" s="182"/>
      <c r="O172" s="182"/>
      <c r="P172" s="182"/>
      <c r="Q172" s="182"/>
      <c r="R172" s="182"/>
      <c r="S172" s="182"/>
      <c r="T172" s="183"/>
      <c r="AT172" s="177" t="s">
        <v>164</v>
      </c>
      <c r="AU172" s="177" t="s">
        <v>85</v>
      </c>
      <c r="AV172" s="13" t="s">
        <v>85</v>
      </c>
      <c r="AW172" s="13" t="s">
        <v>33</v>
      </c>
      <c r="AX172" s="13" t="s">
        <v>77</v>
      </c>
      <c r="AY172" s="177" t="s">
        <v>156</v>
      </c>
    </row>
    <row r="173" spans="1:65" s="13" customFormat="1">
      <c r="B173" s="175"/>
      <c r="D173" s="176" t="s">
        <v>164</v>
      </c>
      <c r="E173" s="177" t="s">
        <v>1</v>
      </c>
      <c r="F173" s="178" t="s">
        <v>624</v>
      </c>
      <c r="H173" s="179">
        <v>40.646000000000001</v>
      </c>
      <c r="I173" s="180"/>
      <c r="L173" s="175"/>
      <c r="M173" s="181"/>
      <c r="N173" s="182"/>
      <c r="O173" s="182"/>
      <c r="P173" s="182"/>
      <c r="Q173" s="182"/>
      <c r="R173" s="182"/>
      <c r="S173" s="182"/>
      <c r="T173" s="183"/>
      <c r="AT173" s="177" t="s">
        <v>164</v>
      </c>
      <c r="AU173" s="177" t="s">
        <v>85</v>
      </c>
      <c r="AV173" s="13" t="s">
        <v>85</v>
      </c>
      <c r="AW173" s="13" t="s">
        <v>33</v>
      </c>
      <c r="AX173" s="13" t="s">
        <v>77</v>
      </c>
      <c r="AY173" s="177" t="s">
        <v>156</v>
      </c>
    </row>
    <row r="174" spans="1:65" s="13" customFormat="1">
      <c r="B174" s="175"/>
      <c r="D174" s="176" t="s">
        <v>164</v>
      </c>
      <c r="E174" s="177" t="s">
        <v>1</v>
      </c>
      <c r="F174" s="178" t="s">
        <v>625</v>
      </c>
      <c r="H174" s="179">
        <v>61.98</v>
      </c>
      <c r="I174" s="180"/>
      <c r="L174" s="175"/>
      <c r="M174" s="181"/>
      <c r="N174" s="182"/>
      <c r="O174" s="182"/>
      <c r="P174" s="182"/>
      <c r="Q174" s="182"/>
      <c r="R174" s="182"/>
      <c r="S174" s="182"/>
      <c r="T174" s="183"/>
      <c r="AT174" s="177" t="s">
        <v>164</v>
      </c>
      <c r="AU174" s="177" t="s">
        <v>85</v>
      </c>
      <c r="AV174" s="13" t="s">
        <v>85</v>
      </c>
      <c r="AW174" s="13" t="s">
        <v>33</v>
      </c>
      <c r="AX174" s="13" t="s">
        <v>77</v>
      </c>
      <c r="AY174" s="177" t="s">
        <v>156</v>
      </c>
    </row>
    <row r="175" spans="1:65" s="14" customFormat="1">
      <c r="B175" s="184"/>
      <c r="D175" s="176" t="s">
        <v>164</v>
      </c>
      <c r="E175" s="185" t="s">
        <v>1</v>
      </c>
      <c r="F175" s="186" t="s">
        <v>166</v>
      </c>
      <c r="H175" s="187">
        <v>152.13</v>
      </c>
      <c r="I175" s="188"/>
      <c r="L175" s="184"/>
      <c r="M175" s="218"/>
      <c r="N175" s="219"/>
      <c r="O175" s="219"/>
      <c r="P175" s="219"/>
      <c r="Q175" s="219"/>
      <c r="R175" s="219"/>
      <c r="S175" s="219"/>
      <c r="T175" s="220"/>
      <c r="AT175" s="185" t="s">
        <v>164</v>
      </c>
      <c r="AU175" s="185" t="s">
        <v>85</v>
      </c>
      <c r="AV175" s="14" t="s">
        <v>88</v>
      </c>
      <c r="AW175" s="14" t="s">
        <v>33</v>
      </c>
      <c r="AX175" s="14" t="s">
        <v>8</v>
      </c>
      <c r="AY175" s="185" t="s">
        <v>156</v>
      </c>
    </row>
    <row r="176" spans="1:65" s="2" customFormat="1" ht="6.95" customHeight="1">
      <c r="A176" s="32"/>
      <c r="B176" s="47"/>
      <c r="C176" s="48"/>
      <c r="D176" s="48"/>
      <c r="E176" s="48"/>
      <c r="F176" s="48"/>
      <c r="G176" s="48"/>
      <c r="H176" s="48"/>
      <c r="I176" s="121"/>
      <c r="J176" s="48"/>
      <c r="K176" s="48"/>
      <c r="L176" s="33"/>
      <c r="M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</row>
  </sheetData>
  <autoFilter ref="C120:K175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5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3" customWidth="1"/>
    <col min="10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3"/>
      <c r="L2" s="237" t="s">
        <v>5</v>
      </c>
      <c r="M2" s="238"/>
      <c r="N2" s="238"/>
      <c r="O2" s="238"/>
      <c r="P2" s="238"/>
      <c r="Q2" s="238"/>
      <c r="R2" s="238"/>
      <c r="S2" s="238"/>
      <c r="T2" s="238"/>
      <c r="U2" s="238"/>
      <c r="V2" s="238"/>
      <c r="AT2" s="17" t="s">
        <v>96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95"/>
      <c r="J3" s="19"/>
      <c r="K3" s="19"/>
      <c r="L3" s="20"/>
      <c r="AT3" s="17" t="s">
        <v>85</v>
      </c>
    </row>
    <row r="4" spans="1:46" s="1" customFormat="1" ht="24.95" customHeight="1">
      <c r="B4" s="20"/>
      <c r="D4" s="21" t="s">
        <v>103</v>
      </c>
      <c r="I4" s="93"/>
      <c r="L4" s="20"/>
      <c r="M4" s="96" t="s">
        <v>11</v>
      </c>
      <c r="AT4" s="17" t="s">
        <v>3</v>
      </c>
    </row>
    <row r="5" spans="1:46" s="1" customFormat="1" ht="6.95" customHeight="1">
      <c r="B5" s="20"/>
      <c r="I5" s="93"/>
      <c r="L5" s="20"/>
    </row>
    <row r="6" spans="1:46" s="1" customFormat="1" ht="12" customHeight="1">
      <c r="B6" s="20"/>
      <c r="D6" s="27" t="s">
        <v>17</v>
      </c>
      <c r="I6" s="93"/>
      <c r="L6" s="20"/>
    </row>
    <row r="7" spans="1:46" s="1" customFormat="1" ht="16.5" customHeight="1">
      <c r="B7" s="20"/>
      <c r="E7" s="261" t="str">
        <f>'Rekapitulace stavby'!K6</f>
        <v>Oprava fasád dvorní části budov č.p. 57,58,59</v>
      </c>
      <c r="F7" s="262"/>
      <c r="G7" s="262"/>
      <c r="H7" s="262"/>
      <c r="I7" s="93"/>
      <c r="L7" s="20"/>
    </row>
    <row r="8" spans="1:46" s="2" customFormat="1" ht="12" customHeight="1">
      <c r="A8" s="32"/>
      <c r="B8" s="33"/>
      <c r="C8" s="32"/>
      <c r="D8" s="27" t="s">
        <v>115</v>
      </c>
      <c r="E8" s="32"/>
      <c r="F8" s="32"/>
      <c r="G8" s="32"/>
      <c r="H8" s="32"/>
      <c r="I8" s="97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3"/>
      <c r="C9" s="32"/>
      <c r="D9" s="32"/>
      <c r="E9" s="245" t="s">
        <v>635</v>
      </c>
      <c r="F9" s="260"/>
      <c r="G9" s="260"/>
      <c r="H9" s="260"/>
      <c r="I9" s="97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>
      <c r="A10" s="32"/>
      <c r="B10" s="33"/>
      <c r="C10" s="32"/>
      <c r="D10" s="32"/>
      <c r="E10" s="32"/>
      <c r="F10" s="32"/>
      <c r="G10" s="32"/>
      <c r="H10" s="32"/>
      <c r="I10" s="97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7" t="s">
        <v>19</v>
      </c>
      <c r="E11" s="32"/>
      <c r="F11" s="25" t="s">
        <v>1</v>
      </c>
      <c r="G11" s="32"/>
      <c r="H11" s="32"/>
      <c r="I11" s="98" t="s">
        <v>20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21</v>
      </c>
      <c r="E12" s="32"/>
      <c r="F12" s="25" t="s">
        <v>22</v>
      </c>
      <c r="G12" s="32"/>
      <c r="H12" s="32"/>
      <c r="I12" s="98" t="s">
        <v>23</v>
      </c>
      <c r="J12" s="55" t="str">
        <f>'Rekapitulace stavby'!AN8</f>
        <v>22. 2. 2020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7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25</v>
      </c>
      <c r="E14" s="32"/>
      <c r="F14" s="32"/>
      <c r="G14" s="32"/>
      <c r="H14" s="32"/>
      <c r="I14" s="98" t="s">
        <v>26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5" t="s">
        <v>27</v>
      </c>
      <c r="F15" s="32"/>
      <c r="G15" s="32"/>
      <c r="H15" s="32"/>
      <c r="I15" s="98" t="s">
        <v>28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7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29</v>
      </c>
      <c r="E17" s="32"/>
      <c r="F17" s="32"/>
      <c r="G17" s="32"/>
      <c r="H17" s="32"/>
      <c r="I17" s="98" t="s">
        <v>26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63" t="str">
        <f>'Rekapitulace stavby'!E14</f>
        <v>Vyplň údaj</v>
      </c>
      <c r="F18" s="248"/>
      <c r="G18" s="248"/>
      <c r="H18" s="248"/>
      <c r="I18" s="98" t="s">
        <v>28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7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31</v>
      </c>
      <c r="E20" s="32"/>
      <c r="F20" s="32"/>
      <c r="G20" s="32"/>
      <c r="H20" s="32"/>
      <c r="I20" s="98" t="s">
        <v>26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32</v>
      </c>
      <c r="F21" s="32"/>
      <c r="G21" s="32"/>
      <c r="H21" s="32"/>
      <c r="I21" s="98" t="s">
        <v>28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7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98" t="s">
        <v>26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35</v>
      </c>
      <c r="F24" s="32"/>
      <c r="G24" s="32"/>
      <c r="H24" s="32"/>
      <c r="I24" s="98" t="s">
        <v>28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7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36</v>
      </c>
      <c r="E26" s="32"/>
      <c r="F26" s="32"/>
      <c r="G26" s="32"/>
      <c r="H26" s="32"/>
      <c r="I26" s="97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9"/>
      <c r="B27" s="100"/>
      <c r="C27" s="99"/>
      <c r="D27" s="99"/>
      <c r="E27" s="252" t="s">
        <v>1</v>
      </c>
      <c r="F27" s="252"/>
      <c r="G27" s="252"/>
      <c r="H27" s="252"/>
      <c r="I27" s="101"/>
      <c r="J27" s="99"/>
      <c r="K27" s="99"/>
      <c r="L27" s="102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7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103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4" t="s">
        <v>37</v>
      </c>
      <c r="E30" s="32"/>
      <c r="F30" s="32"/>
      <c r="G30" s="32"/>
      <c r="H30" s="32"/>
      <c r="I30" s="97"/>
      <c r="J30" s="71">
        <f>ROUND(J126, 0)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3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39</v>
      </c>
      <c r="G32" s="32"/>
      <c r="H32" s="32"/>
      <c r="I32" s="105" t="s">
        <v>38</v>
      </c>
      <c r="J32" s="36" t="s">
        <v>40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6" t="s">
        <v>41</v>
      </c>
      <c r="E33" s="27" t="s">
        <v>42</v>
      </c>
      <c r="F33" s="107">
        <f>ROUND((SUM(BE126:BE154)),  0)</f>
        <v>0</v>
      </c>
      <c r="G33" s="32"/>
      <c r="H33" s="32"/>
      <c r="I33" s="108">
        <v>0.21</v>
      </c>
      <c r="J33" s="107">
        <f>ROUND(((SUM(BE126:BE154))*I33),  0)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43</v>
      </c>
      <c r="F34" s="107">
        <f>ROUND((SUM(BF126:BF154)),  0)</f>
        <v>0</v>
      </c>
      <c r="G34" s="32"/>
      <c r="H34" s="32"/>
      <c r="I34" s="108">
        <v>0.15</v>
      </c>
      <c r="J34" s="107">
        <f>ROUND(((SUM(BF126:BF154))*I34),  0)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27" t="s">
        <v>44</v>
      </c>
      <c r="F35" s="107">
        <f>ROUND((SUM(BG126:BG154)),  0)</f>
        <v>0</v>
      </c>
      <c r="G35" s="32"/>
      <c r="H35" s="32"/>
      <c r="I35" s="108">
        <v>0.21</v>
      </c>
      <c r="J35" s="107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27" t="s">
        <v>45</v>
      </c>
      <c r="F36" s="107">
        <f>ROUND((SUM(BH126:BH154)),  0)</f>
        <v>0</v>
      </c>
      <c r="G36" s="32"/>
      <c r="H36" s="32"/>
      <c r="I36" s="108">
        <v>0.15</v>
      </c>
      <c r="J36" s="107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46</v>
      </c>
      <c r="F37" s="107">
        <f>ROUND((SUM(BI126:BI154)),  0)</f>
        <v>0</v>
      </c>
      <c r="G37" s="32"/>
      <c r="H37" s="32"/>
      <c r="I37" s="108">
        <v>0</v>
      </c>
      <c r="J37" s="107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7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9"/>
      <c r="D39" s="110" t="s">
        <v>47</v>
      </c>
      <c r="E39" s="60"/>
      <c r="F39" s="60"/>
      <c r="G39" s="111" t="s">
        <v>48</v>
      </c>
      <c r="H39" s="112" t="s">
        <v>49</v>
      </c>
      <c r="I39" s="113"/>
      <c r="J39" s="114">
        <f>SUM(J30:J37)</f>
        <v>0</v>
      </c>
      <c r="K39" s="115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7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20"/>
      <c r="I41" s="93"/>
      <c r="L41" s="20"/>
    </row>
    <row r="42" spans="1:31" s="1" customFormat="1" ht="14.45" customHeight="1">
      <c r="B42" s="20"/>
      <c r="I42" s="93"/>
      <c r="L42" s="20"/>
    </row>
    <row r="43" spans="1:31" s="1" customFormat="1" ht="14.45" customHeight="1">
      <c r="B43" s="20"/>
      <c r="I43" s="93"/>
      <c r="L43" s="20"/>
    </row>
    <row r="44" spans="1:31" s="1" customFormat="1" ht="14.45" customHeight="1">
      <c r="B44" s="20"/>
      <c r="I44" s="93"/>
      <c r="L44" s="20"/>
    </row>
    <row r="45" spans="1:31" s="1" customFormat="1" ht="14.45" customHeight="1">
      <c r="B45" s="20"/>
      <c r="I45" s="93"/>
      <c r="L45" s="20"/>
    </row>
    <row r="46" spans="1:31" s="1" customFormat="1" ht="14.45" customHeight="1">
      <c r="B46" s="20"/>
      <c r="I46" s="93"/>
      <c r="L46" s="20"/>
    </row>
    <row r="47" spans="1:31" s="1" customFormat="1" ht="14.45" customHeight="1">
      <c r="B47" s="20"/>
      <c r="I47" s="93"/>
      <c r="L47" s="20"/>
    </row>
    <row r="48" spans="1:31" s="1" customFormat="1" ht="14.45" customHeight="1">
      <c r="B48" s="20"/>
      <c r="I48" s="93"/>
      <c r="L48" s="20"/>
    </row>
    <row r="49" spans="1:31" s="1" customFormat="1" ht="14.45" customHeight="1">
      <c r="B49" s="20"/>
      <c r="I49" s="93"/>
      <c r="L49" s="20"/>
    </row>
    <row r="50" spans="1:31" s="2" customFormat="1" ht="14.45" customHeight="1">
      <c r="B50" s="42"/>
      <c r="D50" s="43" t="s">
        <v>50</v>
      </c>
      <c r="E50" s="44"/>
      <c r="F50" s="44"/>
      <c r="G50" s="43" t="s">
        <v>51</v>
      </c>
      <c r="H50" s="44"/>
      <c r="I50" s="116"/>
      <c r="J50" s="44"/>
      <c r="K50" s="44"/>
      <c r="L50" s="42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2"/>
      <c r="B61" s="33"/>
      <c r="C61" s="32"/>
      <c r="D61" s="45" t="s">
        <v>52</v>
      </c>
      <c r="E61" s="35"/>
      <c r="F61" s="117" t="s">
        <v>53</v>
      </c>
      <c r="G61" s="45" t="s">
        <v>52</v>
      </c>
      <c r="H61" s="35"/>
      <c r="I61" s="118"/>
      <c r="J61" s="119" t="s">
        <v>53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2"/>
      <c r="B65" s="33"/>
      <c r="C65" s="32"/>
      <c r="D65" s="43" t="s">
        <v>54</v>
      </c>
      <c r="E65" s="46"/>
      <c r="F65" s="46"/>
      <c r="G65" s="43" t="s">
        <v>55</v>
      </c>
      <c r="H65" s="46"/>
      <c r="I65" s="120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2"/>
      <c r="B76" s="33"/>
      <c r="C76" s="32"/>
      <c r="D76" s="45" t="s">
        <v>52</v>
      </c>
      <c r="E76" s="35"/>
      <c r="F76" s="117" t="s">
        <v>53</v>
      </c>
      <c r="G76" s="45" t="s">
        <v>52</v>
      </c>
      <c r="H76" s="35"/>
      <c r="I76" s="118"/>
      <c r="J76" s="119" t="s">
        <v>53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1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2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customHeight="1">
      <c r="A82" s="32"/>
      <c r="B82" s="33"/>
      <c r="C82" s="21" t="s">
        <v>126</v>
      </c>
      <c r="D82" s="32"/>
      <c r="E82" s="32"/>
      <c r="F82" s="32"/>
      <c r="G82" s="32"/>
      <c r="H82" s="32"/>
      <c r="I82" s="97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7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customHeight="1">
      <c r="A84" s="32"/>
      <c r="B84" s="33"/>
      <c r="C84" s="27" t="s">
        <v>17</v>
      </c>
      <c r="D84" s="32"/>
      <c r="E84" s="32"/>
      <c r="F84" s="32"/>
      <c r="G84" s="32"/>
      <c r="H84" s="32"/>
      <c r="I84" s="97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customHeight="1">
      <c r="A85" s="32"/>
      <c r="B85" s="33"/>
      <c r="C85" s="32"/>
      <c r="D85" s="32"/>
      <c r="E85" s="261" t="str">
        <f>E7</f>
        <v>Oprava fasád dvorní části budov č.p. 57,58,59</v>
      </c>
      <c r="F85" s="262"/>
      <c r="G85" s="262"/>
      <c r="H85" s="262"/>
      <c r="I85" s="97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customHeight="1">
      <c r="A86" s="32"/>
      <c r="B86" s="33"/>
      <c r="C86" s="27" t="s">
        <v>115</v>
      </c>
      <c r="D86" s="32"/>
      <c r="E86" s="32"/>
      <c r="F86" s="32"/>
      <c r="G86" s="32"/>
      <c r="H86" s="32"/>
      <c r="I86" s="97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customHeight="1">
      <c r="A87" s="32"/>
      <c r="B87" s="33"/>
      <c r="C87" s="32"/>
      <c r="D87" s="32"/>
      <c r="E87" s="245" t="str">
        <f>E9</f>
        <v>5 - Vedlejší náklady</v>
      </c>
      <c r="F87" s="260"/>
      <c r="G87" s="260"/>
      <c r="H87" s="260"/>
      <c r="I87" s="97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7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customHeight="1">
      <c r="A89" s="32"/>
      <c r="B89" s="33"/>
      <c r="C89" s="27" t="s">
        <v>21</v>
      </c>
      <c r="D89" s="32"/>
      <c r="E89" s="32"/>
      <c r="F89" s="25" t="str">
        <f>F12</f>
        <v>Dvůr Králové nad Labem</v>
      </c>
      <c r="G89" s="32"/>
      <c r="H89" s="32"/>
      <c r="I89" s="98" t="s">
        <v>23</v>
      </c>
      <c r="J89" s="55" t="str">
        <f>IF(J12="","",J12)</f>
        <v>22. 2. 2020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7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43.15" customHeight="1">
      <c r="A91" s="32"/>
      <c r="B91" s="33"/>
      <c r="C91" s="27" t="s">
        <v>25</v>
      </c>
      <c r="D91" s="32"/>
      <c r="E91" s="32"/>
      <c r="F91" s="25" t="str">
        <f>E15</f>
        <v>Město Dvůr Králové n.L., nám. TGM 38, D.K.n.L.</v>
      </c>
      <c r="G91" s="32"/>
      <c r="H91" s="32"/>
      <c r="I91" s="98" t="s">
        <v>31</v>
      </c>
      <c r="J91" s="30" t="str">
        <f>E21</f>
        <v>Projektis spol. s r.o., Legionářská 562, D.K.n.L.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customHeight="1">
      <c r="A92" s="32"/>
      <c r="B92" s="33"/>
      <c r="C92" s="27" t="s">
        <v>29</v>
      </c>
      <c r="D92" s="32"/>
      <c r="E92" s="32"/>
      <c r="F92" s="25" t="str">
        <f>IF(E18="","",E18)</f>
        <v>Vyplň údaj</v>
      </c>
      <c r="G92" s="32"/>
      <c r="H92" s="32"/>
      <c r="I92" s="98" t="s">
        <v>34</v>
      </c>
      <c r="J92" s="30" t="str">
        <f>E24</f>
        <v>ing. V. Švehla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7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customHeight="1">
      <c r="A94" s="32"/>
      <c r="B94" s="33"/>
      <c r="C94" s="123" t="s">
        <v>127</v>
      </c>
      <c r="D94" s="109"/>
      <c r="E94" s="109"/>
      <c r="F94" s="109"/>
      <c r="G94" s="109"/>
      <c r="H94" s="109"/>
      <c r="I94" s="124"/>
      <c r="J94" s="125" t="s">
        <v>128</v>
      </c>
      <c r="K94" s="109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7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6" t="s">
        <v>129</v>
      </c>
      <c r="D96" s="32"/>
      <c r="E96" s="32"/>
      <c r="F96" s="32"/>
      <c r="G96" s="32"/>
      <c r="H96" s="32"/>
      <c r="I96" s="97"/>
      <c r="J96" s="71">
        <f>J126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130</v>
      </c>
    </row>
    <row r="97" spans="1:31" s="9" customFormat="1" ht="24.95" customHeight="1">
      <c r="B97" s="127"/>
      <c r="D97" s="128" t="s">
        <v>636</v>
      </c>
      <c r="E97" s="129"/>
      <c r="F97" s="129"/>
      <c r="G97" s="129"/>
      <c r="H97" s="129"/>
      <c r="I97" s="130"/>
      <c r="J97" s="131">
        <f>J127</f>
        <v>0</v>
      </c>
      <c r="L97" s="127"/>
    </row>
    <row r="98" spans="1:31" s="10" customFormat="1" ht="19.899999999999999" customHeight="1">
      <c r="B98" s="132"/>
      <c r="D98" s="133" t="s">
        <v>637</v>
      </c>
      <c r="E98" s="134"/>
      <c r="F98" s="134"/>
      <c r="G98" s="134"/>
      <c r="H98" s="134"/>
      <c r="I98" s="135"/>
      <c r="J98" s="136">
        <f>J128</f>
        <v>0</v>
      </c>
      <c r="L98" s="132"/>
    </row>
    <row r="99" spans="1:31" s="10" customFormat="1" ht="19.899999999999999" customHeight="1">
      <c r="B99" s="132"/>
      <c r="D99" s="133" t="s">
        <v>638</v>
      </c>
      <c r="E99" s="134"/>
      <c r="F99" s="134"/>
      <c r="G99" s="134"/>
      <c r="H99" s="134"/>
      <c r="I99" s="135"/>
      <c r="J99" s="136">
        <f>J131</f>
        <v>0</v>
      </c>
      <c r="L99" s="132"/>
    </row>
    <row r="100" spans="1:31" s="10" customFormat="1" ht="19.899999999999999" customHeight="1">
      <c r="B100" s="132"/>
      <c r="D100" s="133" t="s">
        <v>639</v>
      </c>
      <c r="E100" s="134"/>
      <c r="F100" s="134"/>
      <c r="G100" s="134"/>
      <c r="H100" s="134"/>
      <c r="I100" s="135"/>
      <c r="J100" s="136">
        <f>J134</f>
        <v>0</v>
      </c>
      <c r="L100" s="132"/>
    </row>
    <row r="101" spans="1:31" s="10" customFormat="1" ht="19.899999999999999" customHeight="1">
      <c r="B101" s="132"/>
      <c r="D101" s="133" t="s">
        <v>640</v>
      </c>
      <c r="E101" s="134"/>
      <c r="F101" s="134"/>
      <c r="G101" s="134"/>
      <c r="H101" s="134"/>
      <c r="I101" s="135"/>
      <c r="J101" s="136">
        <f>J137</f>
        <v>0</v>
      </c>
      <c r="L101" s="132"/>
    </row>
    <row r="102" spans="1:31" s="10" customFormat="1" ht="19.899999999999999" customHeight="1">
      <c r="B102" s="132"/>
      <c r="D102" s="133" t="s">
        <v>641</v>
      </c>
      <c r="E102" s="134"/>
      <c r="F102" s="134"/>
      <c r="G102" s="134"/>
      <c r="H102" s="134"/>
      <c r="I102" s="135"/>
      <c r="J102" s="136">
        <f>J140</f>
        <v>0</v>
      </c>
      <c r="L102" s="132"/>
    </row>
    <row r="103" spans="1:31" s="10" customFormat="1" ht="19.899999999999999" customHeight="1">
      <c r="B103" s="132"/>
      <c r="D103" s="133" t="s">
        <v>642</v>
      </c>
      <c r="E103" s="134"/>
      <c r="F103" s="134"/>
      <c r="G103" s="134"/>
      <c r="H103" s="134"/>
      <c r="I103" s="135"/>
      <c r="J103" s="136">
        <f>J143</f>
        <v>0</v>
      </c>
      <c r="L103" s="132"/>
    </row>
    <row r="104" spans="1:31" s="10" customFormat="1" ht="19.899999999999999" customHeight="1">
      <c r="B104" s="132"/>
      <c r="D104" s="133" t="s">
        <v>643</v>
      </c>
      <c r="E104" s="134"/>
      <c r="F104" s="134"/>
      <c r="G104" s="134"/>
      <c r="H104" s="134"/>
      <c r="I104" s="135"/>
      <c r="J104" s="136">
        <f>J146</f>
        <v>0</v>
      </c>
      <c r="L104" s="132"/>
    </row>
    <row r="105" spans="1:31" s="10" customFormat="1" ht="19.899999999999999" customHeight="1">
      <c r="B105" s="132"/>
      <c r="D105" s="133" t="s">
        <v>644</v>
      </c>
      <c r="E105" s="134"/>
      <c r="F105" s="134"/>
      <c r="G105" s="134"/>
      <c r="H105" s="134"/>
      <c r="I105" s="135"/>
      <c r="J105" s="136">
        <f>J149</f>
        <v>0</v>
      </c>
      <c r="L105" s="132"/>
    </row>
    <row r="106" spans="1:31" s="10" customFormat="1" ht="19.899999999999999" customHeight="1">
      <c r="B106" s="132"/>
      <c r="D106" s="133" t="s">
        <v>645</v>
      </c>
      <c r="E106" s="134"/>
      <c r="F106" s="134"/>
      <c r="G106" s="134"/>
      <c r="H106" s="134"/>
      <c r="I106" s="135"/>
      <c r="J106" s="136">
        <f>J152</f>
        <v>0</v>
      </c>
      <c r="L106" s="132"/>
    </row>
    <row r="107" spans="1:31" s="2" customFormat="1" ht="21.75" customHeight="1">
      <c r="A107" s="32"/>
      <c r="B107" s="33"/>
      <c r="C107" s="32"/>
      <c r="D107" s="32"/>
      <c r="E107" s="32"/>
      <c r="F107" s="32"/>
      <c r="G107" s="32"/>
      <c r="H107" s="32"/>
      <c r="I107" s="97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6.95" customHeight="1">
      <c r="A108" s="32"/>
      <c r="B108" s="47"/>
      <c r="C108" s="48"/>
      <c r="D108" s="48"/>
      <c r="E108" s="48"/>
      <c r="F108" s="48"/>
      <c r="G108" s="48"/>
      <c r="H108" s="48"/>
      <c r="I108" s="121"/>
      <c r="J108" s="48"/>
      <c r="K108" s="48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12" spans="1:31" s="2" customFormat="1" ht="6.95" customHeight="1">
      <c r="A112" s="32"/>
      <c r="B112" s="49"/>
      <c r="C112" s="50"/>
      <c r="D112" s="50"/>
      <c r="E112" s="50"/>
      <c r="F112" s="50"/>
      <c r="G112" s="50"/>
      <c r="H112" s="50"/>
      <c r="I112" s="122"/>
      <c r="J112" s="50"/>
      <c r="K112" s="50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3" s="2" customFormat="1" ht="24.95" customHeight="1">
      <c r="A113" s="32"/>
      <c r="B113" s="33"/>
      <c r="C113" s="21" t="s">
        <v>141</v>
      </c>
      <c r="D113" s="32"/>
      <c r="E113" s="32"/>
      <c r="F113" s="32"/>
      <c r="G113" s="32"/>
      <c r="H113" s="32"/>
      <c r="I113" s="97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3" s="2" customFormat="1" ht="6.95" customHeight="1">
      <c r="A114" s="32"/>
      <c r="B114" s="33"/>
      <c r="C114" s="32"/>
      <c r="D114" s="32"/>
      <c r="E114" s="32"/>
      <c r="F114" s="32"/>
      <c r="G114" s="32"/>
      <c r="H114" s="32"/>
      <c r="I114" s="97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3" s="2" customFormat="1" ht="12" customHeight="1">
      <c r="A115" s="32"/>
      <c r="B115" s="33"/>
      <c r="C115" s="27" t="s">
        <v>17</v>
      </c>
      <c r="D115" s="32"/>
      <c r="E115" s="32"/>
      <c r="F115" s="32"/>
      <c r="G115" s="32"/>
      <c r="H115" s="32"/>
      <c r="I115" s="97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3" s="2" customFormat="1" ht="16.5" customHeight="1">
      <c r="A116" s="32"/>
      <c r="B116" s="33"/>
      <c r="C116" s="32"/>
      <c r="D116" s="32"/>
      <c r="E116" s="261" t="str">
        <f>E7</f>
        <v>Oprava fasád dvorní části budov č.p. 57,58,59</v>
      </c>
      <c r="F116" s="262"/>
      <c r="G116" s="262"/>
      <c r="H116" s="262"/>
      <c r="I116" s="97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3" s="2" customFormat="1" ht="12" customHeight="1">
      <c r="A117" s="32"/>
      <c r="B117" s="33"/>
      <c r="C117" s="27" t="s">
        <v>115</v>
      </c>
      <c r="D117" s="32"/>
      <c r="E117" s="32"/>
      <c r="F117" s="32"/>
      <c r="G117" s="32"/>
      <c r="H117" s="32"/>
      <c r="I117" s="97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3" s="2" customFormat="1" ht="16.5" customHeight="1">
      <c r="A118" s="32"/>
      <c r="B118" s="33"/>
      <c r="C118" s="32"/>
      <c r="D118" s="32"/>
      <c r="E118" s="245" t="str">
        <f>E9</f>
        <v>5 - Vedlejší náklady</v>
      </c>
      <c r="F118" s="260"/>
      <c r="G118" s="260"/>
      <c r="H118" s="260"/>
      <c r="I118" s="97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3" s="2" customFormat="1" ht="6.95" customHeight="1">
      <c r="A119" s="32"/>
      <c r="B119" s="33"/>
      <c r="C119" s="32"/>
      <c r="D119" s="32"/>
      <c r="E119" s="32"/>
      <c r="F119" s="32"/>
      <c r="G119" s="32"/>
      <c r="H119" s="32"/>
      <c r="I119" s="97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3" s="2" customFormat="1" ht="12" customHeight="1">
      <c r="A120" s="32"/>
      <c r="B120" s="33"/>
      <c r="C120" s="27" t="s">
        <v>21</v>
      </c>
      <c r="D120" s="32"/>
      <c r="E120" s="32"/>
      <c r="F120" s="25" t="str">
        <f>F12</f>
        <v>Dvůr Králové nad Labem</v>
      </c>
      <c r="G120" s="32"/>
      <c r="H120" s="32"/>
      <c r="I120" s="98" t="s">
        <v>23</v>
      </c>
      <c r="J120" s="55" t="str">
        <f>IF(J12="","",J12)</f>
        <v>22. 2. 2020</v>
      </c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3" s="2" customFormat="1" ht="6.95" customHeight="1">
      <c r="A121" s="32"/>
      <c r="B121" s="33"/>
      <c r="C121" s="32"/>
      <c r="D121" s="32"/>
      <c r="E121" s="32"/>
      <c r="F121" s="32"/>
      <c r="G121" s="32"/>
      <c r="H121" s="32"/>
      <c r="I121" s="97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3" s="2" customFormat="1" ht="43.15" customHeight="1">
      <c r="A122" s="32"/>
      <c r="B122" s="33"/>
      <c r="C122" s="27" t="s">
        <v>25</v>
      </c>
      <c r="D122" s="32"/>
      <c r="E122" s="32"/>
      <c r="F122" s="25" t="str">
        <f>E15</f>
        <v>Město Dvůr Králové n.L., nám. TGM 38, D.K.n.L.</v>
      </c>
      <c r="G122" s="32"/>
      <c r="H122" s="32"/>
      <c r="I122" s="98" t="s">
        <v>31</v>
      </c>
      <c r="J122" s="30" t="str">
        <f>E21</f>
        <v>Projektis spol. s r.o., Legionářská 562, D.K.n.L.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3" s="2" customFormat="1" ht="15.2" customHeight="1">
      <c r="A123" s="32"/>
      <c r="B123" s="33"/>
      <c r="C123" s="27" t="s">
        <v>29</v>
      </c>
      <c r="D123" s="32"/>
      <c r="E123" s="32"/>
      <c r="F123" s="25" t="str">
        <f>IF(E18="","",E18)</f>
        <v>Vyplň údaj</v>
      </c>
      <c r="G123" s="32"/>
      <c r="H123" s="32"/>
      <c r="I123" s="98" t="s">
        <v>34</v>
      </c>
      <c r="J123" s="30" t="str">
        <f>E24</f>
        <v>ing. V. Švehla</v>
      </c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63" s="2" customFormat="1" ht="10.35" customHeight="1">
      <c r="A124" s="32"/>
      <c r="B124" s="33"/>
      <c r="C124" s="32"/>
      <c r="D124" s="32"/>
      <c r="E124" s="32"/>
      <c r="F124" s="32"/>
      <c r="G124" s="32"/>
      <c r="H124" s="32"/>
      <c r="I124" s="97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63" s="11" customFormat="1" ht="29.25" customHeight="1">
      <c r="A125" s="137"/>
      <c r="B125" s="138"/>
      <c r="C125" s="139" t="s">
        <v>142</v>
      </c>
      <c r="D125" s="140" t="s">
        <v>62</v>
      </c>
      <c r="E125" s="140" t="s">
        <v>58</v>
      </c>
      <c r="F125" s="140" t="s">
        <v>59</v>
      </c>
      <c r="G125" s="140" t="s">
        <v>143</v>
      </c>
      <c r="H125" s="140" t="s">
        <v>144</v>
      </c>
      <c r="I125" s="141" t="s">
        <v>145</v>
      </c>
      <c r="J125" s="140" t="s">
        <v>128</v>
      </c>
      <c r="K125" s="142" t="s">
        <v>146</v>
      </c>
      <c r="L125" s="143"/>
      <c r="M125" s="62" t="s">
        <v>1</v>
      </c>
      <c r="N125" s="63" t="s">
        <v>41</v>
      </c>
      <c r="O125" s="63" t="s">
        <v>147</v>
      </c>
      <c r="P125" s="63" t="s">
        <v>148</v>
      </c>
      <c r="Q125" s="63" t="s">
        <v>149</v>
      </c>
      <c r="R125" s="63" t="s">
        <v>150</v>
      </c>
      <c r="S125" s="63" t="s">
        <v>151</v>
      </c>
      <c r="T125" s="64" t="s">
        <v>152</v>
      </c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</row>
    <row r="126" spans="1:63" s="2" customFormat="1" ht="22.9" customHeight="1">
      <c r="A126" s="32"/>
      <c r="B126" s="33"/>
      <c r="C126" s="69" t="s">
        <v>153</v>
      </c>
      <c r="D126" s="32"/>
      <c r="E126" s="32"/>
      <c r="F126" s="32"/>
      <c r="G126" s="32"/>
      <c r="H126" s="32"/>
      <c r="I126" s="97"/>
      <c r="J126" s="144">
        <f>BK126</f>
        <v>0</v>
      </c>
      <c r="K126" s="32"/>
      <c r="L126" s="33"/>
      <c r="M126" s="65"/>
      <c r="N126" s="56"/>
      <c r="O126" s="66"/>
      <c r="P126" s="145">
        <f>P127</f>
        <v>0</v>
      </c>
      <c r="Q126" s="66"/>
      <c r="R126" s="145">
        <f>R127</f>
        <v>0</v>
      </c>
      <c r="S126" s="66"/>
      <c r="T126" s="146">
        <f>T127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T126" s="17" t="s">
        <v>76</v>
      </c>
      <c r="AU126" s="17" t="s">
        <v>130</v>
      </c>
      <c r="BK126" s="147">
        <f>BK127</f>
        <v>0</v>
      </c>
    </row>
    <row r="127" spans="1:63" s="12" customFormat="1" ht="25.9" customHeight="1">
      <c r="B127" s="148"/>
      <c r="D127" s="149" t="s">
        <v>76</v>
      </c>
      <c r="E127" s="150" t="s">
        <v>646</v>
      </c>
      <c r="F127" s="150" t="s">
        <v>647</v>
      </c>
      <c r="I127" s="151"/>
      <c r="J127" s="152">
        <f>BK127</f>
        <v>0</v>
      </c>
      <c r="L127" s="148"/>
      <c r="M127" s="153"/>
      <c r="N127" s="154"/>
      <c r="O127" s="154"/>
      <c r="P127" s="155">
        <f>P128+P131+P134+P137+P140+P143+P146+P149+P152</f>
        <v>0</v>
      </c>
      <c r="Q127" s="154"/>
      <c r="R127" s="155">
        <f>R128+R131+R134+R137+R140+R143+R146+R149+R152</f>
        <v>0</v>
      </c>
      <c r="S127" s="154"/>
      <c r="T127" s="156">
        <f>T128+T131+T134+T137+T140+T143+T146+T149+T152</f>
        <v>0</v>
      </c>
      <c r="AR127" s="149" t="s">
        <v>94</v>
      </c>
      <c r="AT127" s="157" t="s">
        <v>76</v>
      </c>
      <c r="AU127" s="157" t="s">
        <v>77</v>
      </c>
      <c r="AY127" s="149" t="s">
        <v>156</v>
      </c>
      <c r="BK127" s="158">
        <f>BK128+BK131+BK134+BK137+BK140+BK143+BK146+BK149+BK152</f>
        <v>0</v>
      </c>
    </row>
    <row r="128" spans="1:63" s="12" customFormat="1" ht="22.9" customHeight="1">
      <c r="B128" s="148"/>
      <c r="D128" s="149" t="s">
        <v>76</v>
      </c>
      <c r="E128" s="159" t="s">
        <v>648</v>
      </c>
      <c r="F128" s="159" t="s">
        <v>649</v>
      </c>
      <c r="I128" s="151"/>
      <c r="J128" s="160">
        <f>BK128</f>
        <v>0</v>
      </c>
      <c r="L128" s="148"/>
      <c r="M128" s="153"/>
      <c r="N128" s="154"/>
      <c r="O128" s="154"/>
      <c r="P128" s="155">
        <f>SUM(P129:P130)</f>
        <v>0</v>
      </c>
      <c r="Q128" s="154"/>
      <c r="R128" s="155">
        <f>SUM(R129:R130)</f>
        <v>0</v>
      </c>
      <c r="S128" s="154"/>
      <c r="T128" s="156">
        <f>SUM(T129:T130)</f>
        <v>0</v>
      </c>
      <c r="AR128" s="149" t="s">
        <v>94</v>
      </c>
      <c r="AT128" s="157" t="s">
        <v>76</v>
      </c>
      <c r="AU128" s="157" t="s">
        <v>8</v>
      </c>
      <c r="AY128" s="149" t="s">
        <v>156</v>
      </c>
      <c r="BK128" s="158">
        <f>SUM(BK129:BK130)</f>
        <v>0</v>
      </c>
    </row>
    <row r="129" spans="1:65" s="2" customFormat="1" ht="16.5" customHeight="1">
      <c r="A129" s="32"/>
      <c r="B129" s="161"/>
      <c r="C129" s="162" t="s">
        <v>8</v>
      </c>
      <c r="D129" s="162" t="s">
        <v>158</v>
      </c>
      <c r="E129" s="163" t="s">
        <v>650</v>
      </c>
      <c r="F129" s="164" t="s">
        <v>649</v>
      </c>
      <c r="G129" s="165" t="s">
        <v>651</v>
      </c>
      <c r="H129" s="166">
        <v>1</v>
      </c>
      <c r="I129" s="167"/>
      <c r="J129" s="168">
        <f>ROUND(I129*H129,0)</f>
        <v>0</v>
      </c>
      <c r="K129" s="164" t="s">
        <v>162</v>
      </c>
      <c r="L129" s="33"/>
      <c r="M129" s="169" t="s">
        <v>1</v>
      </c>
      <c r="N129" s="170" t="s">
        <v>42</v>
      </c>
      <c r="O129" s="58"/>
      <c r="P129" s="171">
        <f>O129*H129</f>
        <v>0</v>
      </c>
      <c r="Q129" s="171">
        <v>0</v>
      </c>
      <c r="R129" s="171">
        <f>Q129*H129</f>
        <v>0</v>
      </c>
      <c r="S129" s="171">
        <v>0</v>
      </c>
      <c r="T129" s="172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73" t="s">
        <v>652</v>
      </c>
      <c r="AT129" s="173" t="s">
        <v>158</v>
      </c>
      <c r="AU129" s="173" t="s">
        <v>85</v>
      </c>
      <c r="AY129" s="17" t="s">
        <v>156</v>
      </c>
      <c r="BE129" s="174">
        <f>IF(N129="základní",J129,0)</f>
        <v>0</v>
      </c>
      <c r="BF129" s="174">
        <f>IF(N129="snížená",J129,0)</f>
        <v>0</v>
      </c>
      <c r="BG129" s="174">
        <f>IF(N129="zákl. přenesená",J129,0)</f>
        <v>0</v>
      </c>
      <c r="BH129" s="174">
        <f>IF(N129="sníž. přenesená",J129,0)</f>
        <v>0</v>
      </c>
      <c r="BI129" s="174">
        <f>IF(N129="nulová",J129,0)</f>
        <v>0</v>
      </c>
      <c r="BJ129" s="17" t="s">
        <v>8</v>
      </c>
      <c r="BK129" s="174">
        <f>ROUND(I129*H129,0)</f>
        <v>0</v>
      </c>
      <c r="BL129" s="17" t="s">
        <v>652</v>
      </c>
      <c r="BM129" s="173" t="s">
        <v>653</v>
      </c>
    </row>
    <row r="130" spans="1:65" s="13" customFormat="1" ht="22.5">
      <c r="B130" s="175"/>
      <c r="D130" s="176" t="s">
        <v>164</v>
      </c>
      <c r="E130" s="177" t="s">
        <v>1</v>
      </c>
      <c r="F130" s="178" t="s">
        <v>654</v>
      </c>
      <c r="H130" s="179">
        <v>1</v>
      </c>
      <c r="I130" s="180"/>
      <c r="L130" s="175"/>
      <c r="M130" s="181"/>
      <c r="N130" s="182"/>
      <c r="O130" s="182"/>
      <c r="P130" s="182"/>
      <c r="Q130" s="182"/>
      <c r="R130" s="182"/>
      <c r="S130" s="182"/>
      <c r="T130" s="183"/>
      <c r="AT130" s="177" t="s">
        <v>164</v>
      </c>
      <c r="AU130" s="177" t="s">
        <v>85</v>
      </c>
      <c r="AV130" s="13" t="s">
        <v>85</v>
      </c>
      <c r="AW130" s="13" t="s">
        <v>33</v>
      </c>
      <c r="AX130" s="13" t="s">
        <v>8</v>
      </c>
      <c r="AY130" s="177" t="s">
        <v>156</v>
      </c>
    </row>
    <row r="131" spans="1:65" s="12" customFormat="1" ht="22.9" customHeight="1">
      <c r="B131" s="148"/>
      <c r="D131" s="149" t="s">
        <v>76</v>
      </c>
      <c r="E131" s="159" t="s">
        <v>655</v>
      </c>
      <c r="F131" s="159" t="s">
        <v>656</v>
      </c>
      <c r="I131" s="151"/>
      <c r="J131" s="160">
        <f>BK131</f>
        <v>0</v>
      </c>
      <c r="L131" s="148"/>
      <c r="M131" s="153"/>
      <c r="N131" s="154"/>
      <c r="O131" s="154"/>
      <c r="P131" s="155">
        <f>SUM(P132:P133)</f>
        <v>0</v>
      </c>
      <c r="Q131" s="154"/>
      <c r="R131" s="155">
        <f>SUM(R132:R133)</f>
        <v>0</v>
      </c>
      <c r="S131" s="154"/>
      <c r="T131" s="156">
        <f>SUM(T132:T133)</f>
        <v>0</v>
      </c>
      <c r="AR131" s="149" t="s">
        <v>94</v>
      </c>
      <c r="AT131" s="157" t="s">
        <v>76</v>
      </c>
      <c r="AU131" s="157" t="s">
        <v>8</v>
      </c>
      <c r="AY131" s="149" t="s">
        <v>156</v>
      </c>
      <c r="BK131" s="158">
        <f>SUM(BK132:BK133)</f>
        <v>0</v>
      </c>
    </row>
    <row r="132" spans="1:65" s="2" customFormat="1" ht="16.5" customHeight="1">
      <c r="A132" s="32"/>
      <c r="B132" s="161"/>
      <c r="C132" s="162" t="s">
        <v>85</v>
      </c>
      <c r="D132" s="162" t="s">
        <v>158</v>
      </c>
      <c r="E132" s="163" t="s">
        <v>657</v>
      </c>
      <c r="F132" s="164" t="s">
        <v>656</v>
      </c>
      <c r="G132" s="165" t="s">
        <v>651</v>
      </c>
      <c r="H132" s="166">
        <v>1</v>
      </c>
      <c r="I132" s="167"/>
      <c r="J132" s="168">
        <f>ROUND(I132*H132,0)</f>
        <v>0</v>
      </c>
      <c r="K132" s="164" t="s">
        <v>162</v>
      </c>
      <c r="L132" s="33"/>
      <c r="M132" s="169" t="s">
        <v>1</v>
      </c>
      <c r="N132" s="170" t="s">
        <v>42</v>
      </c>
      <c r="O132" s="58"/>
      <c r="P132" s="171">
        <f>O132*H132</f>
        <v>0</v>
      </c>
      <c r="Q132" s="171">
        <v>0</v>
      </c>
      <c r="R132" s="171">
        <f>Q132*H132</f>
        <v>0</v>
      </c>
      <c r="S132" s="171">
        <v>0</v>
      </c>
      <c r="T132" s="172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73" t="s">
        <v>652</v>
      </c>
      <c r="AT132" s="173" t="s">
        <v>158</v>
      </c>
      <c r="AU132" s="173" t="s">
        <v>85</v>
      </c>
      <c r="AY132" s="17" t="s">
        <v>156</v>
      </c>
      <c r="BE132" s="174">
        <f>IF(N132="základní",J132,0)</f>
        <v>0</v>
      </c>
      <c r="BF132" s="174">
        <f>IF(N132="snížená",J132,0)</f>
        <v>0</v>
      </c>
      <c r="BG132" s="174">
        <f>IF(N132="zákl. přenesená",J132,0)</f>
        <v>0</v>
      </c>
      <c r="BH132" s="174">
        <f>IF(N132="sníž. přenesená",J132,0)</f>
        <v>0</v>
      </c>
      <c r="BI132" s="174">
        <f>IF(N132="nulová",J132,0)</f>
        <v>0</v>
      </c>
      <c r="BJ132" s="17" t="s">
        <v>8</v>
      </c>
      <c r="BK132" s="174">
        <f>ROUND(I132*H132,0)</f>
        <v>0</v>
      </c>
      <c r="BL132" s="17" t="s">
        <v>652</v>
      </c>
      <c r="BM132" s="173" t="s">
        <v>658</v>
      </c>
    </row>
    <row r="133" spans="1:65" s="13" customFormat="1" ht="22.5">
      <c r="B133" s="175"/>
      <c r="D133" s="176" t="s">
        <v>164</v>
      </c>
      <c r="E133" s="177" t="s">
        <v>1</v>
      </c>
      <c r="F133" s="178" t="s">
        <v>659</v>
      </c>
      <c r="H133" s="179">
        <v>1</v>
      </c>
      <c r="I133" s="180"/>
      <c r="L133" s="175"/>
      <c r="M133" s="181"/>
      <c r="N133" s="182"/>
      <c r="O133" s="182"/>
      <c r="P133" s="182"/>
      <c r="Q133" s="182"/>
      <c r="R133" s="182"/>
      <c r="S133" s="182"/>
      <c r="T133" s="183"/>
      <c r="AT133" s="177" t="s">
        <v>164</v>
      </c>
      <c r="AU133" s="177" t="s">
        <v>85</v>
      </c>
      <c r="AV133" s="13" t="s">
        <v>85</v>
      </c>
      <c r="AW133" s="13" t="s">
        <v>33</v>
      </c>
      <c r="AX133" s="13" t="s">
        <v>8</v>
      </c>
      <c r="AY133" s="177" t="s">
        <v>156</v>
      </c>
    </row>
    <row r="134" spans="1:65" s="12" customFormat="1" ht="22.9" customHeight="1">
      <c r="B134" s="148"/>
      <c r="D134" s="149" t="s">
        <v>76</v>
      </c>
      <c r="E134" s="159" t="s">
        <v>660</v>
      </c>
      <c r="F134" s="159" t="s">
        <v>661</v>
      </c>
      <c r="I134" s="151"/>
      <c r="J134" s="160">
        <f>BK134</f>
        <v>0</v>
      </c>
      <c r="L134" s="148"/>
      <c r="M134" s="153"/>
      <c r="N134" s="154"/>
      <c r="O134" s="154"/>
      <c r="P134" s="155">
        <f>SUM(P135:P136)</f>
        <v>0</v>
      </c>
      <c r="Q134" s="154"/>
      <c r="R134" s="155">
        <f>SUM(R135:R136)</f>
        <v>0</v>
      </c>
      <c r="S134" s="154"/>
      <c r="T134" s="156">
        <f>SUM(T135:T136)</f>
        <v>0</v>
      </c>
      <c r="AR134" s="149" t="s">
        <v>94</v>
      </c>
      <c r="AT134" s="157" t="s">
        <v>76</v>
      </c>
      <c r="AU134" s="157" t="s">
        <v>8</v>
      </c>
      <c r="AY134" s="149" t="s">
        <v>156</v>
      </c>
      <c r="BK134" s="158">
        <f>SUM(BK135:BK136)</f>
        <v>0</v>
      </c>
    </row>
    <row r="135" spans="1:65" s="2" customFormat="1" ht="16.5" customHeight="1">
      <c r="A135" s="32"/>
      <c r="B135" s="161"/>
      <c r="C135" s="162" t="s">
        <v>88</v>
      </c>
      <c r="D135" s="162" t="s">
        <v>158</v>
      </c>
      <c r="E135" s="163" t="s">
        <v>662</v>
      </c>
      <c r="F135" s="164" t="s">
        <v>661</v>
      </c>
      <c r="G135" s="165" t="s">
        <v>651</v>
      </c>
      <c r="H135" s="166">
        <v>1</v>
      </c>
      <c r="I135" s="167"/>
      <c r="J135" s="168">
        <f>ROUND(I135*H135,0)</f>
        <v>0</v>
      </c>
      <c r="K135" s="164" t="s">
        <v>162</v>
      </c>
      <c r="L135" s="33"/>
      <c r="M135" s="169" t="s">
        <v>1</v>
      </c>
      <c r="N135" s="170" t="s">
        <v>42</v>
      </c>
      <c r="O135" s="58"/>
      <c r="P135" s="171">
        <f>O135*H135</f>
        <v>0</v>
      </c>
      <c r="Q135" s="171">
        <v>0</v>
      </c>
      <c r="R135" s="171">
        <f>Q135*H135</f>
        <v>0</v>
      </c>
      <c r="S135" s="171">
        <v>0</v>
      </c>
      <c r="T135" s="172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73" t="s">
        <v>652</v>
      </c>
      <c r="AT135" s="173" t="s">
        <v>158</v>
      </c>
      <c r="AU135" s="173" t="s">
        <v>85</v>
      </c>
      <c r="AY135" s="17" t="s">
        <v>156</v>
      </c>
      <c r="BE135" s="174">
        <f>IF(N135="základní",J135,0)</f>
        <v>0</v>
      </c>
      <c r="BF135" s="174">
        <f>IF(N135="snížená",J135,0)</f>
        <v>0</v>
      </c>
      <c r="BG135" s="174">
        <f>IF(N135="zákl. přenesená",J135,0)</f>
        <v>0</v>
      </c>
      <c r="BH135" s="174">
        <f>IF(N135="sníž. přenesená",J135,0)</f>
        <v>0</v>
      </c>
      <c r="BI135" s="174">
        <f>IF(N135="nulová",J135,0)</f>
        <v>0</v>
      </c>
      <c r="BJ135" s="17" t="s">
        <v>8</v>
      </c>
      <c r="BK135" s="174">
        <f>ROUND(I135*H135,0)</f>
        <v>0</v>
      </c>
      <c r="BL135" s="17" t="s">
        <v>652</v>
      </c>
      <c r="BM135" s="173" t="s">
        <v>663</v>
      </c>
    </row>
    <row r="136" spans="1:65" s="13" customFormat="1" ht="22.5">
      <c r="B136" s="175"/>
      <c r="D136" s="176" t="s">
        <v>164</v>
      </c>
      <c r="E136" s="177" t="s">
        <v>1</v>
      </c>
      <c r="F136" s="178" t="s">
        <v>664</v>
      </c>
      <c r="H136" s="179">
        <v>1</v>
      </c>
      <c r="I136" s="180"/>
      <c r="L136" s="175"/>
      <c r="M136" s="181"/>
      <c r="N136" s="182"/>
      <c r="O136" s="182"/>
      <c r="P136" s="182"/>
      <c r="Q136" s="182"/>
      <c r="R136" s="182"/>
      <c r="S136" s="182"/>
      <c r="T136" s="183"/>
      <c r="AT136" s="177" t="s">
        <v>164</v>
      </c>
      <c r="AU136" s="177" t="s">
        <v>85</v>
      </c>
      <c r="AV136" s="13" t="s">
        <v>85</v>
      </c>
      <c r="AW136" s="13" t="s">
        <v>33</v>
      </c>
      <c r="AX136" s="13" t="s">
        <v>8</v>
      </c>
      <c r="AY136" s="177" t="s">
        <v>156</v>
      </c>
    </row>
    <row r="137" spans="1:65" s="12" customFormat="1" ht="22.9" customHeight="1">
      <c r="B137" s="148"/>
      <c r="D137" s="149" t="s">
        <v>76</v>
      </c>
      <c r="E137" s="159" t="s">
        <v>665</v>
      </c>
      <c r="F137" s="159" t="s">
        <v>666</v>
      </c>
      <c r="I137" s="151"/>
      <c r="J137" s="160">
        <f>BK137</f>
        <v>0</v>
      </c>
      <c r="L137" s="148"/>
      <c r="M137" s="153"/>
      <c r="N137" s="154"/>
      <c r="O137" s="154"/>
      <c r="P137" s="155">
        <f>SUM(P138:P139)</f>
        <v>0</v>
      </c>
      <c r="Q137" s="154"/>
      <c r="R137" s="155">
        <f>SUM(R138:R139)</f>
        <v>0</v>
      </c>
      <c r="S137" s="154"/>
      <c r="T137" s="156">
        <f>SUM(T138:T139)</f>
        <v>0</v>
      </c>
      <c r="AR137" s="149" t="s">
        <v>94</v>
      </c>
      <c r="AT137" s="157" t="s">
        <v>76</v>
      </c>
      <c r="AU137" s="157" t="s">
        <v>8</v>
      </c>
      <c r="AY137" s="149" t="s">
        <v>156</v>
      </c>
      <c r="BK137" s="158">
        <f>SUM(BK138:BK139)</f>
        <v>0</v>
      </c>
    </row>
    <row r="138" spans="1:65" s="2" customFormat="1" ht="16.5" customHeight="1">
      <c r="A138" s="32"/>
      <c r="B138" s="161"/>
      <c r="C138" s="162" t="s">
        <v>91</v>
      </c>
      <c r="D138" s="162" t="s">
        <v>158</v>
      </c>
      <c r="E138" s="163" t="s">
        <v>667</v>
      </c>
      <c r="F138" s="164" t="s">
        <v>666</v>
      </c>
      <c r="G138" s="165" t="s">
        <v>651</v>
      </c>
      <c r="H138" s="166">
        <v>1</v>
      </c>
      <c r="I138" s="167"/>
      <c r="J138" s="168">
        <f>ROUND(I138*H138,0)</f>
        <v>0</v>
      </c>
      <c r="K138" s="164" t="s">
        <v>162</v>
      </c>
      <c r="L138" s="33"/>
      <c r="M138" s="169" t="s">
        <v>1</v>
      </c>
      <c r="N138" s="170" t="s">
        <v>42</v>
      </c>
      <c r="O138" s="58"/>
      <c r="P138" s="171">
        <f>O138*H138</f>
        <v>0</v>
      </c>
      <c r="Q138" s="171">
        <v>0</v>
      </c>
      <c r="R138" s="171">
        <f>Q138*H138</f>
        <v>0</v>
      </c>
      <c r="S138" s="171">
        <v>0</v>
      </c>
      <c r="T138" s="172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73" t="s">
        <v>652</v>
      </c>
      <c r="AT138" s="173" t="s">
        <v>158</v>
      </c>
      <c r="AU138" s="173" t="s">
        <v>85</v>
      </c>
      <c r="AY138" s="17" t="s">
        <v>156</v>
      </c>
      <c r="BE138" s="174">
        <f>IF(N138="základní",J138,0)</f>
        <v>0</v>
      </c>
      <c r="BF138" s="174">
        <f>IF(N138="snížená",J138,0)</f>
        <v>0</v>
      </c>
      <c r="BG138" s="174">
        <f>IF(N138="zákl. přenesená",J138,0)</f>
        <v>0</v>
      </c>
      <c r="BH138" s="174">
        <f>IF(N138="sníž. přenesená",J138,0)</f>
        <v>0</v>
      </c>
      <c r="BI138" s="174">
        <f>IF(N138="nulová",J138,0)</f>
        <v>0</v>
      </c>
      <c r="BJ138" s="17" t="s">
        <v>8</v>
      </c>
      <c r="BK138" s="174">
        <f>ROUND(I138*H138,0)</f>
        <v>0</v>
      </c>
      <c r="BL138" s="17" t="s">
        <v>652</v>
      </c>
      <c r="BM138" s="173" t="s">
        <v>668</v>
      </c>
    </row>
    <row r="139" spans="1:65" s="13" customFormat="1" ht="22.5">
      <c r="B139" s="175"/>
      <c r="D139" s="176" t="s">
        <v>164</v>
      </c>
      <c r="E139" s="177" t="s">
        <v>1</v>
      </c>
      <c r="F139" s="178" t="s">
        <v>669</v>
      </c>
      <c r="H139" s="179">
        <v>1</v>
      </c>
      <c r="I139" s="180"/>
      <c r="L139" s="175"/>
      <c r="M139" s="181"/>
      <c r="N139" s="182"/>
      <c r="O139" s="182"/>
      <c r="P139" s="182"/>
      <c r="Q139" s="182"/>
      <c r="R139" s="182"/>
      <c r="S139" s="182"/>
      <c r="T139" s="183"/>
      <c r="AT139" s="177" t="s">
        <v>164</v>
      </c>
      <c r="AU139" s="177" t="s">
        <v>85</v>
      </c>
      <c r="AV139" s="13" t="s">
        <v>85</v>
      </c>
      <c r="AW139" s="13" t="s">
        <v>33</v>
      </c>
      <c r="AX139" s="13" t="s">
        <v>8</v>
      </c>
      <c r="AY139" s="177" t="s">
        <v>156</v>
      </c>
    </row>
    <row r="140" spans="1:65" s="12" customFormat="1" ht="22.9" customHeight="1">
      <c r="B140" s="148"/>
      <c r="D140" s="149" t="s">
        <v>76</v>
      </c>
      <c r="E140" s="159" t="s">
        <v>670</v>
      </c>
      <c r="F140" s="159" t="s">
        <v>671</v>
      </c>
      <c r="I140" s="151"/>
      <c r="J140" s="160">
        <f>BK140</f>
        <v>0</v>
      </c>
      <c r="L140" s="148"/>
      <c r="M140" s="153"/>
      <c r="N140" s="154"/>
      <c r="O140" s="154"/>
      <c r="P140" s="155">
        <f>SUM(P141:P142)</f>
        <v>0</v>
      </c>
      <c r="Q140" s="154"/>
      <c r="R140" s="155">
        <f>SUM(R141:R142)</f>
        <v>0</v>
      </c>
      <c r="S140" s="154"/>
      <c r="T140" s="156">
        <f>SUM(T141:T142)</f>
        <v>0</v>
      </c>
      <c r="AR140" s="149" t="s">
        <v>94</v>
      </c>
      <c r="AT140" s="157" t="s">
        <v>76</v>
      </c>
      <c r="AU140" s="157" t="s">
        <v>8</v>
      </c>
      <c r="AY140" s="149" t="s">
        <v>156</v>
      </c>
      <c r="BK140" s="158">
        <f>SUM(BK141:BK142)</f>
        <v>0</v>
      </c>
    </row>
    <row r="141" spans="1:65" s="2" customFormat="1" ht="16.5" customHeight="1">
      <c r="A141" s="32"/>
      <c r="B141" s="161"/>
      <c r="C141" s="162" t="s">
        <v>94</v>
      </c>
      <c r="D141" s="162" t="s">
        <v>158</v>
      </c>
      <c r="E141" s="163" t="s">
        <v>672</v>
      </c>
      <c r="F141" s="164" t="s">
        <v>671</v>
      </c>
      <c r="G141" s="165" t="s">
        <v>651</v>
      </c>
      <c r="H141" s="166">
        <v>1</v>
      </c>
      <c r="I141" s="167"/>
      <c r="J141" s="168">
        <f>ROUND(I141*H141,0)</f>
        <v>0</v>
      </c>
      <c r="K141" s="164" t="s">
        <v>162</v>
      </c>
      <c r="L141" s="33"/>
      <c r="M141" s="169" t="s">
        <v>1</v>
      </c>
      <c r="N141" s="170" t="s">
        <v>42</v>
      </c>
      <c r="O141" s="58"/>
      <c r="P141" s="171">
        <f>O141*H141</f>
        <v>0</v>
      </c>
      <c r="Q141" s="171">
        <v>0</v>
      </c>
      <c r="R141" s="171">
        <f>Q141*H141</f>
        <v>0</v>
      </c>
      <c r="S141" s="171">
        <v>0</v>
      </c>
      <c r="T141" s="172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73" t="s">
        <v>652</v>
      </c>
      <c r="AT141" s="173" t="s">
        <v>158</v>
      </c>
      <c r="AU141" s="173" t="s">
        <v>85</v>
      </c>
      <c r="AY141" s="17" t="s">
        <v>156</v>
      </c>
      <c r="BE141" s="174">
        <f>IF(N141="základní",J141,0)</f>
        <v>0</v>
      </c>
      <c r="BF141" s="174">
        <f>IF(N141="snížená",J141,0)</f>
        <v>0</v>
      </c>
      <c r="BG141" s="174">
        <f>IF(N141="zákl. přenesená",J141,0)</f>
        <v>0</v>
      </c>
      <c r="BH141" s="174">
        <f>IF(N141="sníž. přenesená",J141,0)</f>
        <v>0</v>
      </c>
      <c r="BI141" s="174">
        <f>IF(N141="nulová",J141,0)</f>
        <v>0</v>
      </c>
      <c r="BJ141" s="17" t="s">
        <v>8</v>
      </c>
      <c r="BK141" s="174">
        <f>ROUND(I141*H141,0)</f>
        <v>0</v>
      </c>
      <c r="BL141" s="17" t="s">
        <v>652</v>
      </c>
      <c r="BM141" s="173" t="s">
        <v>673</v>
      </c>
    </row>
    <row r="142" spans="1:65" s="13" customFormat="1" ht="22.5">
      <c r="B142" s="175"/>
      <c r="D142" s="176" t="s">
        <v>164</v>
      </c>
      <c r="E142" s="177" t="s">
        <v>1</v>
      </c>
      <c r="F142" s="178" t="s">
        <v>674</v>
      </c>
      <c r="H142" s="179">
        <v>1</v>
      </c>
      <c r="I142" s="180"/>
      <c r="L142" s="175"/>
      <c r="M142" s="181"/>
      <c r="N142" s="182"/>
      <c r="O142" s="182"/>
      <c r="P142" s="182"/>
      <c r="Q142" s="182"/>
      <c r="R142" s="182"/>
      <c r="S142" s="182"/>
      <c r="T142" s="183"/>
      <c r="AT142" s="177" t="s">
        <v>164</v>
      </c>
      <c r="AU142" s="177" t="s">
        <v>85</v>
      </c>
      <c r="AV142" s="13" t="s">
        <v>85</v>
      </c>
      <c r="AW142" s="13" t="s">
        <v>33</v>
      </c>
      <c r="AX142" s="13" t="s">
        <v>8</v>
      </c>
      <c r="AY142" s="177" t="s">
        <v>156</v>
      </c>
    </row>
    <row r="143" spans="1:65" s="12" customFormat="1" ht="22.9" customHeight="1">
      <c r="B143" s="148"/>
      <c r="D143" s="149" t="s">
        <v>76</v>
      </c>
      <c r="E143" s="159" t="s">
        <v>675</v>
      </c>
      <c r="F143" s="159" t="s">
        <v>676</v>
      </c>
      <c r="I143" s="151"/>
      <c r="J143" s="160">
        <f>BK143</f>
        <v>0</v>
      </c>
      <c r="L143" s="148"/>
      <c r="M143" s="153"/>
      <c r="N143" s="154"/>
      <c r="O143" s="154"/>
      <c r="P143" s="155">
        <f>SUM(P144:P145)</f>
        <v>0</v>
      </c>
      <c r="Q143" s="154"/>
      <c r="R143" s="155">
        <f>SUM(R144:R145)</f>
        <v>0</v>
      </c>
      <c r="S143" s="154"/>
      <c r="T143" s="156">
        <f>SUM(T144:T145)</f>
        <v>0</v>
      </c>
      <c r="AR143" s="149" t="s">
        <v>94</v>
      </c>
      <c r="AT143" s="157" t="s">
        <v>76</v>
      </c>
      <c r="AU143" s="157" t="s">
        <v>8</v>
      </c>
      <c r="AY143" s="149" t="s">
        <v>156</v>
      </c>
      <c r="BK143" s="158">
        <f>SUM(BK144:BK145)</f>
        <v>0</v>
      </c>
    </row>
    <row r="144" spans="1:65" s="2" customFormat="1" ht="16.5" customHeight="1">
      <c r="A144" s="32"/>
      <c r="B144" s="161"/>
      <c r="C144" s="162" t="s">
        <v>175</v>
      </c>
      <c r="D144" s="162" t="s">
        <v>158</v>
      </c>
      <c r="E144" s="163" t="s">
        <v>677</v>
      </c>
      <c r="F144" s="164" t="s">
        <v>676</v>
      </c>
      <c r="G144" s="165" t="s">
        <v>651</v>
      </c>
      <c r="H144" s="166">
        <v>1</v>
      </c>
      <c r="I144" s="167"/>
      <c r="J144" s="168">
        <f>ROUND(I144*H144,0)</f>
        <v>0</v>
      </c>
      <c r="K144" s="164" t="s">
        <v>162</v>
      </c>
      <c r="L144" s="33"/>
      <c r="M144" s="169" t="s">
        <v>1</v>
      </c>
      <c r="N144" s="170" t="s">
        <v>42</v>
      </c>
      <c r="O144" s="58"/>
      <c r="P144" s="171">
        <f>O144*H144</f>
        <v>0</v>
      </c>
      <c r="Q144" s="171">
        <v>0</v>
      </c>
      <c r="R144" s="171">
        <f>Q144*H144</f>
        <v>0</v>
      </c>
      <c r="S144" s="171">
        <v>0</v>
      </c>
      <c r="T144" s="172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73" t="s">
        <v>652</v>
      </c>
      <c r="AT144" s="173" t="s">
        <v>158</v>
      </c>
      <c r="AU144" s="173" t="s">
        <v>85</v>
      </c>
      <c r="AY144" s="17" t="s">
        <v>156</v>
      </c>
      <c r="BE144" s="174">
        <f>IF(N144="základní",J144,0)</f>
        <v>0</v>
      </c>
      <c r="BF144" s="174">
        <f>IF(N144="snížená",J144,0)</f>
        <v>0</v>
      </c>
      <c r="BG144" s="174">
        <f>IF(N144="zákl. přenesená",J144,0)</f>
        <v>0</v>
      </c>
      <c r="BH144" s="174">
        <f>IF(N144="sníž. přenesená",J144,0)</f>
        <v>0</v>
      </c>
      <c r="BI144" s="174">
        <f>IF(N144="nulová",J144,0)</f>
        <v>0</v>
      </c>
      <c r="BJ144" s="17" t="s">
        <v>8</v>
      </c>
      <c r="BK144" s="174">
        <f>ROUND(I144*H144,0)</f>
        <v>0</v>
      </c>
      <c r="BL144" s="17" t="s">
        <v>652</v>
      </c>
      <c r="BM144" s="173" t="s">
        <v>678</v>
      </c>
    </row>
    <row r="145" spans="1:65" s="13" customFormat="1" ht="22.5">
      <c r="B145" s="175"/>
      <c r="D145" s="176" t="s">
        <v>164</v>
      </c>
      <c r="E145" s="177" t="s">
        <v>1</v>
      </c>
      <c r="F145" s="178" t="s">
        <v>679</v>
      </c>
      <c r="H145" s="179">
        <v>1</v>
      </c>
      <c r="I145" s="180"/>
      <c r="L145" s="175"/>
      <c r="M145" s="181"/>
      <c r="N145" s="182"/>
      <c r="O145" s="182"/>
      <c r="P145" s="182"/>
      <c r="Q145" s="182"/>
      <c r="R145" s="182"/>
      <c r="S145" s="182"/>
      <c r="T145" s="183"/>
      <c r="AT145" s="177" t="s">
        <v>164</v>
      </c>
      <c r="AU145" s="177" t="s">
        <v>85</v>
      </c>
      <c r="AV145" s="13" t="s">
        <v>85</v>
      </c>
      <c r="AW145" s="13" t="s">
        <v>33</v>
      </c>
      <c r="AX145" s="13" t="s">
        <v>8</v>
      </c>
      <c r="AY145" s="177" t="s">
        <v>156</v>
      </c>
    </row>
    <row r="146" spans="1:65" s="12" customFormat="1" ht="22.9" customHeight="1">
      <c r="B146" s="148"/>
      <c r="D146" s="149" t="s">
        <v>76</v>
      </c>
      <c r="E146" s="159" t="s">
        <v>680</v>
      </c>
      <c r="F146" s="159" t="s">
        <v>681</v>
      </c>
      <c r="I146" s="151"/>
      <c r="J146" s="160">
        <f>BK146</f>
        <v>0</v>
      </c>
      <c r="L146" s="148"/>
      <c r="M146" s="153"/>
      <c r="N146" s="154"/>
      <c r="O146" s="154"/>
      <c r="P146" s="155">
        <f>SUM(P147:P148)</f>
        <v>0</v>
      </c>
      <c r="Q146" s="154"/>
      <c r="R146" s="155">
        <f>SUM(R147:R148)</f>
        <v>0</v>
      </c>
      <c r="S146" s="154"/>
      <c r="T146" s="156">
        <f>SUM(T147:T148)</f>
        <v>0</v>
      </c>
      <c r="AR146" s="149" t="s">
        <v>94</v>
      </c>
      <c r="AT146" s="157" t="s">
        <v>76</v>
      </c>
      <c r="AU146" s="157" t="s">
        <v>8</v>
      </c>
      <c r="AY146" s="149" t="s">
        <v>156</v>
      </c>
      <c r="BK146" s="158">
        <f>SUM(BK147:BK148)</f>
        <v>0</v>
      </c>
    </row>
    <row r="147" spans="1:65" s="2" customFormat="1" ht="16.5" customHeight="1">
      <c r="A147" s="32"/>
      <c r="B147" s="161"/>
      <c r="C147" s="162" t="s">
        <v>190</v>
      </c>
      <c r="D147" s="162" t="s">
        <v>158</v>
      </c>
      <c r="E147" s="163" t="s">
        <v>682</v>
      </c>
      <c r="F147" s="164" t="s">
        <v>681</v>
      </c>
      <c r="G147" s="165" t="s">
        <v>651</v>
      </c>
      <c r="H147" s="166">
        <v>1</v>
      </c>
      <c r="I147" s="167"/>
      <c r="J147" s="168">
        <f>ROUND(I147*H147,0)</f>
        <v>0</v>
      </c>
      <c r="K147" s="164" t="s">
        <v>162</v>
      </c>
      <c r="L147" s="33"/>
      <c r="M147" s="169" t="s">
        <v>1</v>
      </c>
      <c r="N147" s="170" t="s">
        <v>42</v>
      </c>
      <c r="O147" s="58"/>
      <c r="P147" s="171">
        <f>O147*H147</f>
        <v>0</v>
      </c>
      <c r="Q147" s="171">
        <v>0</v>
      </c>
      <c r="R147" s="171">
        <f>Q147*H147</f>
        <v>0</v>
      </c>
      <c r="S147" s="171">
        <v>0</v>
      </c>
      <c r="T147" s="172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73" t="s">
        <v>652</v>
      </c>
      <c r="AT147" s="173" t="s">
        <v>158</v>
      </c>
      <c r="AU147" s="173" t="s">
        <v>85</v>
      </c>
      <c r="AY147" s="17" t="s">
        <v>156</v>
      </c>
      <c r="BE147" s="174">
        <f>IF(N147="základní",J147,0)</f>
        <v>0</v>
      </c>
      <c r="BF147" s="174">
        <f>IF(N147="snížená",J147,0)</f>
        <v>0</v>
      </c>
      <c r="BG147" s="174">
        <f>IF(N147="zákl. přenesená",J147,0)</f>
        <v>0</v>
      </c>
      <c r="BH147" s="174">
        <f>IF(N147="sníž. přenesená",J147,0)</f>
        <v>0</v>
      </c>
      <c r="BI147" s="174">
        <f>IF(N147="nulová",J147,0)</f>
        <v>0</v>
      </c>
      <c r="BJ147" s="17" t="s">
        <v>8</v>
      </c>
      <c r="BK147" s="174">
        <f>ROUND(I147*H147,0)</f>
        <v>0</v>
      </c>
      <c r="BL147" s="17" t="s">
        <v>652</v>
      </c>
      <c r="BM147" s="173" t="s">
        <v>683</v>
      </c>
    </row>
    <row r="148" spans="1:65" s="13" customFormat="1" ht="22.5">
      <c r="B148" s="175"/>
      <c r="D148" s="176" t="s">
        <v>164</v>
      </c>
      <c r="E148" s="177" t="s">
        <v>1</v>
      </c>
      <c r="F148" s="178" t="s">
        <v>684</v>
      </c>
      <c r="H148" s="179">
        <v>1</v>
      </c>
      <c r="I148" s="180"/>
      <c r="L148" s="175"/>
      <c r="M148" s="181"/>
      <c r="N148" s="182"/>
      <c r="O148" s="182"/>
      <c r="P148" s="182"/>
      <c r="Q148" s="182"/>
      <c r="R148" s="182"/>
      <c r="S148" s="182"/>
      <c r="T148" s="183"/>
      <c r="AT148" s="177" t="s">
        <v>164</v>
      </c>
      <c r="AU148" s="177" t="s">
        <v>85</v>
      </c>
      <c r="AV148" s="13" t="s">
        <v>85</v>
      </c>
      <c r="AW148" s="13" t="s">
        <v>33</v>
      </c>
      <c r="AX148" s="13" t="s">
        <v>8</v>
      </c>
      <c r="AY148" s="177" t="s">
        <v>156</v>
      </c>
    </row>
    <row r="149" spans="1:65" s="12" customFormat="1" ht="22.9" customHeight="1">
      <c r="B149" s="148"/>
      <c r="D149" s="149" t="s">
        <v>76</v>
      </c>
      <c r="E149" s="159" t="s">
        <v>685</v>
      </c>
      <c r="F149" s="159" t="s">
        <v>686</v>
      </c>
      <c r="I149" s="151"/>
      <c r="J149" s="160">
        <f>BK149</f>
        <v>0</v>
      </c>
      <c r="L149" s="148"/>
      <c r="M149" s="153"/>
      <c r="N149" s="154"/>
      <c r="O149" s="154"/>
      <c r="P149" s="155">
        <f>SUM(P150:P151)</f>
        <v>0</v>
      </c>
      <c r="Q149" s="154"/>
      <c r="R149" s="155">
        <f>SUM(R150:R151)</f>
        <v>0</v>
      </c>
      <c r="S149" s="154"/>
      <c r="T149" s="156">
        <f>SUM(T150:T151)</f>
        <v>0</v>
      </c>
      <c r="AR149" s="149" t="s">
        <v>94</v>
      </c>
      <c r="AT149" s="157" t="s">
        <v>76</v>
      </c>
      <c r="AU149" s="157" t="s">
        <v>8</v>
      </c>
      <c r="AY149" s="149" t="s">
        <v>156</v>
      </c>
      <c r="BK149" s="158">
        <f>SUM(BK150:BK151)</f>
        <v>0</v>
      </c>
    </row>
    <row r="150" spans="1:65" s="2" customFormat="1" ht="16.5" customHeight="1">
      <c r="A150" s="32"/>
      <c r="B150" s="161"/>
      <c r="C150" s="162" t="s">
        <v>198</v>
      </c>
      <c r="D150" s="162" t="s">
        <v>158</v>
      </c>
      <c r="E150" s="163" t="s">
        <v>687</v>
      </c>
      <c r="F150" s="164" t="s">
        <v>688</v>
      </c>
      <c r="G150" s="165" t="s">
        <v>651</v>
      </c>
      <c r="H150" s="166">
        <v>1</v>
      </c>
      <c r="I150" s="167"/>
      <c r="J150" s="168">
        <f>ROUND(I150*H150,0)</f>
        <v>0</v>
      </c>
      <c r="K150" s="164" t="s">
        <v>162</v>
      </c>
      <c r="L150" s="33"/>
      <c r="M150" s="169" t="s">
        <v>1</v>
      </c>
      <c r="N150" s="170" t="s">
        <v>42</v>
      </c>
      <c r="O150" s="58"/>
      <c r="P150" s="171">
        <f>O150*H150</f>
        <v>0</v>
      </c>
      <c r="Q150" s="171">
        <v>0</v>
      </c>
      <c r="R150" s="171">
        <f>Q150*H150</f>
        <v>0</v>
      </c>
      <c r="S150" s="171">
        <v>0</v>
      </c>
      <c r="T150" s="172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73" t="s">
        <v>652</v>
      </c>
      <c r="AT150" s="173" t="s">
        <v>158</v>
      </c>
      <c r="AU150" s="173" t="s">
        <v>85</v>
      </c>
      <c r="AY150" s="17" t="s">
        <v>156</v>
      </c>
      <c r="BE150" s="174">
        <f>IF(N150="základní",J150,0)</f>
        <v>0</v>
      </c>
      <c r="BF150" s="174">
        <f>IF(N150="snížená",J150,0)</f>
        <v>0</v>
      </c>
      <c r="BG150" s="174">
        <f>IF(N150="zákl. přenesená",J150,0)</f>
        <v>0</v>
      </c>
      <c r="BH150" s="174">
        <f>IF(N150="sníž. přenesená",J150,0)</f>
        <v>0</v>
      </c>
      <c r="BI150" s="174">
        <f>IF(N150="nulová",J150,0)</f>
        <v>0</v>
      </c>
      <c r="BJ150" s="17" t="s">
        <v>8</v>
      </c>
      <c r="BK150" s="174">
        <f>ROUND(I150*H150,0)</f>
        <v>0</v>
      </c>
      <c r="BL150" s="17" t="s">
        <v>652</v>
      </c>
      <c r="BM150" s="173" t="s">
        <v>689</v>
      </c>
    </row>
    <row r="151" spans="1:65" s="13" customFormat="1" ht="22.5">
      <c r="B151" s="175"/>
      <c r="D151" s="176" t="s">
        <v>164</v>
      </c>
      <c r="E151" s="177" t="s">
        <v>1</v>
      </c>
      <c r="F151" s="178" t="s">
        <v>690</v>
      </c>
      <c r="H151" s="179">
        <v>1</v>
      </c>
      <c r="I151" s="180"/>
      <c r="L151" s="175"/>
      <c r="M151" s="181"/>
      <c r="N151" s="182"/>
      <c r="O151" s="182"/>
      <c r="P151" s="182"/>
      <c r="Q151" s="182"/>
      <c r="R151" s="182"/>
      <c r="S151" s="182"/>
      <c r="T151" s="183"/>
      <c r="AT151" s="177" t="s">
        <v>164</v>
      </c>
      <c r="AU151" s="177" t="s">
        <v>85</v>
      </c>
      <c r="AV151" s="13" t="s">
        <v>85</v>
      </c>
      <c r="AW151" s="13" t="s">
        <v>33</v>
      </c>
      <c r="AX151" s="13" t="s">
        <v>8</v>
      </c>
      <c r="AY151" s="177" t="s">
        <v>156</v>
      </c>
    </row>
    <row r="152" spans="1:65" s="12" customFormat="1" ht="22.9" customHeight="1">
      <c r="B152" s="148"/>
      <c r="D152" s="149" t="s">
        <v>76</v>
      </c>
      <c r="E152" s="159" t="s">
        <v>691</v>
      </c>
      <c r="F152" s="159" t="s">
        <v>692</v>
      </c>
      <c r="I152" s="151"/>
      <c r="J152" s="160">
        <f>BK152</f>
        <v>0</v>
      </c>
      <c r="L152" s="148"/>
      <c r="M152" s="153"/>
      <c r="N152" s="154"/>
      <c r="O152" s="154"/>
      <c r="P152" s="155">
        <f>SUM(P153:P154)</f>
        <v>0</v>
      </c>
      <c r="Q152" s="154"/>
      <c r="R152" s="155">
        <f>SUM(R153:R154)</f>
        <v>0</v>
      </c>
      <c r="S152" s="154"/>
      <c r="T152" s="156">
        <f>SUM(T153:T154)</f>
        <v>0</v>
      </c>
      <c r="AR152" s="149" t="s">
        <v>94</v>
      </c>
      <c r="AT152" s="157" t="s">
        <v>76</v>
      </c>
      <c r="AU152" s="157" t="s">
        <v>8</v>
      </c>
      <c r="AY152" s="149" t="s">
        <v>156</v>
      </c>
      <c r="BK152" s="158">
        <f>SUM(BK153:BK154)</f>
        <v>0</v>
      </c>
    </row>
    <row r="153" spans="1:65" s="2" customFormat="1" ht="16.5" customHeight="1">
      <c r="A153" s="32"/>
      <c r="B153" s="161"/>
      <c r="C153" s="162" t="s">
        <v>205</v>
      </c>
      <c r="D153" s="162" t="s">
        <v>158</v>
      </c>
      <c r="E153" s="163" t="s">
        <v>693</v>
      </c>
      <c r="F153" s="164" t="s">
        <v>692</v>
      </c>
      <c r="G153" s="165" t="s">
        <v>651</v>
      </c>
      <c r="H153" s="166">
        <v>1</v>
      </c>
      <c r="I153" s="167"/>
      <c r="J153" s="168">
        <f>ROUND(I153*H153,0)</f>
        <v>0</v>
      </c>
      <c r="K153" s="164" t="s">
        <v>162</v>
      </c>
      <c r="L153" s="33"/>
      <c r="M153" s="169" t="s">
        <v>1</v>
      </c>
      <c r="N153" s="170" t="s">
        <v>42</v>
      </c>
      <c r="O153" s="58"/>
      <c r="P153" s="171">
        <f>O153*H153</f>
        <v>0</v>
      </c>
      <c r="Q153" s="171">
        <v>0</v>
      </c>
      <c r="R153" s="171">
        <f>Q153*H153</f>
        <v>0</v>
      </c>
      <c r="S153" s="171">
        <v>0</v>
      </c>
      <c r="T153" s="172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73" t="s">
        <v>652</v>
      </c>
      <c r="AT153" s="173" t="s">
        <v>158</v>
      </c>
      <c r="AU153" s="173" t="s">
        <v>85</v>
      </c>
      <c r="AY153" s="17" t="s">
        <v>156</v>
      </c>
      <c r="BE153" s="174">
        <f>IF(N153="základní",J153,0)</f>
        <v>0</v>
      </c>
      <c r="BF153" s="174">
        <f>IF(N153="snížená",J153,0)</f>
        <v>0</v>
      </c>
      <c r="BG153" s="174">
        <f>IF(N153="zákl. přenesená",J153,0)</f>
        <v>0</v>
      </c>
      <c r="BH153" s="174">
        <f>IF(N153="sníž. přenesená",J153,0)</f>
        <v>0</v>
      </c>
      <c r="BI153" s="174">
        <f>IF(N153="nulová",J153,0)</f>
        <v>0</v>
      </c>
      <c r="BJ153" s="17" t="s">
        <v>8</v>
      </c>
      <c r="BK153" s="174">
        <f>ROUND(I153*H153,0)</f>
        <v>0</v>
      </c>
      <c r="BL153" s="17" t="s">
        <v>652</v>
      </c>
      <c r="BM153" s="173" t="s">
        <v>694</v>
      </c>
    </row>
    <row r="154" spans="1:65" s="13" customFormat="1" ht="22.5">
      <c r="B154" s="175"/>
      <c r="D154" s="176" t="s">
        <v>164</v>
      </c>
      <c r="E154" s="177" t="s">
        <v>1</v>
      </c>
      <c r="F154" s="178" t="s">
        <v>695</v>
      </c>
      <c r="H154" s="179">
        <v>1</v>
      </c>
      <c r="I154" s="180"/>
      <c r="L154" s="175"/>
      <c r="M154" s="215"/>
      <c r="N154" s="216"/>
      <c r="O154" s="216"/>
      <c r="P154" s="216"/>
      <c r="Q154" s="216"/>
      <c r="R154" s="216"/>
      <c r="S154" s="216"/>
      <c r="T154" s="217"/>
      <c r="AT154" s="177" t="s">
        <v>164</v>
      </c>
      <c r="AU154" s="177" t="s">
        <v>85</v>
      </c>
      <c r="AV154" s="13" t="s">
        <v>85</v>
      </c>
      <c r="AW154" s="13" t="s">
        <v>33</v>
      </c>
      <c r="AX154" s="13" t="s">
        <v>8</v>
      </c>
      <c r="AY154" s="177" t="s">
        <v>156</v>
      </c>
    </row>
    <row r="155" spans="1:65" s="2" customFormat="1" ht="6.95" customHeight="1">
      <c r="A155" s="32"/>
      <c r="B155" s="47"/>
      <c r="C155" s="48"/>
      <c r="D155" s="48"/>
      <c r="E155" s="48"/>
      <c r="F155" s="48"/>
      <c r="G155" s="48"/>
      <c r="H155" s="48"/>
      <c r="I155" s="121"/>
      <c r="J155" s="48"/>
      <c r="K155" s="48"/>
      <c r="L155" s="33"/>
      <c r="M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</row>
  </sheetData>
  <autoFilter ref="C125:K154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12</vt:i4>
      </vt:variant>
    </vt:vector>
  </HeadingPairs>
  <TitlesOfParts>
    <vt:vector size="18" baseType="lpstr">
      <vt:lpstr>Rekapitulace stavby</vt:lpstr>
      <vt:lpstr>1 - Oprava fasády č.p. 57</vt:lpstr>
      <vt:lpstr>2 - Oprava fasády č.p. 58</vt:lpstr>
      <vt:lpstr>3 - Oprava fasády č.p. 59</vt:lpstr>
      <vt:lpstr>4 - Oprava oken a dveří</vt:lpstr>
      <vt:lpstr>5 - Vedlejší náklady</vt:lpstr>
      <vt:lpstr>'1 - Oprava fasády č.p. 57'!Názvy_tisku</vt:lpstr>
      <vt:lpstr>'2 - Oprava fasády č.p. 58'!Názvy_tisku</vt:lpstr>
      <vt:lpstr>'3 - Oprava fasády č.p. 59'!Názvy_tisku</vt:lpstr>
      <vt:lpstr>'4 - Oprava oken a dveří'!Názvy_tisku</vt:lpstr>
      <vt:lpstr>'5 - Vedlejší náklady'!Názvy_tisku</vt:lpstr>
      <vt:lpstr>'Rekapitulace stavby'!Názvy_tisku</vt:lpstr>
      <vt:lpstr>'1 - Oprava fasády č.p. 57'!Oblast_tisku</vt:lpstr>
      <vt:lpstr>'2 - Oprava fasády č.p. 58'!Oblast_tisku</vt:lpstr>
      <vt:lpstr>'3 - Oprava fasády č.p. 59'!Oblast_tisku</vt:lpstr>
      <vt:lpstr>'4 - Oprava oken a dveří'!Oblast_tisku</vt:lpstr>
      <vt:lpstr>'5 - Vedlejší náklady'!Oblast_tisku</vt:lpstr>
      <vt:lpstr>'Rekapitulace stavby'!Oblast_tisku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Lenovo-PC\Svehla</dc:creator>
  <cp:lastModifiedBy>Svobodová Martina</cp:lastModifiedBy>
  <dcterms:created xsi:type="dcterms:W3CDTF">2020-02-22T17:31:04Z</dcterms:created>
  <dcterms:modified xsi:type="dcterms:W3CDTF">2020-03-02T12:32:23Z</dcterms:modified>
</cp:coreProperties>
</file>