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Oprava střechy" sheetId="2" r:id="rId2"/>
    <sheet name="2 - Vedlejší náklady" sheetId="3" r:id="rId3"/>
  </sheets>
  <definedNames>
    <definedName name="_xlnm.Print_Area" localSheetId="0">'Rekapitulace stavby'!$D$4:$AO$76,'Rekapitulace stavby'!$C$82:$AQ$97</definedName>
    <definedName name="_xlnm._FilterDatabase" localSheetId="1" hidden="1">'1 - Oprava střechy'!$C$125:$K$194</definedName>
    <definedName name="_xlnm.Print_Area" localSheetId="1">'1 - Oprava střechy'!$C$4:$J$76,'1 - Oprava střechy'!$C$82:$J$107,'1 - Oprava střechy'!$C$113:$K$194</definedName>
    <definedName name="_xlnm._FilterDatabase" localSheetId="2" hidden="1">'2 - Vedlejší náklady'!$C$125:$K$145</definedName>
    <definedName name="_xlnm.Print_Area" localSheetId="2">'2 - Vedlejší náklady'!$C$4:$J$76,'2 - Vedlejší náklady'!$C$82:$J$107,'2 - Vedlejší náklady'!$C$113:$K$145</definedName>
    <definedName name="_xlnm.Print_Titles" localSheetId="0">'Rekapitulace stavby'!$92:$92</definedName>
    <definedName name="_xlnm.Print_Titles" localSheetId="1">'1 - Oprava střechy'!$125:$125</definedName>
    <definedName name="_xlnm.Print_Titles" localSheetId="2">'2 - Vedlejší náklady'!$125:$125</definedName>
  </definedNames>
  <calcPr fullCalcOnLoad="1"/>
</workbook>
</file>

<file path=xl/sharedStrings.xml><?xml version="1.0" encoding="utf-8"?>
<sst xmlns="http://schemas.openxmlformats.org/spreadsheetml/2006/main" count="1364" uniqueCount="332">
  <si>
    <t>Export Komplet</t>
  </si>
  <si>
    <t/>
  </si>
  <si>
    <t>2.0</t>
  </si>
  <si>
    <t>False</t>
  </si>
  <si>
    <t>{8d787c2b-d78a-4264-aabf-a5f654d19cdb}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</si>
  <si>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</si>
  <si>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</si>
  <si>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</si>
  <si>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</si>
  <si>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</si>
  <si>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</si>
  <si>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</si>
  <si>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</si>
  <si>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</si>
  <si>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</si>
  <si>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Projektis230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</si>
  <si>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</si>
  <si>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</si>
  <si>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krytiny šindelářské věže</t>
  </si>
  <si>
    <t>KSO:</t>
  </si>
  <si>
    <t>CC-CZ:</t>
  </si>
  <si>
    <t>Místo:</t>
  </si>
  <si>
    <t xml:space="preserve">Dvůr Králové nad Labem </t>
  </si>
  <si>
    <t>Datum:</t>
  </si>
  <si>
    <t>28. 8. 2019</t>
  </si>
  <si>
    <t>Zadavatel:</t>
  </si>
  <si>
    <t>IČ:</t>
  </si>
  <si>
    <t xml:space="preserve">Město Dvůr Králové n.L., nám. T.G.Masaryka 38 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</si>
  <si>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</si>
  <si>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</si>
  <si>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</si>
  <si>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</si>
  <si>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</si>
  <si>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</si>
  <si>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</si>
  <si>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</si>
  <si>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</si>
  <si>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</si>
  <si>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</si>
  <si>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</si>
  <si>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</si>
  <si>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</si>
  <si>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</si>
  <si>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</si>
  <si>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</si>
  <si>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</si>
  <si>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</si>
  <si>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</si>
  <si>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</si>
  <si>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</si>
  <si>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</si>
  <si>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</si>
  <si>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</si>
  <si>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</si>
  <si>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</si>
  <si>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</si>
  <si>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</si>
  <si>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</si>
  <si>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</si>
  <si>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</si>
  <si>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</si>
  <si>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</si>
  <si>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</si>
  <si>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</si>
  <si>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</si>
  <si>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</si>
  <si>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</si>
  <si>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</si>
  <si>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</si>
  <si>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</si>
  <si>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</si>
  <si>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</si>
  <si>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</si>
  <si>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</si>
  <si>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</si>
  <si>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</si>
  <si>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</si>
  <si>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</si>
  <si>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</si>
  <si>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</si>
  <si>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</si>
  <si>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</si>
  <si>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střechy</t>
  </si>
  <si>
    <t>STA</t>
  </si>
  <si>
    <t>{dda36df1-ed93-449d-ae7a-0c5c454fa97b}</t>
  </si>
  <si>
    <t>2</t>
  </si>
  <si>
    <t>Vedlejší náklady</t>
  </si>
  <si>
    <t>{abfcfc35-5d6c-422b-af56-127034998094}</t>
  </si>
  <si>
    <t>fig1</t>
  </si>
  <si>
    <t>plocha střechy</t>
  </si>
  <si>
    <t>87,965</t>
  </si>
  <si>
    <t>fig9</t>
  </si>
  <si>
    <t>fasádní lešení</t>
  </si>
  <si>
    <t>691,15</t>
  </si>
  <si>
    <t>KRYCÍ LIST SOUPISU PRACÍ</t>
  </si>
  <si>
    <t>Objekt:</t>
  </si>
  <si>
    <t>1 - Oprava střechy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</si>
  <si>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</si>
  <si>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</si>
  <si>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</si>
  <si>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</si>
  <si>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</si>
  <si>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</si>
  <si>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</si>
  <si>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</si>
  <si>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</si>
  <si>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</si>
  <si>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</si>
  <si>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</si>
  <si>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765 - Krytina skládaná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</si>
  <si>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</si>
  <si>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</si>
  <si>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</si>
  <si>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</si>
  <si>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</si>
  <si>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</si>
  <si>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</si>
  <si>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</si>
  <si>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</si>
  <si>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</si>
  <si>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</si>
  <si>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</si>
  <si>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</si>
  <si>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</si>
  <si>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</si>
  <si>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</si>
  <si>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</si>
  <si>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</si>
  <si>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</si>
  <si>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M</t>
  </si>
  <si>
    <t>313891021</t>
  </si>
  <si>
    <t xml:space="preserve">Zasíťování otvorů oken - 0,6x1,2 m - 4 kusy, 0,3x1,35 m - 4 kusy sítí proti holubům v barvě kamene s oky 50x50 mm, nerezové vodící a kotvící prvky do spár nebo zdiva, instalace z lešení </t>
  </si>
  <si>
    <t>kpl</t>
  </si>
  <si>
    <t>8</t>
  </si>
  <si>
    <t>4</t>
  </si>
  <si>
    <t>838715834</t>
  </si>
  <si>
    <t>6</t>
  </si>
  <si>
    <t>Úpravy povrchů, podlahy a osazování výplní</t>
  </si>
  <si>
    <t>K</t>
  </si>
  <si>
    <t>625681012</t>
  </si>
  <si>
    <t>Ochrana proti holubům hrotovým systémem dvouřadým s účinnou šířkou 15 cm</t>
  </si>
  <si>
    <t>m</t>
  </si>
  <si>
    <t>CS ÚRS 2019 02</t>
  </si>
  <si>
    <t>-341659869</t>
  </si>
  <si>
    <t>VV</t>
  </si>
  <si>
    <t>24,5</t>
  </si>
  <si>
    <t>9</t>
  </si>
  <si>
    <t>Ostatní konstrukce a práce, bourání</t>
  </si>
  <si>
    <t>3</t>
  </si>
  <si>
    <t>941111132</t>
  </si>
  <si>
    <t>Montáž lešení řadového trubkového lehkého s podlahami zatížení do 200 kg/m2 š do 1,5 m v do 25 m</t>
  </si>
  <si>
    <t>m2</t>
  </si>
  <si>
    <t>1532569612</t>
  </si>
  <si>
    <t>pi*11,0*20,0</t>
  </si>
  <si>
    <t>Mezisoučet</t>
  </si>
  <si>
    <t>941111232</t>
  </si>
  <si>
    <t>Příplatek k lešení řadovému trubkovému lehkému s podlahami š 1,5 m v 25 m za první a ZKD den použití</t>
  </si>
  <si>
    <t>-277099733</t>
  </si>
  <si>
    <t>fig9*30</t>
  </si>
  <si>
    <t>5</t>
  </si>
  <si>
    <t>941111832</t>
  </si>
  <si>
    <t>Demontáž lešení řadového trubkového lehkého s podlahami zatížení do 200 kg/m2 š do 1,5 m v do 25 m</t>
  </si>
  <si>
    <t>-577689184</t>
  </si>
  <si>
    <t>997</t>
  </si>
  <si>
    <t>Přesun sutě</t>
  </si>
  <si>
    <t>997013158</t>
  </si>
  <si>
    <t>Vnitrostaveništní doprava suti a vybouraných hmot pro budovy v do 27 m s omezením mechanizace</t>
  </si>
  <si>
    <t>t</t>
  </si>
  <si>
    <t>144922803</t>
  </si>
  <si>
    <t>7</t>
  </si>
  <si>
    <t>997013501</t>
  </si>
  <si>
    <t>Odvoz suti a vybouraných hmot na skládku nebo meziskládku do 1 km se složením</t>
  </si>
  <si>
    <t>-1883886956</t>
  </si>
  <si>
    <t>997013509</t>
  </si>
  <si>
    <t>Příplatek k odvozu suti a vybouraných hmot na skládku ZKD 1 km přes 1 km</t>
  </si>
  <si>
    <t>2102876612</t>
  </si>
  <si>
    <t>1,363*30 'Přepočtené koeficientem množství</t>
  </si>
  <si>
    <t>997013811</t>
  </si>
  <si>
    <t>Poplatek za uložení na skládce (skládkovné) stavebního odpadu dřevěného kód odpadu 170 201</t>
  </si>
  <si>
    <t>2020672336</t>
  </si>
  <si>
    <t>PSV</t>
  </si>
  <si>
    <t>Práce a dodávky PSV</t>
  </si>
  <si>
    <t>762</t>
  </si>
  <si>
    <t>Konstrukce tesařské</t>
  </si>
  <si>
    <t>10</t>
  </si>
  <si>
    <t>762083122</t>
  </si>
  <si>
    <t>Impregnace řeziva proti dřevokaznému hmyzu, houbám a plísním máčením třída ohrožení 3 a 4</t>
  </si>
  <si>
    <t>m3</t>
  </si>
  <si>
    <t>16</t>
  </si>
  <si>
    <t>-1870725978</t>
  </si>
  <si>
    <t>fig1*5*0,06*0,04</t>
  </si>
  <si>
    <t>7,0*16*0,06*0,04</t>
  </si>
  <si>
    <t>11</t>
  </si>
  <si>
    <t>762342314</t>
  </si>
  <si>
    <t>Montáž laťování na střechách složitých sklonu do 60° osové vzdálenosti do 360 mm</t>
  </si>
  <si>
    <t>-1085694513</t>
  </si>
  <si>
    <t>12</t>
  </si>
  <si>
    <t>762342441</t>
  </si>
  <si>
    <t>Montáž lišt trojúhelníkových nebo kontralatí na střechách sklonu do 60°</t>
  </si>
  <si>
    <t>728925538</t>
  </si>
  <si>
    <t>7,0*16</t>
  </si>
  <si>
    <t>13</t>
  </si>
  <si>
    <t>762395000</t>
  </si>
  <si>
    <t>Spojovací prostředky krovů, bednění, laťování, nadstřešních konstrukcí</t>
  </si>
  <si>
    <t>1507337916</t>
  </si>
  <si>
    <t>14</t>
  </si>
  <si>
    <t>60514101</t>
  </si>
  <si>
    <t>řezivo jehličnaté lať 10-25cm2</t>
  </si>
  <si>
    <t>32</t>
  </si>
  <si>
    <t>562152294</t>
  </si>
  <si>
    <t>fig1*5*0,06*0,04*1,1</t>
  </si>
  <si>
    <t>7,0*16*0,06*0,04*1,1</t>
  </si>
  <si>
    <t>998762104</t>
  </si>
  <si>
    <t>Přesun hmot tonážní pro kce tesařské v objektech v do 36 m</t>
  </si>
  <si>
    <t>854738781</t>
  </si>
  <si>
    <t>998762181</t>
  </si>
  <si>
    <t>Příplatek k přesunu hmot tonážní 762 prováděný bez použití mechanizace</t>
  </si>
  <si>
    <t>965835988</t>
  </si>
  <si>
    <t>765</t>
  </si>
  <si>
    <t>Krytina skládaná</t>
  </si>
  <si>
    <t>17</t>
  </si>
  <si>
    <t>765162801</t>
  </si>
  <si>
    <t>Demontáž krytiny z dřevěných šindelů sklon do 45° do suti</t>
  </si>
  <si>
    <t>-1158263223</t>
  </si>
  <si>
    <t>18</t>
  </si>
  <si>
    <t>765162810</t>
  </si>
  <si>
    <t>Příplatek k demontáži krytiny z dřevěných šindelů za sklon přes 45°</t>
  </si>
  <si>
    <t>640554025</t>
  </si>
  <si>
    <t>19</t>
  </si>
  <si>
    <t>7651640111</t>
  </si>
  <si>
    <t>Krytina ze šindelů dřevěných modřínových jednoduché krytí kónické na laťování Pz hřeby sklon do 45°</t>
  </si>
  <si>
    <t>1588784987</t>
  </si>
  <si>
    <t>pi*4,0*7,0</t>
  </si>
  <si>
    <t>20</t>
  </si>
  <si>
    <t>765164171</t>
  </si>
  <si>
    <t>Příplatek ke krytině ze šindelů dřevěných za sklon přes 45°</t>
  </si>
  <si>
    <t>649558174</t>
  </si>
  <si>
    <t>765191023</t>
  </si>
  <si>
    <t>Montáž pojistné hydroizolační nebo parotěsné kladené ve sklonu přes 20° s lepenými spoji na bednění</t>
  </si>
  <si>
    <t>-1141827774</t>
  </si>
  <si>
    <t>22</t>
  </si>
  <si>
    <t>28329220</t>
  </si>
  <si>
    <t>fólie kontaktní difuzně propustná pro doplňkovou hydroizolační vrstvu, monolitická dvouvrstvá PES 270g/m2</t>
  </si>
  <si>
    <t>322874140</t>
  </si>
  <si>
    <t>fig1*1,30</t>
  </si>
  <si>
    <t>23</t>
  </si>
  <si>
    <t>765191091</t>
  </si>
  <si>
    <t>Příplatek k cenám montáž pojistné hydroizolační nebo parotěsné fólie za sklon přes 30°</t>
  </si>
  <si>
    <t>-1945029946</t>
  </si>
  <si>
    <t>24</t>
  </si>
  <si>
    <t>765191911</t>
  </si>
  <si>
    <t>Demontáž pojistné hydroizolační fólie kladené ve sklonu přes 30°</t>
  </si>
  <si>
    <t>-1443517617</t>
  </si>
  <si>
    <t>25</t>
  </si>
  <si>
    <t>998765104</t>
  </si>
  <si>
    <t>Přesun hmot tonážní pro krytiny skládané v objektech v do 36 m</t>
  </si>
  <si>
    <t>-1882630628</t>
  </si>
  <si>
    <t>26</t>
  </si>
  <si>
    <t>998765181</t>
  </si>
  <si>
    <t>Příplatek k přesunu hmot tonážní 765 prováděný bez použití mechanizace</t>
  </si>
  <si>
    <t>-1506756366</t>
  </si>
  <si>
    <t>783</t>
  </si>
  <si>
    <t>Dokončovací práce - nátěry</t>
  </si>
  <si>
    <t>27</t>
  </si>
  <si>
    <t>783213121</t>
  </si>
  <si>
    <t>Napouštěcí dvojnásobný syntetický biocidní nátěr tesařských konstrukcí zabudovaných do konstrukce</t>
  </si>
  <si>
    <t>642460003</t>
  </si>
  <si>
    <t>fig1*2*2</t>
  </si>
  <si>
    <t>HZS</t>
  </si>
  <si>
    <t>Hodinové zúčtovací sazby</t>
  </si>
  <si>
    <t>28</t>
  </si>
  <si>
    <t>HZS2112</t>
  </si>
  <si>
    <t>Hodinová zúčtovací sazba tesař odborný</t>
  </si>
  <si>
    <t>hod</t>
  </si>
  <si>
    <t>512</t>
  </si>
  <si>
    <t>915322325</t>
  </si>
  <si>
    <t>10,0                             "prohlídka střechy a vnitřního schodiště"</t>
  </si>
  <si>
    <t>29</t>
  </si>
  <si>
    <t>HZS4232</t>
  </si>
  <si>
    <t>Hodinová zúčtovací sazba technik odborný</t>
  </si>
  <si>
    <t>62537421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</si>
  <si>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</si>
  <si>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</si>
  <si>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</si>
  <si>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</si>
  <si>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</si>
  <si>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</si>
  <si>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</si>
  <si>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</si>
  <si>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</si>
  <si>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</si>
  <si>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</si>
  <si>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</si>
  <si>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</si>
  <si>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</si>
  <si>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</si>
  <si>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</si>
  <si>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</si>
  <si>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-577010171</t>
  </si>
  <si>
    <t>VRN2</t>
  </si>
  <si>
    <t>Příprava staveniště</t>
  </si>
  <si>
    <t>020001000</t>
  </si>
  <si>
    <t>-112473311</t>
  </si>
  <si>
    <t>VRN3</t>
  </si>
  <si>
    <t>Zařízení staveniště</t>
  </si>
  <si>
    <t>030001000</t>
  </si>
  <si>
    <t>-1590641305</t>
  </si>
  <si>
    <t>VRN4</t>
  </si>
  <si>
    <t>Inženýrská činnost</t>
  </si>
  <si>
    <t>040001000</t>
  </si>
  <si>
    <t>-907842870</t>
  </si>
  <si>
    <t>VRN5</t>
  </si>
  <si>
    <t>Finanční náklady</t>
  </si>
  <si>
    <t>050001000</t>
  </si>
  <si>
    <t>1887359523</t>
  </si>
  <si>
    <t>VRN6</t>
  </si>
  <si>
    <t>Územní vlivy</t>
  </si>
  <si>
    <t>060001000</t>
  </si>
  <si>
    <t>-1201938707</t>
  </si>
  <si>
    <t>VRN7</t>
  </si>
  <si>
    <t>Provozní vlivy</t>
  </si>
  <si>
    <t>070001000</t>
  </si>
  <si>
    <t>-1017867199</t>
  </si>
  <si>
    <t>VRN8</t>
  </si>
  <si>
    <t>Přesun stavebních kapacit</t>
  </si>
  <si>
    <t>080001000</t>
  </si>
  <si>
    <t>Další náklady na pracovníky</t>
  </si>
  <si>
    <t>-97752559</t>
  </si>
  <si>
    <t>VRN9</t>
  </si>
  <si>
    <t>Ostatní náklady</t>
  </si>
  <si>
    <t>090001000</t>
  </si>
  <si>
    <t>587186663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</si>
</sst>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16</v>
      </c>
      <c r="BS5" s="17" t="s">
        <v>6</v>
      </c>
    </row>
    <row r="6" spans="2:71" s="1" customFormat="1" ht="36.95" customHeight="1">
      <c r="B6" s="20"/>
      <c r="D6" s="27" t="s">
        <v>17</v>
      </c>
      <c r="K6" s="2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19</v>
      </c>
      <c r="K7" s="25" t="s">
        <v>1</v>
      </c>
      <c r="AK7" s="30" t="s">
        <v>20</v>
      </c>
      <c r="AN7" s="25" t="s">
        <v>1</v>
      </c>
      <c r="AR7" s="20"/>
      <c r="BE7" s="29"/>
      <c r="BS7" s="17" t="s">
        <v>8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8</v>
      </c>
    </row>
    <row r="9" spans="2:71" s="1" customFormat="1" ht="14.4" customHeight="1">
      <c r="B9" s="20"/>
      <c r="AR9" s="20"/>
      <c r="BE9" s="29"/>
      <c r="BS9" s="17" t="s">
        <v>8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8</v>
      </c>
    </row>
    <row r="13" spans="2:71" s="1" customFormat="1" ht="12" customHeight="1">
      <c r="B13" s="20"/>
      <c r="D13" s="30" t="s">
        <v>29</v>
      </c>
      <c r="AK13" s="30" t="s">
        <v>26</v>
      </c>
      <c r="AN13" s="32" t="s">
        <v>30</v>
      </c>
      <c r="AR13" s="20"/>
      <c r="BE13" s="29"/>
      <c r="BS13" s="17" t="s">
        <v>8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8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31</v>
      </c>
      <c r="AK16" s="30" t="s">
        <v>26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32</v>
      </c>
      <c r="AK17" s="30" t="s">
        <v>28</v>
      </c>
      <c r="AN17" s="25" t="s">
        <v>1</v>
      </c>
      <c r="AR17" s="20"/>
      <c r="BE17" s="29"/>
      <c r="BS17" s="17" t="s">
        <v>33</v>
      </c>
    </row>
    <row r="18" spans="2:71" s="1" customFormat="1" ht="6.95" customHeight="1">
      <c r="B18" s="20"/>
      <c r="AR18" s="20"/>
      <c r="BE18" s="29"/>
      <c r="BS18" s="17" t="s">
        <v>8</v>
      </c>
    </row>
    <row r="19" spans="2:71" s="1" customFormat="1" ht="12" customHeight="1">
      <c r="B19" s="20"/>
      <c r="D19" s="30" t="s">
        <v>34</v>
      </c>
      <c r="AK19" s="30" t="s">
        <v>26</v>
      </c>
      <c r="AN19" s="25" t="s">
        <v>1</v>
      </c>
      <c r="AR19" s="20"/>
      <c r="BE19" s="29"/>
      <c r="BS19" s="17" t="s">
        <v>8</v>
      </c>
    </row>
    <row r="20" spans="2:71" s="1" customFormat="1" ht="18.45" customHeight="1">
      <c r="B20" s="20"/>
      <c r="E20" s="25" t="s">
        <v>35</v>
      </c>
      <c r="AK20" s="30" t="s">
        <v>28</v>
      </c>
      <c r="AN20" s="25" t="s">
        <v>1</v>
      </c>
      <c r="AR20" s="20"/>
      <c r="BE20" s="29"/>
      <c r="BS20" s="17" t="s">
        <v>33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36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ROUND(AG94,0)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41</v>
      </c>
      <c r="E29" s="3"/>
      <c r="F29" s="30" t="s">
        <v>42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ROUND(AZ94,0)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ROUND(AV94,0)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43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ROUND(BA94,0)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ROUND(AW94,0)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44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ROUND(BB94,0)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45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ROUND(BC94,0)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46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ROUND(BD94,0)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50" t="s">
        <v>49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Projektis230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17</v>
      </c>
      <c r="D85" s="5"/>
      <c r="E85" s="5"/>
      <c r="F85" s="5"/>
      <c r="G85" s="5"/>
      <c r="H85" s="5"/>
      <c r="I85" s="5"/>
      <c r="J85" s="5"/>
      <c r="K85" s="5"/>
      <c r="L85" s="65" t="str">
        <f>K6</f>
        <v>Oprava krytiny šindelářské věže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21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Dvůr Králové nad Labem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23</v>
      </c>
      <c r="AJ87" s="36"/>
      <c r="AK87" s="36"/>
      <c r="AL87" s="36"/>
      <c r="AM87" s="67" t="str">
        <f>IF(AN8="","",AN8)</f>
        <v>28. 8. 2019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27.9" customHeight="1">
      <c r="A89" s="36"/>
      <c r="B89" s="37"/>
      <c r="C89" s="30" t="s">
        <v>25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Město Dvůr Králové n.L., nám. T.G.Masaryka 38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31</v>
      </c>
      <c r="AJ89" s="36"/>
      <c r="AK89" s="36"/>
      <c r="AL89" s="36"/>
      <c r="AM89" s="68" t="str">
        <f>IF(E17="","",E17)</f>
        <v>Projektis spol. s r.o., Legionářská 562, D.K.n.L.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29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34</v>
      </c>
      <c r="AJ90" s="36"/>
      <c r="AK90" s="36"/>
      <c r="AL90" s="36"/>
      <c r="AM90" s="68" t="str">
        <f>IF(E20="","",E20)</f>
        <v>ing. V. Švehla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6" t="s">
        <v>74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ROUND(SUM(AG95:AG96),0)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ROUND(SUM(AS95:AS96),0)</f>
        <v>0</v>
      </c>
      <c r="AT94" s="97">
        <f>ROUND(SUM(AV94:AW94),0)</f>
        <v>0</v>
      </c>
      <c r="AU94" s="98">
        <f>ROUND(SUM(AU95:AU96),5)</f>
        <v>0</v>
      </c>
      <c r="AV94" s="97">
        <f>ROUND(AZ94*L29,0)</f>
        <v>0</v>
      </c>
      <c r="AW94" s="97">
        <f>ROUND(BA94*L30,0)</f>
        <v>0</v>
      </c>
      <c r="AX94" s="97">
        <f>ROUND(BB94*L29,0)</f>
        <v>0</v>
      </c>
      <c r="AY94" s="97">
        <f>ROUND(BC94*L30,0)</f>
        <v>0</v>
      </c>
      <c r="AZ94" s="97">
        <f>ROUND(SUM(AZ95:AZ96),0)</f>
        <v>0</v>
      </c>
      <c r="BA94" s="97">
        <f>ROUND(SUM(BA95:BA96),0)</f>
        <v>0</v>
      </c>
      <c r="BB94" s="97">
        <f>ROUND(SUM(BB95:BB96),0)</f>
        <v>0</v>
      </c>
      <c r="BC94" s="97">
        <f>ROUND(SUM(BC95:BC96),0)</f>
        <v>0</v>
      </c>
      <c r="BD94" s="99">
        <f>ROUND(SUM(BD95:BD96),0)</f>
        <v>0</v>
      </c>
      <c r="BE94" s="6"/>
      <c r="BS94" s="100" t="s">
        <v>76</v>
      </c>
      <c r="BT94" s="100" t="s">
        <v>77</v>
      </c>
      <c r="BU94" s="101" t="s">
        <v>78</v>
      </c>
      <c r="BV94" s="100" t="s">
        <v>79</v>
      </c>
      <c r="BW94" s="100" t="s">
        <v>4</v>
      </c>
      <c r="BX94" s="100" t="s">
        <v>80</v>
      </c>
      <c r="CL94" s="100" t="s">
        <v>1</v>
      </c>
    </row>
    <row r="95" spans="1:91" s="7" customFormat="1" ht="16.5" customHeight="1">
      <c r="A95" s="102" t="s">
        <v>81</v>
      </c>
      <c r="B95" s="103"/>
      <c r="C95" s="104"/>
      <c r="D95" s="105" t="s">
        <v>8</v>
      </c>
      <c r="E95" s="105"/>
      <c r="F95" s="105"/>
      <c r="G95" s="105"/>
      <c r="H95" s="105"/>
      <c r="I95" s="106"/>
      <c r="J95" s="105" t="s">
        <v>82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'1 - Oprava střechy'!J30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83</v>
      </c>
      <c r="AR95" s="103"/>
      <c r="AS95" s="109">
        <v>0</v>
      </c>
      <c r="AT95" s="110">
        <f>ROUND(SUM(AV95:AW95),0)</f>
        <v>0</v>
      </c>
      <c r="AU95" s="111">
        <f>'1 - Oprava střechy'!P126</f>
        <v>0</v>
      </c>
      <c r="AV95" s="110">
        <f>'1 - Oprava střechy'!J33</f>
        <v>0</v>
      </c>
      <c r="AW95" s="110">
        <f>'1 - Oprava střechy'!J34</f>
        <v>0</v>
      </c>
      <c r="AX95" s="110">
        <f>'1 - Oprava střechy'!J35</f>
        <v>0</v>
      </c>
      <c r="AY95" s="110">
        <f>'1 - Oprava střechy'!J36</f>
        <v>0</v>
      </c>
      <c r="AZ95" s="110">
        <f>'1 - Oprava střechy'!F33</f>
        <v>0</v>
      </c>
      <c r="BA95" s="110">
        <f>'1 - Oprava střechy'!F34</f>
        <v>0</v>
      </c>
      <c r="BB95" s="110">
        <f>'1 - Oprava střechy'!F35</f>
        <v>0</v>
      </c>
      <c r="BC95" s="110">
        <f>'1 - Oprava střechy'!F36</f>
        <v>0</v>
      </c>
      <c r="BD95" s="112">
        <f>'1 - Oprava střechy'!F37</f>
        <v>0</v>
      </c>
      <c r="BE95" s="7"/>
      <c r="BT95" s="113" t="s">
        <v>8</v>
      </c>
      <c r="BV95" s="113" t="s">
        <v>79</v>
      </c>
      <c r="BW95" s="113" t="s">
        <v>84</v>
      </c>
      <c r="BX95" s="113" t="s">
        <v>4</v>
      </c>
      <c r="CL95" s="113" t="s">
        <v>1</v>
      </c>
      <c r="CM95" s="113" t="s">
        <v>85</v>
      </c>
    </row>
    <row r="96" spans="1:91" s="7" customFormat="1" ht="16.5" customHeight="1">
      <c r="A96" s="102" t="s">
        <v>81</v>
      </c>
      <c r="B96" s="103"/>
      <c r="C96" s="104"/>
      <c r="D96" s="105" t="s">
        <v>85</v>
      </c>
      <c r="E96" s="105"/>
      <c r="F96" s="105"/>
      <c r="G96" s="105"/>
      <c r="H96" s="105"/>
      <c r="I96" s="106"/>
      <c r="J96" s="105" t="s">
        <v>86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'2 - Vedlejší náklady'!J30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83</v>
      </c>
      <c r="AR96" s="103"/>
      <c r="AS96" s="114">
        <v>0</v>
      </c>
      <c r="AT96" s="115">
        <f>ROUND(SUM(AV96:AW96),0)</f>
        <v>0</v>
      </c>
      <c r="AU96" s="116">
        <f>'2 - Vedlejší náklady'!P126</f>
        <v>0</v>
      </c>
      <c r="AV96" s="115">
        <f>'2 - Vedlejší náklady'!J33</f>
        <v>0</v>
      </c>
      <c r="AW96" s="115">
        <f>'2 - Vedlejší náklady'!J34</f>
        <v>0</v>
      </c>
      <c r="AX96" s="115">
        <f>'2 - Vedlejší náklady'!J35</f>
        <v>0</v>
      </c>
      <c r="AY96" s="115">
        <f>'2 - Vedlejší náklady'!J36</f>
        <v>0</v>
      </c>
      <c r="AZ96" s="115">
        <f>'2 - Vedlejší náklady'!F33</f>
        <v>0</v>
      </c>
      <c r="BA96" s="115">
        <f>'2 - Vedlejší náklady'!F34</f>
        <v>0</v>
      </c>
      <c r="BB96" s="115">
        <f>'2 - Vedlejší náklady'!F35</f>
        <v>0</v>
      </c>
      <c r="BC96" s="115">
        <f>'2 - Vedlejší náklady'!F36</f>
        <v>0</v>
      </c>
      <c r="BD96" s="117">
        <f>'2 - Vedlejší náklady'!F37</f>
        <v>0</v>
      </c>
      <c r="BE96" s="7"/>
      <c r="BT96" s="113" t="s">
        <v>8</v>
      </c>
      <c r="BV96" s="113" t="s">
        <v>79</v>
      </c>
      <c r="BW96" s="113" t="s">
        <v>87</v>
      </c>
      <c r="BX96" s="113" t="s">
        <v>4</v>
      </c>
      <c r="CL96" s="113" t="s">
        <v>1</v>
      </c>
      <c r="CM96" s="113" t="s">
        <v>85</v>
      </c>
    </row>
    <row r="97" spans="1:57" s="2" customFormat="1" ht="30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37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1 - Oprava střechy'!C2" display="/"/>
    <hyperlink ref="A9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  <c r="AZ2" s="119" t="s">
        <v>88</v>
      </c>
      <c r="BA2" s="119" t="s">
        <v>89</v>
      </c>
      <c r="BB2" s="119" t="s">
        <v>1</v>
      </c>
      <c r="BC2" s="119" t="s">
        <v>90</v>
      </c>
      <c r="BD2" s="119" t="s">
        <v>85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20"/>
      <c r="J3" s="19"/>
      <c r="K3" s="19"/>
      <c r="L3" s="20"/>
      <c r="AT3" s="17" t="s">
        <v>85</v>
      </c>
      <c r="AZ3" s="119" t="s">
        <v>91</v>
      </c>
      <c r="BA3" s="119" t="s">
        <v>92</v>
      </c>
      <c r="BB3" s="119" t="s">
        <v>1</v>
      </c>
      <c r="BC3" s="119" t="s">
        <v>93</v>
      </c>
      <c r="BD3" s="119" t="s">
        <v>85</v>
      </c>
    </row>
    <row r="4" spans="2:46" s="1" customFormat="1" ht="24.95" customHeight="1">
      <c r="B4" s="20"/>
      <c r="D4" s="21" t="s">
        <v>94</v>
      </c>
      <c r="I4" s="118"/>
      <c r="L4" s="20"/>
      <c r="M4" s="121" t="s">
        <v>11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17</v>
      </c>
      <c r="I6" s="118"/>
      <c r="L6" s="20"/>
    </row>
    <row r="7" spans="2:12" s="1" customFormat="1" ht="16.5" customHeight="1">
      <c r="B7" s="20"/>
      <c r="E7" s="122" t="str">
        <f>'Rekapitulace stavby'!K6</f>
        <v>Oprava krytiny šindelářské věže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95</v>
      </c>
      <c r="E8" s="36"/>
      <c r="F8" s="36"/>
      <c r="G8" s="36"/>
      <c r="H8" s="36"/>
      <c r="I8" s="123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96</v>
      </c>
      <c r="F9" s="36"/>
      <c r="G9" s="36"/>
      <c r="H9" s="36"/>
      <c r="I9" s="123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3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1</v>
      </c>
      <c r="G11" s="36"/>
      <c r="H11" s="36"/>
      <c r="I11" s="124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124" t="s">
        <v>23</v>
      </c>
      <c r="J12" s="67" t="str">
        <f>'Rekapitulace stavby'!AN8</f>
        <v>28. 8. 2019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3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124" t="s">
        <v>26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27</v>
      </c>
      <c r="F15" s="36"/>
      <c r="G15" s="36"/>
      <c r="H15" s="36"/>
      <c r="I15" s="124" t="s">
        <v>28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3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29</v>
      </c>
      <c r="E17" s="36"/>
      <c r="F17" s="36"/>
      <c r="G17" s="36"/>
      <c r="H17" s="36"/>
      <c r="I17" s="124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4" t="s">
        <v>28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3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31</v>
      </c>
      <c r="E20" s="36"/>
      <c r="F20" s="36"/>
      <c r="G20" s="36"/>
      <c r="H20" s="36"/>
      <c r="I20" s="124" t="s">
        <v>26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32</v>
      </c>
      <c r="F21" s="36"/>
      <c r="G21" s="36"/>
      <c r="H21" s="36"/>
      <c r="I21" s="124" t="s">
        <v>28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3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34</v>
      </c>
      <c r="E23" s="36"/>
      <c r="F23" s="36"/>
      <c r="G23" s="36"/>
      <c r="H23" s="36"/>
      <c r="I23" s="124" t="s">
        <v>26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35</v>
      </c>
      <c r="F24" s="36"/>
      <c r="G24" s="36"/>
      <c r="H24" s="36"/>
      <c r="I24" s="124" t="s">
        <v>28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3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123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5"/>
      <c r="B27" s="126"/>
      <c r="C27" s="125"/>
      <c r="D27" s="125"/>
      <c r="E27" s="34" t="s">
        <v>1</v>
      </c>
      <c r="F27" s="34"/>
      <c r="G27" s="34"/>
      <c r="H27" s="3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3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9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30" t="s">
        <v>37</v>
      </c>
      <c r="E30" s="36"/>
      <c r="F30" s="36"/>
      <c r="G30" s="36"/>
      <c r="H30" s="36"/>
      <c r="I30" s="123"/>
      <c r="J30" s="94">
        <f>ROUND(J126,0)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9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39</v>
      </c>
      <c r="G32" s="36"/>
      <c r="H32" s="36"/>
      <c r="I32" s="131" t="s">
        <v>38</v>
      </c>
      <c r="J32" s="41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2" t="s">
        <v>41</v>
      </c>
      <c r="E33" s="30" t="s">
        <v>42</v>
      </c>
      <c r="F33" s="133">
        <f>ROUND((SUM(BE126:BE194)),0)</f>
        <v>0</v>
      </c>
      <c r="G33" s="36"/>
      <c r="H33" s="36"/>
      <c r="I33" s="134">
        <v>0.21</v>
      </c>
      <c r="J33" s="133">
        <f>ROUND(((SUM(BE126:BE194))*I33),0)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43</v>
      </c>
      <c r="F34" s="133">
        <f>ROUND((SUM(BF126:BF194)),0)</f>
        <v>0</v>
      </c>
      <c r="G34" s="36"/>
      <c r="H34" s="36"/>
      <c r="I34" s="134">
        <v>0.15</v>
      </c>
      <c r="J34" s="133">
        <f>ROUND(((SUM(BF126:BF194))*I34),0)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44</v>
      </c>
      <c r="F35" s="133">
        <f>ROUND((SUM(BG126:BG194)),0)</f>
        <v>0</v>
      </c>
      <c r="G35" s="36"/>
      <c r="H35" s="36"/>
      <c r="I35" s="134">
        <v>0.21</v>
      </c>
      <c r="J35" s="133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45</v>
      </c>
      <c r="F36" s="133">
        <f>ROUND((SUM(BH126:BH194)),0)</f>
        <v>0</v>
      </c>
      <c r="G36" s="36"/>
      <c r="H36" s="36"/>
      <c r="I36" s="134">
        <v>0.15</v>
      </c>
      <c r="J36" s="133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46</v>
      </c>
      <c r="F37" s="133">
        <f>ROUND((SUM(BI126:BI194)),0)</f>
        <v>0</v>
      </c>
      <c r="G37" s="36"/>
      <c r="H37" s="36"/>
      <c r="I37" s="134">
        <v>0</v>
      </c>
      <c r="J37" s="133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3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5"/>
      <c r="D39" s="136" t="s">
        <v>47</v>
      </c>
      <c r="E39" s="79"/>
      <c r="F39" s="79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3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142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43" t="s">
        <v>53</v>
      </c>
      <c r="G61" s="56" t="s">
        <v>52</v>
      </c>
      <c r="H61" s="39"/>
      <c r="I61" s="144"/>
      <c r="J61" s="145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146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43" t="s">
        <v>53</v>
      </c>
      <c r="G76" s="56" t="s">
        <v>52</v>
      </c>
      <c r="H76" s="39"/>
      <c r="I76" s="144"/>
      <c r="J76" s="145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7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148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97</v>
      </c>
      <c r="D82" s="36"/>
      <c r="E82" s="36"/>
      <c r="F82" s="36"/>
      <c r="G82" s="36"/>
      <c r="H82" s="36"/>
      <c r="I82" s="123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123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6"/>
      <c r="E84" s="36"/>
      <c r="F84" s="36"/>
      <c r="G84" s="36"/>
      <c r="H84" s="36"/>
      <c r="I84" s="123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2" t="str">
        <f>E7</f>
        <v>Oprava krytiny šindelářské věže</v>
      </c>
      <c r="F85" s="30"/>
      <c r="G85" s="30"/>
      <c r="H85" s="30"/>
      <c r="I85" s="123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95</v>
      </c>
      <c r="D86" s="36"/>
      <c r="E86" s="36"/>
      <c r="F86" s="36"/>
      <c r="G86" s="36"/>
      <c r="H86" s="36"/>
      <c r="I86" s="123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1 - Oprava střechy</v>
      </c>
      <c r="F87" s="36"/>
      <c r="G87" s="36"/>
      <c r="H87" s="36"/>
      <c r="I87" s="123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123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6"/>
      <c r="E89" s="36"/>
      <c r="F89" s="25" t="str">
        <f>F12</f>
        <v xml:space="preserve">Dvůr Králové nad Labem </v>
      </c>
      <c r="G89" s="36"/>
      <c r="H89" s="36"/>
      <c r="I89" s="124" t="s">
        <v>23</v>
      </c>
      <c r="J89" s="67" t="str">
        <f>IF(J12="","",J12)</f>
        <v>28. 8. 2019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123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3.05" customHeight="1">
      <c r="A91" s="36"/>
      <c r="B91" s="37"/>
      <c r="C91" s="30" t="s">
        <v>25</v>
      </c>
      <c r="D91" s="36"/>
      <c r="E91" s="36"/>
      <c r="F91" s="25" t="str">
        <f>E15</f>
        <v xml:space="preserve">Město Dvůr Králové n.L., nám. T.G.Masaryka 38 </v>
      </c>
      <c r="G91" s="36"/>
      <c r="H91" s="36"/>
      <c r="I91" s="124" t="s">
        <v>31</v>
      </c>
      <c r="J91" s="34" t="str">
        <f>E21</f>
        <v>Projektis spol. s r.o., Legionářská 562, D.K.n.L.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6"/>
      <c r="E92" s="36"/>
      <c r="F92" s="25" t="str">
        <f>IF(E18="","",E18)</f>
        <v>Vyplň údaj</v>
      </c>
      <c r="G92" s="36"/>
      <c r="H92" s="36"/>
      <c r="I92" s="124" t="s">
        <v>34</v>
      </c>
      <c r="J92" s="34" t="str">
        <f>E24</f>
        <v>ing. V. Švehla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123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49" t="s">
        <v>98</v>
      </c>
      <c r="D94" s="135"/>
      <c r="E94" s="135"/>
      <c r="F94" s="135"/>
      <c r="G94" s="135"/>
      <c r="H94" s="135"/>
      <c r="I94" s="150"/>
      <c r="J94" s="151" t="s">
        <v>99</v>
      </c>
      <c r="K94" s="13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123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52" t="s">
        <v>100</v>
      </c>
      <c r="D96" s="36"/>
      <c r="E96" s="36"/>
      <c r="F96" s="36"/>
      <c r="G96" s="36"/>
      <c r="H96" s="36"/>
      <c r="I96" s="123"/>
      <c r="J96" s="94">
        <f>J126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101</v>
      </c>
    </row>
    <row r="97" spans="1:31" s="9" customFormat="1" ht="24.95" customHeight="1">
      <c r="A97" s="9"/>
      <c r="B97" s="153"/>
      <c r="C97" s="9"/>
      <c r="D97" s="154" t="s">
        <v>102</v>
      </c>
      <c r="E97" s="155"/>
      <c r="F97" s="155"/>
      <c r="G97" s="155"/>
      <c r="H97" s="155"/>
      <c r="I97" s="156"/>
      <c r="J97" s="157">
        <f>J127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8"/>
      <c r="C98" s="10"/>
      <c r="D98" s="159" t="s">
        <v>103</v>
      </c>
      <c r="E98" s="160"/>
      <c r="F98" s="160"/>
      <c r="G98" s="160"/>
      <c r="H98" s="160"/>
      <c r="I98" s="161"/>
      <c r="J98" s="162">
        <f>J128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8"/>
      <c r="C99" s="10"/>
      <c r="D99" s="159" t="s">
        <v>104</v>
      </c>
      <c r="E99" s="160"/>
      <c r="F99" s="160"/>
      <c r="G99" s="160"/>
      <c r="H99" s="160"/>
      <c r="I99" s="161"/>
      <c r="J99" s="162">
        <f>J130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8"/>
      <c r="C100" s="10"/>
      <c r="D100" s="159" t="s">
        <v>105</v>
      </c>
      <c r="E100" s="160"/>
      <c r="F100" s="160"/>
      <c r="G100" s="160"/>
      <c r="H100" s="160"/>
      <c r="I100" s="161"/>
      <c r="J100" s="162">
        <f>J133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8"/>
      <c r="C101" s="10"/>
      <c r="D101" s="159" t="s">
        <v>106</v>
      </c>
      <c r="E101" s="160"/>
      <c r="F101" s="160"/>
      <c r="G101" s="160"/>
      <c r="H101" s="160"/>
      <c r="I101" s="161"/>
      <c r="J101" s="162">
        <f>J141</f>
        <v>0</v>
      </c>
      <c r="K101" s="10"/>
      <c r="L101" s="15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53"/>
      <c r="C102" s="9"/>
      <c r="D102" s="154" t="s">
        <v>107</v>
      </c>
      <c r="E102" s="155"/>
      <c r="F102" s="155"/>
      <c r="G102" s="155"/>
      <c r="H102" s="155"/>
      <c r="I102" s="156"/>
      <c r="J102" s="157">
        <f>J147</f>
        <v>0</v>
      </c>
      <c r="K102" s="9"/>
      <c r="L102" s="15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58"/>
      <c r="C103" s="10"/>
      <c r="D103" s="159" t="s">
        <v>108</v>
      </c>
      <c r="E103" s="160"/>
      <c r="F103" s="160"/>
      <c r="G103" s="160"/>
      <c r="H103" s="160"/>
      <c r="I103" s="161"/>
      <c r="J103" s="162">
        <f>J148</f>
        <v>0</v>
      </c>
      <c r="K103" s="10"/>
      <c r="L103" s="15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8"/>
      <c r="C104" s="10"/>
      <c r="D104" s="159" t="s">
        <v>109</v>
      </c>
      <c r="E104" s="160"/>
      <c r="F104" s="160"/>
      <c r="G104" s="160"/>
      <c r="H104" s="160"/>
      <c r="I104" s="161"/>
      <c r="J104" s="162">
        <f>J167</f>
        <v>0</v>
      </c>
      <c r="K104" s="10"/>
      <c r="L104" s="15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8"/>
      <c r="C105" s="10"/>
      <c r="D105" s="159" t="s">
        <v>110</v>
      </c>
      <c r="E105" s="160"/>
      <c r="F105" s="160"/>
      <c r="G105" s="160"/>
      <c r="H105" s="160"/>
      <c r="I105" s="161"/>
      <c r="J105" s="162">
        <f>J187</f>
        <v>0</v>
      </c>
      <c r="K105" s="10"/>
      <c r="L105" s="15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53"/>
      <c r="C106" s="9"/>
      <c r="D106" s="154" t="s">
        <v>111</v>
      </c>
      <c r="E106" s="155"/>
      <c r="F106" s="155"/>
      <c r="G106" s="155"/>
      <c r="H106" s="155"/>
      <c r="I106" s="156"/>
      <c r="J106" s="157">
        <f>J190</f>
        <v>0</v>
      </c>
      <c r="K106" s="9"/>
      <c r="L106" s="15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6"/>
      <c r="B107" s="37"/>
      <c r="C107" s="36"/>
      <c r="D107" s="36"/>
      <c r="E107" s="36"/>
      <c r="F107" s="36"/>
      <c r="G107" s="36"/>
      <c r="H107" s="36"/>
      <c r="I107" s="123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147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0"/>
      <c r="C112" s="61"/>
      <c r="D112" s="61"/>
      <c r="E112" s="61"/>
      <c r="F112" s="61"/>
      <c r="G112" s="61"/>
      <c r="H112" s="61"/>
      <c r="I112" s="148"/>
      <c r="J112" s="61"/>
      <c r="K112" s="61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112</v>
      </c>
      <c r="D113" s="36"/>
      <c r="E113" s="36"/>
      <c r="F113" s="36"/>
      <c r="G113" s="36"/>
      <c r="H113" s="36"/>
      <c r="I113" s="123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123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17</v>
      </c>
      <c r="D115" s="36"/>
      <c r="E115" s="36"/>
      <c r="F115" s="36"/>
      <c r="G115" s="36"/>
      <c r="H115" s="36"/>
      <c r="I115" s="123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122" t="str">
        <f>E7</f>
        <v>Oprava krytiny šindelářské věže</v>
      </c>
      <c r="F116" s="30"/>
      <c r="G116" s="30"/>
      <c r="H116" s="30"/>
      <c r="I116" s="123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95</v>
      </c>
      <c r="D117" s="36"/>
      <c r="E117" s="36"/>
      <c r="F117" s="36"/>
      <c r="G117" s="36"/>
      <c r="H117" s="36"/>
      <c r="I117" s="123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6"/>
      <c r="D118" s="36"/>
      <c r="E118" s="65" t="str">
        <f>E9</f>
        <v>1 - Oprava střechy</v>
      </c>
      <c r="F118" s="36"/>
      <c r="G118" s="36"/>
      <c r="H118" s="36"/>
      <c r="I118" s="123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123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21</v>
      </c>
      <c r="D120" s="36"/>
      <c r="E120" s="36"/>
      <c r="F120" s="25" t="str">
        <f>F12</f>
        <v xml:space="preserve">Dvůr Králové nad Labem </v>
      </c>
      <c r="G120" s="36"/>
      <c r="H120" s="36"/>
      <c r="I120" s="124" t="s">
        <v>23</v>
      </c>
      <c r="J120" s="67" t="str">
        <f>IF(J12="","",J12)</f>
        <v>28. 8. 2019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6"/>
      <c r="D121" s="36"/>
      <c r="E121" s="36"/>
      <c r="F121" s="36"/>
      <c r="G121" s="36"/>
      <c r="H121" s="36"/>
      <c r="I121" s="123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43.05" customHeight="1">
      <c r="A122" s="36"/>
      <c r="B122" s="37"/>
      <c r="C122" s="30" t="s">
        <v>25</v>
      </c>
      <c r="D122" s="36"/>
      <c r="E122" s="36"/>
      <c r="F122" s="25" t="str">
        <f>E15</f>
        <v xml:space="preserve">Město Dvůr Králové n.L., nám. T.G.Masaryka 38 </v>
      </c>
      <c r="G122" s="36"/>
      <c r="H122" s="36"/>
      <c r="I122" s="124" t="s">
        <v>31</v>
      </c>
      <c r="J122" s="34" t="str">
        <f>E21</f>
        <v>Projektis spol. s r.o., Legionářská 562, D.K.n.L.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29</v>
      </c>
      <c r="D123" s="36"/>
      <c r="E123" s="36"/>
      <c r="F123" s="25" t="str">
        <f>IF(E18="","",E18)</f>
        <v>Vyplň údaj</v>
      </c>
      <c r="G123" s="36"/>
      <c r="H123" s="36"/>
      <c r="I123" s="124" t="s">
        <v>34</v>
      </c>
      <c r="J123" s="34" t="str">
        <f>E24</f>
        <v>ing. V. Švehla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6"/>
      <c r="D124" s="36"/>
      <c r="E124" s="36"/>
      <c r="F124" s="36"/>
      <c r="G124" s="36"/>
      <c r="H124" s="36"/>
      <c r="I124" s="123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63"/>
      <c r="B125" s="164"/>
      <c r="C125" s="165" t="s">
        <v>113</v>
      </c>
      <c r="D125" s="166" t="s">
        <v>62</v>
      </c>
      <c r="E125" s="166" t="s">
        <v>58</v>
      </c>
      <c r="F125" s="166" t="s">
        <v>59</v>
      </c>
      <c r="G125" s="166" t="s">
        <v>114</v>
      </c>
      <c r="H125" s="166" t="s">
        <v>115</v>
      </c>
      <c r="I125" s="167" t="s">
        <v>116</v>
      </c>
      <c r="J125" s="166" t="s">
        <v>99</v>
      </c>
      <c r="K125" s="168" t="s">
        <v>117</v>
      </c>
      <c r="L125" s="169"/>
      <c r="M125" s="84" t="s">
        <v>1</v>
      </c>
      <c r="N125" s="85" t="s">
        <v>41</v>
      </c>
      <c r="O125" s="85" t="s">
        <v>118</v>
      </c>
      <c r="P125" s="85" t="s">
        <v>119</v>
      </c>
      <c r="Q125" s="85" t="s">
        <v>120</v>
      </c>
      <c r="R125" s="85" t="s">
        <v>121</v>
      </c>
      <c r="S125" s="85" t="s">
        <v>122</v>
      </c>
      <c r="T125" s="86" t="s">
        <v>123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8" customHeight="1">
      <c r="A126" s="36"/>
      <c r="B126" s="37"/>
      <c r="C126" s="91" t="s">
        <v>124</v>
      </c>
      <c r="D126" s="36"/>
      <c r="E126" s="36"/>
      <c r="F126" s="36"/>
      <c r="G126" s="36"/>
      <c r="H126" s="36"/>
      <c r="I126" s="123"/>
      <c r="J126" s="170">
        <f>BK126</f>
        <v>0</v>
      </c>
      <c r="K126" s="36"/>
      <c r="L126" s="37"/>
      <c r="M126" s="87"/>
      <c r="N126" s="71"/>
      <c r="O126" s="88"/>
      <c r="P126" s="171">
        <f>P127+P147+P190</f>
        <v>0</v>
      </c>
      <c r="Q126" s="88"/>
      <c r="R126" s="171">
        <f>R127+R147+R190</f>
        <v>2.6062050246250004</v>
      </c>
      <c r="S126" s="88"/>
      <c r="T126" s="172">
        <f>T127+T147+T190</f>
        <v>1.36257785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76</v>
      </c>
      <c r="AU126" s="17" t="s">
        <v>101</v>
      </c>
      <c r="BK126" s="173">
        <f>BK127+BK147+BK190</f>
        <v>0</v>
      </c>
    </row>
    <row r="127" spans="1:63" s="12" customFormat="1" ht="25.9" customHeight="1">
      <c r="A127" s="12"/>
      <c r="B127" s="174"/>
      <c r="C127" s="12"/>
      <c r="D127" s="175" t="s">
        <v>76</v>
      </c>
      <c r="E127" s="176" t="s">
        <v>125</v>
      </c>
      <c r="F127" s="176" t="s">
        <v>126</v>
      </c>
      <c r="G127" s="12"/>
      <c r="H127" s="12"/>
      <c r="I127" s="177"/>
      <c r="J127" s="178">
        <f>BK127</f>
        <v>0</v>
      </c>
      <c r="K127" s="12"/>
      <c r="L127" s="174"/>
      <c r="M127" s="179"/>
      <c r="N127" s="180"/>
      <c r="O127" s="180"/>
      <c r="P127" s="181">
        <f>P128+P130+P133+P141</f>
        <v>0</v>
      </c>
      <c r="Q127" s="180"/>
      <c r="R127" s="181">
        <f>R128+R130+R133+R141</f>
        <v>0.027834058000000002</v>
      </c>
      <c r="S127" s="180"/>
      <c r="T127" s="182">
        <f>T128+T130+T133+T141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5" t="s">
        <v>8</v>
      </c>
      <c r="AT127" s="183" t="s">
        <v>76</v>
      </c>
      <c r="AU127" s="183" t="s">
        <v>77</v>
      </c>
      <c r="AY127" s="175" t="s">
        <v>127</v>
      </c>
      <c r="BK127" s="184">
        <f>BK128+BK130+BK133+BK141</f>
        <v>0</v>
      </c>
    </row>
    <row r="128" spans="1:63" s="12" customFormat="1" ht="22.8" customHeight="1">
      <c r="A128" s="12"/>
      <c r="B128" s="174"/>
      <c r="C128" s="12"/>
      <c r="D128" s="175" t="s">
        <v>76</v>
      </c>
      <c r="E128" s="185" t="s">
        <v>8</v>
      </c>
      <c r="F128" s="185" t="s">
        <v>128</v>
      </c>
      <c r="G128" s="12"/>
      <c r="H128" s="12"/>
      <c r="I128" s="177"/>
      <c r="J128" s="186">
        <f>BK128</f>
        <v>0</v>
      </c>
      <c r="K128" s="12"/>
      <c r="L128" s="174"/>
      <c r="M128" s="179"/>
      <c r="N128" s="180"/>
      <c r="O128" s="180"/>
      <c r="P128" s="181">
        <f>P129</f>
        <v>0</v>
      </c>
      <c r="Q128" s="180"/>
      <c r="R128" s="181">
        <f>R129</f>
        <v>0</v>
      </c>
      <c r="S128" s="180"/>
      <c r="T128" s="18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5" t="s">
        <v>8</v>
      </c>
      <c r="AT128" s="183" t="s">
        <v>76</v>
      </c>
      <c r="AU128" s="183" t="s">
        <v>8</v>
      </c>
      <c r="AY128" s="175" t="s">
        <v>127</v>
      </c>
      <c r="BK128" s="184">
        <f>BK129</f>
        <v>0</v>
      </c>
    </row>
    <row r="129" spans="1:65" s="2" customFormat="1" ht="48" customHeight="1">
      <c r="A129" s="36"/>
      <c r="B129" s="187"/>
      <c r="C129" s="188" t="s">
        <v>8</v>
      </c>
      <c r="D129" s="188" t="s">
        <v>129</v>
      </c>
      <c r="E129" s="189" t="s">
        <v>130</v>
      </c>
      <c r="F129" s="190" t="s">
        <v>131</v>
      </c>
      <c r="G129" s="191" t="s">
        <v>132</v>
      </c>
      <c r="H129" s="192">
        <v>1</v>
      </c>
      <c r="I129" s="193"/>
      <c r="J129" s="194">
        <f>ROUND(I129*H129,0)</f>
        <v>0</v>
      </c>
      <c r="K129" s="190" t="s">
        <v>1</v>
      </c>
      <c r="L129" s="195"/>
      <c r="M129" s="196" t="s">
        <v>1</v>
      </c>
      <c r="N129" s="197" t="s">
        <v>42</v>
      </c>
      <c r="O129" s="75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0" t="s">
        <v>133</v>
      </c>
      <c r="AT129" s="200" t="s">
        <v>129</v>
      </c>
      <c r="AU129" s="200" t="s">
        <v>85</v>
      </c>
      <c r="AY129" s="17" t="s">
        <v>127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7" t="s">
        <v>8</v>
      </c>
      <c r="BK129" s="201">
        <f>ROUND(I129*H129,0)</f>
        <v>0</v>
      </c>
      <c r="BL129" s="17" t="s">
        <v>134</v>
      </c>
      <c r="BM129" s="200" t="s">
        <v>135</v>
      </c>
    </row>
    <row r="130" spans="1:63" s="12" customFormat="1" ht="22.8" customHeight="1">
      <c r="A130" s="12"/>
      <c r="B130" s="174"/>
      <c r="C130" s="12"/>
      <c r="D130" s="175" t="s">
        <v>76</v>
      </c>
      <c r="E130" s="185" t="s">
        <v>136</v>
      </c>
      <c r="F130" s="185" t="s">
        <v>137</v>
      </c>
      <c r="G130" s="12"/>
      <c r="H130" s="12"/>
      <c r="I130" s="177"/>
      <c r="J130" s="186">
        <f>BK130</f>
        <v>0</v>
      </c>
      <c r="K130" s="12"/>
      <c r="L130" s="174"/>
      <c r="M130" s="179"/>
      <c r="N130" s="180"/>
      <c r="O130" s="180"/>
      <c r="P130" s="181">
        <f>SUM(P131:P132)</f>
        <v>0</v>
      </c>
      <c r="Q130" s="180"/>
      <c r="R130" s="181">
        <f>SUM(R131:R132)</f>
        <v>0.027834058000000002</v>
      </c>
      <c r="S130" s="180"/>
      <c r="T130" s="18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5" t="s">
        <v>8</v>
      </c>
      <c r="AT130" s="183" t="s">
        <v>76</v>
      </c>
      <c r="AU130" s="183" t="s">
        <v>8</v>
      </c>
      <c r="AY130" s="175" t="s">
        <v>127</v>
      </c>
      <c r="BK130" s="184">
        <f>SUM(BK131:BK132)</f>
        <v>0</v>
      </c>
    </row>
    <row r="131" spans="1:65" s="2" customFormat="1" ht="24" customHeight="1">
      <c r="A131" s="36"/>
      <c r="B131" s="187"/>
      <c r="C131" s="202" t="s">
        <v>85</v>
      </c>
      <c r="D131" s="202" t="s">
        <v>138</v>
      </c>
      <c r="E131" s="203" t="s">
        <v>139</v>
      </c>
      <c r="F131" s="204" t="s">
        <v>140</v>
      </c>
      <c r="G131" s="205" t="s">
        <v>141</v>
      </c>
      <c r="H131" s="206">
        <v>24.5</v>
      </c>
      <c r="I131" s="207"/>
      <c r="J131" s="208">
        <f>ROUND(I131*H131,0)</f>
        <v>0</v>
      </c>
      <c r="K131" s="204" t="s">
        <v>142</v>
      </c>
      <c r="L131" s="37"/>
      <c r="M131" s="209" t="s">
        <v>1</v>
      </c>
      <c r="N131" s="210" t="s">
        <v>42</v>
      </c>
      <c r="O131" s="75"/>
      <c r="P131" s="198">
        <f>O131*H131</f>
        <v>0</v>
      </c>
      <c r="Q131" s="198">
        <v>0.001136084</v>
      </c>
      <c r="R131" s="198">
        <f>Q131*H131</f>
        <v>0.027834058000000002</v>
      </c>
      <c r="S131" s="198">
        <v>0</v>
      </c>
      <c r="T131" s="19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0" t="s">
        <v>134</v>
      </c>
      <c r="AT131" s="200" t="s">
        <v>138</v>
      </c>
      <c r="AU131" s="200" t="s">
        <v>85</v>
      </c>
      <c r="AY131" s="17" t="s">
        <v>127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7" t="s">
        <v>8</v>
      </c>
      <c r="BK131" s="201">
        <f>ROUND(I131*H131,0)</f>
        <v>0</v>
      </c>
      <c r="BL131" s="17" t="s">
        <v>134</v>
      </c>
      <c r="BM131" s="200" t="s">
        <v>143</v>
      </c>
    </row>
    <row r="132" spans="1:51" s="13" customFormat="1" ht="12">
      <c r="A132" s="13"/>
      <c r="B132" s="211"/>
      <c r="C132" s="13"/>
      <c r="D132" s="212" t="s">
        <v>144</v>
      </c>
      <c r="E132" s="213" t="s">
        <v>1</v>
      </c>
      <c r="F132" s="214" t="s">
        <v>145</v>
      </c>
      <c r="G132" s="13"/>
      <c r="H132" s="215">
        <v>24.5</v>
      </c>
      <c r="I132" s="216"/>
      <c r="J132" s="13"/>
      <c r="K132" s="13"/>
      <c r="L132" s="211"/>
      <c r="M132" s="217"/>
      <c r="N132" s="218"/>
      <c r="O132" s="218"/>
      <c r="P132" s="218"/>
      <c r="Q132" s="218"/>
      <c r="R132" s="218"/>
      <c r="S132" s="218"/>
      <c r="T132" s="21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13" t="s">
        <v>144</v>
      </c>
      <c r="AU132" s="213" t="s">
        <v>85</v>
      </c>
      <c r="AV132" s="13" t="s">
        <v>85</v>
      </c>
      <c r="AW132" s="13" t="s">
        <v>33</v>
      </c>
      <c r="AX132" s="13" t="s">
        <v>8</v>
      </c>
      <c r="AY132" s="213" t="s">
        <v>127</v>
      </c>
    </row>
    <row r="133" spans="1:63" s="12" customFormat="1" ht="22.8" customHeight="1">
      <c r="A133" s="12"/>
      <c r="B133" s="174"/>
      <c r="C133" s="12"/>
      <c r="D133" s="175" t="s">
        <v>76</v>
      </c>
      <c r="E133" s="185" t="s">
        <v>146</v>
      </c>
      <c r="F133" s="185" t="s">
        <v>147</v>
      </c>
      <c r="G133" s="12"/>
      <c r="H133" s="12"/>
      <c r="I133" s="177"/>
      <c r="J133" s="186">
        <f>BK133</f>
        <v>0</v>
      </c>
      <c r="K133" s="12"/>
      <c r="L133" s="174"/>
      <c r="M133" s="179"/>
      <c r="N133" s="180"/>
      <c r="O133" s="180"/>
      <c r="P133" s="181">
        <f>SUM(P134:P140)</f>
        <v>0</v>
      </c>
      <c r="Q133" s="180"/>
      <c r="R133" s="181">
        <f>SUM(R134:R140)</f>
        <v>0</v>
      </c>
      <c r="S133" s="180"/>
      <c r="T133" s="182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75" t="s">
        <v>8</v>
      </c>
      <c r="AT133" s="183" t="s">
        <v>76</v>
      </c>
      <c r="AU133" s="183" t="s">
        <v>8</v>
      </c>
      <c r="AY133" s="175" t="s">
        <v>127</v>
      </c>
      <c r="BK133" s="184">
        <f>SUM(BK134:BK140)</f>
        <v>0</v>
      </c>
    </row>
    <row r="134" spans="1:65" s="2" customFormat="1" ht="24" customHeight="1">
      <c r="A134" s="36"/>
      <c r="B134" s="187"/>
      <c r="C134" s="202" t="s">
        <v>148</v>
      </c>
      <c r="D134" s="202" t="s">
        <v>138</v>
      </c>
      <c r="E134" s="203" t="s">
        <v>149</v>
      </c>
      <c r="F134" s="204" t="s">
        <v>150</v>
      </c>
      <c r="G134" s="205" t="s">
        <v>151</v>
      </c>
      <c r="H134" s="206">
        <v>691.15</v>
      </c>
      <c r="I134" s="207"/>
      <c r="J134" s="208">
        <f>ROUND(I134*H134,0)</f>
        <v>0</v>
      </c>
      <c r="K134" s="204" t="s">
        <v>142</v>
      </c>
      <c r="L134" s="37"/>
      <c r="M134" s="209" t="s">
        <v>1</v>
      </c>
      <c r="N134" s="210" t="s">
        <v>42</v>
      </c>
      <c r="O134" s="75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0" t="s">
        <v>134</v>
      </c>
      <c r="AT134" s="200" t="s">
        <v>138</v>
      </c>
      <c r="AU134" s="200" t="s">
        <v>85</v>
      </c>
      <c r="AY134" s="17" t="s">
        <v>127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7" t="s">
        <v>8</v>
      </c>
      <c r="BK134" s="201">
        <f>ROUND(I134*H134,0)</f>
        <v>0</v>
      </c>
      <c r="BL134" s="17" t="s">
        <v>134</v>
      </c>
      <c r="BM134" s="200" t="s">
        <v>152</v>
      </c>
    </row>
    <row r="135" spans="1:51" s="13" customFormat="1" ht="12">
      <c r="A135" s="13"/>
      <c r="B135" s="211"/>
      <c r="C135" s="13"/>
      <c r="D135" s="212" t="s">
        <v>144</v>
      </c>
      <c r="E135" s="213" t="s">
        <v>1</v>
      </c>
      <c r="F135" s="214" t="s">
        <v>153</v>
      </c>
      <c r="G135" s="13"/>
      <c r="H135" s="215">
        <v>691.15</v>
      </c>
      <c r="I135" s="216"/>
      <c r="J135" s="13"/>
      <c r="K135" s="13"/>
      <c r="L135" s="211"/>
      <c r="M135" s="217"/>
      <c r="N135" s="218"/>
      <c r="O135" s="218"/>
      <c r="P135" s="218"/>
      <c r="Q135" s="218"/>
      <c r="R135" s="218"/>
      <c r="S135" s="218"/>
      <c r="T135" s="21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13" t="s">
        <v>144</v>
      </c>
      <c r="AU135" s="213" t="s">
        <v>85</v>
      </c>
      <c r="AV135" s="13" t="s">
        <v>85</v>
      </c>
      <c r="AW135" s="13" t="s">
        <v>33</v>
      </c>
      <c r="AX135" s="13" t="s">
        <v>77</v>
      </c>
      <c r="AY135" s="213" t="s">
        <v>127</v>
      </c>
    </row>
    <row r="136" spans="1:51" s="14" customFormat="1" ht="12">
      <c r="A136" s="14"/>
      <c r="B136" s="220"/>
      <c r="C136" s="14"/>
      <c r="D136" s="212" t="s">
        <v>144</v>
      </c>
      <c r="E136" s="221" t="s">
        <v>91</v>
      </c>
      <c r="F136" s="222" t="s">
        <v>154</v>
      </c>
      <c r="G136" s="14"/>
      <c r="H136" s="223">
        <v>691.15</v>
      </c>
      <c r="I136" s="224"/>
      <c r="J136" s="14"/>
      <c r="K136" s="14"/>
      <c r="L136" s="220"/>
      <c r="M136" s="225"/>
      <c r="N136" s="226"/>
      <c r="O136" s="226"/>
      <c r="P136" s="226"/>
      <c r="Q136" s="226"/>
      <c r="R136" s="226"/>
      <c r="S136" s="226"/>
      <c r="T136" s="22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21" t="s">
        <v>144</v>
      </c>
      <c r="AU136" s="221" t="s">
        <v>85</v>
      </c>
      <c r="AV136" s="14" t="s">
        <v>148</v>
      </c>
      <c r="AW136" s="14" t="s">
        <v>33</v>
      </c>
      <c r="AX136" s="14" t="s">
        <v>8</v>
      </c>
      <c r="AY136" s="221" t="s">
        <v>127</v>
      </c>
    </row>
    <row r="137" spans="1:65" s="2" customFormat="1" ht="24" customHeight="1">
      <c r="A137" s="36"/>
      <c r="B137" s="187"/>
      <c r="C137" s="202" t="s">
        <v>134</v>
      </c>
      <c r="D137" s="202" t="s">
        <v>138</v>
      </c>
      <c r="E137" s="203" t="s">
        <v>155</v>
      </c>
      <c r="F137" s="204" t="s">
        <v>156</v>
      </c>
      <c r="G137" s="205" t="s">
        <v>151</v>
      </c>
      <c r="H137" s="206">
        <v>20734.5</v>
      </c>
      <c r="I137" s="207"/>
      <c r="J137" s="208">
        <f>ROUND(I137*H137,0)</f>
        <v>0</v>
      </c>
      <c r="K137" s="204" t="s">
        <v>142</v>
      </c>
      <c r="L137" s="37"/>
      <c r="M137" s="209" t="s">
        <v>1</v>
      </c>
      <c r="N137" s="210" t="s">
        <v>42</v>
      </c>
      <c r="O137" s="75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0" t="s">
        <v>134</v>
      </c>
      <c r="AT137" s="200" t="s">
        <v>138</v>
      </c>
      <c r="AU137" s="200" t="s">
        <v>85</v>
      </c>
      <c r="AY137" s="17" t="s">
        <v>127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7" t="s">
        <v>8</v>
      </c>
      <c r="BK137" s="201">
        <f>ROUND(I137*H137,0)</f>
        <v>0</v>
      </c>
      <c r="BL137" s="17" t="s">
        <v>134</v>
      </c>
      <c r="BM137" s="200" t="s">
        <v>157</v>
      </c>
    </row>
    <row r="138" spans="1:51" s="13" customFormat="1" ht="12">
      <c r="A138" s="13"/>
      <c r="B138" s="211"/>
      <c r="C138" s="13"/>
      <c r="D138" s="212" t="s">
        <v>144</v>
      </c>
      <c r="E138" s="213" t="s">
        <v>1</v>
      </c>
      <c r="F138" s="214" t="s">
        <v>158</v>
      </c>
      <c r="G138" s="13"/>
      <c r="H138" s="215">
        <v>20734.5</v>
      </c>
      <c r="I138" s="216"/>
      <c r="J138" s="13"/>
      <c r="K138" s="13"/>
      <c r="L138" s="211"/>
      <c r="M138" s="217"/>
      <c r="N138" s="218"/>
      <c r="O138" s="218"/>
      <c r="P138" s="218"/>
      <c r="Q138" s="218"/>
      <c r="R138" s="218"/>
      <c r="S138" s="218"/>
      <c r="T138" s="21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13" t="s">
        <v>144</v>
      </c>
      <c r="AU138" s="213" t="s">
        <v>85</v>
      </c>
      <c r="AV138" s="13" t="s">
        <v>85</v>
      </c>
      <c r="AW138" s="13" t="s">
        <v>33</v>
      </c>
      <c r="AX138" s="13" t="s">
        <v>8</v>
      </c>
      <c r="AY138" s="213" t="s">
        <v>127</v>
      </c>
    </row>
    <row r="139" spans="1:65" s="2" customFormat="1" ht="24" customHeight="1">
      <c r="A139" s="36"/>
      <c r="B139" s="187"/>
      <c r="C139" s="202" t="s">
        <v>159</v>
      </c>
      <c r="D139" s="202" t="s">
        <v>138</v>
      </c>
      <c r="E139" s="203" t="s">
        <v>160</v>
      </c>
      <c r="F139" s="204" t="s">
        <v>161</v>
      </c>
      <c r="G139" s="205" t="s">
        <v>151</v>
      </c>
      <c r="H139" s="206">
        <v>691.15</v>
      </c>
      <c r="I139" s="207"/>
      <c r="J139" s="208">
        <f>ROUND(I139*H139,0)</f>
        <v>0</v>
      </c>
      <c r="K139" s="204" t="s">
        <v>142</v>
      </c>
      <c r="L139" s="37"/>
      <c r="M139" s="209" t="s">
        <v>1</v>
      </c>
      <c r="N139" s="210" t="s">
        <v>42</v>
      </c>
      <c r="O139" s="75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0" t="s">
        <v>134</v>
      </c>
      <c r="AT139" s="200" t="s">
        <v>138</v>
      </c>
      <c r="AU139" s="200" t="s">
        <v>85</v>
      </c>
      <c r="AY139" s="17" t="s">
        <v>127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7" t="s">
        <v>8</v>
      </c>
      <c r="BK139" s="201">
        <f>ROUND(I139*H139,0)</f>
        <v>0</v>
      </c>
      <c r="BL139" s="17" t="s">
        <v>134</v>
      </c>
      <c r="BM139" s="200" t="s">
        <v>162</v>
      </c>
    </row>
    <row r="140" spans="1:51" s="13" customFormat="1" ht="12">
      <c r="A140" s="13"/>
      <c r="B140" s="211"/>
      <c r="C140" s="13"/>
      <c r="D140" s="212" t="s">
        <v>144</v>
      </c>
      <c r="E140" s="213" t="s">
        <v>1</v>
      </c>
      <c r="F140" s="214" t="s">
        <v>91</v>
      </c>
      <c r="G140" s="13"/>
      <c r="H140" s="215">
        <v>691.15</v>
      </c>
      <c r="I140" s="216"/>
      <c r="J140" s="13"/>
      <c r="K140" s="13"/>
      <c r="L140" s="211"/>
      <c r="M140" s="217"/>
      <c r="N140" s="218"/>
      <c r="O140" s="218"/>
      <c r="P140" s="218"/>
      <c r="Q140" s="218"/>
      <c r="R140" s="218"/>
      <c r="S140" s="218"/>
      <c r="T140" s="21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13" t="s">
        <v>144</v>
      </c>
      <c r="AU140" s="213" t="s">
        <v>85</v>
      </c>
      <c r="AV140" s="13" t="s">
        <v>85</v>
      </c>
      <c r="AW140" s="13" t="s">
        <v>33</v>
      </c>
      <c r="AX140" s="13" t="s">
        <v>8</v>
      </c>
      <c r="AY140" s="213" t="s">
        <v>127</v>
      </c>
    </row>
    <row r="141" spans="1:63" s="12" customFormat="1" ht="22.8" customHeight="1">
      <c r="A141" s="12"/>
      <c r="B141" s="174"/>
      <c r="C141" s="12"/>
      <c r="D141" s="175" t="s">
        <v>76</v>
      </c>
      <c r="E141" s="185" t="s">
        <v>163</v>
      </c>
      <c r="F141" s="185" t="s">
        <v>164</v>
      </c>
      <c r="G141" s="12"/>
      <c r="H141" s="12"/>
      <c r="I141" s="177"/>
      <c r="J141" s="186">
        <f>BK141</f>
        <v>0</v>
      </c>
      <c r="K141" s="12"/>
      <c r="L141" s="174"/>
      <c r="M141" s="179"/>
      <c r="N141" s="180"/>
      <c r="O141" s="180"/>
      <c r="P141" s="181">
        <f>SUM(P142:P146)</f>
        <v>0</v>
      </c>
      <c r="Q141" s="180"/>
      <c r="R141" s="181">
        <f>SUM(R142:R146)</f>
        <v>0</v>
      </c>
      <c r="S141" s="180"/>
      <c r="T141" s="182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5" t="s">
        <v>8</v>
      </c>
      <c r="AT141" s="183" t="s">
        <v>76</v>
      </c>
      <c r="AU141" s="183" t="s">
        <v>8</v>
      </c>
      <c r="AY141" s="175" t="s">
        <v>127</v>
      </c>
      <c r="BK141" s="184">
        <f>SUM(BK142:BK146)</f>
        <v>0</v>
      </c>
    </row>
    <row r="142" spans="1:65" s="2" customFormat="1" ht="24" customHeight="1">
      <c r="A142" s="36"/>
      <c r="B142" s="187"/>
      <c r="C142" s="202" t="s">
        <v>136</v>
      </c>
      <c r="D142" s="202" t="s">
        <v>138</v>
      </c>
      <c r="E142" s="203" t="s">
        <v>165</v>
      </c>
      <c r="F142" s="204" t="s">
        <v>166</v>
      </c>
      <c r="G142" s="205" t="s">
        <v>167</v>
      </c>
      <c r="H142" s="206">
        <v>1.363</v>
      </c>
      <c r="I142" s="207"/>
      <c r="J142" s="208">
        <f>ROUND(I142*H142,0)</f>
        <v>0</v>
      </c>
      <c r="K142" s="204" t="s">
        <v>142</v>
      </c>
      <c r="L142" s="37"/>
      <c r="M142" s="209" t="s">
        <v>1</v>
      </c>
      <c r="N142" s="210" t="s">
        <v>42</v>
      </c>
      <c r="O142" s="75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0" t="s">
        <v>134</v>
      </c>
      <c r="AT142" s="200" t="s">
        <v>138</v>
      </c>
      <c r="AU142" s="200" t="s">
        <v>85</v>
      </c>
      <c r="AY142" s="17" t="s">
        <v>127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7" t="s">
        <v>8</v>
      </c>
      <c r="BK142" s="201">
        <f>ROUND(I142*H142,0)</f>
        <v>0</v>
      </c>
      <c r="BL142" s="17" t="s">
        <v>134</v>
      </c>
      <c r="BM142" s="200" t="s">
        <v>168</v>
      </c>
    </row>
    <row r="143" spans="1:65" s="2" customFormat="1" ht="24" customHeight="1">
      <c r="A143" s="36"/>
      <c r="B143" s="187"/>
      <c r="C143" s="202" t="s">
        <v>169</v>
      </c>
      <c r="D143" s="202" t="s">
        <v>138</v>
      </c>
      <c r="E143" s="203" t="s">
        <v>170</v>
      </c>
      <c r="F143" s="204" t="s">
        <v>171</v>
      </c>
      <c r="G143" s="205" t="s">
        <v>167</v>
      </c>
      <c r="H143" s="206">
        <v>1.363</v>
      </c>
      <c r="I143" s="207"/>
      <c r="J143" s="208">
        <f>ROUND(I143*H143,0)</f>
        <v>0</v>
      </c>
      <c r="K143" s="204" t="s">
        <v>142</v>
      </c>
      <c r="L143" s="37"/>
      <c r="M143" s="209" t="s">
        <v>1</v>
      </c>
      <c r="N143" s="210" t="s">
        <v>42</v>
      </c>
      <c r="O143" s="75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0" t="s">
        <v>134</v>
      </c>
      <c r="AT143" s="200" t="s">
        <v>138</v>
      </c>
      <c r="AU143" s="200" t="s">
        <v>85</v>
      </c>
      <c r="AY143" s="17" t="s">
        <v>127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7" t="s">
        <v>8</v>
      </c>
      <c r="BK143" s="201">
        <f>ROUND(I143*H143,0)</f>
        <v>0</v>
      </c>
      <c r="BL143" s="17" t="s">
        <v>134</v>
      </c>
      <c r="BM143" s="200" t="s">
        <v>172</v>
      </c>
    </row>
    <row r="144" spans="1:65" s="2" customFormat="1" ht="24" customHeight="1">
      <c r="A144" s="36"/>
      <c r="B144" s="187"/>
      <c r="C144" s="202" t="s">
        <v>133</v>
      </c>
      <c r="D144" s="202" t="s">
        <v>138</v>
      </c>
      <c r="E144" s="203" t="s">
        <v>173</v>
      </c>
      <c r="F144" s="204" t="s">
        <v>174</v>
      </c>
      <c r="G144" s="205" t="s">
        <v>167</v>
      </c>
      <c r="H144" s="206">
        <v>40.89</v>
      </c>
      <c r="I144" s="207"/>
      <c r="J144" s="208">
        <f>ROUND(I144*H144,0)</f>
        <v>0</v>
      </c>
      <c r="K144" s="204" t="s">
        <v>142</v>
      </c>
      <c r="L144" s="37"/>
      <c r="M144" s="209" t="s">
        <v>1</v>
      </c>
      <c r="N144" s="210" t="s">
        <v>42</v>
      </c>
      <c r="O144" s="75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0" t="s">
        <v>134</v>
      </c>
      <c r="AT144" s="200" t="s">
        <v>138</v>
      </c>
      <c r="AU144" s="200" t="s">
        <v>85</v>
      </c>
      <c r="AY144" s="17" t="s">
        <v>127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7" t="s">
        <v>8</v>
      </c>
      <c r="BK144" s="201">
        <f>ROUND(I144*H144,0)</f>
        <v>0</v>
      </c>
      <c r="BL144" s="17" t="s">
        <v>134</v>
      </c>
      <c r="BM144" s="200" t="s">
        <v>175</v>
      </c>
    </row>
    <row r="145" spans="1:51" s="13" customFormat="1" ht="12">
      <c r="A145" s="13"/>
      <c r="B145" s="211"/>
      <c r="C145" s="13"/>
      <c r="D145" s="212" t="s">
        <v>144</v>
      </c>
      <c r="E145" s="13"/>
      <c r="F145" s="214" t="s">
        <v>176</v>
      </c>
      <c r="G145" s="13"/>
      <c r="H145" s="215">
        <v>40.89</v>
      </c>
      <c r="I145" s="216"/>
      <c r="J145" s="13"/>
      <c r="K145" s="13"/>
      <c r="L145" s="211"/>
      <c r="M145" s="217"/>
      <c r="N145" s="218"/>
      <c r="O145" s="218"/>
      <c r="P145" s="218"/>
      <c r="Q145" s="218"/>
      <c r="R145" s="218"/>
      <c r="S145" s="218"/>
      <c r="T145" s="21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13" t="s">
        <v>144</v>
      </c>
      <c r="AU145" s="213" t="s">
        <v>85</v>
      </c>
      <c r="AV145" s="13" t="s">
        <v>85</v>
      </c>
      <c r="AW145" s="13" t="s">
        <v>3</v>
      </c>
      <c r="AX145" s="13" t="s">
        <v>8</v>
      </c>
      <c r="AY145" s="213" t="s">
        <v>127</v>
      </c>
    </row>
    <row r="146" spans="1:65" s="2" customFormat="1" ht="24" customHeight="1">
      <c r="A146" s="36"/>
      <c r="B146" s="187"/>
      <c r="C146" s="202" t="s">
        <v>146</v>
      </c>
      <c r="D146" s="202" t="s">
        <v>138</v>
      </c>
      <c r="E146" s="203" t="s">
        <v>177</v>
      </c>
      <c r="F146" s="204" t="s">
        <v>178</v>
      </c>
      <c r="G146" s="205" t="s">
        <v>167</v>
      </c>
      <c r="H146" s="206">
        <v>1.363</v>
      </c>
      <c r="I146" s="207"/>
      <c r="J146" s="208">
        <f>ROUND(I146*H146,0)</f>
        <v>0</v>
      </c>
      <c r="K146" s="204" t="s">
        <v>142</v>
      </c>
      <c r="L146" s="37"/>
      <c r="M146" s="209" t="s">
        <v>1</v>
      </c>
      <c r="N146" s="210" t="s">
        <v>42</v>
      </c>
      <c r="O146" s="75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0" t="s">
        <v>134</v>
      </c>
      <c r="AT146" s="200" t="s">
        <v>138</v>
      </c>
      <c r="AU146" s="200" t="s">
        <v>85</v>
      </c>
      <c r="AY146" s="17" t="s">
        <v>127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7" t="s">
        <v>8</v>
      </c>
      <c r="BK146" s="201">
        <f>ROUND(I146*H146,0)</f>
        <v>0</v>
      </c>
      <c r="BL146" s="17" t="s">
        <v>134</v>
      </c>
      <c r="BM146" s="200" t="s">
        <v>179</v>
      </c>
    </row>
    <row r="147" spans="1:63" s="12" customFormat="1" ht="25.9" customHeight="1">
      <c r="A147" s="12"/>
      <c r="B147" s="174"/>
      <c r="C147" s="12"/>
      <c r="D147" s="175" t="s">
        <v>76</v>
      </c>
      <c r="E147" s="176" t="s">
        <v>180</v>
      </c>
      <c r="F147" s="176" t="s">
        <v>181</v>
      </c>
      <c r="G147" s="12"/>
      <c r="H147" s="12"/>
      <c r="I147" s="177"/>
      <c r="J147" s="178">
        <f>BK147</f>
        <v>0</v>
      </c>
      <c r="K147" s="12"/>
      <c r="L147" s="174"/>
      <c r="M147" s="179"/>
      <c r="N147" s="180"/>
      <c r="O147" s="180"/>
      <c r="P147" s="181">
        <f>P148+P167+P187</f>
        <v>0</v>
      </c>
      <c r="Q147" s="180"/>
      <c r="R147" s="181">
        <f>R148+R167+R187</f>
        <v>2.5783709666250005</v>
      </c>
      <c r="S147" s="180"/>
      <c r="T147" s="182">
        <f>T148+T167+T187</f>
        <v>1.36257785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5" t="s">
        <v>85</v>
      </c>
      <c r="AT147" s="183" t="s">
        <v>76</v>
      </c>
      <c r="AU147" s="183" t="s">
        <v>77</v>
      </c>
      <c r="AY147" s="175" t="s">
        <v>127</v>
      </c>
      <c r="BK147" s="184">
        <f>BK148+BK167+BK187</f>
        <v>0</v>
      </c>
    </row>
    <row r="148" spans="1:63" s="12" customFormat="1" ht="22.8" customHeight="1">
      <c r="A148" s="12"/>
      <c r="B148" s="174"/>
      <c r="C148" s="12"/>
      <c r="D148" s="175" t="s">
        <v>76</v>
      </c>
      <c r="E148" s="185" t="s">
        <v>182</v>
      </c>
      <c r="F148" s="185" t="s">
        <v>183</v>
      </c>
      <c r="G148" s="12"/>
      <c r="H148" s="12"/>
      <c r="I148" s="177"/>
      <c r="J148" s="186">
        <f>BK148</f>
        <v>0</v>
      </c>
      <c r="K148" s="12"/>
      <c r="L148" s="174"/>
      <c r="M148" s="179"/>
      <c r="N148" s="180"/>
      <c r="O148" s="180"/>
      <c r="P148" s="181">
        <f>SUM(P149:P166)</f>
        <v>0</v>
      </c>
      <c r="Q148" s="180"/>
      <c r="R148" s="181">
        <f>SUM(R149:R166)</f>
        <v>0.8348165916250001</v>
      </c>
      <c r="S148" s="180"/>
      <c r="T148" s="182">
        <f>SUM(T149:T166)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75" t="s">
        <v>85</v>
      </c>
      <c r="AT148" s="183" t="s">
        <v>76</v>
      </c>
      <c r="AU148" s="183" t="s">
        <v>8</v>
      </c>
      <c r="AY148" s="175" t="s">
        <v>127</v>
      </c>
      <c r="BK148" s="184">
        <f>SUM(BK149:BK166)</f>
        <v>0</v>
      </c>
    </row>
    <row r="149" spans="1:65" s="2" customFormat="1" ht="24" customHeight="1">
      <c r="A149" s="36"/>
      <c r="B149" s="187"/>
      <c r="C149" s="202" t="s">
        <v>184</v>
      </c>
      <c r="D149" s="202" t="s">
        <v>138</v>
      </c>
      <c r="E149" s="203" t="s">
        <v>185</v>
      </c>
      <c r="F149" s="204" t="s">
        <v>186</v>
      </c>
      <c r="G149" s="205" t="s">
        <v>187</v>
      </c>
      <c r="H149" s="206">
        <v>1.325</v>
      </c>
      <c r="I149" s="207"/>
      <c r="J149" s="208">
        <f>ROUND(I149*H149,0)</f>
        <v>0</v>
      </c>
      <c r="K149" s="204" t="s">
        <v>142</v>
      </c>
      <c r="L149" s="37"/>
      <c r="M149" s="209" t="s">
        <v>1</v>
      </c>
      <c r="N149" s="210" t="s">
        <v>42</v>
      </c>
      <c r="O149" s="75"/>
      <c r="P149" s="198">
        <f>O149*H149</f>
        <v>0</v>
      </c>
      <c r="Q149" s="198">
        <v>0.00189</v>
      </c>
      <c r="R149" s="198">
        <f>Q149*H149</f>
        <v>0.00250425</v>
      </c>
      <c r="S149" s="198">
        <v>0</v>
      </c>
      <c r="T149" s="199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0" t="s">
        <v>188</v>
      </c>
      <c r="AT149" s="200" t="s">
        <v>138</v>
      </c>
      <c r="AU149" s="200" t="s">
        <v>85</v>
      </c>
      <c r="AY149" s="17" t="s">
        <v>127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7" t="s">
        <v>8</v>
      </c>
      <c r="BK149" s="201">
        <f>ROUND(I149*H149,0)</f>
        <v>0</v>
      </c>
      <c r="BL149" s="17" t="s">
        <v>188</v>
      </c>
      <c r="BM149" s="200" t="s">
        <v>189</v>
      </c>
    </row>
    <row r="150" spans="1:51" s="13" customFormat="1" ht="12">
      <c r="A150" s="13"/>
      <c r="B150" s="211"/>
      <c r="C150" s="13"/>
      <c r="D150" s="212" t="s">
        <v>144</v>
      </c>
      <c r="E150" s="213" t="s">
        <v>1</v>
      </c>
      <c r="F150" s="214" t="s">
        <v>190</v>
      </c>
      <c r="G150" s="13"/>
      <c r="H150" s="215">
        <v>1.056</v>
      </c>
      <c r="I150" s="216"/>
      <c r="J150" s="13"/>
      <c r="K150" s="13"/>
      <c r="L150" s="211"/>
      <c r="M150" s="217"/>
      <c r="N150" s="218"/>
      <c r="O150" s="218"/>
      <c r="P150" s="218"/>
      <c r="Q150" s="218"/>
      <c r="R150" s="218"/>
      <c r="S150" s="218"/>
      <c r="T150" s="21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13" t="s">
        <v>144</v>
      </c>
      <c r="AU150" s="213" t="s">
        <v>85</v>
      </c>
      <c r="AV150" s="13" t="s">
        <v>85</v>
      </c>
      <c r="AW150" s="13" t="s">
        <v>33</v>
      </c>
      <c r="AX150" s="13" t="s">
        <v>77</v>
      </c>
      <c r="AY150" s="213" t="s">
        <v>127</v>
      </c>
    </row>
    <row r="151" spans="1:51" s="13" customFormat="1" ht="12">
      <c r="A151" s="13"/>
      <c r="B151" s="211"/>
      <c r="C151" s="13"/>
      <c r="D151" s="212" t="s">
        <v>144</v>
      </c>
      <c r="E151" s="213" t="s">
        <v>1</v>
      </c>
      <c r="F151" s="214" t="s">
        <v>191</v>
      </c>
      <c r="G151" s="13"/>
      <c r="H151" s="215">
        <v>0.269</v>
      </c>
      <c r="I151" s="216"/>
      <c r="J151" s="13"/>
      <c r="K151" s="13"/>
      <c r="L151" s="211"/>
      <c r="M151" s="217"/>
      <c r="N151" s="218"/>
      <c r="O151" s="218"/>
      <c r="P151" s="218"/>
      <c r="Q151" s="218"/>
      <c r="R151" s="218"/>
      <c r="S151" s="218"/>
      <c r="T151" s="21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13" t="s">
        <v>144</v>
      </c>
      <c r="AU151" s="213" t="s">
        <v>85</v>
      </c>
      <c r="AV151" s="13" t="s">
        <v>85</v>
      </c>
      <c r="AW151" s="13" t="s">
        <v>33</v>
      </c>
      <c r="AX151" s="13" t="s">
        <v>77</v>
      </c>
      <c r="AY151" s="213" t="s">
        <v>127</v>
      </c>
    </row>
    <row r="152" spans="1:51" s="14" customFormat="1" ht="12">
      <c r="A152" s="14"/>
      <c r="B152" s="220"/>
      <c r="C152" s="14"/>
      <c r="D152" s="212" t="s">
        <v>144</v>
      </c>
      <c r="E152" s="221" t="s">
        <v>1</v>
      </c>
      <c r="F152" s="222" t="s">
        <v>154</v>
      </c>
      <c r="G152" s="14"/>
      <c r="H152" s="223">
        <v>1.325</v>
      </c>
      <c r="I152" s="224"/>
      <c r="J152" s="14"/>
      <c r="K152" s="14"/>
      <c r="L152" s="220"/>
      <c r="M152" s="225"/>
      <c r="N152" s="226"/>
      <c r="O152" s="226"/>
      <c r="P152" s="226"/>
      <c r="Q152" s="226"/>
      <c r="R152" s="226"/>
      <c r="S152" s="226"/>
      <c r="T152" s="22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1" t="s">
        <v>144</v>
      </c>
      <c r="AU152" s="221" t="s">
        <v>85</v>
      </c>
      <c r="AV152" s="14" t="s">
        <v>148</v>
      </c>
      <c r="AW152" s="14" t="s">
        <v>33</v>
      </c>
      <c r="AX152" s="14" t="s">
        <v>8</v>
      </c>
      <c r="AY152" s="221" t="s">
        <v>127</v>
      </c>
    </row>
    <row r="153" spans="1:65" s="2" customFormat="1" ht="24" customHeight="1">
      <c r="A153" s="36"/>
      <c r="B153" s="187"/>
      <c r="C153" s="202" t="s">
        <v>192</v>
      </c>
      <c r="D153" s="202" t="s">
        <v>138</v>
      </c>
      <c r="E153" s="203" t="s">
        <v>193</v>
      </c>
      <c r="F153" s="204" t="s">
        <v>194</v>
      </c>
      <c r="G153" s="205" t="s">
        <v>151</v>
      </c>
      <c r="H153" s="206">
        <v>87.965</v>
      </c>
      <c r="I153" s="207"/>
      <c r="J153" s="208">
        <f>ROUND(I153*H153,0)</f>
        <v>0</v>
      </c>
      <c r="K153" s="204" t="s">
        <v>142</v>
      </c>
      <c r="L153" s="37"/>
      <c r="M153" s="209" t="s">
        <v>1</v>
      </c>
      <c r="N153" s="210" t="s">
        <v>42</v>
      </c>
      <c r="O153" s="75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0" t="s">
        <v>188</v>
      </c>
      <c r="AT153" s="200" t="s">
        <v>138</v>
      </c>
      <c r="AU153" s="200" t="s">
        <v>85</v>
      </c>
      <c r="AY153" s="17" t="s">
        <v>127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7" t="s">
        <v>8</v>
      </c>
      <c r="BK153" s="201">
        <f>ROUND(I153*H153,0)</f>
        <v>0</v>
      </c>
      <c r="BL153" s="17" t="s">
        <v>188</v>
      </c>
      <c r="BM153" s="200" t="s">
        <v>195</v>
      </c>
    </row>
    <row r="154" spans="1:51" s="13" customFormat="1" ht="12">
      <c r="A154" s="13"/>
      <c r="B154" s="211"/>
      <c r="C154" s="13"/>
      <c r="D154" s="212" t="s">
        <v>144</v>
      </c>
      <c r="E154" s="213" t="s">
        <v>1</v>
      </c>
      <c r="F154" s="214" t="s">
        <v>88</v>
      </c>
      <c r="G154" s="13"/>
      <c r="H154" s="215">
        <v>87.965</v>
      </c>
      <c r="I154" s="216"/>
      <c r="J154" s="13"/>
      <c r="K154" s="13"/>
      <c r="L154" s="211"/>
      <c r="M154" s="217"/>
      <c r="N154" s="218"/>
      <c r="O154" s="218"/>
      <c r="P154" s="218"/>
      <c r="Q154" s="218"/>
      <c r="R154" s="218"/>
      <c r="S154" s="218"/>
      <c r="T154" s="21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13" t="s">
        <v>144</v>
      </c>
      <c r="AU154" s="213" t="s">
        <v>85</v>
      </c>
      <c r="AV154" s="13" t="s">
        <v>85</v>
      </c>
      <c r="AW154" s="13" t="s">
        <v>33</v>
      </c>
      <c r="AX154" s="13" t="s">
        <v>8</v>
      </c>
      <c r="AY154" s="213" t="s">
        <v>127</v>
      </c>
    </row>
    <row r="155" spans="1:65" s="2" customFormat="1" ht="24" customHeight="1">
      <c r="A155" s="36"/>
      <c r="B155" s="187"/>
      <c r="C155" s="202" t="s">
        <v>196</v>
      </c>
      <c r="D155" s="202" t="s">
        <v>138</v>
      </c>
      <c r="E155" s="203" t="s">
        <v>197</v>
      </c>
      <c r="F155" s="204" t="s">
        <v>198</v>
      </c>
      <c r="G155" s="205" t="s">
        <v>141</v>
      </c>
      <c r="H155" s="206">
        <v>112</v>
      </c>
      <c r="I155" s="207"/>
      <c r="J155" s="208">
        <f>ROUND(I155*H155,0)</f>
        <v>0</v>
      </c>
      <c r="K155" s="204" t="s">
        <v>142</v>
      </c>
      <c r="L155" s="37"/>
      <c r="M155" s="209" t="s">
        <v>1</v>
      </c>
      <c r="N155" s="210" t="s">
        <v>42</v>
      </c>
      <c r="O155" s="75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0" t="s">
        <v>188</v>
      </c>
      <c r="AT155" s="200" t="s">
        <v>138</v>
      </c>
      <c r="AU155" s="200" t="s">
        <v>85</v>
      </c>
      <c r="AY155" s="17" t="s">
        <v>127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7" t="s">
        <v>8</v>
      </c>
      <c r="BK155" s="201">
        <f>ROUND(I155*H155,0)</f>
        <v>0</v>
      </c>
      <c r="BL155" s="17" t="s">
        <v>188</v>
      </c>
      <c r="BM155" s="200" t="s">
        <v>199</v>
      </c>
    </row>
    <row r="156" spans="1:51" s="13" customFormat="1" ht="12">
      <c r="A156" s="13"/>
      <c r="B156" s="211"/>
      <c r="C156" s="13"/>
      <c r="D156" s="212" t="s">
        <v>144</v>
      </c>
      <c r="E156" s="213" t="s">
        <v>1</v>
      </c>
      <c r="F156" s="214" t="s">
        <v>200</v>
      </c>
      <c r="G156" s="13"/>
      <c r="H156" s="215">
        <v>112</v>
      </c>
      <c r="I156" s="216"/>
      <c r="J156" s="13"/>
      <c r="K156" s="13"/>
      <c r="L156" s="211"/>
      <c r="M156" s="217"/>
      <c r="N156" s="218"/>
      <c r="O156" s="218"/>
      <c r="P156" s="218"/>
      <c r="Q156" s="218"/>
      <c r="R156" s="218"/>
      <c r="S156" s="218"/>
      <c r="T156" s="21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13" t="s">
        <v>144</v>
      </c>
      <c r="AU156" s="213" t="s">
        <v>85</v>
      </c>
      <c r="AV156" s="13" t="s">
        <v>85</v>
      </c>
      <c r="AW156" s="13" t="s">
        <v>33</v>
      </c>
      <c r="AX156" s="13" t="s">
        <v>8</v>
      </c>
      <c r="AY156" s="213" t="s">
        <v>127</v>
      </c>
    </row>
    <row r="157" spans="1:65" s="2" customFormat="1" ht="24" customHeight="1">
      <c r="A157" s="36"/>
      <c r="B157" s="187"/>
      <c r="C157" s="202" t="s">
        <v>201</v>
      </c>
      <c r="D157" s="202" t="s">
        <v>138</v>
      </c>
      <c r="E157" s="203" t="s">
        <v>202</v>
      </c>
      <c r="F157" s="204" t="s">
        <v>203</v>
      </c>
      <c r="G157" s="205" t="s">
        <v>187</v>
      </c>
      <c r="H157" s="206">
        <v>1.325</v>
      </c>
      <c r="I157" s="207"/>
      <c r="J157" s="208">
        <f>ROUND(I157*H157,0)</f>
        <v>0</v>
      </c>
      <c r="K157" s="204" t="s">
        <v>142</v>
      </c>
      <c r="L157" s="37"/>
      <c r="M157" s="209" t="s">
        <v>1</v>
      </c>
      <c r="N157" s="210" t="s">
        <v>42</v>
      </c>
      <c r="O157" s="75"/>
      <c r="P157" s="198">
        <f>O157*H157</f>
        <v>0</v>
      </c>
      <c r="Q157" s="198">
        <v>0.023367805</v>
      </c>
      <c r="R157" s="198">
        <f>Q157*H157</f>
        <v>0.030962341624999997</v>
      </c>
      <c r="S157" s="198">
        <v>0</v>
      </c>
      <c r="T157" s="199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0" t="s">
        <v>188</v>
      </c>
      <c r="AT157" s="200" t="s">
        <v>138</v>
      </c>
      <c r="AU157" s="200" t="s">
        <v>85</v>
      </c>
      <c r="AY157" s="17" t="s">
        <v>127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7" t="s">
        <v>8</v>
      </c>
      <c r="BK157" s="201">
        <f>ROUND(I157*H157,0)</f>
        <v>0</v>
      </c>
      <c r="BL157" s="17" t="s">
        <v>188</v>
      </c>
      <c r="BM157" s="200" t="s">
        <v>204</v>
      </c>
    </row>
    <row r="158" spans="1:51" s="13" customFormat="1" ht="12">
      <c r="A158" s="13"/>
      <c r="B158" s="211"/>
      <c r="C158" s="13"/>
      <c r="D158" s="212" t="s">
        <v>144</v>
      </c>
      <c r="E158" s="213" t="s">
        <v>1</v>
      </c>
      <c r="F158" s="214" t="s">
        <v>190</v>
      </c>
      <c r="G158" s="13"/>
      <c r="H158" s="215">
        <v>1.056</v>
      </c>
      <c r="I158" s="216"/>
      <c r="J158" s="13"/>
      <c r="K158" s="13"/>
      <c r="L158" s="211"/>
      <c r="M158" s="217"/>
      <c r="N158" s="218"/>
      <c r="O158" s="218"/>
      <c r="P158" s="218"/>
      <c r="Q158" s="218"/>
      <c r="R158" s="218"/>
      <c r="S158" s="218"/>
      <c r="T158" s="21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13" t="s">
        <v>144</v>
      </c>
      <c r="AU158" s="213" t="s">
        <v>85</v>
      </c>
      <c r="AV158" s="13" t="s">
        <v>85</v>
      </c>
      <c r="AW158" s="13" t="s">
        <v>33</v>
      </c>
      <c r="AX158" s="13" t="s">
        <v>77</v>
      </c>
      <c r="AY158" s="213" t="s">
        <v>127</v>
      </c>
    </row>
    <row r="159" spans="1:51" s="13" customFormat="1" ht="12">
      <c r="A159" s="13"/>
      <c r="B159" s="211"/>
      <c r="C159" s="13"/>
      <c r="D159" s="212" t="s">
        <v>144</v>
      </c>
      <c r="E159" s="213" t="s">
        <v>1</v>
      </c>
      <c r="F159" s="214" t="s">
        <v>191</v>
      </c>
      <c r="G159" s="13"/>
      <c r="H159" s="215">
        <v>0.269</v>
      </c>
      <c r="I159" s="216"/>
      <c r="J159" s="13"/>
      <c r="K159" s="13"/>
      <c r="L159" s="211"/>
      <c r="M159" s="217"/>
      <c r="N159" s="218"/>
      <c r="O159" s="218"/>
      <c r="P159" s="218"/>
      <c r="Q159" s="218"/>
      <c r="R159" s="218"/>
      <c r="S159" s="218"/>
      <c r="T159" s="21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13" t="s">
        <v>144</v>
      </c>
      <c r="AU159" s="213" t="s">
        <v>85</v>
      </c>
      <c r="AV159" s="13" t="s">
        <v>85</v>
      </c>
      <c r="AW159" s="13" t="s">
        <v>33</v>
      </c>
      <c r="AX159" s="13" t="s">
        <v>77</v>
      </c>
      <c r="AY159" s="213" t="s">
        <v>127</v>
      </c>
    </row>
    <row r="160" spans="1:51" s="14" customFormat="1" ht="12">
      <c r="A160" s="14"/>
      <c r="B160" s="220"/>
      <c r="C160" s="14"/>
      <c r="D160" s="212" t="s">
        <v>144</v>
      </c>
      <c r="E160" s="221" t="s">
        <v>1</v>
      </c>
      <c r="F160" s="222" t="s">
        <v>154</v>
      </c>
      <c r="G160" s="14"/>
      <c r="H160" s="223">
        <v>1.325</v>
      </c>
      <c r="I160" s="224"/>
      <c r="J160" s="14"/>
      <c r="K160" s="14"/>
      <c r="L160" s="220"/>
      <c r="M160" s="225"/>
      <c r="N160" s="226"/>
      <c r="O160" s="226"/>
      <c r="P160" s="226"/>
      <c r="Q160" s="226"/>
      <c r="R160" s="226"/>
      <c r="S160" s="226"/>
      <c r="T160" s="22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21" t="s">
        <v>144</v>
      </c>
      <c r="AU160" s="221" t="s">
        <v>85</v>
      </c>
      <c r="AV160" s="14" t="s">
        <v>148</v>
      </c>
      <c r="AW160" s="14" t="s">
        <v>33</v>
      </c>
      <c r="AX160" s="14" t="s">
        <v>8</v>
      </c>
      <c r="AY160" s="221" t="s">
        <v>127</v>
      </c>
    </row>
    <row r="161" spans="1:65" s="2" customFormat="1" ht="16.5" customHeight="1">
      <c r="A161" s="36"/>
      <c r="B161" s="187"/>
      <c r="C161" s="188" t="s">
        <v>205</v>
      </c>
      <c r="D161" s="188" t="s">
        <v>129</v>
      </c>
      <c r="E161" s="189" t="s">
        <v>206</v>
      </c>
      <c r="F161" s="190" t="s">
        <v>207</v>
      </c>
      <c r="G161" s="191" t="s">
        <v>187</v>
      </c>
      <c r="H161" s="192">
        <v>1.457</v>
      </c>
      <c r="I161" s="193"/>
      <c r="J161" s="194">
        <f>ROUND(I161*H161,0)</f>
        <v>0</v>
      </c>
      <c r="K161" s="190" t="s">
        <v>142</v>
      </c>
      <c r="L161" s="195"/>
      <c r="M161" s="196" t="s">
        <v>1</v>
      </c>
      <c r="N161" s="197" t="s">
        <v>42</v>
      </c>
      <c r="O161" s="75"/>
      <c r="P161" s="198">
        <f>O161*H161</f>
        <v>0</v>
      </c>
      <c r="Q161" s="198">
        <v>0.55</v>
      </c>
      <c r="R161" s="198">
        <f>Q161*H161</f>
        <v>0.8013500000000001</v>
      </c>
      <c r="S161" s="198">
        <v>0</v>
      </c>
      <c r="T161" s="199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0" t="s">
        <v>208</v>
      </c>
      <c r="AT161" s="200" t="s">
        <v>129</v>
      </c>
      <c r="AU161" s="200" t="s">
        <v>85</v>
      </c>
      <c r="AY161" s="17" t="s">
        <v>127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7" t="s">
        <v>8</v>
      </c>
      <c r="BK161" s="201">
        <f>ROUND(I161*H161,0)</f>
        <v>0</v>
      </c>
      <c r="BL161" s="17" t="s">
        <v>188</v>
      </c>
      <c r="BM161" s="200" t="s">
        <v>209</v>
      </c>
    </row>
    <row r="162" spans="1:51" s="13" customFormat="1" ht="12">
      <c r="A162" s="13"/>
      <c r="B162" s="211"/>
      <c r="C162" s="13"/>
      <c r="D162" s="212" t="s">
        <v>144</v>
      </c>
      <c r="E162" s="213" t="s">
        <v>1</v>
      </c>
      <c r="F162" s="214" t="s">
        <v>210</v>
      </c>
      <c r="G162" s="13"/>
      <c r="H162" s="215">
        <v>1.161</v>
      </c>
      <c r="I162" s="216"/>
      <c r="J162" s="13"/>
      <c r="K162" s="13"/>
      <c r="L162" s="211"/>
      <c r="M162" s="217"/>
      <c r="N162" s="218"/>
      <c r="O162" s="218"/>
      <c r="P162" s="218"/>
      <c r="Q162" s="218"/>
      <c r="R162" s="218"/>
      <c r="S162" s="218"/>
      <c r="T162" s="21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13" t="s">
        <v>144</v>
      </c>
      <c r="AU162" s="213" t="s">
        <v>85</v>
      </c>
      <c r="AV162" s="13" t="s">
        <v>85</v>
      </c>
      <c r="AW162" s="13" t="s">
        <v>33</v>
      </c>
      <c r="AX162" s="13" t="s">
        <v>77</v>
      </c>
      <c r="AY162" s="213" t="s">
        <v>127</v>
      </c>
    </row>
    <row r="163" spans="1:51" s="13" customFormat="1" ht="12">
      <c r="A163" s="13"/>
      <c r="B163" s="211"/>
      <c r="C163" s="13"/>
      <c r="D163" s="212" t="s">
        <v>144</v>
      </c>
      <c r="E163" s="213" t="s">
        <v>1</v>
      </c>
      <c r="F163" s="214" t="s">
        <v>211</v>
      </c>
      <c r="G163" s="13"/>
      <c r="H163" s="215">
        <v>0.296</v>
      </c>
      <c r="I163" s="216"/>
      <c r="J163" s="13"/>
      <c r="K163" s="13"/>
      <c r="L163" s="211"/>
      <c r="M163" s="217"/>
      <c r="N163" s="218"/>
      <c r="O163" s="218"/>
      <c r="P163" s="218"/>
      <c r="Q163" s="218"/>
      <c r="R163" s="218"/>
      <c r="S163" s="218"/>
      <c r="T163" s="21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13" t="s">
        <v>144</v>
      </c>
      <c r="AU163" s="213" t="s">
        <v>85</v>
      </c>
      <c r="AV163" s="13" t="s">
        <v>85</v>
      </c>
      <c r="AW163" s="13" t="s">
        <v>33</v>
      </c>
      <c r="AX163" s="13" t="s">
        <v>77</v>
      </c>
      <c r="AY163" s="213" t="s">
        <v>127</v>
      </c>
    </row>
    <row r="164" spans="1:51" s="14" customFormat="1" ht="12">
      <c r="A164" s="14"/>
      <c r="B164" s="220"/>
      <c r="C164" s="14"/>
      <c r="D164" s="212" t="s">
        <v>144</v>
      </c>
      <c r="E164" s="221" t="s">
        <v>1</v>
      </c>
      <c r="F164" s="222" t="s">
        <v>154</v>
      </c>
      <c r="G164" s="14"/>
      <c r="H164" s="223">
        <v>1.457</v>
      </c>
      <c r="I164" s="224"/>
      <c r="J164" s="14"/>
      <c r="K164" s="14"/>
      <c r="L164" s="220"/>
      <c r="M164" s="225"/>
      <c r="N164" s="226"/>
      <c r="O164" s="226"/>
      <c r="P164" s="226"/>
      <c r="Q164" s="226"/>
      <c r="R164" s="226"/>
      <c r="S164" s="226"/>
      <c r="T164" s="22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21" t="s">
        <v>144</v>
      </c>
      <c r="AU164" s="221" t="s">
        <v>85</v>
      </c>
      <c r="AV164" s="14" t="s">
        <v>148</v>
      </c>
      <c r="AW164" s="14" t="s">
        <v>33</v>
      </c>
      <c r="AX164" s="14" t="s">
        <v>8</v>
      </c>
      <c r="AY164" s="221" t="s">
        <v>127</v>
      </c>
    </row>
    <row r="165" spans="1:65" s="2" customFormat="1" ht="24" customHeight="1">
      <c r="A165" s="36"/>
      <c r="B165" s="187"/>
      <c r="C165" s="202" t="s">
        <v>9</v>
      </c>
      <c r="D165" s="202" t="s">
        <v>138</v>
      </c>
      <c r="E165" s="203" t="s">
        <v>212</v>
      </c>
      <c r="F165" s="204" t="s">
        <v>213</v>
      </c>
      <c r="G165" s="205" t="s">
        <v>167</v>
      </c>
      <c r="H165" s="206">
        <v>0.835</v>
      </c>
      <c r="I165" s="207"/>
      <c r="J165" s="208">
        <f>ROUND(I165*H165,0)</f>
        <v>0</v>
      </c>
      <c r="K165" s="204" t="s">
        <v>142</v>
      </c>
      <c r="L165" s="37"/>
      <c r="M165" s="209" t="s">
        <v>1</v>
      </c>
      <c r="N165" s="210" t="s">
        <v>42</v>
      </c>
      <c r="O165" s="75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0" t="s">
        <v>188</v>
      </c>
      <c r="AT165" s="200" t="s">
        <v>138</v>
      </c>
      <c r="AU165" s="200" t="s">
        <v>85</v>
      </c>
      <c r="AY165" s="17" t="s">
        <v>127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7" t="s">
        <v>8</v>
      </c>
      <c r="BK165" s="201">
        <f>ROUND(I165*H165,0)</f>
        <v>0</v>
      </c>
      <c r="BL165" s="17" t="s">
        <v>188</v>
      </c>
      <c r="BM165" s="200" t="s">
        <v>214</v>
      </c>
    </row>
    <row r="166" spans="1:65" s="2" customFormat="1" ht="24" customHeight="1">
      <c r="A166" s="36"/>
      <c r="B166" s="187"/>
      <c r="C166" s="202" t="s">
        <v>188</v>
      </c>
      <c r="D166" s="202" t="s">
        <v>138</v>
      </c>
      <c r="E166" s="203" t="s">
        <v>215</v>
      </c>
      <c r="F166" s="204" t="s">
        <v>216</v>
      </c>
      <c r="G166" s="205" t="s">
        <v>167</v>
      </c>
      <c r="H166" s="206">
        <v>0.835</v>
      </c>
      <c r="I166" s="207"/>
      <c r="J166" s="208">
        <f>ROUND(I166*H166,0)</f>
        <v>0</v>
      </c>
      <c r="K166" s="204" t="s">
        <v>142</v>
      </c>
      <c r="L166" s="37"/>
      <c r="M166" s="209" t="s">
        <v>1</v>
      </c>
      <c r="N166" s="210" t="s">
        <v>42</v>
      </c>
      <c r="O166" s="75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0" t="s">
        <v>188</v>
      </c>
      <c r="AT166" s="200" t="s">
        <v>138</v>
      </c>
      <c r="AU166" s="200" t="s">
        <v>85</v>
      </c>
      <c r="AY166" s="17" t="s">
        <v>127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7" t="s">
        <v>8</v>
      </c>
      <c r="BK166" s="201">
        <f>ROUND(I166*H166,0)</f>
        <v>0</v>
      </c>
      <c r="BL166" s="17" t="s">
        <v>188</v>
      </c>
      <c r="BM166" s="200" t="s">
        <v>217</v>
      </c>
    </row>
    <row r="167" spans="1:63" s="12" customFormat="1" ht="22.8" customHeight="1">
      <c r="A167" s="12"/>
      <c r="B167" s="174"/>
      <c r="C167" s="12"/>
      <c r="D167" s="175" t="s">
        <v>76</v>
      </c>
      <c r="E167" s="185" t="s">
        <v>218</v>
      </c>
      <c r="F167" s="185" t="s">
        <v>219</v>
      </c>
      <c r="G167" s="12"/>
      <c r="H167" s="12"/>
      <c r="I167" s="177"/>
      <c r="J167" s="186">
        <f>BK167</f>
        <v>0</v>
      </c>
      <c r="K167" s="12"/>
      <c r="L167" s="174"/>
      <c r="M167" s="179"/>
      <c r="N167" s="180"/>
      <c r="O167" s="180"/>
      <c r="P167" s="181">
        <f>SUM(P168:P186)</f>
        <v>0</v>
      </c>
      <c r="Q167" s="180"/>
      <c r="R167" s="181">
        <f>SUM(R168:R186)</f>
        <v>1.6675526150000002</v>
      </c>
      <c r="S167" s="180"/>
      <c r="T167" s="182">
        <f>SUM(T168:T186)</f>
        <v>1.36257785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75" t="s">
        <v>85</v>
      </c>
      <c r="AT167" s="183" t="s">
        <v>76</v>
      </c>
      <c r="AU167" s="183" t="s">
        <v>8</v>
      </c>
      <c r="AY167" s="175" t="s">
        <v>127</v>
      </c>
      <c r="BK167" s="184">
        <f>SUM(BK168:BK186)</f>
        <v>0</v>
      </c>
    </row>
    <row r="168" spans="1:65" s="2" customFormat="1" ht="24" customHeight="1">
      <c r="A168" s="36"/>
      <c r="B168" s="187"/>
      <c r="C168" s="202" t="s">
        <v>220</v>
      </c>
      <c r="D168" s="202" t="s">
        <v>138</v>
      </c>
      <c r="E168" s="203" t="s">
        <v>221</v>
      </c>
      <c r="F168" s="204" t="s">
        <v>222</v>
      </c>
      <c r="G168" s="205" t="s">
        <v>151</v>
      </c>
      <c r="H168" s="206">
        <v>87.965</v>
      </c>
      <c r="I168" s="207"/>
      <c r="J168" s="208">
        <f>ROUND(I168*H168,0)</f>
        <v>0</v>
      </c>
      <c r="K168" s="204" t="s">
        <v>142</v>
      </c>
      <c r="L168" s="37"/>
      <c r="M168" s="209" t="s">
        <v>1</v>
      </c>
      <c r="N168" s="210" t="s">
        <v>42</v>
      </c>
      <c r="O168" s="75"/>
      <c r="P168" s="198">
        <f>O168*H168</f>
        <v>0</v>
      </c>
      <c r="Q168" s="198">
        <v>0</v>
      </c>
      <c r="R168" s="198">
        <f>Q168*H168</f>
        <v>0</v>
      </c>
      <c r="S168" s="198">
        <v>0.01536</v>
      </c>
      <c r="T168" s="199">
        <f>S168*H168</f>
        <v>1.3511424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0" t="s">
        <v>188</v>
      </c>
      <c r="AT168" s="200" t="s">
        <v>138</v>
      </c>
      <c r="AU168" s="200" t="s">
        <v>85</v>
      </c>
      <c r="AY168" s="17" t="s">
        <v>127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7" t="s">
        <v>8</v>
      </c>
      <c r="BK168" s="201">
        <f>ROUND(I168*H168,0)</f>
        <v>0</v>
      </c>
      <c r="BL168" s="17" t="s">
        <v>188</v>
      </c>
      <c r="BM168" s="200" t="s">
        <v>223</v>
      </c>
    </row>
    <row r="169" spans="1:51" s="13" customFormat="1" ht="12">
      <c r="A169" s="13"/>
      <c r="B169" s="211"/>
      <c r="C169" s="13"/>
      <c r="D169" s="212" t="s">
        <v>144</v>
      </c>
      <c r="E169" s="213" t="s">
        <v>1</v>
      </c>
      <c r="F169" s="214" t="s">
        <v>88</v>
      </c>
      <c r="G169" s="13"/>
      <c r="H169" s="215">
        <v>87.965</v>
      </c>
      <c r="I169" s="216"/>
      <c r="J169" s="13"/>
      <c r="K169" s="13"/>
      <c r="L169" s="211"/>
      <c r="M169" s="217"/>
      <c r="N169" s="218"/>
      <c r="O169" s="218"/>
      <c r="P169" s="218"/>
      <c r="Q169" s="218"/>
      <c r="R169" s="218"/>
      <c r="S169" s="218"/>
      <c r="T169" s="21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13" t="s">
        <v>144</v>
      </c>
      <c r="AU169" s="213" t="s">
        <v>85</v>
      </c>
      <c r="AV169" s="13" t="s">
        <v>85</v>
      </c>
      <c r="AW169" s="13" t="s">
        <v>33</v>
      </c>
      <c r="AX169" s="13" t="s">
        <v>8</v>
      </c>
      <c r="AY169" s="213" t="s">
        <v>127</v>
      </c>
    </row>
    <row r="170" spans="1:65" s="2" customFormat="1" ht="24" customHeight="1">
      <c r="A170" s="36"/>
      <c r="B170" s="187"/>
      <c r="C170" s="202" t="s">
        <v>224</v>
      </c>
      <c r="D170" s="202" t="s">
        <v>138</v>
      </c>
      <c r="E170" s="203" t="s">
        <v>225</v>
      </c>
      <c r="F170" s="204" t="s">
        <v>226</v>
      </c>
      <c r="G170" s="205" t="s">
        <v>151</v>
      </c>
      <c r="H170" s="206">
        <v>87.965</v>
      </c>
      <c r="I170" s="207"/>
      <c r="J170" s="208">
        <f>ROUND(I170*H170,0)</f>
        <v>0</v>
      </c>
      <c r="K170" s="204" t="s">
        <v>142</v>
      </c>
      <c r="L170" s="37"/>
      <c r="M170" s="209" t="s">
        <v>1</v>
      </c>
      <c r="N170" s="210" t="s">
        <v>42</v>
      </c>
      <c r="O170" s="75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0" t="s">
        <v>188</v>
      </c>
      <c r="AT170" s="200" t="s">
        <v>138</v>
      </c>
      <c r="AU170" s="200" t="s">
        <v>85</v>
      </c>
      <c r="AY170" s="17" t="s">
        <v>127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7" t="s">
        <v>8</v>
      </c>
      <c r="BK170" s="201">
        <f>ROUND(I170*H170,0)</f>
        <v>0</v>
      </c>
      <c r="BL170" s="17" t="s">
        <v>188</v>
      </c>
      <c r="BM170" s="200" t="s">
        <v>227</v>
      </c>
    </row>
    <row r="171" spans="1:51" s="13" customFormat="1" ht="12">
      <c r="A171" s="13"/>
      <c r="B171" s="211"/>
      <c r="C171" s="13"/>
      <c r="D171" s="212" t="s">
        <v>144</v>
      </c>
      <c r="E171" s="213" t="s">
        <v>1</v>
      </c>
      <c r="F171" s="214" t="s">
        <v>88</v>
      </c>
      <c r="G171" s="13"/>
      <c r="H171" s="215">
        <v>87.965</v>
      </c>
      <c r="I171" s="216"/>
      <c r="J171" s="13"/>
      <c r="K171" s="13"/>
      <c r="L171" s="211"/>
      <c r="M171" s="217"/>
      <c r="N171" s="218"/>
      <c r="O171" s="218"/>
      <c r="P171" s="218"/>
      <c r="Q171" s="218"/>
      <c r="R171" s="218"/>
      <c r="S171" s="218"/>
      <c r="T171" s="21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13" t="s">
        <v>144</v>
      </c>
      <c r="AU171" s="213" t="s">
        <v>85</v>
      </c>
      <c r="AV171" s="13" t="s">
        <v>85</v>
      </c>
      <c r="AW171" s="13" t="s">
        <v>33</v>
      </c>
      <c r="AX171" s="13" t="s">
        <v>8</v>
      </c>
      <c r="AY171" s="213" t="s">
        <v>127</v>
      </c>
    </row>
    <row r="172" spans="1:65" s="2" customFormat="1" ht="24" customHeight="1">
      <c r="A172" s="36"/>
      <c r="B172" s="187"/>
      <c r="C172" s="202" t="s">
        <v>228</v>
      </c>
      <c r="D172" s="202" t="s">
        <v>138</v>
      </c>
      <c r="E172" s="203" t="s">
        <v>229</v>
      </c>
      <c r="F172" s="204" t="s">
        <v>230</v>
      </c>
      <c r="G172" s="205" t="s">
        <v>151</v>
      </c>
      <c r="H172" s="206">
        <v>87.965</v>
      </c>
      <c r="I172" s="207"/>
      <c r="J172" s="208">
        <f>ROUND(I172*H172,0)</f>
        <v>0</v>
      </c>
      <c r="K172" s="204" t="s">
        <v>1</v>
      </c>
      <c r="L172" s="37"/>
      <c r="M172" s="209" t="s">
        <v>1</v>
      </c>
      <c r="N172" s="210" t="s">
        <v>42</v>
      </c>
      <c r="O172" s="75"/>
      <c r="P172" s="198">
        <f>O172*H172</f>
        <v>0</v>
      </c>
      <c r="Q172" s="198">
        <v>0.018671</v>
      </c>
      <c r="R172" s="198">
        <f>Q172*H172</f>
        <v>1.642394515</v>
      </c>
      <c r="S172" s="198">
        <v>0</v>
      </c>
      <c r="T172" s="199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0" t="s">
        <v>188</v>
      </c>
      <c r="AT172" s="200" t="s">
        <v>138</v>
      </c>
      <c r="AU172" s="200" t="s">
        <v>85</v>
      </c>
      <c r="AY172" s="17" t="s">
        <v>127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7" t="s">
        <v>8</v>
      </c>
      <c r="BK172" s="201">
        <f>ROUND(I172*H172,0)</f>
        <v>0</v>
      </c>
      <c r="BL172" s="17" t="s">
        <v>188</v>
      </c>
      <c r="BM172" s="200" t="s">
        <v>231</v>
      </c>
    </row>
    <row r="173" spans="1:51" s="13" customFormat="1" ht="12">
      <c r="A173" s="13"/>
      <c r="B173" s="211"/>
      <c r="C173" s="13"/>
      <c r="D173" s="212" t="s">
        <v>144</v>
      </c>
      <c r="E173" s="213" t="s">
        <v>1</v>
      </c>
      <c r="F173" s="214" t="s">
        <v>232</v>
      </c>
      <c r="G173" s="13"/>
      <c r="H173" s="215">
        <v>87.965</v>
      </c>
      <c r="I173" s="216"/>
      <c r="J173" s="13"/>
      <c r="K173" s="13"/>
      <c r="L173" s="211"/>
      <c r="M173" s="217"/>
      <c r="N173" s="218"/>
      <c r="O173" s="218"/>
      <c r="P173" s="218"/>
      <c r="Q173" s="218"/>
      <c r="R173" s="218"/>
      <c r="S173" s="218"/>
      <c r="T173" s="21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13" t="s">
        <v>144</v>
      </c>
      <c r="AU173" s="213" t="s">
        <v>85</v>
      </c>
      <c r="AV173" s="13" t="s">
        <v>85</v>
      </c>
      <c r="AW173" s="13" t="s">
        <v>33</v>
      </c>
      <c r="AX173" s="13" t="s">
        <v>77</v>
      </c>
      <c r="AY173" s="213" t="s">
        <v>127</v>
      </c>
    </row>
    <row r="174" spans="1:51" s="14" customFormat="1" ht="12">
      <c r="A174" s="14"/>
      <c r="B174" s="220"/>
      <c r="C174" s="14"/>
      <c r="D174" s="212" t="s">
        <v>144</v>
      </c>
      <c r="E174" s="221" t="s">
        <v>88</v>
      </c>
      <c r="F174" s="222" t="s">
        <v>154</v>
      </c>
      <c r="G174" s="14"/>
      <c r="H174" s="223">
        <v>87.965</v>
      </c>
      <c r="I174" s="224"/>
      <c r="J174" s="14"/>
      <c r="K174" s="14"/>
      <c r="L174" s="220"/>
      <c r="M174" s="225"/>
      <c r="N174" s="226"/>
      <c r="O174" s="226"/>
      <c r="P174" s="226"/>
      <c r="Q174" s="226"/>
      <c r="R174" s="226"/>
      <c r="S174" s="226"/>
      <c r="T174" s="22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21" t="s">
        <v>144</v>
      </c>
      <c r="AU174" s="221" t="s">
        <v>85</v>
      </c>
      <c r="AV174" s="14" t="s">
        <v>148</v>
      </c>
      <c r="AW174" s="14" t="s">
        <v>33</v>
      </c>
      <c r="AX174" s="14" t="s">
        <v>8</v>
      </c>
      <c r="AY174" s="221" t="s">
        <v>127</v>
      </c>
    </row>
    <row r="175" spans="1:65" s="2" customFormat="1" ht="24" customHeight="1">
      <c r="A175" s="36"/>
      <c r="B175" s="187"/>
      <c r="C175" s="202" t="s">
        <v>233</v>
      </c>
      <c r="D175" s="202" t="s">
        <v>138</v>
      </c>
      <c r="E175" s="203" t="s">
        <v>234</v>
      </c>
      <c r="F175" s="204" t="s">
        <v>235</v>
      </c>
      <c r="G175" s="205" t="s">
        <v>151</v>
      </c>
      <c r="H175" s="206">
        <v>87.965</v>
      </c>
      <c r="I175" s="207"/>
      <c r="J175" s="208">
        <f>ROUND(I175*H175,0)</f>
        <v>0</v>
      </c>
      <c r="K175" s="204" t="s">
        <v>142</v>
      </c>
      <c r="L175" s="37"/>
      <c r="M175" s="209" t="s">
        <v>1</v>
      </c>
      <c r="N175" s="210" t="s">
        <v>42</v>
      </c>
      <c r="O175" s="75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0" t="s">
        <v>188</v>
      </c>
      <c r="AT175" s="200" t="s">
        <v>138</v>
      </c>
      <c r="AU175" s="200" t="s">
        <v>85</v>
      </c>
      <c r="AY175" s="17" t="s">
        <v>127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7" t="s">
        <v>8</v>
      </c>
      <c r="BK175" s="201">
        <f>ROUND(I175*H175,0)</f>
        <v>0</v>
      </c>
      <c r="BL175" s="17" t="s">
        <v>188</v>
      </c>
      <c r="BM175" s="200" t="s">
        <v>236</v>
      </c>
    </row>
    <row r="176" spans="1:51" s="13" customFormat="1" ht="12">
      <c r="A176" s="13"/>
      <c r="B176" s="211"/>
      <c r="C176" s="13"/>
      <c r="D176" s="212" t="s">
        <v>144</v>
      </c>
      <c r="E176" s="213" t="s">
        <v>1</v>
      </c>
      <c r="F176" s="214" t="s">
        <v>88</v>
      </c>
      <c r="G176" s="13"/>
      <c r="H176" s="215">
        <v>87.965</v>
      </c>
      <c r="I176" s="216"/>
      <c r="J176" s="13"/>
      <c r="K176" s="13"/>
      <c r="L176" s="211"/>
      <c r="M176" s="217"/>
      <c r="N176" s="218"/>
      <c r="O176" s="218"/>
      <c r="P176" s="218"/>
      <c r="Q176" s="218"/>
      <c r="R176" s="218"/>
      <c r="S176" s="218"/>
      <c r="T176" s="21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13" t="s">
        <v>144</v>
      </c>
      <c r="AU176" s="213" t="s">
        <v>85</v>
      </c>
      <c r="AV176" s="13" t="s">
        <v>85</v>
      </c>
      <c r="AW176" s="13" t="s">
        <v>33</v>
      </c>
      <c r="AX176" s="13" t="s">
        <v>8</v>
      </c>
      <c r="AY176" s="213" t="s">
        <v>127</v>
      </c>
    </row>
    <row r="177" spans="1:65" s="2" customFormat="1" ht="24" customHeight="1">
      <c r="A177" s="36"/>
      <c r="B177" s="187"/>
      <c r="C177" s="202" t="s">
        <v>7</v>
      </c>
      <c r="D177" s="202" t="s">
        <v>138</v>
      </c>
      <c r="E177" s="203" t="s">
        <v>237</v>
      </c>
      <c r="F177" s="204" t="s">
        <v>238</v>
      </c>
      <c r="G177" s="205" t="s">
        <v>151</v>
      </c>
      <c r="H177" s="206">
        <v>87.965</v>
      </c>
      <c r="I177" s="207"/>
      <c r="J177" s="208">
        <f>ROUND(I177*H177,0)</f>
        <v>0</v>
      </c>
      <c r="K177" s="204" t="s">
        <v>142</v>
      </c>
      <c r="L177" s="37"/>
      <c r="M177" s="209" t="s">
        <v>1</v>
      </c>
      <c r="N177" s="210" t="s">
        <v>42</v>
      </c>
      <c r="O177" s="75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0" t="s">
        <v>188</v>
      </c>
      <c r="AT177" s="200" t="s">
        <v>138</v>
      </c>
      <c r="AU177" s="200" t="s">
        <v>85</v>
      </c>
      <c r="AY177" s="17" t="s">
        <v>127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7" t="s">
        <v>8</v>
      </c>
      <c r="BK177" s="201">
        <f>ROUND(I177*H177,0)</f>
        <v>0</v>
      </c>
      <c r="BL177" s="17" t="s">
        <v>188</v>
      </c>
      <c r="BM177" s="200" t="s">
        <v>239</v>
      </c>
    </row>
    <row r="178" spans="1:51" s="13" customFormat="1" ht="12">
      <c r="A178" s="13"/>
      <c r="B178" s="211"/>
      <c r="C178" s="13"/>
      <c r="D178" s="212" t="s">
        <v>144</v>
      </c>
      <c r="E178" s="213" t="s">
        <v>1</v>
      </c>
      <c r="F178" s="214" t="s">
        <v>88</v>
      </c>
      <c r="G178" s="13"/>
      <c r="H178" s="215">
        <v>87.965</v>
      </c>
      <c r="I178" s="216"/>
      <c r="J178" s="13"/>
      <c r="K178" s="13"/>
      <c r="L178" s="211"/>
      <c r="M178" s="217"/>
      <c r="N178" s="218"/>
      <c r="O178" s="218"/>
      <c r="P178" s="218"/>
      <c r="Q178" s="218"/>
      <c r="R178" s="218"/>
      <c r="S178" s="218"/>
      <c r="T178" s="21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13" t="s">
        <v>144</v>
      </c>
      <c r="AU178" s="213" t="s">
        <v>85</v>
      </c>
      <c r="AV178" s="13" t="s">
        <v>85</v>
      </c>
      <c r="AW178" s="13" t="s">
        <v>33</v>
      </c>
      <c r="AX178" s="13" t="s">
        <v>8</v>
      </c>
      <c r="AY178" s="213" t="s">
        <v>127</v>
      </c>
    </row>
    <row r="179" spans="1:65" s="2" customFormat="1" ht="36" customHeight="1">
      <c r="A179" s="36"/>
      <c r="B179" s="187"/>
      <c r="C179" s="188" t="s">
        <v>240</v>
      </c>
      <c r="D179" s="188" t="s">
        <v>129</v>
      </c>
      <c r="E179" s="189" t="s">
        <v>241</v>
      </c>
      <c r="F179" s="190" t="s">
        <v>242</v>
      </c>
      <c r="G179" s="191" t="s">
        <v>151</v>
      </c>
      <c r="H179" s="192">
        <v>114.355</v>
      </c>
      <c r="I179" s="193"/>
      <c r="J179" s="194">
        <f>ROUND(I179*H179,0)</f>
        <v>0</v>
      </c>
      <c r="K179" s="190" t="s">
        <v>142</v>
      </c>
      <c r="L179" s="195"/>
      <c r="M179" s="196" t="s">
        <v>1</v>
      </c>
      <c r="N179" s="197" t="s">
        <v>42</v>
      </c>
      <c r="O179" s="75"/>
      <c r="P179" s="198">
        <f>O179*H179</f>
        <v>0</v>
      </c>
      <c r="Q179" s="198">
        <v>0.00022</v>
      </c>
      <c r="R179" s="198">
        <f>Q179*H179</f>
        <v>0.025158100000000003</v>
      </c>
      <c r="S179" s="198">
        <v>0</v>
      </c>
      <c r="T179" s="199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0" t="s">
        <v>208</v>
      </c>
      <c r="AT179" s="200" t="s">
        <v>129</v>
      </c>
      <c r="AU179" s="200" t="s">
        <v>85</v>
      </c>
      <c r="AY179" s="17" t="s">
        <v>127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7" t="s">
        <v>8</v>
      </c>
      <c r="BK179" s="201">
        <f>ROUND(I179*H179,0)</f>
        <v>0</v>
      </c>
      <c r="BL179" s="17" t="s">
        <v>188</v>
      </c>
      <c r="BM179" s="200" t="s">
        <v>243</v>
      </c>
    </row>
    <row r="180" spans="1:51" s="13" customFormat="1" ht="12">
      <c r="A180" s="13"/>
      <c r="B180" s="211"/>
      <c r="C180" s="13"/>
      <c r="D180" s="212" t="s">
        <v>144</v>
      </c>
      <c r="E180" s="213" t="s">
        <v>1</v>
      </c>
      <c r="F180" s="214" t="s">
        <v>244</v>
      </c>
      <c r="G180" s="13"/>
      <c r="H180" s="215">
        <v>114.355</v>
      </c>
      <c r="I180" s="216"/>
      <c r="J180" s="13"/>
      <c r="K180" s="13"/>
      <c r="L180" s="211"/>
      <c r="M180" s="217"/>
      <c r="N180" s="218"/>
      <c r="O180" s="218"/>
      <c r="P180" s="218"/>
      <c r="Q180" s="218"/>
      <c r="R180" s="218"/>
      <c r="S180" s="218"/>
      <c r="T180" s="21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13" t="s">
        <v>144</v>
      </c>
      <c r="AU180" s="213" t="s">
        <v>85</v>
      </c>
      <c r="AV180" s="13" t="s">
        <v>85</v>
      </c>
      <c r="AW180" s="13" t="s">
        <v>33</v>
      </c>
      <c r="AX180" s="13" t="s">
        <v>8</v>
      </c>
      <c r="AY180" s="213" t="s">
        <v>127</v>
      </c>
    </row>
    <row r="181" spans="1:65" s="2" customFormat="1" ht="24" customHeight="1">
      <c r="A181" s="36"/>
      <c r="B181" s="187"/>
      <c r="C181" s="202" t="s">
        <v>245</v>
      </c>
      <c r="D181" s="202" t="s">
        <v>138</v>
      </c>
      <c r="E181" s="203" t="s">
        <v>246</v>
      </c>
      <c r="F181" s="204" t="s">
        <v>247</v>
      </c>
      <c r="G181" s="205" t="s">
        <v>151</v>
      </c>
      <c r="H181" s="206">
        <v>87.965</v>
      </c>
      <c r="I181" s="207"/>
      <c r="J181" s="208">
        <f>ROUND(I181*H181,0)</f>
        <v>0</v>
      </c>
      <c r="K181" s="204" t="s">
        <v>142</v>
      </c>
      <c r="L181" s="37"/>
      <c r="M181" s="209" t="s">
        <v>1</v>
      </c>
      <c r="N181" s="210" t="s">
        <v>42</v>
      </c>
      <c r="O181" s="75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0" t="s">
        <v>188</v>
      </c>
      <c r="AT181" s="200" t="s">
        <v>138</v>
      </c>
      <c r="AU181" s="200" t="s">
        <v>85</v>
      </c>
      <c r="AY181" s="17" t="s">
        <v>127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7" t="s">
        <v>8</v>
      </c>
      <c r="BK181" s="201">
        <f>ROUND(I181*H181,0)</f>
        <v>0</v>
      </c>
      <c r="BL181" s="17" t="s">
        <v>188</v>
      </c>
      <c r="BM181" s="200" t="s">
        <v>248</v>
      </c>
    </row>
    <row r="182" spans="1:51" s="13" customFormat="1" ht="12">
      <c r="A182" s="13"/>
      <c r="B182" s="211"/>
      <c r="C182" s="13"/>
      <c r="D182" s="212" t="s">
        <v>144</v>
      </c>
      <c r="E182" s="213" t="s">
        <v>1</v>
      </c>
      <c r="F182" s="214" t="s">
        <v>88</v>
      </c>
      <c r="G182" s="13"/>
      <c r="H182" s="215">
        <v>87.965</v>
      </c>
      <c r="I182" s="216"/>
      <c r="J182" s="13"/>
      <c r="K182" s="13"/>
      <c r="L182" s="211"/>
      <c r="M182" s="217"/>
      <c r="N182" s="218"/>
      <c r="O182" s="218"/>
      <c r="P182" s="218"/>
      <c r="Q182" s="218"/>
      <c r="R182" s="218"/>
      <c r="S182" s="218"/>
      <c r="T182" s="21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13" t="s">
        <v>144</v>
      </c>
      <c r="AU182" s="213" t="s">
        <v>85</v>
      </c>
      <c r="AV182" s="13" t="s">
        <v>85</v>
      </c>
      <c r="AW182" s="13" t="s">
        <v>33</v>
      </c>
      <c r="AX182" s="13" t="s">
        <v>8</v>
      </c>
      <c r="AY182" s="213" t="s">
        <v>127</v>
      </c>
    </row>
    <row r="183" spans="1:65" s="2" customFormat="1" ht="24" customHeight="1">
      <c r="A183" s="36"/>
      <c r="B183" s="187"/>
      <c r="C183" s="202" t="s">
        <v>249</v>
      </c>
      <c r="D183" s="202" t="s">
        <v>138</v>
      </c>
      <c r="E183" s="203" t="s">
        <v>250</v>
      </c>
      <c r="F183" s="204" t="s">
        <v>251</v>
      </c>
      <c r="G183" s="205" t="s">
        <v>151</v>
      </c>
      <c r="H183" s="206">
        <v>87.965</v>
      </c>
      <c r="I183" s="207"/>
      <c r="J183" s="208">
        <f>ROUND(I183*H183,0)</f>
        <v>0</v>
      </c>
      <c r="K183" s="204" t="s">
        <v>142</v>
      </c>
      <c r="L183" s="37"/>
      <c r="M183" s="209" t="s">
        <v>1</v>
      </c>
      <c r="N183" s="210" t="s">
        <v>42</v>
      </c>
      <c r="O183" s="75"/>
      <c r="P183" s="198">
        <f>O183*H183</f>
        <v>0</v>
      </c>
      <c r="Q183" s="198">
        <v>0</v>
      </c>
      <c r="R183" s="198">
        <f>Q183*H183</f>
        <v>0</v>
      </c>
      <c r="S183" s="198">
        <v>0.00013</v>
      </c>
      <c r="T183" s="199">
        <f>S183*H183</f>
        <v>0.01143545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0" t="s">
        <v>188</v>
      </c>
      <c r="AT183" s="200" t="s">
        <v>138</v>
      </c>
      <c r="AU183" s="200" t="s">
        <v>85</v>
      </c>
      <c r="AY183" s="17" t="s">
        <v>127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7" t="s">
        <v>8</v>
      </c>
      <c r="BK183" s="201">
        <f>ROUND(I183*H183,0)</f>
        <v>0</v>
      </c>
      <c r="BL183" s="17" t="s">
        <v>188</v>
      </c>
      <c r="BM183" s="200" t="s">
        <v>252</v>
      </c>
    </row>
    <row r="184" spans="1:51" s="13" customFormat="1" ht="12">
      <c r="A184" s="13"/>
      <c r="B184" s="211"/>
      <c r="C184" s="13"/>
      <c r="D184" s="212" t="s">
        <v>144</v>
      </c>
      <c r="E184" s="213" t="s">
        <v>1</v>
      </c>
      <c r="F184" s="214" t="s">
        <v>88</v>
      </c>
      <c r="G184" s="13"/>
      <c r="H184" s="215">
        <v>87.965</v>
      </c>
      <c r="I184" s="216"/>
      <c r="J184" s="13"/>
      <c r="K184" s="13"/>
      <c r="L184" s="211"/>
      <c r="M184" s="217"/>
      <c r="N184" s="218"/>
      <c r="O184" s="218"/>
      <c r="P184" s="218"/>
      <c r="Q184" s="218"/>
      <c r="R184" s="218"/>
      <c r="S184" s="218"/>
      <c r="T184" s="21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13" t="s">
        <v>144</v>
      </c>
      <c r="AU184" s="213" t="s">
        <v>85</v>
      </c>
      <c r="AV184" s="13" t="s">
        <v>85</v>
      </c>
      <c r="AW184" s="13" t="s">
        <v>33</v>
      </c>
      <c r="AX184" s="13" t="s">
        <v>8</v>
      </c>
      <c r="AY184" s="213" t="s">
        <v>127</v>
      </c>
    </row>
    <row r="185" spans="1:65" s="2" customFormat="1" ht="24" customHeight="1">
      <c r="A185" s="36"/>
      <c r="B185" s="187"/>
      <c r="C185" s="202" t="s">
        <v>253</v>
      </c>
      <c r="D185" s="202" t="s">
        <v>138</v>
      </c>
      <c r="E185" s="203" t="s">
        <v>254</v>
      </c>
      <c r="F185" s="204" t="s">
        <v>255</v>
      </c>
      <c r="G185" s="205" t="s">
        <v>167</v>
      </c>
      <c r="H185" s="206">
        <v>1.668</v>
      </c>
      <c r="I185" s="207"/>
      <c r="J185" s="208">
        <f>ROUND(I185*H185,0)</f>
        <v>0</v>
      </c>
      <c r="K185" s="204" t="s">
        <v>142</v>
      </c>
      <c r="L185" s="37"/>
      <c r="M185" s="209" t="s">
        <v>1</v>
      </c>
      <c r="N185" s="210" t="s">
        <v>42</v>
      </c>
      <c r="O185" s="75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0" t="s">
        <v>188</v>
      </c>
      <c r="AT185" s="200" t="s">
        <v>138</v>
      </c>
      <c r="AU185" s="200" t="s">
        <v>85</v>
      </c>
      <c r="AY185" s="17" t="s">
        <v>127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7" t="s">
        <v>8</v>
      </c>
      <c r="BK185" s="201">
        <f>ROUND(I185*H185,0)</f>
        <v>0</v>
      </c>
      <c r="BL185" s="17" t="s">
        <v>188</v>
      </c>
      <c r="BM185" s="200" t="s">
        <v>256</v>
      </c>
    </row>
    <row r="186" spans="1:65" s="2" customFormat="1" ht="24" customHeight="1">
      <c r="A186" s="36"/>
      <c r="B186" s="187"/>
      <c r="C186" s="202" t="s">
        <v>257</v>
      </c>
      <c r="D186" s="202" t="s">
        <v>138</v>
      </c>
      <c r="E186" s="203" t="s">
        <v>258</v>
      </c>
      <c r="F186" s="204" t="s">
        <v>259</v>
      </c>
      <c r="G186" s="205" t="s">
        <v>167</v>
      </c>
      <c r="H186" s="206">
        <v>1.668</v>
      </c>
      <c r="I186" s="207"/>
      <c r="J186" s="208">
        <f>ROUND(I186*H186,0)</f>
        <v>0</v>
      </c>
      <c r="K186" s="204" t="s">
        <v>142</v>
      </c>
      <c r="L186" s="37"/>
      <c r="M186" s="209" t="s">
        <v>1</v>
      </c>
      <c r="N186" s="210" t="s">
        <v>42</v>
      </c>
      <c r="O186" s="75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0" t="s">
        <v>188</v>
      </c>
      <c r="AT186" s="200" t="s">
        <v>138</v>
      </c>
      <c r="AU186" s="200" t="s">
        <v>85</v>
      </c>
      <c r="AY186" s="17" t="s">
        <v>127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7" t="s">
        <v>8</v>
      </c>
      <c r="BK186" s="201">
        <f>ROUND(I186*H186,0)</f>
        <v>0</v>
      </c>
      <c r="BL186" s="17" t="s">
        <v>188</v>
      </c>
      <c r="BM186" s="200" t="s">
        <v>260</v>
      </c>
    </row>
    <row r="187" spans="1:63" s="12" customFormat="1" ht="22.8" customHeight="1">
      <c r="A187" s="12"/>
      <c r="B187" s="174"/>
      <c r="C187" s="12"/>
      <c r="D187" s="175" t="s">
        <v>76</v>
      </c>
      <c r="E187" s="185" t="s">
        <v>261</v>
      </c>
      <c r="F187" s="185" t="s">
        <v>262</v>
      </c>
      <c r="G187" s="12"/>
      <c r="H187" s="12"/>
      <c r="I187" s="177"/>
      <c r="J187" s="186">
        <f>BK187</f>
        <v>0</v>
      </c>
      <c r="K187" s="12"/>
      <c r="L187" s="174"/>
      <c r="M187" s="179"/>
      <c r="N187" s="180"/>
      <c r="O187" s="180"/>
      <c r="P187" s="181">
        <f>SUM(P188:P189)</f>
        <v>0</v>
      </c>
      <c r="Q187" s="180"/>
      <c r="R187" s="181">
        <f>SUM(R188:R189)</f>
        <v>0.07600176</v>
      </c>
      <c r="S187" s="180"/>
      <c r="T187" s="182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75" t="s">
        <v>85</v>
      </c>
      <c r="AT187" s="183" t="s">
        <v>76</v>
      </c>
      <c r="AU187" s="183" t="s">
        <v>8</v>
      </c>
      <c r="AY187" s="175" t="s">
        <v>127</v>
      </c>
      <c r="BK187" s="184">
        <f>SUM(BK188:BK189)</f>
        <v>0</v>
      </c>
    </row>
    <row r="188" spans="1:65" s="2" customFormat="1" ht="24" customHeight="1">
      <c r="A188" s="36"/>
      <c r="B188" s="187"/>
      <c r="C188" s="202" t="s">
        <v>263</v>
      </c>
      <c r="D188" s="202" t="s">
        <v>138</v>
      </c>
      <c r="E188" s="203" t="s">
        <v>264</v>
      </c>
      <c r="F188" s="204" t="s">
        <v>265</v>
      </c>
      <c r="G188" s="205" t="s">
        <v>151</v>
      </c>
      <c r="H188" s="206">
        <v>351.86</v>
      </c>
      <c r="I188" s="207"/>
      <c r="J188" s="208">
        <f>ROUND(I188*H188,0)</f>
        <v>0</v>
      </c>
      <c r="K188" s="204" t="s">
        <v>142</v>
      </c>
      <c r="L188" s="37"/>
      <c r="M188" s="209" t="s">
        <v>1</v>
      </c>
      <c r="N188" s="210" t="s">
        <v>42</v>
      </c>
      <c r="O188" s="75"/>
      <c r="P188" s="198">
        <f>O188*H188</f>
        <v>0</v>
      </c>
      <c r="Q188" s="198">
        <v>0.000216</v>
      </c>
      <c r="R188" s="198">
        <f>Q188*H188</f>
        <v>0.07600176</v>
      </c>
      <c r="S188" s="198">
        <v>0</v>
      </c>
      <c r="T188" s="199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0" t="s">
        <v>188</v>
      </c>
      <c r="AT188" s="200" t="s">
        <v>138</v>
      </c>
      <c r="AU188" s="200" t="s">
        <v>85</v>
      </c>
      <c r="AY188" s="17" t="s">
        <v>127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7" t="s">
        <v>8</v>
      </c>
      <c r="BK188" s="201">
        <f>ROUND(I188*H188,0)</f>
        <v>0</v>
      </c>
      <c r="BL188" s="17" t="s">
        <v>188</v>
      </c>
      <c r="BM188" s="200" t="s">
        <v>266</v>
      </c>
    </row>
    <row r="189" spans="1:51" s="13" customFormat="1" ht="12">
      <c r="A189" s="13"/>
      <c r="B189" s="211"/>
      <c r="C189" s="13"/>
      <c r="D189" s="212" t="s">
        <v>144</v>
      </c>
      <c r="E189" s="213" t="s">
        <v>1</v>
      </c>
      <c r="F189" s="214" t="s">
        <v>267</v>
      </c>
      <c r="G189" s="13"/>
      <c r="H189" s="215">
        <v>351.86</v>
      </c>
      <c r="I189" s="216"/>
      <c r="J189" s="13"/>
      <c r="K189" s="13"/>
      <c r="L189" s="211"/>
      <c r="M189" s="217"/>
      <c r="N189" s="218"/>
      <c r="O189" s="218"/>
      <c r="P189" s="218"/>
      <c r="Q189" s="218"/>
      <c r="R189" s="218"/>
      <c r="S189" s="218"/>
      <c r="T189" s="21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13" t="s">
        <v>144</v>
      </c>
      <c r="AU189" s="213" t="s">
        <v>85</v>
      </c>
      <c r="AV189" s="13" t="s">
        <v>85</v>
      </c>
      <c r="AW189" s="13" t="s">
        <v>33</v>
      </c>
      <c r="AX189" s="13" t="s">
        <v>8</v>
      </c>
      <c r="AY189" s="213" t="s">
        <v>127</v>
      </c>
    </row>
    <row r="190" spans="1:63" s="12" customFormat="1" ht="25.9" customHeight="1">
      <c r="A190" s="12"/>
      <c r="B190" s="174"/>
      <c r="C190" s="12"/>
      <c r="D190" s="175" t="s">
        <v>76</v>
      </c>
      <c r="E190" s="176" t="s">
        <v>268</v>
      </c>
      <c r="F190" s="176" t="s">
        <v>269</v>
      </c>
      <c r="G190" s="12"/>
      <c r="H190" s="12"/>
      <c r="I190" s="177"/>
      <c r="J190" s="178">
        <f>BK190</f>
        <v>0</v>
      </c>
      <c r="K190" s="12"/>
      <c r="L190" s="174"/>
      <c r="M190" s="179"/>
      <c r="N190" s="180"/>
      <c r="O190" s="180"/>
      <c r="P190" s="181">
        <f>SUM(P191:P194)</f>
        <v>0</v>
      </c>
      <c r="Q190" s="180"/>
      <c r="R190" s="181">
        <f>SUM(R191:R194)</f>
        <v>0</v>
      </c>
      <c r="S190" s="180"/>
      <c r="T190" s="182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75" t="s">
        <v>134</v>
      </c>
      <c r="AT190" s="183" t="s">
        <v>76</v>
      </c>
      <c r="AU190" s="183" t="s">
        <v>77</v>
      </c>
      <c r="AY190" s="175" t="s">
        <v>127</v>
      </c>
      <c r="BK190" s="184">
        <f>SUM(BK191:BK194)</f>
        <v>0</v>
      </c>
    </row>
    <row r="191" spans="1:65" s="2" customFormat="1" ht="16.5" customHeight="1">
      <c r="A191" s="36"/>
      <c r="B191" s="187"/>
      <c r="C191" s="202" t="s">
        <v>270</v>
      </c>
      <c r="D191" s="202" t="s">
        <v>138</v>
      </c>
      <c r="E191" s="203" t="s">
        <v>271</v>
      </c>
      <c r="F191" s="204" t="s">
        <v>272</v>
      </c>
      <c r="G191" s="205" t="s">
        <v>273</v>
      </c>
      <c r="H191" s="206">
        <v>10</v>
      </c>
      <c r="I191" s="207"/>
      <c r="J191" s="208">
        <f>ROUND(I191*H191,0)</f>
        <v>0</v>
      </c>
      <c r="K191" s="204" t="s">
        <v>142</v>
      </c>
      <c r="L191" s="37"/>
      <c r="M191" s="209" t="s">
        <v>1</v>
      </c>
      <c r="N191" s="210" t="s">
        <v>42</v>
      </c>
      <c r="O191" s="75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0" t="s">
        <v>274</v>
      </c>
      <c r="AT191" s="200" t="s">
        <v>138</v>
      </c>
      <c r="AU191" s="200" t="s">
        <v>8</v>
      </c>
      <c r="AY191" s="17" t="s">
        <v>127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7" t="s">
        <v>8</v>
      </c>
      <c r="BK191" s="201">
        <f>ROUND(I191*H191,0)</f>
        <v>0</v>
      </c>
      <c r="BL191" s="17" t="s">
        <v>274</v>
      </c>
      <c r="BM191" s="200" t="s">
        <v>275</v>
      </c>
    </row>
    <row r="192" spans="1:51" s="13" customFormat="1" ht="12">
      <c r="A192" s="13"/>
      <c r="B192" s="211"/>
      <c r="C192" s="13"/>
      <c r="D192" s="212" t="s">
        <v>144</v>
      </c>
      <c r="E192" s="213" t="s">
        <v>1</v>
      </c>
      <c r="F192" s="214" t="s">
        <v>276</v>
      </c>
      <c r="G192" s="13"/>
      <c r="H192" s="215">
        <v>10</v>
      </c>
      <c r="I192" s="216"/>
      <c r="J192" s="13"/>
      <c r="K192" s="13"/>
      <c r="L192" s="211"/>
      <c r="M192" s="217"/>
      <c r="N192" s="218"/>
      <c r="O192" s="218"/>
      <c r="P192" s="218"/>
      <c r="Q192" s="218"/>
      <c r="R192" s="218"/>
      <c r="S192" s="218"/>
      <c r="T192" s="21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13" t="s">
        <v>144</v>
      </c>
      <c r="AU192" s="213" t="s">
        <v>8</v>
      </c>
      <c r="AV192" s="13" t="s">
        <v>85</v>
      </c>
      <c r="AW192" s="13" t="s">
        <v>33</v>
      </c>
      <c r="AX192" s="13" t="s">
        <v>8</v>
      </c>
      <c r="AY192" s="213" t="s">
        <v>127</v>
      </c>
    </row>
    <row r="193" spans="1:65" s="2" customFormat="1" ht="16.5" customHeight="1">
      <c r="A193" s="36"/>
      <c r="B193" s="187"/>
      <c r="C193" s="202" t="s">
        <v>277</v>
      </c>
      <c r="D193" s="202" t="s">
        <v>138</v>
      </c>
      <c r="E193" s="203" t="s">
        <v>278</v>
      </c>
      <c r="F193" s="204" t="s">
        <v>279</v>
      </c>
      <c r="G193" s="205" t="s">
        <v>273</v>
      </c>
      <c r="H193" s="206">
        <v>10</v>
      </c>
      <c r="I193" s="207"/>
      <c r="J193" s="208">
        <f>ROUND(I193*H193,0)</f>
        <v>0</v>
      </c>
      <c r="K193" s="204" t="s">
        <v>142</v>
      </c>
      <c r="L193" s="37"/>
      <c r="M193" s="209" t="s">
        <v>1</v>
      </c>
      <c r="N193" s="210" t="s">
        <v>42</v>
      </c>
      <c r="O193" s="75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0" t="s">
        <v>274</v>
      </c>
      <c r="AT193" s="200" t="s">
        <v>138</v>
      </c>
      <c r="AU193" s="200" t="s">
        <v>8</v>
      </c>
      <c r="AY193" s="17" t="s">
        <v>127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7" t="s">
        <v>8</v>
      </c>
      <c r="BK193" s="201">
        <f>ROUND(I193*H193,0)</f>
        <v>0</v>
      </c>
      <c r="BL193" s="17" t="s">
        <v>274</v>
      </c>
      <c r="BM193" s="200" t="s">
        <v>280</v>
      </c>
    </row>
    <row r="194" spans="1:51" s="13" customFormat="1" ht="12">
      <c r="A194" s="13"/>
      <c r="B194" s="211"/>
      <c r="C194" s="13"/>
      <c r="D194" s="212" t="s">
        <v>144</v>
      </c>
      <c r="E194" s="213" t="s">
        <v>1</v>
      </c>
      <c r="F194" s="214" t="s">
        <v>276</v>
      </c>
      <c r="G194" s="13"/>
      <c r="H194" s="215">
        <v>10</v>
      </c>
      <c r="I194" s="216"/>
      <c r="J194" s="13"/>
      <c r="K194" s="13"/>
      <c r="L194" s="211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13" t="s">
        <v>144</v>
      </c>
      <c r="AU194" s="213" t="s">
        <v>8</v>
      </c>
      <c r="AV194" s="13" t="s">
        <v>85</v>
      </c>
      <c r="AW194" s="13" t="s">
        <v>33</v>
      </c>
      <c r="AX194" s="13" t="s">
        <v>8</v>
      </c>
      <c r="AY194" s="213" t="s">
        <v>127</v>
      </c>
    </row>
    <row r="195" spans="1:31" s="2" customFormat="1" ht="6.95" customHeight="1">
      <c r="A195" s="36"/>
      <c r="B195" s="58"/>
      <c r="C195" s="59"/>
      <c r="D195" s="59"/>
      <c r="E195" s="59"/>
      <c r="F195" s="59"/>
      <c r="G195" s="59"/>
      <c r="H195" s="59"/>
      <c r="I195" s="147"/>
      <c r="J195" s="59"/>
      <c r="K195" s="59"/>
      <c r="L195" s="37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autoFilter ref="C125:K19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20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94</v>
      </c>
      <c r="I4" s="118"/>
      <c r="L4" s="20"/>
      <c r="M4" s="121" t="s">
        <v>11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17</v>
      </c>
      <c r="I6" s="118"/>
      <c r="L6" s="20"/>
    </row>
    <row r="7" spans="2:12" s="1" customFormat="1" ht="16.5" customHeight="1">
      <c r="B7" s="20"/>
      <c r="E7" s="122" t="str">
        <f>'Rekapitulace stavby'!K6</f>
        <v>Oprava krytiny šindelářské věže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95</v>
      </c>
      <c r="E8" s="36"/>
      <c r="F8" s="36"/>
      <c r="G8" s="36"/>
      <c r="H8" s="36"/>
      <c r="I8" s="123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281</v>
      </c>
      <c r="F9" s="36"/>
      <c r="G9" s="36"/>
      <c r="H9" s="36"/>
      <c r="I9" s="123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3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1</v>
      </c>
      <c r="G11" s="36"/>
      <c r="H11" s="36"/>
      <c r="I11" s="124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124" t="s">
        <v>23</v>
      </c>
      <c r="J12" s="67" t="str">
        <f>'Rekapitulace stavby'!AN8</f>
        <v>28. 8. 2019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3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124" t="s">
        <v>26</v>
      </c>
      <c r="J14" s="2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27</v>
      </c>
      <c r="F15" s="36"/>
      <c r="G15" s="36"/>
      <c r="H15" s="36"/>
      <c r="I15" s="124" t="s">
        <v>28</v>
      </c>
      <c r="J15" s="2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3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29</v>
      </c>
      <c r="E17" s="36"/>
      <c r="F17" s="36"/>
      <c r="G17" s="36"/>
      <c r="H17" s="36"/>
      <c r="I17" s="124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4" t="s">
        <v>28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3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31</v>
      </c>
      <c r="E20" s="36"/>
      <c r="F20" s="36"/>
      <c r="G20" s="36"/>
      <c r="H20" s="36"/>
      <c r="I20" s="124" t="s">
        <v>26</v>
      </c>
      <c r="J20" s="2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">
        <v>32</v>
      </c>
      <c r="F21" s="36"/>
      <c r="G21" s="36"/>
      <c r="H21" s="36"/>
      <c r="I21" s="124" t="s">
        <v>28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3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34</v>
      </c>
      <c r="E23" s="36"/>
      <c r="F23" s="36"/>
      <c r="G23" s="36"/>
      <c r="H23" s="36"/>
      <c r="I23" s="124" t="s">
        <v>26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35</v>
      </c>
      <c r="F24" s="36"/>
      <c r="G24" s="36"/>
      <c r="H24" s="36"/>
      <c r="I24" s="124" t="s">
        <v>28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3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123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5"/>
      <c r="B27" s="126"/>
      <c r="C27" s="125"/>
      <c r="D27" s="125"/>
      <c r="E27" s="34" t="s">
        <v>1</v>
      </c>
      <c r="F27" s="34"/>
      <c r="G27" s="34"/>
      <c r="H27" s="3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3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9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30" t="s">
        <v>37</v>
      </c>
      <c r="E30" s="36"/>
      <c r="F30" s="36"/>
      <c r="G30" s="36"/>
      <c r="H30" s="36"/>
      <c r="I30" s="123"/>
      <c r="J30" s="94">
        <f>ROUND(J126,0)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9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39</v>
      </c>
      <c r="G32" s="36"/>
      <c r="H32" s="36"/>
      <c r="I32" s="131" t="s">
        <v>38</v>
      </c>
      <c r="J32" s="41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2" t="s">
        <v>41</v>
      </c>
      <c r="E33" s="30" t="s">
        <v>42</v>
      </c>
      <c r="F33" s="133">
        <f>ROUND((SUM(BE126:BE145)),0)</f>
        <v>0</v>
      </c>
      <c r="G33" s="36"/>
      <c r="H33" s="36"/>
      <c r="I33" s="134">
        <v>0.21</v>
      </c>
      <c r="J33" s="133">
        <f>ROUND(((SUM(BE126:BE145))*I33),0)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43</v>
      </c>
      <c r="F34" s="133">
        <f>ROUND((SUM(BF126:BF145)),0)</f>
        <v>0</v>
      </c>
      <c r="G34" s="36"/>
      <c r="H34" s="36"/>
      <c r="I34" s="134">
        <v>0.15</v>
      </c>
      <c r="J34" s="133">
        <f>ROUND(((SUM(BF126:BF145))*I34),0)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44</v>
      </c>
      <c r="F35" s="133">
        <f>ROUND((SUM(BG126:BG145)),0)</f>
        <v>0</v>
      </c>
      <c r="G35" s="36"/>
      <c r="H35" s="36"/>
      <c r="I35" s="134">
        <v>0.21</v>
      </c>
      <c r="J35" s="133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45</v>
      </c>
      <c r="F36" s="133">
        <f>ROUND((SUM(BH126:BH145)),0)</f>
        <v>0</v>
      </c>
      <c r="G36" s="36"/>
      <c r="H36" s="36"/>
      <c r="I36" s="134">
        <v>0.15</v>
      </c>
      <c r="J36" s="133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46</v>
      </c>
      <c r="F37" s="133">
        <f>ROUND((SUM(BI126:BI145)),0)</f>
        <v>0</v>
      </c>
      <c r="G37" s="36"/>
      <c r="H37" s="36"/>
      <c r="I37" s="134">
        <v>0</v>
      </c>
      <c r="J37" s="133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3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5"/>
      <c r="D39" s="136" t="s">
        <v>47</v>
      </c>
      <c r="E39" s="79"/>
      <c r="F39" s="79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3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142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43" t="s">
        <v>53</v>
      </c>
      <c r="G61" s="56" t="s">
        <v>52</v>
      </c>
      <c r="H61" s="39"/>
      <c r="I61" s="144"/>
      <c r="J61" s="145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146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43" t="s">
        <v>53</v>
      </c>
      <c r="G76" s="56" t="s">
        <v>52</v>
      </c>
      <c r="H76" s="39"/>
      <c r="I76" s="144"/>
      <c r="J76" s="145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7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148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97</v>
      </c>
      <c r="D82" s="36"/>
      <c r="E82" s="36"/>
      <c r="F82" s="36"/>
      <c r="G82" s="36"/>
      <c r="H82" s="36"/>
      <c r="I82" s="123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123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6"/>
      <c r="E84" s="36"/>
      <c r="F84" s="36"/>
      <c r="G84" s="36"/>
      <c r="H84" s="36"/>
      <c r="I84" s="123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2" t="str">
        <f>E7</f>
        <v>Oprava krytiny šindelářské věže</v>
      </c>
      <c r="F85" s="30"/>
      <c r="G85" s="30"/>
      <c r="H85" s="30"/>
      <c r="I85" s="123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95</v>
      </c>
      <c r="D86" s="36"/>
      <c r="E86" s="36"/>
      <c r="F86" s="36"/>
      <c r="G86" s="36"/>
      <c r="H86" s="36"/>
      <c r="I86" s="123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2 - Vedlejší náklady</v>
      </c>
      <c r="F87" s="36"/>
      <c r="G87" s="36"/>
      <c r="H87" s="36"/>
      <c r="I87" s="123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123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6"/>
      <c r="E89" s="36"/>
      <c r="F89" s="25" t="str">
        <f>F12</f>
        <v xml:space="preserve">Dvůr Králové nad Labem </v>
      </c>
      <c r="G89" s="36"/>
      <c r="H89" s="36"/>
      <c r="I89" s="124" t="s">
        <v>23</v>
      </c>
      <c r="J89" s="67" t="str">
        <f>IF(J12="","",J12)</f>
        <v>28. 8. 2019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123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3.05" customHeight="1">
      <c r="A91" s="36"/>
      <c r="B91" s="37"/>
      <c r="C91" s="30" t="s">
        <v>25</v>
      </c>
      <c r="D91" s="36"/>
      <c r="E91" s="36"/>
      <c r="F91" s="25" t="str">
        <f>E15</f>
        <v xml:space="preserve">Město Dvůr Králové n.L., nám. T.G.Masaryka 38 </v>
      </c>
      <c r="G91" s="36"/>
      <c r="H91" s="36"/>
      <c r="I91" s="124" t="s">
        <v>31</v>
      </c>
      <c r="J91" s="34" t="str">
        <f>E21</f>
        <v>Projektis spol. s r.o., Legionářská 562, D.K.n.L.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6"/>
      <c r="E92" s="36"/>
      <c r="F92" s="25" t="str">
        <f>IF(E18="","",E18)</f>
        <v>Vyplň údaj</v>
      </c>
      <c r="G92" s="36"/>
      <c r="H92" s="36"/>
      <c r="I92" s="124" t="s">
        <v>34</v>
      </c>
      <c r="J92" s="34" t="str">
        <f>E24</f>
        <v>ing. V. Švehla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123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49" t="s">
        <v>98</v>
      </c>
      <c r="D94" s="135"/>
      <c r="E94" s="135"/>
      <c r="F94" s="135"/>
      <c r="G94" s="135"/>
      <c r="H94" s="135"/>
      <c r="I94" s="150"/>
      <c r="J94" s="151" t="s">
        <v>99</v>
      </c>
      <c r="K94" s="13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123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52" t="s">
        <v>100</v>
      </c>
      <c r="D96" s="36"/>
      <c r="E96" s="36"/>
      <c r="F96" s="36"/>
      <c r="G96" s="36"/>
      <c r="H96" s="36"/>
      <c r="I96" s="123"/>
      <c r="J96" s="94">
        <f>J126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101</v>
      </c>
    </row>
    <row r="97" spans="1:31" s="9" customFormat="1" ht="24.95" customHeight="1">
      <c r="A97" s="9"/>
      <c r="B97" s="153"/>
      <c r="C97" s="9"/>
      <c r="D97" s="154" t="s">
        <v>282</v>
      </c>
      <c r="E97" s="155"/>
      <c r="F97" s="155"/>
      <c r="G97" s="155"/>
      <c r="H97" s="155"/>
      <c r="I97" s="156"/>
      <c r="J97" s="157">
        <f>J127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8"/>
      <c r="C98" s="10"/>
      <c r="D98" s="159" t="s">
        <v>283</v>
      </c>
      <c r="E98" s="160"/>
      <c r="F98" s="160"/>
      <c r="G98" s="160"/>
      <c r="H98" s="160"/>
      <c r="I98" s="161"/>
      <c r="J98" s="162">
        <f>J128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8"/>
      <c r="C99" s="10"/>
      <c r="D99" s="159" t="s">
        <v>284</v>
      </c>
      <c r="E99" s="160"/>
      <c r="F99" s="160"/>
      <c r="G99" s="160"/>
      <c r="H99" s="160"/>
      <c r="I99" s="161"/>
      <c r="J99" s="162">
        <f>J130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8"/>
      <c r="C100" s="10"/>
      <c r="D100" s="159" t="s">
        <v>285</v>
      </c>
      <c r="E100" s="160"/>
      <c r="F100" s="160"/>
      <c r="G100" s="160"/>
      <c r="H100" s="160"/>
      <c r="I100" s="161"/>
      <c r="J100" s="162">
        <f>J132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8"/>
      <c r="C101" s="10"/>
      <c r="D101" s="159" t="s">
        <v>286</v>
      </c>
      <c r="E101" s="160"/>
      <c r="F101" s="160"/>
      <c r="G101" s="160"/>
      <c r="H101" s="160"/>
      <c r="I101" s="161"/>
      <c r="J101" s="162">
        <f>J134</f>
        <v>0</v>
      </c>
      <c r="K101" s="10"/>
      <c r="L101" s="15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8"/>
      <c r="C102" s="10"/>
      <c r="D102" s="159" t="s">
        <v>287</v>
      </c>
      <c r="E102" s="160"/>
      <c r="F102" s="160"/>
      <c r="G102" s="160"/>
      <c r="H102" s="160"/>
      <c r="I102" s="161"/>
      <c r="J102" s="162">
        <f>J136</f>
        <v>0</v>
      </c>
      <c r="K102" s="10"/>
      <c r="L102" s="15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8"/>
      <c r="C103" s="10"/>
      <c r="D103" s="159" t="s">
        <v>288</v>
      </c>
      <c r="E103" s="160"/>
      <c r="F103" s="160"/>
      <c r="G103" s="160"/>
      <c r="H103" s="160"/>
      <c r="I103" s="161"/>
      <c r="J103" s="162">
        <f>J138</f>
        <v>0</v>
      </c>
      <c r="K103" s="10"/>
      <c r="L103" s="15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8"/>
      <c r="C104" s="10"/>
      <c r="D104" s="159" t="s">
        <v>289</v>
      </c>
      <c r="E104" s="160"/>
      <c r="F104" s="160"/>
      <c r="G104" s="160"/>
      <c r="H104" s="160"/>
      <c r="I104" s="161"/>
      <c r="J104" s="162">
        <f>J140</f>
        <v>0</v>
      </c>
      <c r="K104" s="10"/>
      <c r="L104" s="15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8"/>
      <c r="C105" s="10"/>
      <c r="D105" s="159" t="s">
        <v>290</v>
      </c>
      <c r="E105" s="160"/>
      <c r="F105" s="160"/>
      <c r="G105" s="160"/>
      <c r="H105" s="160"/>
      <c r="I105" s="161"/>
      <c r="J105" s="162">
        <f>J142</f>
        <v>0</v>
      </c>
      <c r="K105" s="10"/>
      <c r="L105" s="15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8"/>
      <c r="C106" s="10"/>
      <c r="D106" s="159" t="s">
        <v>291</v>
      </c>
      <c r="E106" s="160"/>
      <c r="F106" s="160"/>
      <c r="G106" s="160"/>
      <c r="H106" s="160"/>
      <c r="I106" s="161"/>
      <c r="J106" s="162">
        <f>J144</f>
        <v>0</v>
      </c>
      <c r="K106" s="10"/>
      <c r="L106" s="15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6"/>
      <c r="D107" s="36"/>
      <c r="E107" s="36"/>
      <c r="F107" s="36"/>
      <c r="G107" s="36"/>
      <c r="H107" s="36"/>
      <c r="I107" s="123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147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0"/>
      <c r="C112" s="61"/>
      <c r="D112" s="61"/>
      <c r="E112" s="61"/>
      <c r="F112" s="61"/>
      <c r="G112" s="61"/>
      <c r="H112" s="61"/>
      <c r="I112" s="148"/>
      <c r="J112" s="61"/>
      <c r="K112" s="61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112</v>
      </c>
      <c r="D113" s="36"/>
      <c r="E113" s="36"/>
      <c r="F113" s="36"/>
      <c r="G113" s="36"/>
      <c r="H113" s="36"/>
      <c r="I113" s="123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123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17</v>
      </c>
      <c r="D115" s="36"/>
      <c r="E115" s="36"/>
      <c r="F115" s="36"/>
      <c r="G115" s="36"/>
      <c r="H115" s="36"/>
      <c r="I115" s="123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122" t="str">
        <f>E7</f>
        <v>Oprava krytiny šindelářské věže</v>
      </c>
      <c r="F116" s="30"/>
      <c r="G116" s="30"/>
      <c r="H116" s="30"/>
      <c r="I116" s="123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95</v>
      </c>
      <c r="D117" s="36"/>
      <c r="E117" s="36"/>
      <c r="F117" s="36"/>
      <c r="G117" s="36"/>
      <c r="H117" s="36"/>
      <c r="I117" s="123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6"/>
      <c r="D118" s="36"/>
      <c r="E118" s="65" t="str">
        <f>E9</f>
        <v>2 - Vedlejší náklady</v>
      </c>
      <c r="F118" s="36"/>
      <c r="G118" s="36"/>
      <c r="H118" s="36"/>
      <c r="I118" s="123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123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21</v>
      </c>
      <c r="D120" s="36"/>
      <c r="E120" s="36"/>
      <c r="F120" s="25" t="str">
        <f>F12</f>
        <v xml:space="preserve">Dvůr Králové nad Labem </v>
      </c>
      <c r="G120" s="36"/>
      <c r="H120" s="36"/>
      <c r="I120" s="124" t="s">
        <v>23</v>
      </c>
      <c r="J120" s="67" t="str">
        <f>IF(J12="","",J12)</f>
        <v>28. 8. 2019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6"/>
      <c r="D121" s="36"/>
      <c r="E121" s="36"/>
      <c r="F121" s="36"/>
      <c r="G121" s="36"/>
      <c r="H121" s="36"/>
      <c r="I121" s="123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43.05" customHeight="1">
      <c r="A122" s="36"/>
      <c r="B122" s="37"/>
      <c r="C122" s="30" t="s">
        <v>25</v>
      </c>
      <c r="D122" s="36"/>
      <c r="E122" s="36"/>
      <c r="F122" s="25" t="str">
        <f>E15</f>
        <v xml:space="preserve">Město Dvůr Králové n.L., nám. T.G.Masaryka 38 </v>
      </c>
      <c r="G122" s="36"/>
      <c r="H122" s="36"/>
      <c r="I122" s="124" t="s">
        <v>31</v>
      </c>
      <c r="J122" s="34" t="str">
        <f>E21</f>
        <v>Projektis spol. s r.o., Legionářská 562, D.K.n.L.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29</v>
      </c>
      <c r="D123" s="36"/>
      <c r="E123" s="36"/>
      <c r="F123" s="25" t="str">
        <f>IF(E18="","",E18)</f>
        <v>Vyplň údaj</v>
      </c>
      <c r="G123" s="36"/>
      <c r="H123" s="36"/>
      <c r="I123" s="124" t="s">
        <v>34</v>
      </c>
      <c r="J123" s="34" t="str">
        <f>E24</f>
        <v>ing. V. Švehla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6"/>
      <c r="D124" s="36"/>
      <c r="E124" s="36"/>
      <c r="F124" s="36"/>
      <c r="G124" s="36"/>
      <c r="H124" s="36"/>
      <c r="I124" s="123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63"/>
      <c r="B125" s="164"/>
      <c r="C125" s="165" t="s">
        <v>113</v>
      </c>
      <c r="D125" s="166" t="s">
        <v>62</v>
      </c>
      <c r="E125" s="166" t="s">
        <v>58</v>
      </c>
      <c r="F125" s="166" t="s">
        <v>59</v>
      </c>
      <c r="G125" s="166" t="s">
        <v>114</v>
      </c>
      <c r="H125" s="166" t="s">
        <v>115</v>
      </c>
      <c r="I125" s="167" t="s">
        <v>116</v>
      </c>
      <c r="J125" s="166" t="s">
        <v>99</v>
      </c>
      <c r="K125" s="168" t="s">
        <v>117</v>
      </c>
      <c r="L125" s="169"/>
      <c r="M125" s="84" t="s">
        <v>1</v>
      </c>
      <c r="N125" s="85" t="s">
        <v>41</v>
      </c>
      <c r="O125" s="85" t="s">
        <v>118</v>
      </c>
      <c r="P125" s="85" t="s">
        <v>119</v>
      </c>
      <c r="Q125" s="85" t="s">
        <v>120</v>
      </c>
      <c r="R125" s="85" t="s">
        <v>121</v>
      </c>
      <c r="S125" s="85" t="s">
        <v>122</v>
      </c>
      <c r="T125" s="86" t="s">
        <v>123</v>
      </c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63" s="2" customFormat="1" ht="22.8" customHeight="1">
      <c r="A126" s="36"/>
      <c r="B126" s="37"/>
      <c r="C126" s="91" t="s">
        <v>124</v>
      </c>
      <c r="D126" s="36"/>
      <c r="E126" s="36"/>
      <c r="F126" s="36"/>
      <c r="G126" s="36"/>
      <c r="H126" s="36"/>
      <c r="I126" s="123"/>
      <c r="J126" s="170">
        <f>BK126</f>
        <v>0</v>
      </c>
      <c r="K126" s="36"/>
      <c r="L126" s="37"/>
      <c r="M126" s="87"/>
      <c r="N126" s="71"/>
      <c r="O126" s="88"/>
      <c r="P126" s="171">
        <f>P127</f>
        <v>0</v>
      </c>
      <c r="Q126" s="88"/>
      <c r="R126" s="171">
        <f>R127</f>
        <v>0</v>
      </c>
      <c r="S126" s="88"/>
      <c r="T126" s="172">
        <f>T127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76</v>
      </c>
      <c r="AU126" s="17" t="s">
        <v>101</v>
      </c>
      <c r="BK126" s="173">
        <f>BK127</f>
        <v>0</v>
      </c>
    </row>
    <row r="127" spans="1:63" s="12" customFormat="1" ht="25.9" customHeight="1">
      <c r="A127" s="12"/>
      <c r="B127" s="174"/>
      <c r="C127" s="12"/>
      <c r="D127" s="175" t="s">
        <v>76</v>
      </c>
      <c r="E127" s="176" t="s">
        <v>292</v>
      </c>
      <c r="F127" s="176" t="s">
        <v>293</v>
      </c>
      <c r="G127" s="12"/>
      <c r="H127" s="12"/>
      <c r="I127" s="177"/>
      <c r="J127" s="178">
        <f>BK127</f>
        <v>0</v>
      </c>
      <c r="K127" s="12"/>
      <c r="L127" s="174"/>
      <c r="M127" s="179"/>
      <c r="N127" s="180"/>
      <c r="O127" s="180"/>
      <c r="P127" s="181">
        <f>P128+P130+P132+P134+P136+P138+P140+P142+P144</f>
        <v>0</v>
      </c>
      <c r="Q127" s="180"/>
      <c r="R127" s="181">
        <f>R128+R130+R132+R134+R136+R138+R140+R142+R144</f>
        <v>0</v>
      </c>
      <c r="S127" s="180"/>
      <c r="T127" s="182">
        <f>T128+T130+T132+T134+T136+T138+T140+T142+T144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5" t="s">
        <v>159</v>
      </c>
      <c r="AT127" s="183" t="s">
        <v>76</v>
      </c>
      <c r="AU127" s="183" t="s">
        <v>77</v>
      </c>
      <c r="AY127" s="175" t="s">
        <v>127</v>
      </c>
      <c r="BK127" s="184">
        <f>BK128+BK130+BK132+BK134+BK136+BK138+BK140+BK142+BK144</f>
        <v>0</v>
      </c>
    </row>
    <row r="128" spans="1:63" s="12" customFormat="1" ht="22.8" customHeight="1">
      <c r="A128" s="12"/>
      <c r="B128" s="174"/>
      <c r="C128" s="12"/>
      <c r="D128" s="175" t="s">
        <v>76</v>
      </c>
      <c r="E128" s="185" t="s">
        <v>294</v>
      </c>
      <c r="F128" s="185" t="s">
        <v>295</v>
      </c>
      <c r="G128" s="12"/>
      <c r="H128" s="12"/>
      <c r="I128" s="177"/>
      <c r="J128" s="186">
        <f>BK128</f>
        <v>0</v>
      </c>
      <c r="K128" s="12"/>
      <c r="L128" s="174"/>
      <c r="M128" s="179"/>
      <c r="N128" s="180"/>
      <c r="O128" s="180"/>
      <c r="P128" s="181">
        <f>P129</f>
        <v>0</v>
      </c>
      <c r="Q128" s="180"/>
      <c r="R128" s="181">
        <f>R129</f>
        <v>0</v>
      </c>
      <c r="S128" s="180"/>
      <c r="T128" s="18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5" t="s">
        <v>159</v>
      </c>
      <c r="AT128" s="183" t="s">
        <v>76</v>
      </c>
      <c r="AU128" s="183" t="s">
        <v>8</v>
      </c>
      <c r="AY128" s="175" t="s">
        <v>127</v>
      </c>
      <c r="BK128" s="184">
        <f>BK129</f>
        <v>0</v>
      </c>
    </row>
    <row r="129" spans="1:65" s="2" customFormat="1" ht="16.5" customHeight="1">
      <c r="A129" s="36"/>
      <c r="B129" s="187"/>
      <c r="C129" s="202" t="s">
        <v>8</v>
      </c>
      <c r="D129" s="202" t="s">
        <v>138</v>
      </c>
      <c r="E129" s="203" t="s">
        <v>296</v>
      </c>
      <c r="F129" s="204" t="s">
        <v>295</v>
      </c>
      <c r="G129" s="205" t="s">
        <v>132</v>
      </c>
      <c r="H129" s="206">
        <v>1</v>
      </c>
      <c r="I129" s="207"/>
      <c r="J129" s="208">
        <f>ROUND(I129*H129,0)</f>
        <v>0</v>
      </c>
      <c r="K129" s="204" t="s">
        <v>142</v>
      </c>
      <c r="L129" s="37"/>
      <c r="M129" s="209" t="s">
        <v>1</v>
      </c>
      <c r="N129" s="210" t="s">
        <v>42</v>
      </c>
      <c r="O129" s="75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0" t="s">
        <v>297</v>
      </c>
      <c r="AT129" s="200" t="s">
        <v>138</v>
      </c>
      <c r="AU129" s="200" t="s">
        <v>85</v>
      </c>
      <c r="AY129" s="17" t="s">
        <v>127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7" t="s">
        <v>8</v>
      </c>
      <c r="BK129" s="201">
        <f>ROUND(I129*H129,0)</f>
        <v>0</v>
      </c>
      <c r="BL129" s="17" t="s">
        <v>297</v>
      </c>
      <c r="BM129" s="200" t="s">
        <v>298</v>
      </c>
    </row>
    <row r="130" spans="1:63" s="12" customFormat="1" ht="22.8" customHeight="1">
      <c r="A130" s="12"/>
      <c r="B130" s="174"/>
      <c r="C130" s="12"/>
      <c r="D130" s="175" t="s">
        <v>76</v>
      </c>
      <c r="E130" s="185" t="s">
        <v>299</v>
      </c>
      <c r="F130" s="185" t="s">
        <v>300</v>
      </c>
      <c r="G130" s="12"/>
      <c r="H130" s="12"/>
      <c r="I130" s="177"/>
      <c r="J130" s="186">
        <f>BK130</f>
        <v>0</v>
      </c>
      <c r="K130" s="12"/>
      <c r="L130" s="174"/>
      <c r="M130" s="179"/>
      <c r="N130" s="180"/>
      <c r="O130" s="180"/>
      <c r="P130" s="181">
        <f>P131</f>
        <v>0</v>
      </c>
      <c r="Q130" s="180"/>
      <c r="R130" s="181">
        <f>R131</f>
        <v>0</v>
      </c>
      <c r="S130" s="180"/>
      <c r="T130" s="182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5" t="s">
        <v>159</v>
      </c>
      <c r="AT130" s="183" t="s">
        <v>76</v>
      </c>
      <c r="AU130" s="183" t="s">
        <v>8</v>
      </c>
      <c r="AY130" s="175" t="s">
        <v>127</v>
      </c>
      <c r="BK130" s="184">
        <f>BK131</f>
        <v>0</v>
      </c>
    </row>
    <row r="131" spans="1:65" s="2" customFormat="1" ht="16.5" customHeight="1">
      <c r="A131" s="36"/>
      <c r="B131" s="187"/>
      <c r="C131" s="202" t="s">
        <v>85</v>
      </c>
      <c r="D131" s="202" t="s">
        <v>138</v>
      </c>
      <c r="E131" s="203" t="s">
        <v>301</v>
      </c>
      <c r="F131" s="204" t="s">
        <v>300</v>
      </c>
      <c r="G131" s="205" t="s">
        <v>132</v>
      </c>
      <c r="H131" s="206">
        <v>1</v>
      </c>
      <c r="I131" s="207"/>
      <c r="J131" s="208">
        <f>ROUND(I131*H131,0)</f>
        <v>0</v>
      </c>
      <c r="K131" s="204" t="s">
        <v>142</v>
      </c>
      <c r="L131" s="37"/>
      <c r="M131" s="209" t="s">
        <v>1</v>
      </c>
      <c r="N131" s="210" t="s">
        <v>42</v>
      </c>
      <c r="O131" s="75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0" t="s">
        <v>297</v>
      </c>
      <c r="AT131" s="200" t="s">
        <v>138</v>
      </c>
      <c r="AU131" s="200" t="s">
        <v>85</v>
      </c>
      <c r="AY131" s="17" t="s">
        <v>127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7" t="s">
        <v>8</v>
      </c>
      <c r="BK131" s="201">
        <f>ROUND(I131*H131,0)</f>
        <v>0</v>
      </c>
      <c r="BL131" s="17" t="s">
        <v>297</v>
      </c>
      <c r="BM131" s="200" t="s">
        <v>302</v>
      </c>
    </row>
    <row r="132" spans="1:63" s="12" customFormat="1" ht="22.8" customHeight="1">
      <c r="A132" s="12"/>
      <c r="B132" s="174"/>
      <c r="C132" s="12"/>
      <c r="D132" s="175" t="s">
        <v>76</v>
      </c>
      <c r="E132" s="185" t="s">
        <v>303</v>
      </c>
      <c r="F132" s="185" t="s">
        <v>304</v>
      </c>
      <c r="G132" s="12"/>
      <c r="H132" s="12"/>
      <c r="I132" s="177"/>
      <c r="J132" s="186">
        <f>BK132</f>
        <v>0</v>
      </c>
      <c r="K132" s="12"/>
      <c r="L132" s="174"/>
      <c r="M132" s="179"/>
      <c r="N132" s="180"/>
      <c r="O132" s="180"/>
      <c r="P132" s="181">
        <f>P133</f>
        <v>0</v>
      </c>
      <c r="Q132" s="180"/>
      <c r="R132" s="181">
        <f>R133</f>
        <v>0</v>
      </c>
      <c r="S132" s="180"/>
      <c r="T132" s="182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5" t="s">
        <v>159</v>
      </c>
      <c r="AT132" s="183" t="s">
        <v>76</v>
      </c>
      <c r="AU132" s="183" t="s">
        <v>8</v>
      </c>
      <c r="AY132" s="175" t="s">
        <v>127</v>
      </c>
      <c r="BK132" s="184">
        <f>BK133</f>
        <v>0</v>
      </c>
    </row>
    <row r="133" spans="1:65" s="2" customFormat="1" ht="16.5" customHeight="1">
      <c r="A133" s="36"/>
      <c r="B133" s="187"/>
      <c r="C133" s="202" t="s">
        <v>148</v>
      </c>
      <c r="D133" s="202" t="s">
        <v>138</v>
      </c>
      <c r="E133" s="203" t="s">
        <v>305</v>
      </c>
      <c r="F133" s="204" t="s">
        <v>304</v>
      </c>
      <c r="G133" s="205" t="s">
        <v>132</v>
      </c>
      <c r="H133" s="206">
        <v>1</v>
      </c>
      <c r="I133" s="207"/>
      <c r="J133" s="208">
        <f>ROUND(I133*H133,0)</f>
        <v>0</v>
      </c>
      <c r="K133" s="204" t="s">
        <v>142</v>
      </c>
      <c r="L133" s="37"/>
      <c r="M133" s="209" t="s">
        <v>1</v>
      </c>
      <c r="N133" s="210" t="s">
        <v>42</v>
      </c>
      <c r="O133" s="75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0" t="s">
        <v>297</v>
      </c>
      <c r="AT133" s="200" t="s">
        <v>138</v>
      </c>
      <c r="AU133" s="200" t="s">
        <v>85</v>
      </c>
      <c r="AY133" s="17" t="s">
        <v>127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7" t="s">
        <v>8</v>
      </c>
      <c r="BK133" s="201">
        <f>ROUND(I133*H133,0)</f>
        <v>0</v>
      </c>
      <c r="BL133" s="17" t="s">
        <v>297</v>
      </c>
      <c r="BM133" s="200" t="s">
        <v>306</v>
      </c>
    </row>
    <row r="134" spans="1:63" s="12" customFormat="1" ht="22.8" customHeight="1">
      <c r="A134" s="12"/>
      <c r="B134" s="174"/>
      <c r="C134" s="12"/>
      <c r="D134" s="175" t="s">
        <v>76</v>
      </c>
      <c r="E134" s="185" t="s">
        <v>307</v>
      </c>
      <c r="F134" s="185" t="s">
        <v>308</v>
      </c>
      <c r="G134" s="12"/>
      <c r="H134" s="12"/>
      <c r="I134" s="177"/>
      <c r="J134" s="186">
        <f>BK134</f>
        <v>0</v>
      </c>
      <c r="K134" s="12"/>
      <c r="L134" s="174"/>
      <c r="M134" s="179"/>
      <c r="N134" s="180"/>
      <c r="O134" s="180"/>
      <c r="P134" s="181">
        <f>P135</f>
        <v>0</v>
      </c>
      <c r="Q134" s="180"/>
      <c r="R134" s="181">
        <f>R135</f>
        <v>0</v>
      </c>
      <c r="S134" s="180"/>
      <c r="T134" s="18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5" t="s">
        <v>159</v>
      </c>
      <c r="AT134" s="183" t="s">
        <v>76</v>
      </c>
      <c r="AU134" s="183" t="s">
        <v>8</v>
      </c>
      <c r="AY134" s="175" t="s">
        <v>127</v>
      </c>
      <c r="BK134" s="184">
        <f>BK135</f>
        <v>0</v>
      </c>
    </row>
    <row r="135" spans="1:65" s="2" customFormat="1" ht="16.5" customHeight="1">
      <c r="A135" s="36"/>
      <c r="B135" s="187"/>
      <c r="C135" s="202" t="s">
        <v>134</v>
      </c>
      <c r="D135" s="202" t="s">
        <v>138</v>
      </c>
      <c r="E135" s="203" t="s">
        <v>309</v>
      </c>
      <c r="F135" s="204" t="s">
        <v>308</v>
      </c>
      <c r="G135" s="205" t="s">
        <v>132</v>
      </c>
      <c r="H135" s="206">
        <v>1</v>
      </c>
      <c r="I135" s="207"/>
      <c r="J135" s="208">
        <f>ROUND(I135*H135,0)</f>
        <v>0</v>
      </c>
      <c r="K135" s="204" t="s">
        <v>142</v>
      </c>
      <c r="L135" s="37"/>
      <c r="M135" s="209" t="s">
        <v>1</v>
      </c>
      <c r="N135" s="210" t="s">
        <v>42</v>
      </c>
      <c r="O135" s="75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0" t="s">
        <v>297</v>
      </c>
      <c r="AT135" s="200" t="s">
        <v>138</v>
      </c>
      <c r="AU135" s="200" t="s">
        <v>85</v>
      </c>
      <c r="AY135" s="17" t="s">
        <v>127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7" t="s">
        <v>8</v>
      </c>
      <c r="BK135" s="201">
        <f>ROUND(I135*H135,0)</f>
        <v>0</v>
      </c>
      <c r="BL135" s="17" t="s">
        <v>297</v>
      </c>
      <c r="BM135" s="200" t="s">
        <v>310</v>
      </c>
    </row>
    <row r="136" spans="1:63" s="12" customFormat="1" ht="22.8" customHeight="1">
      <c r="A136" s="12"/>
      <c r="B136" s="174"/>
      <c r="C136" s="12"/>
      <c r="D136" s="175" t="s">
        <v>76</v>
      </c>
      <c r="E136" s="185" t="s">
        <v>311</v>
      </c>
      <c r="F136" s="185" t="s">
        <v>312</v>
      </c>
      <c r="G136" s="12"/>
      <c r="H136" s="12"/>
      <c r="I136" s="177"/>
      <c r="J136" s="186">
        <f>BK136</f>
        <v>0</v>
      </c>
      <c r="K136" s="12"/>
      <c r="L136" s="174"/>
      <c r="M136" s="179"/>
      <c r="N136" s="180"/>
      <c r="O136" s="180"/>
      <c r="P136" s="181">
        <f>P137</f>
        <v>0</v>
      </c>
      <c r="Q136" s="180"/>
      <c r="R136" s="181">
        <f>R137</f>
        <v>0</v>
      </c>
      <c r="S136" s="180"/>
      <c r="T136" s="18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5" t="s">
        <v>159</v>
      </c>
      <c r="AT136" s="183" t="s">
        <v>76</v>
      </c>
      <c r="AU136" s="183" t="s">
        <v>8</v>
      </c>
      <c r="AY136" s="175" t="s">
        <v>127</v>
      </c>
      <c r="BK136" s="184">
        <f>BK137</f>
        <v>0</v>
      </c>
    </row>
    <row r="137" spans="1:65" s="2" customFormat="1" ht="16.5" customHeight="1">
      <c r="A137" s="36"/>
      <c r="B137" s="187"/>
      <c r="C137" s="202" t="s">
        <v>159</v>
      </c>
      <c r="D137" s="202" t="s">
        <v>138</v>
      </c>
      <c r="E137" s="203" t="s">
        <v>313</v>
      </c>
      <c r="F137" s="204" t="s">
        <v>312</v>
      </c>
      <c r="G137" s="205" t="s">
        <v>132</v>
      </c>
      <c r="H137" s="206">
        <v>1</v>
      </c>
      <c r="I137" s="207"/>
      <c r="J137" s="208">
        <f>ROUND(I137*H137,0)</f>
        <v>0</v>
      </c>
      <c r="K137" s="204" t="s">
        <v>142</v>
      </c>
      <c r="L137" s="37"/>
      <c r="M137" s="209" t="s">
        <v>1</v>
      </c>
      <c r="N137" s="210" t="s">
        <v>42</v>
      </c>
      <c r="O137" s="75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0" t="s">
        <v>297</v>
      </c>
      <c r="AT137" s="200" t="s">
        <v>138</v>
      </c>
      <c r="AU137" s="200" t="s">
        <v>85</v>
      </c>
      <c r="AY137" s="17" t="s">
        <v>127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7" t="s">
        <v>8</v>
      </c>
      <c r="BK137" s="201">
        <f>ROUND(I137*H137,0)</f>
        <v>0</v>
      </c>
      <c r="BL137" s="17" t="s">
        <v>297</v>
      </c>
      <c r="BM137" s="200" t="s">
        <v>314</v>
      </c>
    </row>
    <row r="138" spans="1:63" s="12" customFormat="1" ht="22.8" customHeight="1">
      <c r="A138" s="12"/>
      <c r="B138" s="174"/>
      <c r="C138" s="12"/>
      <c r="D138" s="175" t="s">
        <v>76</v>
      </c>
      <c r="E138" s="185" t="s">
        <v>315</v>
      </c>
      <c r="F138" s="185" t="s">
        <v>316</v>
      </c>
      <c r="G138" s="12"/>
      <c r="H138" s="12"/>
      <c r="I138" s="177"/>
      <c r="J138" s="186">
        <f>BK138</f>
        <v>0</v>
      </c>
      <c r="K138" s="12"/>
      <c r="L138" s="174"/>
      <c r="M138" s="179"/>
      <c r="N138" s="180"/>
      <c r="O138" s="180"/>
      <c r="P138" s="181">
        <f>P139</f>
        <v>0</v>
      </c>
      <c r="Q138" s="180"/>
      <c r="R138" s="181">
        <f>R139</f>
        <v>0</v>
      </c>
      <c r="S138" s="180"/>
      <c r="T138" s="182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5" t="s">
        <v>159</v>
      </c>
      <c r="AT138" s="183" t="s">
        <v>76</v>
      </c>
      <c r="AU138" s="183" t="s">
        <v>8</v>
      </c>
      <c r="AY138" s="175" t="s">
        <v>127</v>
      </c>
      <c r="BK138" s="184">
        <f>BK139</f>
        <v>0</v>
      </c>
    </row>
    <row r="139" spans="1:65" s="2" customFormat="1" ht="16.5" customHeight="1">
      <c r="A139" s="36"/>
      <c r="B139" s="187"/>
      <c r="C139" s="202" t="s">
        <v>136</v>
      </c>
      <c r="D139" s="202" t="s">
        <v>138</v>
      </c>
      <c r="E139" s="203" t="s">
        <v>317</v>
      </c>
      <c r="F139" s="204" t="s">
        <v>316</v>
      </c>
      <c r="G139" s="205" t="s">
        <v>132</v>
      </c>
      <c r="H139" s="206">
        <v>1</v>
      </c>
      <c r="I139" s="207"/>
      <c r="J139" s="208">
        <f>ROUND(I139*H139,0)</f>
        <v>0</v>
      </c>
      <c r="K139" s="204" t="s">
        <v>142</v>
      </c>
      <c r="L139" s="37"/>
      <c r="M139" s="209" t="s">
        <v>1</v>
      </c>
      <c r="N139" s="210" t="s">
        <v>42</v>
      </c>
      <c r="O139" s="75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0" t="s">
        <v>297</v>
      </c>
      <c r="AT139" s="200" t="s">
        <v>138</v>
      </c>
      <c r="AU139" s="200" t="s">
        <v>85</v>
      </c>
      <c r="AY139" s="17" t="s">
        <v>127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7" t="s">
        <v>8</v>
      </c>
      <c r="BK139" s="201">
        <f>ROUND(I139*H139,0)</f>
        <v>0</v>
      </c>
      <c r="BL139" s="17" t="s">
        <v>297</v>
      </c>
      <c r="BM139" s="200" t="s">
        <v>318</v>
      </c>
    </row>
    <row r="140" spans="1:63" s="12" customFormat="1" ht="22.8" customHeight="1">
      <c r="A140" s="12"/>
      <c r="B140" s="174"/>
      <c r="C140" s="12"/>
      <c r="D140" s="175" t="s">
        <v>76</v>
      </c>
      <c r="E140" s="185" t="s">
        <v>319</v>
      </c>
      <c r="F140" s="185" t="s">
        <v>320</v>
      </c>
      <c r="G140" s="12"/>
      <c r="H140" s="12"/>
      <c r="I140" s="177"/>
      <c r="J140" s="186">
        <f>BK140</f>
        <v>0</v>
      </c>
      <c r="K140" s="12"/>
      <c r="L140" s="174"/>
      <c r="M140" s="179"/>
      <c r="N140" s="180"/>
      <c r="O140" s="180"/>
      <c r="P140" s="181">
        <f>P141</f>
        <v>0</v>
      </c>
      <c r="Q140" s="180"/>
      <c r="R140" s="181">
        <f>R141</f>
        <v>0</v>
      </c>
      <c r="S140" s="180"/>
      <c r="T140" s="18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5" t="s">
        <v>159</v>
      </c>
      <c r="AT140" s="183" t="s">
        <v>76</v>
      </c>
      <c r="AU140" s="183" t="s">
        <v>8</v>
      </c>
      <c r="AY140" s="175" t="s">
        <v>127</v>
      </c>
      <c r="BK140" s="184">
        <f>BK141</f>
        <v>0</v>
      </c>
    </row>
    <row r="141" spans="1:65" s="2" customFormat="1" ht="16.5" customHeight="1">
      <c r="A141" s="36"/>
      <c r="B141" s="187"/>
      <c r="C141" s="202" t="s">
        <v>169</v>
      </c>
      <c r="D141" s="202" t="s">
        <v>138</v>
      </c>
      <c r="E141" s="203" t="s">
        <v>321</v>
      </c>
      <c r="F141" s="204" t="s">
        <v>320</v>
      </c>
      <c r="G141" s="205" t="s">
        <v>132</v>
      </c>
      <c r="H141" s="206">
        <v>1</v>
      </c>
      <c r="I141" s="207"/>
      <c r="J141" s="208">
        <f>ROUND(I141*H141,0)</f>
        <v>0</v>
      </c>
      <c r="K141" s="204" t="s">
        <v>142</v>
      </c>
      <c r="L141" s="37"/>
      <c r="M141" s="209" t="s">
        <v>1</v>
      </c>
      <c r="N141" s="210" t="s">
        <v>42</v>
      </c>
      <c r="O141" s="75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0" t="s">
        <v>297</v>
      </c>
      <c r="AT141" s="200" t="s">
        <v>138</v>
      </c>
      <c r="AU141" s="200" t="s">
        <v>85</v>
      </c>
      <c r="AY141" s="17" t="s">
        <v>127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7" t="s">
        <v>8</v>
      </c>
      <c r="BK141" s="201">
        <f>ROUND(I141*H141,0)</f>
        <v>0</v>
      </c>
      <c r="BL141" s="17" t="s">
        <v>297</v>
      </c>
      <c r="BM141" s="200" t="s">
        <v>322</v>
      </c>
    </row>
    <row r="142" spans="1:63" s="12" customFormat="1" ht="22.8" customHeight="1">
      <c r="A142" s="12"/>
      <c r="B142" s="174"/>
      <c r="C142" s="12"/>
      <c r="D142" s="175" t="s">
        <v>76</v>
      </c>
      <c r="E142" s="185" t="s">
        <v>323</v>
      </c>
      <c r="F142" s="185" t="s">
        <v>324</v>
      </c>
      <c r="G142" s="12"/>
      <c r="H142" s="12"/>
      <c r="I142" s="177"/>
      <c r="J142" s="186">
        <f>BK142</f>
        <v>0</v>
      </c>
      <c r="K142" s="12"/>
      <c r="L142" s="174"/>
      <c r="M142" s="179"/>
      <c r="N142" s="180"/>
      <c r="O142" s="180"/>
      <c r="P142" s="181">
        <f>P143</f>
        <v>0</v>
      </c>
      <c r="Q142" s="180"/>
      <c r="R142" s="181">
        <f>R143</f>
        <v>0</v>
      </c>
      <c r="S142" s="180"/>
      <c r="T142" s="182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5" t="s">
        <v>159</v>
      </c>
      <c r="AT142" s="183" t="s">
        <v>76</v>
      </c>
      <c r="AU142" s="183" t="s">
        <v>8</v>
      </c>
      <c r="AY142" s="175" t="s">
        <v>127</v>
      </c>
      <c r="BK142" s="184">
        <f>BK143</f>
        <v>0</v>
      </c>
    </row>
    <row r="143" spans="1:65" s="2" customFormat="1" ht="16.5" customHeight="1">
      <c r="A143" s="36"/>
      <c r="B143" s="187"/>
      <c r="C143" s="202" t="s">
        <v>133</v>
      </c>
      <c r="D143" s="202" t="s">
        <v>138</v>
      </c>
      <c r="E143" s="203" t="s">
        <v>325</v>
      </c>
      <c r="F143" s="204" t="s">
        <v>326</v>
      </c>
      <c r="G143" s="205" t="s">
        <v>132</v>
      </c>
      <c r="H143" s="206">
        <v>1</v>
      </c>
      <c r="I143" s="207"/>
      <c r="J143" s="208">
        <f>ROUND(I143*H143,0)</f>
        <v>0</v>
      </c>
      <c r="K143" s="204" t="s">
        <v>142</v>
      </c>
      <c r="L143" s="37"/>
      <c r="M143" s="209" t="s">
        <v>1</v>
      </c>
      <c r="N143" s="210" t="s">
        <v>42</v>
      </c>
      <c r="O143" s="75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0" t="s">
        <v>297</v>
      </c>
      <c r="AT143" s="200" t="s">
        <v>138</v>
      </c>
      <c r="AU143" s="200" t="s">
        <v>85</v>
      </c>
      <c r="AY143" s="17" t="s">
        <v>127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7" t="s">
        <v>8</v>
      </c>
      <c r="BK143" s="201">
        <f>ROUND(I143*H143,0)</f>
        <v>0</v>
      </c>
      <c r="BL143" s="17" t="s">
        <v>297</v>
      </c>
      <c r="BM143" s="200" t="s">
        <v>327</v>
      </c>
    </row>
    <row r="144" spans="1:63" s="12" customFormat="1" ht="22.8" customHeight="1">
      <c r="A144" s="12"/>
      <c r="B144" s="174"/>
      <c r="C144" s="12"/>
      <c r="D144" s="175" t="s">
        <v>76</v>
      </c>
      <c r="E144" s="185" t="s">
        <v>328</v>
      </c>
      <c r="F144" s="185" t="s">
        <v>329</v>
      </c>
      <c r="G144" s="12"/>
      <c r="H144" s="12"/>
      <c r="I144" s="177"/>
      <c r="J144" s="186">
        <f>BK144</f>
        <v>0</v>
      </c>
      <c r="K144" s="12"/>
      <c r="L144" s="174"/>
      <c r="M144" s="179"/>
      <c r="N144" s="180"/>
      <c r="O144" s="180"/>
      <c r="P144" s="181">
        <f>P145</f>
        <v>0</v>
      </c>
      <c r="Q144" s="180"/>
      <c r="R144" s="181">
        <f>R145</f>
        <v>0</v>
      </c>
      <c r="S144" s="180"/>
      <c r="T144" s="182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5" t="s">
        <v>159</v>
      </c>
      <c r="AT144" s="183" t="s">
        <v>76</v>
      </c>
      <c r="AU144" s="183" t="s">
        <v>8</v>
      </c>
      <c r="AY144" s="175" t="s">
        <v>127</v>
      </c>
      <c r="BK144" s="184">
        <f>BK145</f>
        <v>0</v>
      </c>
    </row>
    <row r="145" spans="1:65" s="2" customFormat="1" ht="16.5" customHeight="1">
      <c r="A145" s="36"/>
      <c r="B145" s="187"/>
      <c r="C145" s="202" t="s">
        <v>146</v>
      </c>
      <c r="D145" s="202" t="s">
        <v>138</v>
      </c>
      <c r="E145" s="203" t="s">
        <v>330</v>
      </c>
      <c r="F145" s="204" t="s">
        <v>329</v>
      </c>
      <c r="G145" s="205" t="s">
        <v>132</v>
      </c>
      <c r="H145" s="206">
        <v>1</v>
      </c>
      <c r="I145" s="207"/>
      <c r="J145" s="208">
        <f>ROUND(I145*H145,0)</f>
        <v>0</v>
      </c>
      <c r="K145" s="204" t="s">
        <v>142</v>
      </c>
      <c r="L145" s="37"/>
      <c r="M145" s="231" t="s">
        <v>1</v>
      </c>
      <c r="N145" s="232" t="s">
        <v>42</v>
      </c>
      <c r="O145" s="233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0" t="s">
        <v>297</v>
      </c>
      <c r="AT145" s="200" t="s">
        <v>138</v>
      </c>
      <c r="AU145" s="200" t="s">
        <v>85</v>
      </c>
      <c r="AY145" s="17" t="s">
        <v>127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7" t="s">
        <v>8</v>
      </c>
      <c r="BK145" s="201">
        <f>ROUND(I145*H145,0)</f>
        <v>0</v>
      </c>
      <c r="BL145" s="17" t="s">
        <v>297</v>
      </c>
      <c r="BM145" s="200" t="s">
        <v>331</v>
      </c>
    </row>
    <row r="146" spans="1:31" s="2" customFormat="1" ht="6.95" customHeight="1">
      <c r="A146" s="36"/>
      <c r="B146" s="58"/>
      <c r="C146" s="59"/>
      <c r="D146" s="59"/>
      <c r="E146" s="59"/>
      <c r="F146" s="59"/>
      <c r="G146" s="59"/>
      <c r="H146" s="59"/>
      <c r="I146" s="147"/>
      <c r="J146" s="59"/>
      <c r="K146" s="59"/>
      <c r="L146" s="37"/>
      <c r="M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</sheetData>
  <autoFilter ref="C125:K14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Lenovo-PC\Svehla</cp:lastModifiedBy>
  <dcterms:created xsi:type="dcterms:W3CDTF">2020-04-24T09:18:31Z</dcterms:created>
  <dcterms:modified xsi:type="dcterms:W3CDTF">2020-04-24T09:18:34Z</dcterms:modified>
  <cp:category/>
  <cp:version/>
  <cp:contentType/>
  <cp:contentStatus/>
</cp:coreProperties>
</file>