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REKONSTRUKCE VÍCEÚČE..." sheetId="2" r:id="rId2"/>
    <sheet name="Seznam figur" sheetId="3" r:id="rId3"/>
    <sheet name="Pokyny pro vyplnění" sheetId="4" r:id="rId4"/>
  </sheets>
  <definedNames>
    <definedName name="_xlnm.Print_Area" localSheetId="0">'Rekapitulace stavby'!$D$4:$AO$36,'Rekapitulace stavby'!$C$42:$AQ$56</definedName>
    <definedName name="_xlnm.Print_Titles" localSheetId="0">'Rekapitulace stavby'!$52:$52</definedName>
    <definedName name="_xlnm._FilterDatabase" localSheetId="1" hidden="1">'01 - REKONSTRUKCE VÍCEÚČE...'!$C$97:$K$408</definedName>
    <definedName name="_xlnm.Print_Area" localSheetId="1">'01 - REKONSTRUKCE VÍCEÚČE...'!$C$4:$J$39,'01 - REKONSTRUKCE VÍCEÚČE...'!$C$45:$J$79,'01 - REKONSTRUKCE VÍCEÚČE...'!$C$85:$K$408</definedName>
    <definedName name="_xlnm.Print_Titles" localSheetId="1">'01 - REKONSTRUKCE VÍCEÚČE...'!$97:$97</definedName>
    <definedName name="_xlnm.Print_Area" localSheetId="2">'Seznam figur'!$C$4:$G$119</definedName>
    <definedName name="_xlnm.Print_Titles" localSheetId="2">'Seznam figur'!$9:$9</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D7"/>
  <c i="2" r="J37"/>
  <c r="J36"/>
  <c i="1" r="AY55"/>
  <c i="2" r="J35"/>
  <c i="1" r="AX55"/>
  <c i="2" r="BI407"/>
  <c r="BH407"/>
  <c r="BG407"/>
  <c r="BF407"/>
  <c r="T407"/>
  <c r="T406"/>
  <c r="R407"/>
  <c r="R406"/>
  <c r="P407"/>
  <c r="P406"/>
  <c r="BI404"/>
  <c r="BH404"/>
  <c r="BG404"/>
  <c r="BF404"/>
  <c r="T404"/>
  <c r="T403"/>
  <c r="R404"/>
  <c r="R403"/>
  <c r="P404"/>
  <c r="P403"/>
  <c r="BI401"/>
  <c r="BH401"/>
  <c r="BG401"/>
  <c r="BF401"/>
  <c r="T401"/>
  <c r="T400"/>
  <c r="T399"/>
  <c r="R401"/>
  <c r="R400"/>
  <c r="P401"/>
  <c r="P400"/>
  <c r="P399"/>
  <c r="BI397"/>
  <c r="BH397"/>
  <c r="BG397"/>
  <c r="BF397"/>
  <c r="T397"/>
  <c r="T396"/>
  <c r="R397"/>
  <c r="R396"/>
  <c r="P397"/>
  <c r="P396"/>
  <c r="BI394"/>
  <c r="BH394"/>
  <c r="BG394"/>
  <c r="BF394"/>
  <c r="T394"/>
  <c r="R394"/>
  <c r="P394"/>
  <c r="BI392"/>
  <c r="BH392"/>
  <c r="BG392"/>
  <c r="BF392"/>
  <c r="T392"/>
  <c r="R392"/>
  <c r="P392"/>
  <c r="BI379"/>
  <c r="BH379"/>
  <c r="BG379"/>
  <c r="BF379"/>
  <c r="T379"/>
  <c r="R379"/>
  <c r="P379"/>
  <c r="BI376"/>
  <c r="BH376"/>
  <c r="BG376"/>
  <c r="BF376"/>
  <c r="T376"/>
  <c r="R376"/>
  <c r="P376"/>
  <c r="BI374"/>
  <c r="BH374"/>
  <c r="BG374"/>
  <c r="BF374"/>
  <c r="T374"/>
  <c r="R374"/>
  <c r="P374"/>
  <c r="BI369"/>
  <c r="BH369"/>
  <c r="BG369"/>
  <c r="BF369"/>
  <c r="T369"/>
  <c r="R369"/>
  <c r="P369"/>
  <c r="BI361"/>
  <c r="BH361"/>
  <c r="BG361"/>
  <c r="BF361"/>
  <c r="T361"/>
  <c r="R361"/>
  <c r="P361"/>
  <c r="BI354"/>
  <c r="BH354"/>
  <c r="BG354"/>
  <c r="BF354"/>
  <c r="T354"/>
  <c r="R354"/>
  <c r="P354"/>
  <c r="BI345"/>
  <c r="BH345"/>
  <c r="BG345"/>
  <c r="BF345"/>
  <c r="T345"/>
  <c r="R345"/>
  <c r="P345"/>
  <c r="BI331"/>
  <c r="BH331"/>
  <c r="BG331"/>
  <c r="BF331"/>
  <c r="T331"/>
  <c r="R331"/>
  <c r="P331"/>
  <c r="BI329"/>
  <c r="BH329"/>
  <c r="BG329"/>
  <c r="BF329"/>
  <c r="T329"/>
  <c r="R329"/>
  <c r="P329"/>
  <c r="BI325"/>
  <c r="BH325"/>
  <c r="BG325"/>
  <c r="BF325"/>
  <c r="T325"/>
  <c r="R325"/>
  <c r="P325"/>
  <c r="BI324"/>
  <c r="BH324"/>
  <c r="BG324"/>
  <c r="BF324"/>
  <c r="T324"/>
  <c r="R324"/>
  <c r="P324"/>
  <c r="BI323"/>
  <c r="BH323"/>
  <c r="BG323"/>
  <c r="BF323"/>
  <c r="T323"/>
  <c r="R323"/>
  <c r="P323"/>
  <c r="BI322"/>
  <c r="BH322"/>
  <c r="BG322"/>
  <c r="BF322"/>
  <c r="T322"/>
  <c r="R322"/>
  <c r="P322"/>
  <c r="BI320"/>
  <c r="BH320"/>
  <c r="BG320"/>
  <c r="BF320"/>
  <c r="T320"/>
  <c r="R320"/>
  <c r="P320"/>
  <c r="BI319"/>
  <c r="BH319"/>
  <c r="BG319"/>
  <c r="BF319"/>
  <c r="T319"/>
  <c r="R319"/>
  <c r="P319"/>
  <c r="BI316"/>
  <c r="BH316"/>
  <c r="BG316"/>
  <c r="BF316"/>
  <c r="T316"/>
  <c r="R316"/>
  <c r="P316"/>
  <c r="BI313"/>
  <c r="BH313"/>
  <c r="BG313"/>
  <c r="BF313"/>
  <c r="T313"/>
  <c r="R313"/>
  <c r="P313"/>
  <c r="BI311"/>
  <c r="BH311"/>
  <c r="BG311"/>
  <c r="BF311"/>
  <c r="T311"/>
  <c r="R311"/>
  <c r="P311"/>
  <c r="BI307"/>
  <c r="BH307"/>
  <c r="BG307"/>
  <c r="BF307"/>
  <c r="T307"/>
  <c r="R307"/>
  <c r="P307"/>
  <c r="BI303"/>
  <c r="BH303"/>
  <c r="BG303"/>
  <c r="BF303"/>
  <c r="T303"/>
  <c r="T302"/>
  <c r="R303"/>
  <c r="R302"/>
  <c r="P303"/>
  <c r="P302"/>
  <c r="BI299"/>
  <c r="BH299"/>
  <c r="BG299"/>
  <c r="BF299"/>
  <c r="T299"/>
  <c r="R299"/>
  <c r="P299"/>
  <c r="BI296"/>
  <c r="BH296"/>
  <c r="BG296"/>
  <c r="BF296"/>
  <c r="T296"/>
  <c r="R296"/>
  <c r="P296"/>
  <c r="BI293"/>
  <c r="BH293"/>
  <c r="BG293"/>
  <c r="BF293"/>
  <c r="T293"/>
  <c r="R293"/>
  <c r="P293"/>
  <c r="BI291"/>
  <c r="BH291"/>
  <c r="BG291"/>
  <c r="BF291"/>
  <c r="T291"/>
  <c r="R291"/>
  <c r="P291"/>
  <c r="BI287"/>
  <c r="BH287"/>
  <c r="BG287"/>
  <c r="BF287"/>
  <c r="T287"/>
  <c r="R287"/>
  <c r="P287"/>
  <c r="BI285"/>
  <c r="BH285"/>
  <c r="BG285"/>
  <c r="BF285"/>
  <c r="T285"/>
  <c r="R285"/>
  <c r="P285"/>
  <c r="BI282"/>
  <c r="BH282"/>
  <c r="BG282"/>
  <c r="BF282"/>
  <c r="T282"/>
  <c r="R282"/>
  <c r="P282"/>
  <c r="BI278"/>
  <c r="BH278"/>
  <c r="BG278"/>
  <c r="BF278"/>
  <c r="T278"/>
  <c r="R278"/>
  <c r="P278"/>
  <c r="BI275"/>
  <c r="BH275"/>
  <c r="BG275"/>
  <c r="BF275"/>
  <c r="T275"/>
  <c r="R275"/>
  <c r="P275"/>
  <c r="BI271"/>
  <c r="BH271"/>
  <c r="BG271"/>
  <c r="BF271"/>
  <c r="T271"/>
  <c r="R271"/>
  <c r="P271"/>
  <c r="BI268"/>
  <c r="BH268"/>
  <c r="BG268"/>
  <c r="BF268"/>
  <c r="T268"/>
  <c r="R268"/>
  <c r="P268"/>
  <c r="BI265"/>
  <c r="BH265"/>
  <c r="BG265"/>
  <c r="BF265"/>
  <c r="T265"/>
  <c r="R265"/>
  <c r="P265"/>
  <c r="BI257"/>
  <c r="BH257"/>
  <c r="BG257"/>
  <c r="BF257"/>
  <c r="T257"/>
  <c r="T256"/>
  <c r="R257"/>
  <c r="R256"/>
  <c r="P257"/>
  <c r="P256"/>
  <c r="BI254"/>
  <c r="BH254"/>
  <c r="BG254"/>
  <c r="BF254"/>
  <c r="T254"/>
  <c r="R254"/>
  <c r="P254"/>
  <c r="BI251"/>
  <c r="BH251"/>
  <c r="BG251"/>
  <c r="BF251"/>
  <c r="T251"/>
  <c r="R251"/>
  <c r="P251"/>
  <c r="BI246"/>
  <c r="BH246"/>
  <c r="BG246"/>
  <c r="BF246"/>
  <c r="T246"/>
  <c r="R246"/>
  <c r="P246"/>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5"/>
  <c r="BH225"/>
  <c r="BG225"/>
  <c r="BF225"/>
  <c r="T225"/>
  <c r="R225"/>
  <c r="P225"/>
  <c r="BI223"/>
  <c r="BH223"/>
  <c r="BG223"/>
  <c r="BF223"/>
  <c r="T223"/>
  <c r="R223"/>
  <c r="P223"/>
  <c r="BI216"/>
  <c r="BH216"/>
  <c r="BG216"/>
  <c r="BF216"/>
  <c r="T216"/>
  <c r="T215"/>
  <c r="R216"/>
  <c r="R215"/>
  <c r="P216"/>
  <c r="P215"/>
  <c r="BI212"/>
  <c r="BH212"/>
  <c r="BG212"/>
  <c r="BF212"/>
  <c r="T212"/>
  <c r="R212"/>
  <c r="P212"/>
  <c r="BI209"/>
  <c r="BH209"/>
  <c r="BG209"/>
  <c r="BF209"/>
  <c r="T209"/>
  <c r="R209"/>
  <c r="P209"/>
  <c r="BI206"/>
  <c r="BH206"/>
  <c r="BG206"/>
  <c r="BF206"/>
  <c r="T206"/>
  <c r="R206"/>
  <c r="P206"/>
  <c r="BI203"/>
  <c r="BH203"/>
  <c r="BG203"/>
  <c r="BF203"/>
  <c r="T203"/>
  <c r="R203"/>
  <c r="P203"/>
  <c r="BI186"/>
  <c r="BH186"/>
  <c r="BG186"/>
  <c r="BF186"/>
  <c r="T186"/>
  <c r="R186"/>
  <c r="P186"/>
  <c r="BI166"/>
  <c r="BH166"/>
  <c r="BG166"/>
  <c r="BF166"/>
  <c r="T166"/>
  <c r="R166"/>
  <c r="P166"/>
  <c r="BI163"/>
  <c r="BH163"/>
  <c r="BG163"/>
  <c r="BF163"/>
  <c r="T163"/>
  <c r="R163"/>
  <c r="P163"/>
  <c r="BI159"/>
  <c r="BH159"/>
  <c r="BG159"/>
  <c r="BF159"/>
  <c r="T159"/>
  <c r="R159"/>
  <c r="P159"/>
  <c r="BI156"/>
  <c r="BH156"/>
  <c r="BG156"/>
  <c r="BF156"/>
  <c r="T156"/>
  <c r="R156"/>
  <c r="P156"/>
  <c r="BI153"/>
  <c r="BH153"/>
  <c r="BG153"/>
  <c r="BF153"/>
  <c r="T153"/>
  <c r="R153"/>
  <c r="P153"/>
  <c r="BI149"/>
  <c r="BH149"/>
  <c r="BG149"/>
  <c r="BF149"/>
  <c r="T149"/>
  <c r="R149"/>
  <c r="P149"/>
  <c r="BI147"/>
  <c r="BH147"/>
  <c r="BG147"/>
  <c r="BF147"/>
  <c r="T147"/>
  <c r="R147"/>
  <c r="P147"/>
  <c r="BI145"/>
  <c r="BH145"/>
  <c r="BG145"/>
  <c r="BF145"/>
  <c r="T145"/>
  <c r="R145"/>
  <c r="P145"/>
  <c r="BI128"/>
  <c r="BH128"/>
  <c r="BG128"/>
  <c r="BF128"/>
  <c r="T128"/>
  <c r="R128"/>
  <c r="P128"/>
  <c r="BI121"/>
  <c r="BH121"/>
  <c r="BG121"/>
  <c r="BF121"/>
  <c r="T121"/>
  <c r="R121"/>
  <c r="P121"/>
  <c r="BI111"/>
  <c r="BH111"/>
  <c r="BG111"/>
  <c r="BF111"/>
  <c r="T111"/>
  <c r="R111"/>
  <c r="P111"/>
  <c r="BI107"/>
  <c r="BH107"/>
  <c r="BG107"/>
  <c r="BF107"/>
  <c r="T107"/>
  <c r="R107"/>
  <c r="P107"/>
  <c r="BI104"/>
  <c r="BH104"/>
  <c r="BG104"/>
  <c r="BF104"/>
  <c r="T104"/>
  <c r="R104"/>
  <c r="P104"/>
  <c r="BI101"/>
  <c r="BH101"/>
  <c r="BG101"/>
  <c r="BF101"/>
  <c r="T101"/>
  <c r="R101"/>
  <c r="P101"/>
  <c r="J95"/>
  <c r="J94"/>
  <c r="F94"/>
  <c r="F92"/>
  <c r="E90"/>
  <c r="J55"/>
  <c r="J54"/>
  <c r="F54"/>
  <c r="F52"/>
  <c r="E50"/>
  <c r="J18"/>
  <c r="E18"/>
  <c r="F95"/>
  <c r="J17"/>
  <c r="J12"/>
  <c r="J92"/>
  <c r="E7"/>
  <c r="E88"/>
  <c i="1" r="L50"/>
  <c r="AM50"/>
  <c r="AM49"/>
  <c r="L49"/>
  <c r="AM47"/>
  <c r="L47"/>
  <c r="L45"/>
  <c r="L44"/>
  <c i="2" r="J407"/>
  <c r="J376"/>
  <c r="BK361"/>
  <c r="BK331"/>
  <c r="J303"/>
  <c r="J291"/>
  <c r="BK265"/>
  <c r="BK234"/>
  <c r="BK216"/>
  <c r="BK166"/>
  <c r="J147"/>
  <c r="BK107"/>
  <c r="J401"/>
  <c r="BK394"/>
  <c r="BK376"/>
  <c r="J361"/>
  <c r="BK324"/>
  <c r="J320"/>
  <c r="J311"/>
  <c r="J282"/>
  <c r="BK231"/>
  <c r="J166"/>
  <c r="J128"/>
  <c r="J404"/>
  <c r="BK325"/>
  <c r="BK299"/>
  <c r="BK275"/>
  <c r="J229"/>
  <c r="J159"/>
  <c r="J101"/>
  <c r="J307"/>
  <c r="BK285"/>
  <c r="J257"/>
  <c r="BK238"/>
  <c r="J225"/>
  <c r="BK128"/>
  <c r="BK101"/>
  <c r="BK397"/>
  <c r="BK374"/>
  <c r="J345"/>
  <c r="J319"/>
  <c r="BK296"/>
  <c r="BK271"/>
  <c r="J240"/>
  <c r="BK225"/>
  <c r="J206"/>
  <c r="J153"/>
  <c r="BK111"/>
  <c r="BK407"/>
  <c r="BK379"/>
  <c r="BK369"/>
  <c r="J325"/>
  <c r="J322"/>
  <c r="J313"/>
  <c r="BK287"/>
  <c r="J271"/>
  <c r="J265"/>
  <c r="J246"/>
  <c r="J223"/>
  <c r="BK206"/>
  <c r="J186"/>
  <c r="BK156"/>
  <c r="BK121"/>
  <c r="BK392"/>
  <c r="BK329"/>
  <c r="J296"/>
  <c r="J242"/>
  <c r="J216"/>
  <c r="J156"/>
  <c r="BK145"/>
  <c r="BK311"/>
  <c r="BK291"/>
  <c r="J275"/>
  <c r="J251"/>
  <c r="BK229"/>
  <c r="BK147"/>
  <c r="J111"/>
  <c r="BK404"/>
  <c r="J394"/>
  <c r="J369"/>
  <c r="J324"/>
  <c r="BK313"/>
  <c r="J287"/>
  <c r="BK257"/>
  <c r="J238"/>
  <c r="BK223"/>
  <c r="BK163"/>
  <c r="J104"/>
  <c r="J397"/>
  <c r="J392"/>
  <c r="J374"/>
  <c r="BK345"/>
  <c r="J323"/>
  <c r="BK319"/>
  <c r="BK307"/>
  <c r="BK278"/>
  <c r="J268"/>
  <c r="J254"/>
  <c r="BK242"/>
  <c r="BK212"/>
  <c r="BK203"/>
  <c r="J163"/>
  <c r="BK153"/>
  <c i="1" r="AS54"/>
  <c i="2" r="BK354"/>
  <c r="BK322"/>
  <c r="J293"/>
  <c r="BK236"/>
  <c r="J209"/>
  <c r="BK104"/>
  <c r="J316"/>
  <c r="J299"/>
  <c r="J278"/>
  <c r="BK254"/>
  <c r="J236"/>
  <c r="J203"/>
  <c r="J145"/>
  <c r="J107"/>
  <c r="BK401"/>
  <c r="J379"/>
  <c r="J354"/>
  <c r="J329"/>
  <c r="BK316"/>
  <c r="BK293"/>
  <c r="BK268"/>
  <c r="BK251"/>
  <c r="J231"/>
  <c r="BK209"/>
  <c r="BK186"/>
  <c r="BK159"/>
  <c r="J331"/>
  <c r="BK320"/>
  <c r="J285"/>
  <c r="BK240"/>
  <c r="J212"/>
  <c r="J149"/>
  <c r="BK323"/>
  <c r="BK303"/>
  <c r="BK282"/>
  <c r="BK246"/>
  <c r="J234"/>
  <c r="BK149"/>
  <c r="J121"/>
  <c l="1" r="R399"/>
  <c r="T100"/>
  <c r="P162"/>
  <c r="BK205"/>
  <c r="J205"/>
  <c r="J63"/>
  <c r="T205"/>
  <c r="T222"/>
  <c r="R264"/>
  <c r="R284"/>
  <c r="BK306"/>
  <c r="R306"/>
  <c r="P318"/>
  <c r="P100"/>
  <c r="BK162"/>
  <c r="J162"/>
  <c r="J62"/>
  <c r="R162"/>
  <c r="P205"/>
  <c r="R222"/>
  <c r="P264"/>
  <c r="BK284"/>
  <c r="J284"/>
  <c r="J68"/>
  <c r="T284"/>
  <c r="P306"/>
  <c r="T306"/>
  <c r="R318"/>
  <c r="BK378"/>
  <c r="J378"/>
  <c r="J73"/>
  <c r="R378"/>
  <c r="BK100"/>
  <c r="J100"/>
  <c r="J61"/>
  <c r="R100"/>
  <c r="R99"/>
  <c r="T162"/>
  <c r="R205"/>
  <c r="BK222"/>
  <c r="J222"/>
  <c r="J65"/>
  <c r="P222"/>
  <c r="BK264"/>
  <c r="J264"/>
  <c r="J67"/>
  <c r="T264"/>
  <c r="P284"/>
  <c r="BK318"/>
  <c r="J318"/>
  <c r="J72"/>
  <c r="T318"/>
  <c r="P378"/>
  <c r="T378"/>
  <c r="E48"/>
  <c r="F55"/>
  <c r="BE101"/>
  <c r="BE153"/>
  <c r="BE156"/>
  <c r="BE159"/>
  <c r="BE163"/>
  <c r="BE206"/>
  <c r="BE209"/>
  <c r="BE216"/>
  <c r="BE240"/>
  <c r="BE293"/>
  <c r="BE313"/>
  <c r="BE322"/>
  <c r="BE111"/>
  <c r="BE121"/>
  <c r="BE145"/>
  <c r="BE203"/>
  <c r="BE223"/>
  <c r="BE242"/>
  <c r="BE251"/>
  <c r="BE257"/>
  <c r="BE265"/>
  <c r="BE268"/>
  <c r="BE278"/>
  <c r="BE287"/>
  <c r="BE311"/>
  <c r="BE323"/>
  <c r="BE324"/>
  <c r="BE345"/>
  <c r="BE379"/>
  <c r="BE394"/>
  <c r="BE397"/>
  <c r="J52"/>
  <c r="BE104"/>
  <c r="BE107"/>
  <c r="BE128"/>
  <c r="BE147"/>
  <c r="BE166"/>
  <c r="BE225"/>
  <c r="BE229"/>
  <c r="BE231"/>
  <c r="BE234"/>
  <c r="BE238"/>
  <c r="BE254"/>
  <c r="BE271"/>
  <c r="BE285"/>
  <c r="BE291"/>
  <c r="BE299"/>
  <c r="BE303"/>
  <c r="BE331"/>
  <c r="BE354"/>
  <c r="BE361"/>
  <c r="BE374"/>
  <c r="BE376"/>
  <c r="BE392"/>
  <c r="BE401"/>
  <c r="BE407"/>
  <c r="BK215"/>
  <c r="J215"/>
  <c r="J64"/>
  <c r="BK396"/>
  <c r="J396"/>
  <c r="J74"/>
  <c r="BK400"/>
  <c r="BK403"/>
  <c r="J403"/>
  <c r="J77"/>
  <c r="BE149"/>
  <c r="BE186"/>
  <c r="BE212"/>
  <c r="BE236"/>
  <c r="BE246"/>
  <c r="BE275"/>
  <c r="BE282"/>
  <c r="BE296"/>
  <c r="BE307"/>
  <c r="BE316"/>
  <c r="BE319"/>
  <c r="BE320"/>
  <c r="BE325"/>
  <c r="BE329"/>
  <c r="BE369"/>
  <c r="BE404"/>
  <c r="BK256"/>
  <c r="J256"/>
  <c r="J66"/>
  <c r="BK302"/>
  <c r="J302"/>
  <c r="J69"/>
  <c r="BK406"/>
  <c r="J406"/>
  <c r="J78"/>
  <c r="F35"/>
  <c i="1" r="BB55"/>
  <c r="BB54"/>
  <c r="W31"/>
  <c i="2" r="J34"/>
  <c i="1" r="AW55"/>
  <c i="2" r="F37"/>
  <c i="1" r="BD55"/>
  <c r="BD54"/>
  <c r="W33"/>
  <c i="2" r="F34"/>
  <c i="1" r="BA55"/>
  <c r="BA54"/>
  <c r="W30"/>
  <c i="2" r="F36"/>
  <c i="1" r="BC55"/>
  <c r="BC54"/>
  <c r="W32"/>
  <c i="2" l="1" r="R305"/>
  <c r="P305"/>
  <c r="P99"/>
  <c r="P98"/>
  <c i="1" r="AU55"/>
  <c i="2" r="BK305"/>
  <c r="J305"/>
  <c r="J70"/>
  <c r="T99"/>
  <c r="T305"/>
  <c r="BK399"/>
  <c r="J399"/>
  <c r="J75"/>
  <c r="R98"/>
  <c r="BK99"/>
  <c r="J99"/>
  <c r="J60"/>
  <c r="J306"/>
  <c r="J71"/>
  <c r="J400"/>
  <c r="J76"/>
  <c i="1" r="AU54"/>
  <c r="AW54"/>
  <c r="AK30"/>
  <c i="2" r="J33"/>
  <c i="1" r="AV55"/>
  <c r="AT55"/>
  <c r="AX54"/>
  <c r="AY54"/>
  <c i="2" r="F33"/>
  <c i="1" r="AZ55"/>
  <c r="AZ54"/>
  <c r="AV54"/>
  <c r="AK29"/>
  <c i="2" l="1" r="T98"/>
  <c r="BK98"/>
  <c r="J98"/>
  <c r="J59"/>
  <c i="1" r="AT54"/>
  <c r="W29"/>
  <c i="2" l="1" r="J30"/>
  <c i="1" r="AG55"/>
  <c r="AG54"/>
  <c r="AK26"/>
  <c r="AK35"/>
  <c l="1" r="AN55"/>
  <c r="AN54"/>
  <c i="2" r="J39"/>
</calcChain>
</file>

<file path=xl/sharedStrings.xml><?xml version="1.0" encoding="utf-8"?>
<sst xmlns="http://schemas.openxmlformats.org/spreadsheetml/2006/main">
  <si>
    <t>Export Komplet</t>
  </si>
  <si>
    <t>VZ</t>
  </si>
  <si>
    <t>2.0</t>
  </si>
  <si>
    <t/>
  </si>
  <si>
    <t>False</t>
  </si>
  <si>
    <t>{fa079490-ca6d-4936-953d-5d4469a5760b}</t>
  </si>
  <si>
    <t xml:space="preserve">&gt;&gt;  skryté sloupce  &lt;&lt;</t>
  </si>
  <si>
    <t>0,01</t>
  </si>
  <si>
    <t>21</t>
  </si>
  <si>
    <t>15</t>
  </si>
  <si>
    <t>REKAPITULACE STAVBY</t>
  </si>
  <si>
    <t xml:space="preserve">v ---  níže se nacházejí doplnkové a pomocné údaje k sestavám  --- v</t>
  </si>
  <si>
    <t>Návod na vyplnění</t>
  </si>
  <si>
    <t>0,001</t>
  </si>
  <si>
    <t>Kód:</t>
  </si>
  <si>
    <t>122020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</si>
  <si>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</si>
  <si>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</si>
  <si>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VÍCEÚČELOVÉHO HŘIŠTĚ V AREÁLU GYMNÁZIA VE DVOŘE KR. N. LABEM</t>
  </si>
  <si>
    <t>KSO:</t>
  </si>
  <si>
    <t>CC-CZ:</t>
  </si>
  <si>
    <t>Místo:</t>
  </si>
  <si>
    <t>DVŮR KRÁLOVÉ NAD LABEM</t>
  </si>
  <si>
    <t>Datum:</t>
  </si>
  <si>
    <t>20. 12. 2020</t>
  </si>
  <si>
    <t>Zadavatel:</t>
  </si>
  <si>
    <t>IČ:</t>
  </si>
  <si>
    <t>MĚSTO DVŮR KRÁLOVÉ NAD LABEM</t>
  </si>
  <si>
    <t>DIČ:</t>
  </si>
  <si>
    <t>Uchazeč:</t>
  </si>
  <si>
    <t>Vyplň údaj</t>
  </si>
  <si>
    <t>Projektant:</t>
  </si>
  <si>
    <t>DRUPÚOS TRUTNOV, ING. TOMÁŠ BUKOVSKÝ</t>
  </si>
  <si>
    <t>True</t>
  </si>
  <si>
    <t>Zpracovatel:</t>
  </si>
  <si>
    <t>ING. LUBOŠ KASPER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</si>
  <si>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</si>
  <si>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</si>
  <si>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</si>
  <si>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</si>
  <si>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</si>
  <si>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</si>
  <si>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</si>
  <si>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</si>
  <si>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</si>
  <si>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</si>
  <si>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</si>
  <si>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</si>
  <si>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</si>
  <si>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</si>
  <si>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</si>
  <si>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</si>
  <si>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</si>
  <si>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</si>
  <si>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</si>
  <si>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</si>
  <si>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</si>
  <si>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</si>
  <si>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</si>
  <si>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</si>
  <si>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</si>
  <si>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</si>
  <si>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</si>
  <si>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</si>
  <si>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</si>
  <si>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</si>
  <si>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</si>
  <si>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</si>
  <si>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</si>
  <si>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</si>
  <si>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</si>
  <si>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</si>
  <si>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</si>
  <si>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</si>
  <si>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</si>
  <si>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</si>
  <si>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</si>
  <si>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</si>
  <si>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REKONSTRUKCE VÍCEÚČELOVÉHO HŘIŠTĚ V REÁLU GYMNÁZIE VE DVOŘE KR. N. LABEM</t>
  </si>
  <si>
    <t>STA</t>
  </si>
  <si>
    <t>1</t>
  </si>
  <si>
    <t>{bbfa8a31-5088-43a5-b56a-c87ee408f907}</t>
  </si>
  <si>
    <t>2</t>
  </si>
  <si>
    <t>TARTAN</t>
  </si>
  <si>
    <t>285,35</t>
  </si>
  <si>
    <t>ZAMKOVA</t>
  </si>
  <si>
    <t>64,25</t>
  </si>
  <si>
    <t>KRYCÍ LIST SOUPISU PRACÍ</t>
  </si>
  <si>
    <t>OKAP</t>
  </si>
  <si>
    <t>25,551</t>
  </si>
  <si>
    <t>DVUR</t>
  </si>
  <si>
    <t>PLOCHA</t>
  </si>
  <si>
    <t>419,57</t>
  </si>
  <si>
    <t>RYHA</t>
  </si>
  <si>
    <t>21,33</t>
  </si>
  <si>
    <t>SACHTY</t>
  </si>
  <si>
    <t>10,524</t>
  </si>
  <si>
    <t>Objekt:</t>
  </si>
  <si>
    <t>PLECH</t>
  </si>
  <si>
    <t>230,4</t>
  </si>
  <si>
    <t>01 - REKONSTRUKCE VÍCEÚČELOVÉHO HŘIŠTĚ V REÁLU GYMNÁZIE VE DVOŘE KR. N. LABEM</t>
  </si>
  <si>
    <t>SLOUPKY</t>
  </si>
  <si>
    <t>632,375</t>
  </si>
  <si>
    <t>NÁTĚR</t>
  </si>
  <si>
    <t>123,476</t>
  </si>
  <si>
    <t>DRUPOS TRUTNOV, ING. TOMÁŠ BUKOVSKÝ</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</si>
  <si>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</si>
  <si>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</si>
  <si>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</si>
  <si>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</si>
  <si>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</si>
  <si>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</si>
  <si>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</si>
  <si>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</si>
  <si>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</si>
  <si>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</si>
  <si>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</si>
  <si>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</si>
  <si>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</si>
  <si>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</si>
  <si>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</si>
  <si>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762 - Konstrukce tesařské</t>
  </si>
  <si>
    <t xml:space="preserve">    767 - Konstrukce zámečnické</t>
  </si>
  <si>
    <t xml:space="preserve">    783 - Dokončovací práce - nátěry</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</si>
  <si>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</si>
  <si>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</si>
  <si>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</si>
  <si>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</si>
  <si>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</si>
  <si>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</si>
  <si>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</si>
  <si>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</si>
  <si>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</si>
  <si>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</si>
  <si>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</si>
  <si>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</si>
  <si>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</si>
  <si>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</si>
  <si>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</si>
  <si>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</si>
  <si>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</si>
  <si>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</si>
  <si>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</si>
  <si>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</si>
  <si>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</si>
  <si>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</si>
  <si>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</si>
  <si>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113107112</t>
  </si>
  <si>
    <t>Odstranění podkladů nebo krytů ručně s přemístěním hmot na skládku na vzdálenost do 3 m nebo s naložením na dopravní prostředek z kameniva těženého, o tl. vrstvy přes 100 do 200 mm</t>
  </si>
  <si>
    <t>m2</t>
  </si>
  <si>
    <t>CS ÚRS 2020 02</t>
  </si>
  <si>
    <t>4</t>
  </si>
  <si>
    <t>9410067</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</si>
  <si>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</si>
  <si>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</si>
  <si>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</si>
  <si>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"ODBOURÁNÍ 400 MM SKLADBY DVORA NA 1/2 PŘEDPOKLÁDÁME BETON" DVUR*0,5</t>
  </si>
  <si>
    <t>113107113</t>
  </si>
  <si>
    <t>Odstranění podkladů nebo krytů ručně s přemístěním hmot na skládku na vzdálenost do 3 m nebo s naložením na dopravní prostředek z kameniva těženého, o tl. vrstvy přes 200 do 300 mm</t>
  </si>
  <si>
    <t>-376460247</t>
  </si>
  <si>
    <t>"ODBOURÁNÍ 400 MM SKLADBY DVORA NA 1/2 PŘEDPOKLÁDÁME BETON"DVUR*0,5</t>
  </si>
  <si>
    <t>3</t>
  </si>
  <si>
    <t>113107130</t>
  </si>
  <si>
    <t>Odstranění podkladů nebo krytů ručně s přemístěním hmot na skládku na vzdálenost do 3 m nebo s naložením na dopravní prostředek z betonu prostého, o tl. vrstvy do 100 mm</t>
  </si>
  <si>
    <t>-107041700</t>
  </si>
  <si>
    <t>"BETONOVOU DESKU PŘEDPOKLÁDÁME NA 50% PLOCHY DVORA"</t>
  </si>
  <si>
    <t>DVUR*0,5</t>
  </si>
  <si>
    <t>113107142</t>
  </si>
  <si>
    <t>Odstranění podkladů nebo krytů ručně s přemístěním hmot na skládku na vzdálenost do 3 m nebo s naložením na dopravní prostředek živičných, o tl. vrstvy přes 50 do 100 mm</t>
  </si>
  <si>
    <t>-50764645</t>
  </si>
  <si>
    <t xml:space="preserve">"VYBOURÁNÍ STÁVAJÍCÍHO ASFALTOVÉHO POVRCHU VNITŘNÍHO DVORA - PROBLEMATICKÉ POUŽITÍ MECHANIZACE" </t>
  </si>
  <si>
    <t>"STŘED"26,5*9,743</t>
  </si>
  <si>
    <t>"PROUŽKK NAHOŘE"19,9*(1,01+0,6)*0,5</t>
  </si>
  <si>
    <t>"SPODNÍ LEVÝ KOUT"6,5*3,3+6,4*1,2+1,8*2,1</t>
  </si>
  <si>
    <t>"DOLE STŘED"6,5*14,0</t>
  </si>
  <si>
    <t>"ŠIKMÝ LICHOBĚŽNÍK VPRAVO DOLE"(5,1+2,1)*0,5*4,5</t>
  </si>
  <si>
    <t>"TROJÚHELNÍK VPRAVO DOLE" 5*2,1*0,5</t>
  </si>
  <si>
    <t>Mezisoučet</t>
  </si>
  <si>
    <t>5</t>
  </si>
  <si>
    <t>132212111</t>
  </si>
  <si>
    <t>Hloubení rýh šířky do 800 mm ručně zapažených i nezapažených, s urovnáním dna do předepsaného profilu a spádu v hornině třídy těžitelnosti I skupiny 3 soudržných</t>
  </si>
  <si>
    <t>m3</t>
  </si>
  <si>
    <t>1715948142</t>
  </si>
  <si>
    <t xml:space="preserve">Poznámka k souboru cen:_x000d_
1. V cenách jsou započteny i náklady na přehození výkopku na přilehlém terénu na vzdálenost do 3 m od podélné osy rýhy nebo naložení výkopku na dopravní prostředek._x000d_
</t>
  </si>
  <si>
    <t>"RUČNÍ DOKOPÁNÍ RÝH PRO DRENÁŽ PO ODKOPÁVCE NA -400 MM</t>
  </si>
  <si>
    <t>145*0,3*0,3"V2 - ŘEZ JE NA VÝKRESE D.1.14</t>
  </si>
  <si>
    <t>"RUČNÍ VÝKOP PRO KANALIZACI ODVODŇUJÍCÍ ACO DRAINY"</t>
  </si>
  <si>
    <t xml:space="preserve">23*0,6*0,6"V3  VIZ V.Č. D.1.1.</t>
  </si>
  <si>
    <t>Součet</t>
  </si>
  <si>
    <t>6</t>
  </si>
  <si>
    <t>133112011</t>
  </si>
  <si>
    <t>Hloubení šachet ručně zapažených i nezapažených v horninách třídy těžitelnosti I skupiny 1 a 2, půdorysná plocha výkopu do 4 m2</t>
  </si>
  <si>
    <t>581995587</t>
  </si>
  <si>
    <t xml:space="preserve">Poznámka k souboru cen:_x000d_
1. Ceny jsou určeny pro šachty hloubky do 6 m. Šachty větších hloubek se oceňují individuálně._x000d_
2. V cenách jsou započteny i náklady na svislé přemístění výkopku, urovnání dna do předepsaného profilu a spádu, přehození výkopku na přilehlém terénu na vzdálenost do 3 m od hrany šachty nebo naložení na dopravní prostředek._x000d_
</t>
  </si>
  <si>
    <t xml:space="preserve">"HLOUBENÍ ŠACHET PRO OSAZENÍ NOSNÝCH SLOUPKŮ OPLOCENÍ </t>
  </si>
  <si>
    <t>"NAHOŘE</t>
  </si>
  <si>
    <t>(0,5*0,25*2+0,5*0,5)*(1,6-0,4)</t>
  </si>
  <si>
    <t>0,6*0,4*1,2</t>
  </si>
  <si>
    <t>1,08*0,4*1,2</t>
  </si>
  <si>
    <t>0,5*0,5*1,2*4</t>
  </si>
  <si>
    <t>"VPRAVO</t>
  </si>
  <si>
    <t>0,5*0,5*(1,85-0,4)*4</t>
  </si>
  <si>
    <t>0,7*0,7*(1,85-0,4)</t>
  </si>
  <si>
    <t>"ŠIKMÉ + SPODNÍ</t>
  </si>
  <si>
    <t>0,7*0,7*(1,85-0,4)*3</t>
  </si>
  <si>
    <t>0,5*0,5*(1,85-0,4)*6</t>
  </si>
  <si>
    <t>"VLEVO</t>
  </si>
  <si>
    <t>7</t>
  </si>
  <si>
    <t>162211311</t>
  </si>
  <si>
    <t>Vodorovné přemístění výkopku nebo sypaniny stavebním kolečkem s naložením a vyprázdněním kolečka na hromady nebo do dopravního prostředku na vzdálenost do 10 m z horniny třídy těžitelnosti I, skupiny 1 až 3</t>
  </si>
  <si>
    <t>796786684</t>
  </si>
  <si>
    <t>RYHA+SACHTY</t>
  </si>
  <si>
    <t>8</t>
  </si>
  <si>
    <t>162211319</t>
  </si>
  <si>
    <t>Vodorovné přemístění výkopku nebo sypaniny stavebním kolečkem s naložením a vyprázdněním kolečka na hromady nebo do dopravního prostředku na vzdálenost do 10 m Příplatek za každých dalších 10 m k ceně -1311</t>
  </si>
  <si>
    <t>-425453579</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</si>
  <si>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</si>
  <si>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</si>
  <si>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</si>
  <si>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-2087471360</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</si>
  <si>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</si>
  <si>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"SKLÁDKA BOHUSLAVICE NAD LABEM 28 KM</t>
  </si>
  <si>
    <t>10</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</si>
  <si>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</si>
  <si>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</si>
  <si>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1320337532</t>
  </si>
  <si>
    <t>(RYHA+SACHTY)*18</t>
  </si>
  <si>
    <t>11</t>
  </si>
  <si>
    <t>171152501</t>
  </si>
  <si>
    <t>Zhutnění podloží pod násypy z rostlé horniny třídy těžitelnosti I a II, skupiny 1 až 4 z hornin soudružných a nesoudržných</t>
  </si>
  <si>
    <t>165243338</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</si>
  <si>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</si>
  <si>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12</t>
  </si>
  <si>
    <t>171201221</t>
  </si>
  <si>
    <t>Poplatek za uložení stavebního odpadu na skládce (skládkovné) zeminy a kamení zatříděného do Katalogu odpadů pod kódem 17 05 04</t>
  </si>
  <si>
    <t>t</t>
  </si>
  <si>
    <t>1004465110</t>
  </si>
  <si>
    <t xml:space="preserve">Poznámka k souboru cen:_x000d_
1. Ceny uvedené v souboru cen je doporučeno upravit podle aktuálních cen místně příslušné skládky._x000d_
2. V cenách je započítán poplatek za ukládání odpadu dle zákona 185/2001 Sb._x000d_
</t>
  </si>
  <si>
    <t>(RYHA+SACHTY)*1,8</t>
  </si>
  <si>
    <t>Zakládání</t>
  </si>
  <si>
    <t>13</t>
  </si>
  <si>
    <t>212750101</t>
  </si>
  <si>
    <t>Trativody z drenážních a melioračních trubek pro budovy se zřízením štěrkového lože pod trubky a s jejich obsypem v otevřeném výkopu trubka tyčová PVC-U plocha pro vtékání vody min. 80 cm2/m SN 4 celoperforovaná 360° DN 100</t>
  </si>
  <si>
    <t>m</t>
  </si>
  <si>
    <t>629360887</t>
  </si>
  <si>
    <t xml:space="preserve">Poznámka k souboru cen:_x000d_
1. V cenách souboru cen jsou započteny náklady na:_x000d_
a) podsyp ze štěrkopísku tl. 100 mm,_x000d_
b) obsyp DN +150 mm nad potrubí a do stran._x000d_
2. V cenách souboru cen nejsou započteny náklady na:_x000d_
a) montáž a dodávku tvarovek, které se oceňují cenami souboru 877 ..-52.1 Montáž tvarovek na kanalizačním potrubí z trub z plastu, části A03 tohoto katalogu,_x000d_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</si>
  <si>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145"V2</t>
  </si>
  <si>
    <t>14</t>
  </si>
  <si>
    <t>275313711</t>
  </si>
  <si>
    <t>Základy z betonu prostého patky a bloky z betonu kamenem neprokládaného tř. C 20/25</t>
  </si>
  <si>
    <t>1700182460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</si>
  <si>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</si>
  <si>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 xml:space="preserve">"BETONÁŽ PATEK POD SLOUPKY OPLOCENÍ </t>
  </si>
  <si>
    <t>(0,5*0,25*2+0,5*0,5)*(1,6-0,2)</t>
  </si>
  <si>
    <t>0,6*0,4*1,0</t>
  </si>
  <si>
    <t>1,08*0,4*1,0</t>
  </si>
  <si>
    <t>0,5*0,5*1,0*4</t>
  </si>
  <si>
    <t>0,5*0,5*(1,85-0,2)*4</t>
  </si>
  <si>
    <t>0,7*0,7*(1,85-0,2)</t>
  </si>
  <si>
    <t>0,7*0,7*(1,85-0,2)*3</t>
  </si>
  <si>
    <t>0,5*0,5*(1,85-0,2)*6</t>
  </si>
  <si>
    <t>"3,5% NAVÍC ZA BETONÁŽ DO ZEMĚ" 11,82*0,035</t>
  </si>
  <si>
    <t>275351121</t>
  </si>
  <si>
    <t>Bednění základů patek zřízení</t>
  </si>
  <si>
    <t>-992552723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</si>
  <si>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</si>
  <si>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0,75*4*0,2</t>
  </si>
  <si>
    <t>(0,6+0,4)*2*0,2</t>
  </si>
  <si>
    <t>(1,08+0,4)*2*0,2</t>
  </si>
  <si>
    <t>0,5*4*0,2*4</t>
  </si>
  <si>
    <t>0,7*4*0,2</t>
  </si>
  <si>
    <t>0,7*4*0,2*3</t>
  </si>
  <si>
    <t>0,5*4*0,2*6</t>
  </si>
  <si>
    <t>16</t>
  </si>
  <si>
    <t>275351122</t>
  </si>
  <si>
    <t>Bednění základů patek odstranění</t>
  </si>
  <si>
    <t>-1104568006</t>
  </si>
  <si>
    <t>Svislé a kompletní konstrukce</t>
  </si>
  <si>
    <t>17</t>
  </si>
  <si>
    <t>348401240</t>
  </si>
  <si>
    <t>Montáž oplocení z pletiva strojového bez napínacích drátů přes 2,0 do 4,0 m</t>
  </si>
  <si>
    <t>-228705784</t>
  </si>
  <si>
    <t xml:space="preserve">Poznámka k souboru cen:_x000d_
1. V cenách nejsou započteny náklady na dodávku pletiva a drátů, tyto se oceňují ve specifikaci._x000d_
</t>
  </si>
  <si>
    <t>20,28+12,345+3,626+13,727+5,692+10,85</t>
  </si>
  <si>
    <t>18</t>
  </si>
  <si>
    <t>M</t>
  </si>
  <si>
    <t>31324768</t>
  </si>
  <si>
    <t>pletivo drátěné se čtvercovými oky zapletené Pz 50x2x2000mm</t>
  </si>
  <si>
    <t>1787780897</t>
  </si>
  <si>
    <t>"CELKOVÁ VÝŠKA PLETIVA 2,900 M"</t>
  </si>
  <si>
    <t>66,520*1,1</t>
  </si>
  <si>
    <t>19</t>
  </si>
  <si>
    <t>31324732</t>
  </si>
  <si>
    <t>pletivo drátěné se čtvercovými oky zapletené Pz 50x2x1000mm</t>
  </si>
  <si>
    <t>633486446</t>
  </si>
  <si>
    <t>Vodorovné konstrukce</t>
  </si>
  <si>
    <t>20</t>
  </si>
  <si>
    <t>451572111</t>
  </si>
  <si>
    <t>Lože pod potrubí, stoky a drobné objekty v otevřeném výkopu z kameniva drobného těženého 0 až 4 mm</t>
  </si>
  <si>
    <t>-104562094</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</si>
  <si>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</si>
  <si>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"PODYP A OBSYP KANALIZACE ODVODŇUJÍCÍ ACO DRAINY UVAŽUJU DN 150"</t>
  </si>
  <si>
    <t>-23*0,075*0,075*3,14"OBJEM POTRUBÍ</t>
  </si>
  <si>
    <t>Komunikace pozemní</t>
  </si>
  <si>
    <t>564211111</t>
  </si>
  <si>
    <t>Podklad nebo podsyp ze štěrkopísku ŠP s rozprostřením, vlhčením a zhutněním, po zhutnění tl. 50 mm</t>
  </si>
  <si>
    <t>-1347612134</t>
  </si>
  <si>
    <t>22</t>
  </si>
  <si>
    <t>564750111</t>
  </si>
  <si>
    <t>Podklad nebo kryt z kameniva hrubého drceného vel. 16-32 mm s rozprostřením a zhutněním, po zhutnění tl. 150 mm</t>
  </si>
  <si>
    <t>-1379000927</t>
  </si>
  <si>
    <t>"PLOCHA TARTANOVÉHO HŘIŠTĚ"285,35</t>
  </si>
  <si>
    <t>23</t>
  </si>
  <si>
    <t>564751111</t>
  </si>
  <si>
    <t>Podklad nebo kryt z kameniva hrubého drceného vel. 32-63 mm s rozprostřením a zhutněním, po zhutnění tl. 150 mm</t>
  </si>
  <si>
    <t>-75088195</t>
  </si>
  <si>
    <t>"ZÁMKOVÁ DLAŽBA" 64,25</t>
  </si>
  <si>
    <t>24</t>
  </si>
  <si>
    <t>564761111</t>
  </si>
  <si>
    <t>Podklad nebo kryt z kameniva hrubého drceného vel. 32-63 mm s rozprostřením a zhutněním, po zhutnění tl. 200 mm</t>
  </si>
  <si>
    <t>-1811745344</t>
  </si>
  <si>
    <t>"DLE PD MŮŽE BÝT FRAKCE 8/63"</t>
  </si>
  <si>
    <t>25</t>
  </si>
  <si>
    <t>564801112</t>
  </si>
  <si>
    <t>Podklad ze štěrkodrti ŠD s rozprostřením a zhutněním, po zhutnění tl. 40 mm</t>
  </si>
  <si>
    <t>628003722</t>
  </si>
  <si>
    <t>26</t>
  </si>
  <si>
    <t>571908111</t>
  </si>
  <si>
    <t>Kryt vymývaným dekoračním kamenivem (kačírkem) tl. 200 mm</t>
  </si>
  <si>
    <t>1126916737</t>
  </si>
  <si>
    <t>DVUR-OKAP-TARTAN-ZAMKOVA</t>
  </si>
  <si>
    <t>27</t>
  </si>
  <si>
    <t>576136111</t>
  </si>
  <si>
    <t>Asfaltový koberec otevřený AKO 8 (AKOJ) s rozprostřením a se zhutněním z modifikovaného asfaltu v pruhu šířky do 3 m, po zhutnění tl. 40 mm</t>
  </si>
  <si>
    <t>-2063072243</t>
  </si>
  <si>
    <t>28</t>
  </si>
  <si>
    <t>576146311</t>
  </si>
  <si>
    <t>Asfaltový koberec otevřený AKO 16 (AKOH) s rozprostřením a se zhutněním z nemodifikovaného asfaltu v pruhu šířky do 3 m, po zhutnění tl. 50 mm</t>
  </si>
  <si>
    <t>-39506703</t>
  </si>
  <si>
    <t>29</t>
  </si>
  <si>
    <t>579221216</t>
  </si>
  <si>
    <t>Venkovní lité pryžové povrchy na asfaltový podklad jednovrstvé tloušťky 13 mm s impregnací na podklad, prováděné ručně plochy do 300 m2 dvě barvy (střed a výběhy) ostatní</t>
  </si>
  <si>
    <t>617596674</t>
  </si>
  <si>
    <t xml:space="preserve">Poznámka k souboru cen:_x000d_
1. V cenách nejsou započteny náklady na vyrovnání podkladu, tyto se oceňují cenami souboru cen katalogu 572 1.-1... Vyrovnání povrchu dosavadních krytů katalogu 822-1 Komunikace pozemní a letiště._x000d_
</t>
  </si>
  <si>
    <t>"BLIŽŠŠÍ SPECIFIKACE POVRCHU VIZ V.Č. D.1.1.4</t>
  </si>
  <si>
    <t>30</t>
  </si>
  <si>
    <t>579291111</t>
  </si>
  <si>
    <t>Venkovní lité pryžové povrchy - vodorovné značení (lajnování) dvousložkovým elastickým lakem</t>
  </si>
  <si>
    <t>1650540352</t>
  </si>
  <si>
    <t>"LAJNY NA BADMINTON VČ.V. D.1.1.7"(13,4+6,1)*2+4,7*3*2+6,1*3</t>
  </si>
  <si>
    <t>"LAJNY PRO BASKETBAL Č.V. D.1.1.5"(20,28+10,8751)*2+6,1*4+1,8*3,14*3+"VELKÉ OBLOUKY" 15*2</t>
  </si>
  <si>
    <t>"LAJNY NA VOLEJBAL Č.V. D.1.1.6"(6+3++6+9)*2+9*3</t>
  </si>
  <si>
    <t>31</t>
  </si>
  <si>
    <t>596211131</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</si>
  <si>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přes 50 do 100 m2</t>
  </si>
  <si>
    <t>-119532919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</si>
  <si>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</si>
  <si>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32</t>
  </si>
  <si>
    <t>59245212</t>
  </si>
  <si>
    <t>dlažba zámková tvaru I 196x161x60mm přírodní</t>
  </si>
  <si>
    <t>709299974</t>
  </si>
  <si>
    <t>ZAMKOVA*1,05</t>
  </si>
  <si>
    <t>Úpravy povrchů, podlahy a osazování výplní</t>
  </si>
  <si>
    <t>33</t>
  </si>
  <si>
    <t>637211122</t>
  </si>
  <si>
    <t>Okapový chodník z dlaždic betonových se zalitím spár cementovou maltou do písku, tl. dlaždic 60 mm</t>
  </si>
  <si>
    <t>-1525061370</t>
  </si>
  <si>
    <t>"VLEVO"(0,5+3,05+2,375+2,375+3,05+1,495)*0,5</t>
  </si>
  <si>
    <t>"ŠIKMÁ DOLE" 3,626*0,5</t>
  </si>
  <si>
    <t>"DOLE"3,0*0,50</t>
  </si>
  <si>
    <t>"VPRAVO" (3,05+2,375*2+1,525*2+0,5)*0,5</t>
  </si>
  <si>
    <t>"NAHOŘE"(3,05*6+1,5+0,48)*0,5</t>
  </si>
  <si>
    <t>Ostatní konstrukce a práce, bourání</t>
  </si>
  <si>
    <t>34</t>
  </si>
  <si>
    <t>916232121</t>
  </si>
  <si>
    <t>Doplňující konstrukce krytů venkovních ploch pro tělovýchovu obruba s pouzdry pro oplocení z obrubníků do betonového lože, výšky 25 mm</t>
  </si>
  <si>
    <t>571777482</t>
  </si>
  <si>
    <t xml:space="preserve">Poznámka k souboru cen:_x000d_
1. Vcenách jsou započteny náklady na dodání všech potřebných materiálů a jejich osazení do betonového lože._x000d_
2. V cenách nejsou započteny náklady na zemní práce. Tyto práce se oceňují příslušnými cenami katalogu 800-1 - Zemní práce._x000d_
</t>
  </si>
  <si>
    <t>66,5 "D2</t>
  </si>
  <si>
    <t>35</t>
  </si>
  <si>
    <t>935932114</t>
  </si>
  <si>
    <t>Odvodňovací plastový žlab pro třídu zatížení A 15 vnitřní šířky 100 mm s krycím roštem můstkovým z nerezové oceli</t>
  </si>
  <si>
    <t>1692884048</t>
  </si>
  <si>
    <t xml:space="preserve">Poznámka k souboru cen:_x000d_
1. V cenách jsou započteny i náklady na předepsané obetonování a lože z betonu._x000d_
2. V cenách nejsou započteny náklady na:_x000d_
a) přípojné kanalizační potrubí, které se oceňuje cenami části A 03 katalogu 827-1 Vedení trubní dálková a přípojná - vodovody a kanalizace,_x000d_
b) zemní práce, které se oceňují cenami katalogu 800-1 Zemní práce._x000d_
</t>
  </si>
  <si>
    <t>33"V1</t>
  </si>
  <si>
    <t>36</t>
  </si>
  <si>
    <t>949101112</t>
  </si>
  <si>
    <t>Lešení pomocné pracovní pro objekty pozemních staveb pro zatížení do 150 kg/m2, o výšce lešeňové podlahy přes 1,9 do 3,5 m</t>
  </si>
  <si>
    <t>451277403</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</si>
  <si>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</si>
  <si>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"PRO MONTÁŽ OPLOCENÍ</t>
  </si>
  <si>
    <t>(20,28+12,345+3,626+13,727+5,692+10,85)*1</t>
  </si>
  <si>
    <t>37</t>
  </si>
  <si>
    <t>953171001</t>
  </si>
  <si>
    <t>Osazování kovových předmětů poklopů litinových nebo ocelových včetně rámů, hmotnosti do 50 kg</t>
  </si>
  <si>
    <t>kus</t>
  </si>
  <si>
    <t>-2122659848</t>
  </si>
  <si>
    <t xml:space="preserve">Poznámka k souboru cen:_x000d_
1. V cenách nejsou započteny náklady na poklopy včetně rámů a stupadel. Jejich dodání se oceňuje ve specifikaci._x000d_
</t>
  </si>
  <si>
    <t>"PLASTOVÝ POKLOP V4 OBDOBNÁ POLOŽKA" 1</t>
  </si>
  <si>
    <t>38</t>
  </si>
  <si>
    <t>953965121</t>
  </si>
  <si>
    <t>Kotvy chemické s vyvrtáním otvoru kotevní šrouby pro chemické kotvy, velikost M 12, délka 160 mm</t>
  </si>
  <si>
    <t>1040007774</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</si>
  <si>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</si>
  <si>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 xml:space="preserve">"KOTEVNÍ PLECH 300*300 MM PLECH TL 10 MM  - V KAŽDÉM 4 KOTVY" </t>
  </si>
  <si>
    <t>(8+6+2+6+4+6)*4</t>
  </si>
  <si>
    <t>39</t>
  </si>
  <si>
    <t>POKLOPHE700RPOL</t>
  </si>
  <si>
    <t>DODÁVKA PLASTOVÉHO POKLOPU HE 700 ROZMĚR 600*600 MM, HMOTNOST 18 KG</t>
  </si>
  <si>
    <t>KUS</t>
  </si>
  <si>
    <t>2084763661</t>
  </si>
  <si>
    <t>"POKLOP VODOTĚSNÝ, PLYNOTĚSNÝ, UZAMYKATELNÝ HE 700" 1</t>
  </si>
  <si>
    <t>997</t>
  </si>
  <si>
    <t>Přesun sutě</t>
  </si>
  <si>
    <t>40</t>
  </si>
  <si>
    <t>997221551</t>
  </si>
  <si>
    <t>Vodorovná doprava suti bez naložení, ale se složením a s hrubým urovnáním ze sypkých materiálů, na vzdálenost do 1 km</t>
  </si>
  <si>
    <t>-1736787091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</si>
  <si>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</si>
  <si>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41</t>
  </si>
  <si>
    <t>997221559</t>
  </si>
  <si>
    <t>Vodorovná doprava suti bez naložení, ale se složením a s hrubým urovnáním Příplatek k ceně za každý další i započatý 1 km přes 1 km</t>
  </si>
  <si>
    <t>-1218224849</t>
  </si>
  <si>
    <t>"SKLÁDKA BOHUSLAVICE 28 KM - 3,000 TUNY DEMONTOVANÝCH OCE KOSNTRUKCÍ ULOŽÍ GD VE SBĚRNĚ KOVŮ "</t>
  </si>
  <si>
    <t>310,482*27</t>
  </si>
  <si>
    <t>42</t>
  </si>
  <si>
    <t>997221611</t>
  </si>
  <si>
    <t>Nakládání na dopravní prostředky pro vodorovnou dopravu suti</t>
  </si>
  <si>
    <t>710855510</t>
  </si>
  <si>
    <t xml:space="preserve">Poznámka k souboru cen:_x000d_
1. Ceny lze použít i pro překládání při lomené dopravě._x000d_
2. Ceny nelze použít při dopravě po železnici, po vodě nebo neobvyklými dopravními prostředky._x000d_
</t>
  </si>
  <si>
    <t>43</t>
  </si>
  <si>
    <t>997221615</t>
  </si>
  <si>
    <t>Poplatek za uložení stavebního odpadu na skládce (skládkovné) z prostého betonu zatříděného do Katalogu odpadů pod kódem 17 01 01</t>
  </si>
  <si>
    <t>-518446893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</si>
  <si>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</si>
  <si>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"HMOTNOST VYBOURANÉHO BETONU" 104,893</t>
  </si>
  <si>
    <t>44</t>
  </si>
  <si>
    <t>997221645</t>
  </si>
  <si>
    <t>Poplatek za uložení stavebního odpadu na skládce (skládkovné) asfaltového bez obsahu dehtu zatříděného do Katalogu odpadů pod kódem 17 03 02</t>
  </si>
  <si>
    <t>475548665</t>
  </si>
  <si>
    <t>"HMOTNOST VYBOURANÉHO ASFALTU" 92,305</t>
  </si>
  <si>
    <t>45</t>
  </si>
  <si>
    <t>997221655</t>
  </si>
  <si>
    <t>-1927462258</t>
  </si>
  <si>
    <t>"VÝKOPEK Z PLOCHY - ZEMINA, ŠTĚRKOPÍSEK NEKONTAMINOVANÉ" 62,936+104,893</t>
  </si>
  <si>
    <t>998</t>
  </si>
  <si>
    <t>Přesun hmot</t>
  </si>
  <si>
    <t>46</t>
  </si>
  <si>
    <t>998222012</t>
  </si>
  <si>
    <t>Přesun hmot pro tělovýchovné plochy dopravní vzdálenost do 200 m</t>
  </si>
  <si>
    <t>-46468775</t>
  </si>
  <si>
    <t xml:space="preserve">Poznámka k souboru cen:_x000d_
1. Cena je určena pro přesun hmot na jakémkoliv podkladu._x000d_
</t>
  </si>
  <si>
    <t>PSV</t>
  </si>
  <si>
    <t>Práce a dodávky PSV</t>
  </si>
  <si>
    <t>762</t>
  </si>
  <si>
    <t>Konstrukce tesařské</t>
  </si>
  <si>
    <t>47</t>
  </si>
  <si>
    <t>762431210</t>
  </si>
  <si>
    <t>Obložení stěn montáž deskami z dřevovláknitých hmot včetně tvarování a úpravy pro olištování spár tvrdými</t>
  </si>
  <si>
    <t>1432374188</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</si>
  <si>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</si>
  <si>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"OBKLAD MANTINELŮ VODOVZDORNOU PŘEKLIŽKOU TL 24 MM V 1,0 M - ÚRS ZNÁ TL 21 MM - TA JE V ROZPOČTU</t>
  </si>
  <si>
    <t>(20,28+12,345+3,626+13,727+5,692+10,85)*1,0</t>
  </si>
  <si>
    <t>48</t>
  </si>
  <si>
    <t>60623495</t>
  </si>
  <si>
    <t>překližka vodovzdorná smrk tl 21mm jakost II.</t>
  </si>
  <si>
    <t>-1211764081</t>
  </si>
  <si>
    <t>66,52*1,04 'Přepočtené koeficientem množství</t>
  </si>
  <si>
    <t>49</t>
  </si>
  <si>
    <t>762495000</t>
  </si>
  <si>
    <t>Spojovací prostředky olištování spár, obložení stropů, střešních podhledů a stěn hřebíky, vruty</t>
  </si>
  <si>
    <t>-114164485</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</si>
  <si>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</si>
  <si>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66,52</t>
  </si>
  <si>
    <t>50</t>
  </si>
  <si>
    <t>998762201</t>
  </si>
  <si>
    <t>Přesun hmot pro konstrukce tesařské stanovený procentní sazbou (%) z ceny vodorovná dopravní vzdálenost do 50 m v objektech výšky do 6 m</t>
  </si>
  <si>
    <t>%</t>
  </si>
  <si>
    <t>1979104365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</si>
  <si>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</si>
  <si>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767</t>
  </si>
  <si>
    <t>Konstrukce zámečnické</t>
  </si>
  <si>
    <t>51</t>
  </si>
  <si>
    <t>63703r</t>
  </si>
  <si>
    <t>DODÁVKA A MONTÁŽ BASKETBALOVÝCH KOŠŮ S DESKOU A NOSNOU KONSTRUKCÍ</t>
  </si>
  <si>
    <t>-372719836</t>
  </si>
  <si>
    <t>52</t>
  </si>
  <si>
    <t>76701R</t>
  </si>
  <si>
    <t>DODÁVKA A MONTÁŽ PANTŮ DVEŘÍ A VRAT</t>
  </si>
  <si>
    <t>-470676244</t>
  </si>
  <si>
    <t>2+8+6+2</t>
  </si>
  <si>
    <t>53</t>
  </si>
  <si>
    <t>76702R</t>
  </si>
  <si>
    <t>DODÁVKA A MONTÁŽ PROTIPLECHU, ZÁMKU, VLOŽKY, KOVÁNÍ KLIKA KLIKA A OSTATNÍCH DOPLŇKŮ VRaT A DVEŘÍ</t>
  </si>
  <si>
    <t>SOUBOR</t>
  </si>
  <si>
    <t>1605271860</t>
  </si>
  <si>
    <t>54</t>
  </si>
  <si>
    <t>76704R</t>
  </si>
  <si>
    <t>DODÁVKA A MONTÁŽ VOLEJBALOVÝCH SLOUPKŮ VČETNĚ KOTVENÍ A SÍTĚ</t>
  </si>
  <si>
    <t>498437497</t>
  </si>
  <si>
    <t>55</t>
  </si>
  <si>
    <t>76705R</t>
  </si>
  <si>
    <t>DODÁVKA VOLEJBALOVÉ SÍTĚ</t>
  </si>
  <si>
    <t>1126346165</t>
  </si>
  <si>
    <t>56</t>
  </si>
  <si>
    <t>767135721</t>
  </si>
  <si>
    <t>Montáž stěn a příček z plechu stěn doplňujících částí soklové lišty na pomocnou konstrukci</t>
  </si>
  <si>
    <t>-344159228</t>
  </si>
  <si>
    <t xml:space="preserve">Poznámka k souboru cen:_x000d_
1. V cenách -1111 až –1113 nejsou započteny náklady na:_x000d_
a) montáž dokončení okování dveří a oken; tyto práce se oceňují cenami souborů cen 767 61- . . Montáž oken jednoduchých, 767 62- . . Montáž oken zdvojených a 767 64- . . Montáž dveří,_x000d_
b) montáž lištování hliníkovými profily, potního žlábku a okopových plechů; tyto práce se oceňují cenami 767 89-6110 až -6120 Montáž lišt a okopových plechů,_x000d_
c) montáž těsnění stěn; tyto práce se oceňují cenami 767 62-6101 až -6103 Montáž těsnění oken,_x000d_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oboustranně. Množství se určuje v m jako 1/2 (spoje dvou kovových prvků) nebo 1/4 (krajový prvek) délky olištovávaného prvku._x000d_
2. V cenách 767 13-1111 a -1112 není započtena montáž spojení stěn z dílů před osazením; tyto práce se oceňují cenou 767 64-8351 Spojení dveří a stěn._x000d_
3. Cenami -7601 až -7613 lze oceňovat také zhotovení otvorů v opláštění a v podhledech._x000d_
4. V cenách -5221 až -5322 není započtena montáž vložené lišty; tyto práce se oceňují 767 58-3354 Montáž vložené lišty._x000d_
5. V cenách není započtena montáž dveřního a nadedveřního panelu; tyto práce se oceňují cenami -6131 až -6135._x000d_
6. Množství obkladů pilířů a sloupů se určí v m2 z rozměrů plochy obkladů podle projektu,_x000d_
7. Ceny jsou určené pro stěny a příčky s jakoukoli povrchovou úpravou._x000d_
</t>
  </si>
  <si>
    <t>"OBDOBNÁ POLOŽKA - MONTÁŽ HLINÍKOVÉHO ZAKONČUJÍCÍHO PROFILU NA HORNÍ HRANU MANTINELU"</t>
  </si>
  <si>
    <t>(20,28+12,345+3,626+13,727+5,692+10,85)</t>
  </si>
  <si>
    <t>57</t>
  </si>
  <si>
    <t>HLINÍKOVÝ PROFIL</t>
  </si>
  <si>
    <t xml:space="preserve">DODÁVKA HLINÍKOVÉHO UKONŘUJÍCÍHO U PROFILU  30/3 MM</t>
  </si>
  <si>
    <t>140301544</t>
  </si>
  <si>
    <t>66,52*1,1</t>
  </si>
  <si>
    <t>58</t>
  </si>
  <si>
    <t>767995115</t>
  </si>
  <si>
    <t>Montáž ostatních atypických zámečnických konstrukcí hmotnosti přes 50 do 100 kg</t>
  </si>
  <si>
    <t>kg</t>
  </si>
  <si>
    <t>908681469</t>
  </si>
  <si>
    <t xml:space="preserve">Poznámka k souboru cen:_x000d_
1. Určení cen se řídí hmotností jednotlivě montovaného dílu konstrukce._x000d_
</t>
  </si>
  <si>
    <t>"KOTEVNÍ PLECH 300*300 MM PLECH TL 10 MM 1M2= 80 KG"</t>
  </si>
  <si>
    <t>(8+6+2+6+4+6)*0,3*0,3*80</t>
  </si>
  <si>
    <t>"SLOUPKY 48,3*3,2 MM 1 BM =3,33 KG</t>
  </si>
  <si>
    <t>(9+6+4+6+4+6)*4,2*3,33</t>
  </si>
  <si>
    <t xml:space="preserve">"TRUBKA V BRÁNĚ A BRANKÁCH" </t>
  </si>
  <si>
    <t>(1,5*3+2,5*2+3,6*3+2,2*4+0,85*3+2,2*2+1,5*3+2,2*3)*3,03</t>
  </si>
  <si>
    <t>"U65 1 BM=7,09 KG"</t>
  </si>
  <si>
    <t>(20,28*5-1,5+12,345*5+3,626*3+13,727*5+5,692*5-0,85*2+10,85*5-1,515*2)*7,09</t>
  </si>
  <si>
    <t>U65</t>
  </si>
  <si>
    <t>59</t>
  </si>
  <si>
    <t>55283902</t>
  </si>
  <si>
    <t>trubka ocelová bezešvá hladká jakost 11 353 48,3x3,2mm</t>
  </si>
  <si>
    <t>-79395233</t>
  </si>
  <si>
    <t>(9+6+4+6+4+6)*4,2</t>
  </si>
  <si>
    <t>(1,5*3+2,5*2+3,6*3+2,2*4+0,85*3+2,2*2+1,5*3+2,2*3)</t>
  </si>
  <si>
    <t>"PROŘEZ 8%" 194,15*0,08</t>
  </si>
  <si>
    <t>60</t>
  </si>
  <si>
    <t>U65RPOL</t>
  </si>
  <si>
    <t>VÁLCOVANÝ PROFIL U 65</t>
  </si>
  <si>
    <t>1576014439</t>
  </si>
  <si>
    <t>(20,28*5-1,5+12,345*5+3,626*3+13,727*5+5,692*5-0,85*2+10,85*5-1,515*2)</t>
  </si>
  <si>
    <t>"ZTRATNÉ 8%" 319,118*0,08</t>
  </si>
  <si>
    <t>61</t>
  </si>
  <si>
    <t>13611228</t>
  </si>
  <si>
    <t>plech ocelový hladký jakost S235JR tl 10mm tabule</t>
  </si>
  <si>
    <t>-922540474</t>
  </si>
  <si>
    <t>(8+6+2+6+4+6)*0,3*0,3*80*0,001</t>
  </si>
  <si>
    <t>"ZTRTNÉ 8%</t>
  </si>
  <si>
    <t>0,23*0,008</t>
  </si>
  <si>
    <t>62</t>
  </si>
  <si>
    <t>767996702</t>
  </si>
  <si>
    <t>Demontáž ostatních zámečnických konstrukcí o hmotnosti jednotlivých dílů řezáním přes 50 do 100 kg</t>
  </si>
  <si>
    <t>1294428058</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</si>
  <si>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</si>
  <si>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 xml:space="preserve">"ROZEBRÁNÍ STÁVAJÍCÍHO OPLOCENÍ VE DVOŘE - NEJSOU PROJEKČNÍ PODKLADY, ODHADUJI HMOTNOST PŘIBLIŽNĚ STEJNOU JAKO  U NOVÝCH KONSTRUKCÍ"</t>
  </si>
  <si>
    <t>"CENA JE VČEWTNĚ NÁKLADŮ NA ODVOZ A ZOHLEDŇUJE I PŘÍJEM Z PRODEJE ŠROTU"</t>
  </si>
  <si>
    <t>3000</t>
  </si>
  <si>
    <t>63</t>
  </si>
  <si>
    <t>767VÝROBAR POLOŽKA</t>
  </si>
  <si>
    <t>VÝROBA OCELOVÉ KONSTRUKCE OPLOCENÍ</t>
  </si>
  <si>
    <t>KG</t>
  </si>
  <si>
    <t>2007860926</t>
  </si>
  <si>
    <t>"VÝROBA KONSTRUKCE OPLOCENÍ NA DÍLNĚ" 3125,322</t>
  </si>
  <si>
    <t>64</t>
  </si>
  <si>
    <t>998767201</t>
  </si>
  <si>
    <t>Přesun hmot pro zámečnické konstrukce stanovený procentní sazbou (%) z ceny vodorovná dopravní vzdálenost do 50 m v objektech výšky do 6 m</t>
  </si>
  <si>
    <t>1866117401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</si>
  <si>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</si>
  <si>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</si>
  <si>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</si>
  <si>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65</t>
  </si>
  <si>
    <t>783301311</t>
  </si>
  <si>
    <t>Příprava podkladu zámečnických konstrukcí před provedením nátěru odmaštění odmašťovačem vodou ředitelným</t>
  </si>
  <si>
    <t>-280175107</t>
  </si>
  <si>
    <t>"KOTEVNÍ PLECH 300*300 MM PLECH TL 10"</t>
  </si>
  <si>
    <t>(8+6+2+6+4+6)*0,3*0,3*2*1,2</t>
  </si>
  <si>
    <t xml:space="preserve">"SLOUPKY 48,3*3,2 MM </t>
  </si>
  <si>
    <t>(9+6+4+6+4+6)*4,2*0,0483*3,14</t>
  </si>
  <si>
    <t>(1,5*3+2,5*2+3,6*3+2,2*4+0,85*3+2,2*2+1,5*3+2,2*3)*0,0483*3,14</t>
  </si>
  <si>
    <t>"U65 1 BM=0,273M2"</t>
  </si>
  <si>
    <t>(20,28*5-1,5+12,345*5+3,626*3+13,727*5+5,692*5-0,85*2+10,85*5-1,515*2)*0,273</t>
  </si>
  <si>
    <t>66</t>
  </si>
  <si>
    <t>783314203</t>
  </si>
  <si>
    <t>Základní antikorozní nátěr zámečnických konstrukcí jednonásobný syntetický samozákladující</t>
  </si>
  <si>
    <t>-51674128</t>
  </si>
  <si>
    <t>67</t>
  </si>
  <si>
    <t>783317101</t>
  </si>
  <si>
    <t>Krycí nátěr (email) zámečnických konstrukcí jednonásobný syntetický standardní</t>
  </si>
  <si>
    <t>-1856577852</t>
  </si>
  <si>
    <t>HZS</t>
  </si>
  <si>
    <t>Hodinové zúčtovací sazby</t>
  </si>
  <si>
    <t>68</t>
  </si>
  <si>
    <t>HZS1431</t>
  </si>
  <si>
    <t>Hodinové zúčtovací sazby profesí HSV provádění konstrukcí inženýrských a dopravních staveb dělník inženýrských sítí</t>
  </si>
  <si>
    <t>hod</t>
  </si>
  <si>
    <t>512</t>
  </si>
  <si>
    <t>-2023354339</t>
  </si>
  <si>
    <t>"PROVEDENÍ OTVORŮ DO STÁVAJÍCÍCH ŠACHET VČETNĚ ZAČIŠTĚNÍ HZS 1 DĚLÍK 8 HODIN"8</t>
  </si>
  <si>
    <t>VRN</t>
  </si>
  <si>
    <t>Vedlejší rozpočtové náklady</t>
  </si>
  <si>
    <t>VRN1</t>
  </si>
  <si>
    <t>Průzkumné, geodetické a projektové práce</t>
  </si>
  <si>
    <t>69</t>
  </si>
  <si>
    <t>012002000</t>
  </si>
  <si>
    <t>Geodetické práce</t>
  </si>
  <si>
    <t>KČ</t>
  </si>
  <si>
    <t>1024</t>
  </si>
  <si>
    <t>1240293498</t>
  </si>
  <si>
    <t>"ZAMĚŘENÍ SKUTEČNÉHO PROVEDENÍ GEODETEM" 1</t>
  </si>
  <si>
    <t>VRN3</t>
  </si>
  <si>
    <t>Zařízení staveniště</t>
  </si>
  <si>
    <t>70</t>
  </si>
  <si>
    <t>030001000</t>
  </si>
  <si>
    <t>-1874795972</t>
  </si>
  <si>
    <t>"NÁKLADY NA STAVENIŠTNÍ BUŇKY VČETNĚ KANCELÁŘSKÉ A SOCIÁLNÍ, ENERGIE, ZABEZPEČENÍ STAVBY"1</t>
  </si>
  <si>
    <t>VRN4</t>
  </si>
  <si>
    <t>Inženýrská činnost</t>
  </si>
  <si>
    <t>71</t>
  </si>
  <si>
    <t>043002000</t>
  </si>
  <si>
    <t>Zkoušky a ostatní měření</t>
  </si>
  <si>
    <t>259573984</t>
  </si>
  <si>
    <t>"ZKOUŠKY HUTĚNNÍ PLÁNĚ" 1</t>
  </si>
  <si>
    <t>SEZNAM FIGUR</t>
  </si>
  <si>
    <t>Výměra</t>
  </si>
  <si>
    <t xml:space="preserve"> 01</t>
  </si>
  <si>
    <t>Použití figury:</t>
  </si>
  <si>
    <t>Odstranění podkladu živičného tl 100 mm ručně</t>
  </si>
  <si>
    <t>Odstranění podkladu z kameniva těženého tl 200 mm ručně</t>
  </si>
  <si>
    <t>Odstranění podkladu z kameniva těženého tl 300 mm ručně</t>
  </si>
  <si>
    <t>Odstranění podkladu z betonu prostého tl 100 mm ručně</t>
  </si>
  <si>
    <t>Zhutnění podloží z hornin soudržných nebo nesoudržných pod násypy</t>
  </si>
  <si>
    <t>Podklad z kameniva hrubého drceného vel. 32-63 mm tl 200 mm</t>
  </si>
  <si>
    <t>Kryt vymývaným dekoračním kamenivem (kačírkem) tl 200 mm</t>
  </si>
  <si>
    <t>Odmaštění zámečnických konstrukcí vodou ředitelným odmašťovačem</t>
  </si>
  <si>
    <t>Základní antikorozní jednonásobný syntetický samozákladující nátěr zámečnických konstrukcí</t>
  </si>
  <si>
    <t>Krycí jednonásobný syntetický standardní nátěr zámečnických konstrukcí</t>
  </si>
  <si>
    <t>Okapový chodník z betonových dlaždic tl 60 mm kladených do písku se zalitím spár MC</t>
  </si>
  <si>
    <t>Hloubení rýh š do 800 mm v soudržných horninách třídy těžitelnosti I, skupiny 3 ručně</t>
  </si>
  <si>
    <t>Vodorovné přemístění výkopku z horniny třídy těžitelnosti I, skupiny 1 až 3 stavebním kolečkem do 10 m</t>
  </si>
  <si>
    <t>Příplatek k vodorovnému přemístění výkopku z horniny třídy těžitelnosti I, skupiny 1 až 3 stavebním kolečkem ZKD 10 m</t>
  </si>
  <si>
    <t>Vodorovné přemístění do 10000 m výkopku/sypaniny z horniny třídy těžitelnosti I, skupiny 1 až 3</t>
  </si>
  <si>
    <t>Příplatek k vodorovnému přemístění výkopku/sypaniny z horniny třídy těžitelnosti I, skupiny 1 až 3 ZKD 1000 m přes 10000 m</t>
  </si>
  <si>
    <t>Poplatek za uložení na skládce (skládkovné) zeminy a kamení kód odpadu 17 05 04</t>
  </si>
  <si>
    <t>Hloubení šachet v hornině třídy těžitelnosti I, skupiny 1 a 2, plocha výkopu do 4 m2 ručně</t>
  </si>
  <si>
    <t>Podklad z kameniva hrubého drceného vel. 16-32 mm tl 150 mm</t>
  </si>
  <si>
    <t>Podklad nebo podsyp ze štěrkopísku ŠP tl 50 mm</t>
  </si>
  <si>
    <t>Asfaltový koberec otevřený AKO 8 (AKOJ) tl 40 mm š do 3 m z modifikovaného asfaltu</t>
  </si>
  <si>
    <t>Asfaltový koberec otevřený AKO 16 (AKOH) tl 50 mm š do 3 m z nemodifikovaného asfaltu</t>
  </si>
  <si>
    <t>Ručně litý pryžový povrch 1-vrstvý tl 13 mm 2 ostatní barvy s impregnací na asfalt do 300 m2</t>
  </si>
  <si>
    <t>Podklad z kameniva hrubého drceného vel. 32-63 mm tl 150 mm</t>
  </si>
  <si>
    <t>Podklad ze štěrkodrtě ŠD tl 40 mm</t>
  </si>
  <si>
    <t>Kladení zámkové dlažby komunikací pro pěší tl 60 mm skupiny C pl do 100 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</si>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</sst>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15"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8"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8"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9" fillId="0" borderId="6" xfId="0" applyFont="1" applyBorder="1" applyAlignment="1">
      <alignment horizontal="left" vertical="center"/>
    </xf>
    <xf numFmtId="0" fontId="0" fillId="0" borderId="6" xfId="0" applyFont="1" applyBorder="1" applyAlignment="1">
      <alignment vertical="center"/>
    </xf>
    <xf numFmtId="4" fontId="19"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20" fillId="0" borderId="0" xfId="0" applyNumberFormat="1" applyFont="1" applyAlignment="1">
      <alignment vertical="center"/>
    </xf>
    <xf numFmtId="0" fontId="20"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9"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0" fillId="5" borderId="8" xfId="0" applyFont="1" applyFill="1" applyBorder="1" applyAlignment="1">
      <alignment vertical="center"/>
    </xf>
    <xf numFmtId="0" fontId="23" fillId="5" borderId="8" xfId="0" applyFont="1" applyFill="1" applyBorder="1" applyAlignment="1">
      <alignment horizontal="center" vertical="center"/>
    </xf>
    <xf numFmtId="0" fontId="23" fillId="5" borderId="8" xfId="0" applyFont="1" applyFill="1" applyBorder="1" applyAlignment="1">
      <alignment horizontal="righ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4" fontId="29" fillId="0" borderId="0" xfId="0" applyNumberFormat="1" applyFont="1" applyAlignment="1">
      <alignment vertical="center"/>
    </xf>
    <xf numFmtId="0" fontId="3" fillId="0" borderId="0" xfId="0" applyFont="1" applyAlignment="1">
      <alignment horizontal="center" vertical="center"/>
    </xf>
    <xf numFmtId="4" fontId="30" fillId="0" borderId="20" xfId="0" applyNumberFormat="1" applyFont="1" applyBorder="1" applyAlignment="1">
      <alignment vertical="center"/>
    </xf>
    <xf numFmtId="4" fontId="30" fillId="0" borderId="21" xfId="0" applyNumberFormat="1" applyFont="1" applyBorder="1" applyAlignment="1">
      <alignment vertical="center"/>
    </xf>
    <xf numFmtId="166" fontId="30" fillId="0" borderId="21" xfId="0" applyNumberFormat="1" applyFont="1" applyBorder="1" applyAlignment="1">
      <alignment vertical="center"/>
    </xf>
    <xf numFmtId="4" fontId="30" fillId="0" borderId="22" xfId="0" applyNumberFormat="1" applyFont="1" applyBorder="1" applyAlignment="1">
      <alignment vertical="center"/>
    </xf>
    <xf numFmtId="0" fontId="5"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9"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5" fillId="0" borderId="0" xfId="0" applyNumberFormat="1" applyFont="1" applyAlignment="1"/>
    <xf numFmtId="166" fontId="34" fillId="0" borderId="13" xfId="0" applyNumberFormat="1" applyFont="1" applyBorder="1" applyAlignment="1"/>
    <xf numFmtId="166" fontId="34" fillId="0" borderId="14" xfId="0" applyNumberFormat="1" applyFont="1" applyBorder="1" applyAlignment="1"/>
    <xf numFmtId="4" fontId="35"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167" fontId="23" fillId="3" borderId="23" xfId="0" applyNumberFormat="1" applyFont="1" applyFill="1" applyBorder="1" applyAlignment="1" applyProtection="1">
      <alignment vertical="center"/>
      <protection locked="0"/>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9" t="s">
        <v>6</v>
      </c>
      <c r="AS2" s="1"/>
      <c r="AT2" s="1"/>
      <c r="AU2" s="1"/>
      <c r="AV2" s="1"/>
      <c r="AW2" s="1"/>
      <c r="AX2" s="1"/>
      <c r="AY2" s="1"/>
      <c r="AZ2" s="1"/>
      <c r="BA2" s="1"/>
      <c r="BB2" s="1"/>
      <c r="BC2" s="1"/>
      <c r="BD2" s="1"/>
      <c r="BE2" s="1"/>
      <c r="BS2" s="20" t="s">
        <v>7</v>
      </c>
      <c r="BT2" s="20" t="s">
        <v>8</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1" customFormat="1" ht="24.96" customHeight="1">
      <c r="B4" s="23"/>
      <c r="D4" s="24" t="s">
        <v>10</v>
      </c>
      <c r="AR4" s="23"/>
      <c r="AS4" s="25" t="s">
        <v>11</v>
      </c>
      <c r="BE4" s="26" t="s">
        <v>12</v>
      </c>
      <c r="BS4" s="20" t="s">
        <v>13</v>
      </c>
    </row>
    <row r="5" s="1" customFormat="1" ht="12" customHeight="1">
      <c r="B5" s="23"/>
      <c r="D5" s="27" t="s">
        <v>14</v>
      </c>
      <c r="K5" s="28"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3"/>
      <c r="BE5" s="29" t="s">
        <v>16</v>
      </c>
      <c r="BS5" s="20" t="s">
        <v>7</v>
      </c>
    </row>
    <row r="6" s="1" customFormat="1" ht="36.96" customHeight="1">
      <c r="B6" s="23"/>
      <c r="D6" s="30" t="s">
        <v>17</v>
      </c>
      <c r="K6" s="31"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3"/>
      <c r="BE6" s="32"/>
      <c r="BS6" s="20" t="s">
        <v>7</v>
      </c>
    </row>
    <row r="7" s="1" customFormat="1" ht="12" customHeight="1">
      <c r="B7" s="23"/>
      <c r="D7" s="33" t="s">
        <v>19</v>
      </c>
      <c r="K7" s="28" t="s">
        <v>3</v>
      </c>
      <c r="AK7" s="33" t="s">
        <v>20</v>
      </c>
      <c r="AN7" s="28" t="s">
        <v>3</v>
      </c>
      <c r="AR7" s="23"/>
      <c r="BE7" s="32"/>
      <c r="BS7" s="20" t="s">
        <v>7</v>
      </c>
    </row>
    <row r="8" s="1" customFormat="1" ht="12" customHeight="1">
      <c r="B8" s="23"/>
      <c r="D8" s="33" t="s">
        <v>21</v>
      </c>
      <c r="K8" s="28" t="s">
        <v>22</v>
      </c>
      <c r="AK8" s="33" t="s">
        <v>23</v>
      </c>
      <c r="AN8" s="34" t="s">
        <v>24</v>
      </c>
      <c r="AR8" s="23"/>
      <c r="BE8" s="32"/>
      <c r="BS8" s="20" t="s">
        <v>7</v>
      </c>
    </row>
    <row r="9" s="1" customFormat="1" ht="14.4" customHeight="1">
      <c r="B9" s="23"/>
      <c r="AR9" s="23"/>
      <c r="BE9" s="32"/>
      <c r="BS9" s="20" t="s">
        <v>7</v>
      </c>
    </row>
    <row r="10" s="1" customFormat="1" ht="12" customHeight="1">
      <c r="B10" s="23"/>
      <c r="D10" s="33" t="s">
        <v>25</v>
      </c>
      <c r="AK10" s="33" t="s">
        <v>26</v>
      </c>
      <c r="AN10" s="28" t="s">
        <v>3</v>
      </c>
      <c r="AR10" s="23"/>
      <c r="BE10" s="32"/>
      <c r="BS10" s="20" t="s">
        <v>7</v>
      </c>
    </row>
    <row r="11" s="1" customFormat="1" ht="18.48" customHeight="1">
      <c r="B11" s="23"/>
      <c r="E11" s="28" t="s">
        <v>27</v>
      </c>
      <c r="AK11" s="33" t="s">
        <v>28</v>
      </c>
      <c r="AN11" s="28" t="s">
        <v>3</v>
      </c>
      <c r="AR11" s="23"/>
      <c r="BE11" s="32"/>
      <c r="BS11" s="20" t="s">
        <v>7</v>
      </c>
    </row>
    <row r="12" s="1" customFormat="1" ht="6.96" customHeight="1">
      <c r="B12" s="23"/>
      <c r="AR12" s="23"/>
      <c r="BE12" s="32"/>
      <c r="BS12" s="20" t="s">
        <v>7</v>
      </c>
    </row>
    <row r="13" s="1" customFormat="1" ht="12" customHeight="1">
      <c r="B13" s="23"/>
      <c r="D13" s="33" t="s">
        <v>29</v>
      </c>
      <c r="AK13" s="33" t="s">
        <v>26</v>
      </c>
      <c r="AN13" s="35" t="s">
        <v>30</v>
      </c>
      <c r="AR13" s="23"/>
      <c r="BE13" s="32"/>
      <c r="BS13" s="20" t="s">
        <v>7</v>
      </c>
    </row>
    <row r="14">
      <c r="B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N14" s="35" t="s">
        <v>30</v>
      </c>
      <c r="AR14" s="23"/>
      <c r="BE14" s="32"/>
      <c r="BS14" s="20" t="s">
        <v>7</v>
      </c>
    </row>
    <row r="15" s="1" customFormat="1" ht="6.96" customHeight="1">
      <c r="B15" s="23"/>
      <c r="AR15" s="23"/>
      <c r="BE15" s="32"/>
      <c r="BS15" s="20" t="s">
        <v>4</v>
      </c>
    </row>
    <row r="16" s="1" customFormat="1" ht="12" customHeight="1">
      <c r="B16" s="23"/>
      <c r="D16" s="33" t="s">
        <v>31</v>
      </c>
      <c r="AK16" s="33" t="s">
        <v>26</v>
      </c>
      <c r="AN16" s="28" t="s">
        <v>3</v>
      </c>
      <c r="AR16" s="23"/>
      <c r="BE16" s="32"/>
      <c r="BS16" s="20" t="s">
        <v>4</v>
      </c>
    </row>
    <row r="17" s="1" customFormat="1" ht="18.48" customHeight="1">
      <c r="B17" s="23"/>
      <c r="E17" s="28" t="s">
        <v>32</v>
      </c>
      <c r="AK17" s="33" t="s">
        <v>28</v>
      </c>
      <c r="AN17" s="28" t="s">
        <v>3</v>
      </c>
      <c r="AR17" s="23"/>
      <c r="BE17" s="32"/>
      <c r="BS17" s="20" t="s">
        <v>33</v>
      </c>
    </row>
    <row r="18" s="1" customFormat="1" ht="6.96" customHeight="1">
      <c r="B18" s="23"/>
      <c r="AR18" s="23"/>
      <c r="BE18" s="32"/>
      <c r="BS18" s="20" t="s">
        <v>7</v>
      </c>
    </row>
    <row r="19" s="1" customFormat="1" ht="12" customHeight="1">
      <c r="B19" s="23"/>
      <c r="D19" s="33" t="s">
        <v>34</v>
      </c>
      <c r="AK19" s="33" t="s">
        <v>26</v>
      </c>
      <c r="AN19" s="28" t="s">
        <v>3</v>
      </c>
      <c r="AR19" s="23"/>
      <c r="BE19" s="32"/>
      <c r="BS19" s="20" t="s">
        <v>7</v>
      </c>
    </row>
    <row r="20" s="1" customFormat="1" ht="18.48" customHeight="1">
      <c r="B20" s="23"/>
      <c r="E20" s="28" t="s">
        <v>35</v>
      </c>
      <c r="AK20" s="33" t="s">
        <v>28</v>
      </c>
      <c r="AN20" s="28" t="s">
        <v>3</v>
      </c>
      <c r="AR20" s="23"/>
      <c r="BE20" s="32"/>
      <c r="BS20" s="20" t="s">
        <v>4</v>
      </c>
    </row>
    <row r="21" s="1" customFormat="1" ht="6.96" customHeight="1">
      <c r="B21" s="23"/>
      <c r="AR21" s="23"/>
      <c r="BE21" s="32"/>
    </row>
    <row r="22" s="1" customFormat="1" ht="12" customHeight="1">
      <c r="B22" s="23"/>
      <c r="D22" s="33" t="s">
        <v>36</v>
      </c>
      <c r="AR22" s="23"/>
      <c r="BE22" s="32"/>
    </row>
    <row r="23" s="1" customFormat="1" ht="47.25" customHeight="1">
      <c r="B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R23" s="23"/>
      <c r="BE23" s="32"/>
    </row>
    <row r="24" s="1" customFormat="1" ht="6.96" customHeight="1">
      <c r="B24" s="23"/>
      <c r="AR24" s="23"/>
      <c r="BE24" s="32"/>
    </row>
    <row r="25" s="1" customFormat="1" ht="6.96" customHeight="1">
      <c r="B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R25" s="23"/>
      <c r="BE25" s="32"/>
    </row>
    <row r="26" s="2" customFormat="1" ht="25.92" customHeight="1">
      <c r="A26" s="39"/>
      <c r="B26" s="40"/>
      <c r="C26" s="39"/>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39"/>
      <c r="AQ26" s="39"/>
      <c r="AR26" s="40"/>
      <c r="BE26" s="32"/>
    </row>
    <row r="27" s="2" customFormat="1" ht="6.96" customHeight="1">
      <c r="A27" s="39"/>
      <c r="B27" s="40"/>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0"/>
      <c r="BE27" s="32"/>
    </row>
    <row r="28" s="2" customFormat="1">
      <c r="A28" s="39"/>
      <c r="B28" s="40"/>
      <c r="C28" s="39"/>
      <c r="D28" s="39"/>
      <c r="E28" s="39"/>
      <c r="F28" s="39"/>
      <c r="G28" s="39"/>
      <c r="H28" s="39"/>
      <c r="I28" s="39"/>
      <c r="J28" s="39"/>
      <c r="K28" s="39"/>
      <c r="L28" s="44" t="s">
        <v>39</v>
      </c>
      <c r="M28" s="44"/>
      <c r="N28" s="44"/>
      <c r="O28" s="44"/>
      <c r="P28" s="44"/>
      <c r="Q28" s="39"/>
      <c r="R28" s="39"/>
      <c r="S28" s="39"/>
      <c r="T28" s="39"/>
      <c r="U28" s="39"/>
      <c r="V28" s="39"/>
      <c r="W28" s="44" t="s">
        <v>40</v>
      </c>
      <c r="X28" s="44"/>
      <c r="Y28" s="44"/>
      <c r="Z28" s="44"/>
      <c r="AA28" s="44"/>
      <c r="AB28" s="44"/>
      <c r="AC28" s="44"/>
      <c r="AD28" s="44"/>
      <c r="AE28" s="44"/>
      <c r="AF28" s="39"/>
      <c r="AG28" s="39"/>
      <c r="AH28" s="39"/>
      <c r="AI28" s="39"/>
      <c r="AJ28" s="39"/>
      <c r="AK28" s="44" t="s">
        <v>41</v>
      </c>
      <c r="AL28" s="44"/>
      <c r="AM28" s="44"/>
      <c r="AN28" s="44"/>
      <c r="AO28" s="44"/>
      <c r="AP28" s="39"/>
      <c r="AQ28" s="39"/>
      <c r="AR28" s="40"/>
      <c r="BE28" s="32"/>
    </row>
    <row r="29" s="3" customFormat="1" ht="14.4" customHeight="1">
      <c r="A29" s="3"/>
      <c r="B29" s="45"/>
      <c r="C29" s="3"/>
      <c r="D29" s="33" t="s">
        <v>42</v>
      </c>
      <c r="E29" s="3"/>
      <c r="F29" s="33" t="s">
        <v>43</v>
      </c>
      <c r="G29" s="3"/>
      <c r="H29" s="3"/>
      <c r="I29" s="3"/>
      <c r="J29" s="3"/>
      <c r="K29" s="3"/>
      <c r="L29" s="46">
        <v>0.20999999999999999</v>
      </c>
      <c r="M29" s="3"/>
      <c r="N29" s="3"/>
      <c r="O29" s="3"/>
      <c r="P29" s="3"/>
      <c r="Q29" s="3"/>
      <c r="R29" s="3"/>
      <c r="S29" s="3"/>
      <c r="T29" s="3"/>
      <c r="U29" s="3"/>
      <c r="V29" s="3"/>
      <c r="W29" s="47">
        <f>ROUND(AZ54, 2)</f>
        <v>0</v>
      </c>
      <c r="X29" s="3"/>
      <c r="Y29" s="3"/>
      <c r="Z29" s="3"/>
      <c r="AA29" s="3"/>
      <c r="AB29" s="3"/>
      <c r="AC29" s="3"/>
      <c r="AD29" s="3"/>
      <c r="AE29" s="3"/>
      <c r="AF29" s="3"/>
      <c r="AG29" s="3"/>
      <c r="AH29" s="3"/>
      <c r="AI29" s="3"/>
      <c r="AJ29" s="3"/>
      <c r="AK29" s="47">
        <f>ROUND(AV54, 2)</f>
        <v>0</v>
      </c>
      <c r="AL29" s="3"/>
      <c r="AM29" s="3"/>
      <c r="AN29" s="3"/>
      <c r="AO29" s="3"/>
      <c r="AP29" s="3"/>
      <c r="AQ29" s="3"/>
      <c r="AR29" s="45"/>
      <c r="BE29" s="48"/>
    </row>
    <row r="30" s="3" customFormat="1" ht="14.4" customHeight="1">
      <c r="A30" s="3"/>
      <c r="B30" s="45"/>
      <c r="C30" s="3"/>
      <c r="D30" s="3"/>
      <c r="E30" s="3"/>
      <c r="F30" s="33" t="s">
        <v>44</v>
      </c>
      <c r="G30" s="3"/>
      <c r="H30" s="3"/>
      <c r="I30" s="3"/>
      <c r="J30" s="3"/>
      <c r="K30" s="3"/>
      <c r="L30" s="46">
        <v>0.14999999999999999</v>
      </c>
      <c r="M30" s="3"/>
      <c r="N30" s="3"/>
      <c r="O30" s="3"/>
      <c r="P30" s="3"/>
      <c r="Q30" s="3"/>
      <c r="R30" s="3"/>
      <c r="S30" s="3"/>
      <c r="T30" s="3"/>
      <c r="U30" s="3"/>
      <c r="V30" s="3"/>
      <c r="W30" s="47">
        <f>ROUND(BA54, 2)</f>
        <v>0</v>
      </c>
      <c r="X30" s="3"/>
      <c r="Y30" s="3"/>
      <c r="Z30" s="3"/>
      <c r="AA30" s="3"/>
      <c r="AB30" s="3"/>
      <c r="AC30" s="3"/>
      <c r="AD30" s="3"/>
      <c r="AE30" s="3"/>
      <c r="AF30" s="3"/>
      <c r="AG30" s="3"/>
      <c r="AH30" s="3"/>
      <c r="AI30" s="3"/>
      <c r="AJ30" s="3"/>
      <c r="AK30" s="47">
        <f>ROUND(AW54, 2)</f>
        <v>0</v>
      </c>
      <c r="AL30" s="3"/>
      <c r="AM30" s="3"/>
      <c r="AN30" s="3"/>
      <c r="AO30" s="3"/>
      <c r="AP30" s="3"/>
      <c r="AQ30" s="3"/>
      <c r="AR30" s="45"/>
      <c r="BE30" s="48"/>
    </row>
    <row r="31" hidden="1" s="3" customFormat="1" ht="14.4" customHeight="1">
      <c r="A31" s="3"/>
      <c r="B31" s="45"/>
      <c r="C31" s="3"/>
      <c r="D31" s="3"/>
      <c r="E31" s="3"/>
      <c r="F31" s="33" t="s">
        <v>45</v>
      </c>
      <c r="G31" s="3"/>
      <c r="H31" s="3"/>
      <c r="I31" s="3"/>
      <c r="J31" s="3"/>
      <c r="K31" s="3"/>
      <c r="L31" s="46">
        <v>0.20999999999999999</v>
      </c>
      <c r="M31" s="3"/>
      <c r="N31" s="3"/>
      <c r="O31" s="3"/>
      <c r="P31" s="3"/>
      <c r="Q31" s="3"/>
      <c r="R31" s="3"/>
      <c r="S31" s="3"/>
      <c r="T31" s="3"/>
      <c r="U31" s="3"/>
      <c r="V31" s="3"/>
      <c r="W31" s="47">
        <f>ROUND(BB54, 2)</f>
        <v>0</v>
      </c>
      <c r="X31" s="3"/>
      <c r="Y31" s="3"/>
      <c r="Z31" s="3"/>
      <c r="AA31" s="3"/>
      <c r="AB31" s="3"/>
      <c r="AC31" s="3"/>
      <c r="AD31" s="3"/>
      <c r="AE31" s="3"/>
      <c r="AF31" s="3"/>
      <c r="AG31" s="3"/>
      <c r="AH31" s="3"/>
      <c r="AI31" s="3"/>
      <c r="AJ31" s="3"/>
      <c r="AK31" s="47">
        <v>0</v>
      </c>
      <c r="AL31" s="3"/>
      <c r="AM31" s="3"/>
      <c r="AN31" s="3"/>
      <c r="AO31" s="3"/>
      <c r="AP31" s="3"/>
      <c r="AQ31" s="3"/>
      <c r="AR31" s="45"/>
      <c r="BE31" s="48"/>
    </row>
    <row r="32" hidden="1" s="3" customFormat="1" ht="14.4" customHeight="1">
      <c r="A32" s="3"/>
      <c r="B32" s="45"/>
      <c r="C32" s="3"/>
      <c r="D32" s="3"/>
      <c r="E32" s="3"/>
      <c r="F32" s="33" t="s">
        <v>46</v>
      </c>
      <c r="G32" s="3"/>
      <c r="H32" s="3"/>
      <c r="I32" s="3"/>
      <c r="J32" s="3"/>
      <c r="K32" s="3"/>
      <c r="L32" s="46">
        <v>0.14999999999999999</v>
      </c>
      <c r="M32" s="3"/>
      <c r="N32" s="3"/>
      <c r="O32" s="3"/>
      <c r="P32" s="3"/>
      <c r="Q32" s="3"/>
      <c r="R32" s="3"/>
      <c r="S32" s="3"/>
      <c r="T32" s="3"/>
      <c r="U32" s="3"/>
      <c r="V32" s="3"/>
      <c r="W32" s="47">
        <f>ROUND(BC54, 2)</f>
        <v>0</v>
      </c>
      <c r="X32" s="3"/>
      <c r="Y32" s="3"/>
      <c r="Z32" s="3"/>
      <c r="AA32" s="3"/>
      <c r="AB32" s="3"/>
      <c r="AC32" s="3"/>
      <c r="AD32" s="3"/>
      <c r="AE32" s="3"/>
      <c r="AF32" s="3"/>
      <c r="AG32" s="3"/>
      <c r="AH32" s="3"/>
      <c r="AI32" s="3"/>
      <c r="AJ32" s="3"/>
      <c r="AK32" s="47">
        <v>0</v>
      </c>
      <c r="AL32" s="3"/>
      <c r="AM32" s="3"/>
      <c r="AN32" s="3"/>
      <c r="AO32" s="3"/>
      <c r="AP32" s="3"/>
      <c r="AQ32" s="3"/>
      <c r="AR32" s="45"/>
      <c r="BE32" s="48"/>
    </row>
    <row r="33" hidden="1" s="3" customFormat="1" ht="14.4" customHeight="1">
      <c r="A33" s="3"/>
      <c r="B33" s="45"/>
      <c r="C33" s="3"/>
      <c r="D33" s="3"/>
      <c r="E33" s="3"/>
      <c r="F33" s="33" t="s">
        <v>47</v>
      </c>
      <c r="G33" s="3"/>
      <c r="H33" s="3"/>
      <c r="I33" s="3"/>
      <c r="J33" s="3"/>
      <c r="K33" s="3"/>
      <c r="L33" s="46">
        <v>0</v>
      </c>
      <c r="M33" s="3"/>
      <c r="N33" s="3"/>
      <c r="O33" s="3"/>
      <c r="P33" s="3"/>
      <c r="Q33" s="3"/>
      <c r="R33" s="3"/>
      <c r="S33" s="3"/>
      <c r="T33" s="3"/>
      <c r="U33" s="3"/>
      <c r="V33" s="3"/>
      <c r="W33" s="47">
        <f>ROUND(BD54, 2)</f>
        <v>0</v>
      </c>
      <c r="X33" s="3"/>
      <c r="Y33" s="3"/>
      <c r="Z33" s="3"/>
      <c r="AA33" s="3"/>
      <c r="AB33" s="3"/>
      <c r="AC33" s="3"/>
      <c r="AD33" s="3"/>
      <c r="AE33" s="3"/>
      <c r="AF33" s="3"/>
      <c r="AG33" s="3"/>
      <c r="AH33" s="3"/>
      <c r="AI33" s="3"/>
      <c r="AJ33" s="3"/>
      <c r="AK33" s="47">
        <v>0</v>
      </c>
      <c r="AL33" s="3"/>
      <c r="AM33" s="3"/>
      <c r="AN33" s="3"/>
      <c r="AO33" s="3"/>
      <c r="AP33" s="3"/>
      <c r="AQ33" s="3"/>
      <c r="AR33" s="45"/>
      <c r="BE33" s="3"/>
    </row>
    <row r="34" s="2" customFormat="1" ht="6.96" customHeight="1">
      <c r="A34" s="39"/>
      <c r="B34" s="40"/>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0"/>
      <c r="BE34" s="39"/>
    </row>
    <row r="35" s="2" customFormat="1" ht="25.92" customHeight="1">
      <c r="A35" s="39"/>
      <c r="B35" s="40"/>
      <c r="C35" s="49"/>
      <c r="D35" s="50" t="s">
        <v>48</v>
      </c>
      <c r="E35" s="51"/>
      <c r="F35" s="51"/>
      <c r="G35" s="51"/>
      <c r="H35" s="51"/>
      <c r="I35" s="51"/>
      <c r="J35" s="51"/>
      <c r="K35" s="51"/>
      <c r="L35" s="51"/>
      <c r="M35" s="51"/>
      <c r="N35" s="51"/>
      <c r="O35" s="51"/>
      <c r="P35" s="51"/>
      <c r="Q35" s="51"/>
      <c r="R35" s="51"/>
      <c r="S35" s="51"/>
      <c r="T35" s="52" t="s">
        <v>49</v>
      </c>
      <c r="U35" s="51"/>
      <c r="V35" s="51"/>
      <c r="W35" s="51"/>
      <c r="X35" s="53" t="s">
        <v>50</v>
      </c>
      <c r="Y35" s="51"/>
      <c r="Z35" s="51"/>
      <c r="AA35" s="51"/>
      <c r="AB35" s="51"/>
      <c r="AC35" s="51"/>
      <c r="AD35" s="51"/>
      <c r="AE35" s="51"/>
      <c r="AF35" s="51"/>
      <c r="AG35" s="51"/>
      <c r="AH35" s="51"/>
      <c r="AI35" s="51"/>
      <c r="AJ35" s="51"/>
      <c r="AK35" s="54">
        <f>SUM(AK26:AK33)</f>
        <v>0</v>
      </c>
      <c r="AL35" s="51"/>
      <c r="AM35" s="51"/>
      <c r="AN35" s="51"/>
      <c r="AO35" s="55"/>
      <c r="AP35" s="49"/>
      <c r="AQ35" s="49"/>
      <c r="AR35" s="40"/>
      <c r="BE35" s="39"/>
    </row>
    <row r="36" s="2" customFormat="1" ht="6.96" customHeight="1">
      <c r="A36" s="39"/>
      <c r="B36" s="40"/>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0"/>
      <c r="BE36" s="39"/>
    </row>
    <row r="37" s="2" customFormat="1" ht="6.96" customHeight="1">
      <c r="A37" s="39"/>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0"/>
      <c r="BE37" s="39"/>
    </row>
    <row r="41" s="2" customFormat="1" ht="6.96" customHeight="1">
      <c r="A41" s="39"/>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0"/>
      <c r="BE41" s="39"/>
    </row>
    <row r="42" s="2" customFormat="1" ht="24.96" customHeight="1">
      <c r="A42" s="39"/>
      <c r="B42" s="40"/>
      <c r="C42" s="24" t="s">
        <v>51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0"/>
      <c r="BE42" s="39"/>
    </row>
    <row r="43" s="2" customFormat="1" ht="6.96" customHeight="1">
      <c r="A43" s="39"/>
      <c r="B43" s="40"/>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0"/>
      <c r="BE43" s="39"/>
    </row>
    <row r="44" s="4" customFormat="1" ht="12" customHeight="1">
      <c r="A44" s="4"/>
      <c r="B44" s="60"/>
      <c r="C44" s="33" t="s">
        <v>14</v>
      </c>
      <c r="D44" s="4"/>
      <c r="E44" s="4"/>
      <c r="F44" s="4"/>
      <c r="G44" s="4"/>
      <c r="H44" s="4"/>
      <c r="I44" s="4"/>
      <c r="J44" s="4"/>
      <c r="K44" s="4"/>
      <c r="L44" s="4" t="str">
        <f>K5</f>
        <v>122020</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0"/>
      <c r="BE44" s="4"/>
    </row>
    <row r="45" s="5" customFormat="1" ht="36.96" customHeight="1">
      <c r="A45" s="5"/>
      <c r="B45" s="61"/>
      <c r="C45" s="62" t="s">
        <v>17</v>
      </c>
      <c r="D45" s="5"/>
      <c r="E45" s="5"/>
      <c r="F45" s="5"/>
      <c r="G45" s="5"/>
      <c r="H45" s="5"/>
      <c r="I45" s="5"/>
      <c r="J45" s="5"/>
      <c r="K45" s="5"/>
      <c r="L45" s="63" t="str">
        <f>K6</f>
        <v>REKONSTRUKCE VÍCEÚČELOVÉHO HŘIŠTĚ V AREÁLU GYMNÁZIA VE DVOŘE KR. N. LABEM</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1"/>
      <c r="BE45" s="5"/>
    </row>
    <row r="46" s="2" customFormat="1" ht="6.96" customHeight="1">
      <c r="A46" s="39"/>
      <c r="B46" s="4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0"/>
      <c r="BE46" s="39"/>
    </row>
    <row r="47" s="2" customFormat="1" ht="12" customHeight="1">
      <c r="A47" s="39"/>
      <c r="B47" s="40"/>
      <c r="C47" s="33" t="s">
        <v>21</v>
      </c>
      <c r="D47" s="39"/>
      <c r="E47" s="39"/>
      <c r="F47" s="39"/>
      <c r="G47" s="39"/>
      <c r="H47" s="39"/>
      <c r="I47" s="39"/>
      <c r="J47" s="39"/>
      <c r="K47" s="39"/>
      <c r="L47" s="64" t="str">
        <f>IF(K8="","",K8)</f>
        <v>DVŮR KRÁLOVÉ NAD LABEM</v>
      </c>
      <c r="M47" s="39"/>
      <c r="N47" s="39"/>
      <c r="O47" s="39"/>
      <c r="P47" s="39"/>
      <c r="Q47" s="39"/>
      <c r="R47" s="39"/>
      <c r="S47" s="39"/>
      <c r="T47" s="39"/>
      <c r="U47" s="39"/>
      <c r="V47" s="39"/>
      <c r="W47" s="39"/>
      <c r="X47" s="39"/>
      <c r="Y47" s="39"/>
      <c r="Z47" s="39"/>
      <c r="AA47" s="39"/>
      <c r="AB47" s="39"/>
      <c r="AC47" s="39"/>
      <c r="AD47" s="39"/>
      <c r="AE47" s="39"/>
      <c r="AF47" s="39"/>
      <c r="AG47" s="39"/>
      <c r="AH47" s="39"/>
      <c r="AI47" s="33" t="s">
        <v>23</v>
      </c>
      <c r="AJ47" s="39"/>
      <c r="AK47" s="39"/>
      <c r="AL47" s="39"/>
      <c r="AM47" s="65" t="str">
        <f>IF(AN8= "","",AN8)</f>
        <v>20. 12. 2020</v>
      </c>
      <c r="AN47" s="65"/>
      <c r="AO47" s="39"/>
      <c r="AP47" s="39"/>
      <c r="AQ47" s="39"/>
      <c r="AR47" s="40"/>
      <c r="BE47" s="39"/>
    </row>
    <row r="48" s="2" customFormat="1" ht="6.96" customHeight="1">
      <c r="A48" s="39"/>
      <c r="B48" s="40"/>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0"/>
      <c r="BE48" s="39"/>
    </row>
    <row r="49" s="2" customFormat="1" ht="25.65" customHeight="1">
      <c r="A49" s="39"/>
      <c r="B49" s="40"/>
      <c r="C49" s="33" t="s">
        <v>25</v>
      </c>
      <c r="D49" s="39"/>
      <c r="E49" s="39"/>
      <c r="F49" s="39"/>
      <c r="G49" s="39"/>
      <c r="H49" s="39"/>
      <c r="I49" s="39"/>
      <c r="J49" s="39"/>
      <c r="K49" s="39"/>
      <c r="L49" s="4" t="str">
        <f>IF(E11= "","",E11)</f>
        <v>MĚSTO DVŮR KRÁLOVÉ NAD LABEM</v>
      </c>
      <c r="M49" s="39"/>
      <c r="N49" s="39"/>
      <c r="O49" s="39"/>
      <c r="P49" s="39"/>
      <c r="Q49" s="39"/>
      <c r="R49" s="39"/>
      <c r="S49" s="39"/>
      <c r="T49" s="39"/>
      <c r="U49" s="39"/>
      <c r="V49" s="39"/>
      <c r="W49" s="39"/>
      <c r="X49" s="39"/>
      <c r="Y49" s="39"/>
      <c r="Z49" s="39"/>
      <c r="AA49" s="39"/>
      <c r="AB49" s="39"/>
      <c r="AC49" s="39"/>
      <c r="AD49" s="39"/>
      <c r="AE49" s="39"/>
      <c r="AF49" s="39"/>
      <c r="AG49" s="39"/>
      <c r="AH49" s="39"/>
      <c r="AI49" s="33" t="s">
        <v>31</v>
      </c>
      <c r="AJ49" s="39"/>
      <c r="AK49" s="39"/>
      <c r="AL49" s="39"/>
      <c r="AM49" s="66" t="str">
        <f>IF(E17="","",E17)</f>
        <v>DRUPÚOS TRUTNOV, ING. TOMÁŠ BUKOVSKÝ</v>
      </c>
      <c r="AN49" s="4"/>
      <c r="AO49" s="4"/>
      <c r="AP49" s="4"/>
      <c r="AQ49" s="39"/>
      <c r="AR49" s="40"/>
      <c r="AS49" s="67" t="s">
        <v>52</v>
      </c>
      <c r="AT49" s="68"/>
      <c r="AU49" s="69"/>
      <c r="AV49" s="69"/>
      <c r="AW49" s="69"/>
      <c r="AX49" s="69"/>
      <c r="AY49" s="69"/>
      <c r="AZ49" s="69"/>
      <c r="BA49" s="69"/>
      <c r="BB49" s="69"/>
      <c r="BC49" s="69"/>
      <c r="BD49" s="70"/>
      <c r="BE49" s="39"/>
    </row>
    <row r="50" s="2" customFormat="1" ht="15.15" customHeight="1">
      <c r="A50" s="39"/>
      <c r="B50" s="40"/>
      <c r="C50" s="33" t="s">
        <v>29</v>
      </c>
      <c r="D50" s="39"/>
      <c r="E50" s="39"/>
      <c r="F50" s="39"/>
      <c r="G50" s="39"/>
      <c r="H50" s="39"/>
      <c r="I50" s="39"/>
      <c r="J50" s="39"/>
      <c r="K50" s="39"/>
      <c r="L50" s="4"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3" t="s">
        <v>34</v>
      </c>
      <c r="AJ50" s="39"/>
      <c r="AK50" s="39"/>
      <c r="AL50" s="39"/>
      <c r="AM50" s="66" t="str">
        <f>IF(E20="","",E20)</f>
        <v>ING. LUBOŠ KASPER</v>
      </c>
      <c r="AN50" s="4"/>
      <c r="AO50" s="4"/>
      <c r="AP50" s="4"/>
      <c r="AQ50" s="39"/>
      <c r="AR50" s="40"/>
      <c r="AS50" s="71"/>
      <c r="AT50" s="72"/>
      <c r="AU50" s="73"/>
      <c r="AV50" s="73"/>
      <c r="AW50" s="73"/>
      <c r="AX50" s="73"/>
      <c r="AY50" s="73"/>
      <c r="AZ50" s="73"/>
      <c r="BA50" s="73"/>
      <c r="BB50" s="73"/>
      <c r="BC50" s="73"/>
      <c r="BD50" s="74"/>
      <c r="BE50" s="39"/>
    </row>
    <row r="51" s="2" customFormat="1" ht="10.8" customHeight="1">
      <c r="A51" s="39"/>
      <c r="B51" s="40"/>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0"/>
      <c r="AS51" s="71"/>
      <c r="AT51" s="72"/>
      <c r="AU51" s="73"/>
      <c r="AV51" s="73"/>
      <c r="AW51" s="73"/>
      <c r="AX51" s="73"/>
      <c r="AY51" s="73"/>
      <c r="AZ51" s="73"/>
      <c r="BA51" s="73"/>
      <c r="BB51" s="73"/>
      <c r="BC51" s="73"/>
      <c r="BD51" s="74"/>
      <c r="BE51" s="39"/>
    </row>
    <row r="52" s="2" customFormat="1" ht="29.28" customHeight="1">
      <c r="A52" s="39"/>
      <c r="B52" s="40"/>
      <c r="C52" s="75" t="s">
        <v>53</v>
      </c>
      <c r="D52" s="76"/>
      <c r="E52" s="76"/>
      <c r="F52" s="76"/>
      <c r="G52" s="76"/>
      <c r="H52" s="77"/>
      <c r="I52" s="78" t="s">
        <v>54</v>
      </c>
      <c r="J52" s="76"/>
      <c r="K52" s="76"/>
      <c r="L52" s="76"/>
      <c r="M52" s="76"/>
      <c r="N52" s="76"/>
      <c r="O52" s="76"/>
      <c r="P52" s="76"/>
      <c r="Q52" s="76"/>
      <c r="R52" s="76"/>
      <c r="S52" s="76"/>
      <c r="T52" s="76"/>
      <c r="U52" s="76"/>
      <c r="V52" s="76"/>
      <c r="W52" s="76"/>
      <c r="X52" s="76"/>
      <c r="Y52" s="76"/>
      <c r="Z52" s="76"/>
      <c r="AA52" s="76"/>
      <c r="AB52" s="76"/>
      <c r="AC52" s="76"/>
      <c r="AD52" s="76"/>
      <c r="AE52" s="76"/>
      <c r="AF52" s="76"/>
      <c r="AG52" s="79" t="s">
        <v>55</v>
      </c>
      <c r="AH52" s="76"/>
      <c r="AI52" s="76"/>
      <c r="AJ52" s="76"/>
      <c r="AK52" s="76"/>
      <c r="AL52" s="76"/>
      <c r="AM52" s="76"/>
      <c r="AN52" s="78" t="s">
        <v>56</v>
      </c>
      <c r="AO52" s="76"/>
      <c r="AP52" s="76"/>
      <c r="AQ52" s="80" t="s">
        <v>57</v>
      </c>
      <c r="AR52" s="40"/>
      <c r="AS52" s="81" t="s">
        <v>58</v>
      </c>
      <c r="AT52" s="82" t="s">
        <v>59</v>
      </c>
      <c r="AU52" s="82" t="s">
        <v>60</v>
      </c>
      <c r="AV52" s="82" t="s">
        <v>61</v>
      </c>
      <c r="AW52" s="82" t="s">
        <v>62</v>
      </c>
      <c r="AX52" s="82" t="s">
        <v>63</v>
      </c>
      <c r="AY52" s="82" t="s">
        <v>64</v>
      </c>
      <c r="AZ52" s="82" t="s">
        <v>65</v>
      </c>
      <c r="BA52" s="82" t="s">
        <v>66</v>
      </c>
      <c r="BB52" s="82" t="s">
        <v>67</v>
      </c>
      <c r="BC52" s="82" t="s">
        <v>68</v>
      </c>
      <c r="BD52" s="83" t="s">
        <v>69</v>
      </c>
      <c r="BE52" s="39"/>
    </row>
    <row r="53" s="2" customFormat="1" ht="10.8" customHeight="1">
      <c r="A53" s="39"/>
      <c r="B53" s="40"/>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0"/>
      <c r="AS53" s="84"/>
      <c r="AT53" s="85"/>
      <c r="AU53" s="85"/>
      <c r="AV53" s="85"/>
      <c r="AW53" s="85"/>
      <c r="AX53" s="85"/>
      <c r="AY53" s="85"/>
      <c r="AZ53" s="85"/>
      <c r="BA53" s="85"/>
      <c r="BB53" s="85"/>
      <c r="BC53" s="85"/>
      <c r="BD53" s="86"/>
      <c r="BE53" s="39"/>
    </row>
    <row r="54" s="6" customFormat="1" ht="32.4" customHeight="1">
      <c r="A54" s="6"/>
      <c r="B54" s="87"/>
      <c r="C54" s="88" t="s">
        <v>70</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90">
        <f>ROUND(AG55,2)</f>
        <v>0</v>
      </c>
      <c r="AH54" s="90"/>
      <c r="AI54" s="90"/>
      <c r="AJ54" s="90"/>
      <c r="AK54" s="90"/>
      <c r="AL54" s="90"/>
      <c r="AM54" s="90"/>
      <c r="AN54" s="91">
        <f>SUM(AG54,AT54)</f>
        <v>0</v>
      </c>
      <c r="AO54" s="91"/>
      <c r="AP54" s="91"/>
      <c r="AQ54" s="92" t="s">
        <v>3</v>
      </c>
      <c r="AR54" s="87"/>
      <c r="AS54" s="93">
        <f>ROUND(AS55,2)</f>
        <v>0</v>
      </c>
      <c r="AT54" s="94">
        <f>ROUND(SUM(AV54:AW54),2)</f>
        <v>0</v>
      </c>
      <c r="AU54" s="95">
        <f>ROUND(AU55,5)</f>
        <v>0</v>
      </c>
      <c r="AV54" s="94">
        <f>ROUND(AZ54*L29,2)</f>
        <v>0</v>
      </c>
      <c r="AW54" s="94">
        <f>ROUND(BA54*L30,2)</f>
        <v>0</v>
      </c>
      <c r="AX54" s="94">
        <f>ROUND(BB54*L29,2)</f>
        <v>0</v>
      </c>
      <c r="AY54" s="94">
        <f>ROUND(BC54*L30,2)</f>
        <v>0</v>
      </c>
      <c r="AZ54" s="94">
        <f>ROUND(AZ55,2)</f>
        <v>0</v>
      </c>
      <c r="BA54" s="94">
        <f>ROUND(BA55,2)</f>
        <v>0</v>
      </c>
      <c r="BB54" s="94">
        <f>ROUND(BB55,2)</f>
        <v>0</v>
      </c>
      <c r="BC54" s="94">
        <f>ROUND(BC55,2)</f>
        <v>0</v>
      </c>
      <c r="BD54" s="96">
        <f>ROUND(BD55,2)</f>
        <v>0</v>
      </c>
      <c r="BE54" s="6"/>
      <c r="BS54" s="97" t="s">
        <v>71</v>
      </c>
      <c r="BT54" s="97" t="s">
        <v>72</v>
      </c>
      <c r="BU54" s="98" t="s">
        <v>73</v>
      </c>
      <c r="BV54" s="97" t="s">
        <v>74</v>
      </c>
      <c r="BW54" s="97" t="s">
        <v>5</v>
      </c>
      <c r="BX54" s="97" t="s">
        <v>75</v>
      </c>
      <c r="CL54" s="97" t="s">
        <v>3</v>
      </c>
    </row>
    <row r="55" s="7" customFormat="1" ht="37.5" customHeight="1">
      <c r="A55" s="99" t="s">
        <v>76</v>
      </c>
      <c r="B55" s="100"/>
      <c r="C55" s="101"/>
      <c r="D55" s="102" t="s">
        <v>77</v>
      </c>
      <c r="E55" s="102"/>
      <c r="F55" s="102"/>
      <c r="G55" s="102"/>
      <c r="H55" s="102"/>
      <c r="I55" s="103"/>
      <c r="J55" s="102" t="s">
        <v>78</v>
      </c>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4">
        <f>'01 - REKONSTRUKCE VÍCEÚČE...'!J30</f>
        <v>0</v>
      </c>
      <c r="AH55" s="103"/>
      <c r="AI55" s="103"/>
      <c r="AJ55" s="103"/>
      <c r="AK55" s="103"/>
      <c r="AL55" s="103"/>
      <c r="AM55" s="103"/>
      <c r="AN55" s="104">
        <f>SUM(AG55,AT55)</f>
        <v>0</v>
      </c>
      <c r="AO55" s="103"/>
      <c r="AP55" s="103"/>
      <c r="AQ55" s="105" t="s">
        <v>79</v>
      </c>
      <c r="AR55" s="100"/>
      <c r="AS55" s="106">
        <v>0</v>
      </c>
      <c r="AT55" s="107">
        <f>ROUND(SUM(AV55:AW55),2)</f>
        <v>0</v>
      </c>
      <c r="AU55" s="108">
        <f>'01 - REKONSTRUKCE VÍCEÚČE...'!P98</f>
        <v>0</v>
      </c>
      <c r="AV55" s="107">
        <f>'01 - REKONSTRUKCE VÍCEÚČE...'!J33</f>
        <v>0</v>
      </c>
      <c r="AW55" s="107">
        <f>'01 - REKONSTRUKCE VÍCEÚČE...'!J34</f>
        <v>0</v>
      </c>
      <c r="AX55" s="107">
        <f>'01 - REKONSTRUKCE VÍCEÚČE...'!J35</f>
        <v>0</v>
      </c>
      <c r="AY55" s="107">
        <f>'01 - REKONSTRUKCE VÍCEÚČE...'!J36</f>
        <v>0</v>
      </c>
      <c r="AZ55" s="107">
        <f>'01 - REKONSTRUKCE VÍCEÚČE...'!F33</f>
        <v>0</v>
      </c>
      <c r="BA55" s="107">
        <f>'01 - REKONSTRUKCE VÍCEÚČE...'!F34</f>
        <v>0</v>
      </c>
      <c r="BB55" s="107">
        <f>'01 - REKONSTRUKCE VÍCEÚČE...'!F35</f>
        <v>0</v>
      </c>
      <c r="BC55" s="107">
        <f>'01 - REKONSTRUKCE VÍCEÚČE...'!F36</f>
        <v>0</v>
      </c>
      <c r="BD55" s="109">
        <f>'01 - REKONSTRUKCE VÍCEÚČE...'!F37</f>
        <v>0</v>
      </c>
      <c r="BE55" s="7"/>
      <c r="BT55" s="110" t="s">
        <v>80</v>
      </c>
      <c r="BV55" s="110" t="s">
        <v>74</v>
      </c>
      <c r="BW55" s="110" t="s">
        <v>81</v>
      </c>
      <c r="BX55" s="110" t="s">
        <v>5</v>
      </c>
      <c r="CL55" s="110" t="s">
        <v>3</v>
      </c>
      <c r="CM55" s="110" t="s">
        <v>82</v>
      </c>
    </row>
    <row r="56" s="2" customFormat="1" ht="30" customHeight="1">
      <c r="A56" s="39"/>
      <c r="B56" s="40"/>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40"/>
      <c r="AS56" s="39"/>
      <c r="AT56" s="39"/>
      <c r="AU56" s="39"/>
      <c r="AV56" s="39"/>
      <c r="AW56" s="39"/>
      <c r="AX56" s="39"/>
      <c r="AY56" s="39"/>
      <c r="AZ56" s="39"/>
      <c r="BA56" s="39"/>
      <c r="BB56" s="39"/>
      <c r="BC56" s="39"/>
      <c r="BD56" s="39"/>
      <c r="BE56" s="39"/>
    </row>
    <row r="57" s="2" customFormat="1" ht="6.96" customHeight="1">
      <c r="A57" s="39"/>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40"/>
      <c r="AS57" s="39"/>
      <c r="AT57" s="39"/>
      <c r="AU57" s="39"/>
      <c r="AV57" s="39"/>
      <c r="AW57" s="39"/>
      <c r="AX57" s="39"/>
      <c r="AY57" s="39"/>
      <c r="AZ57" s="39"/>
      <c r="BA57" s="39"/>
      <c r="BB57" s="39"/>
      <c r="BC57" s="39"/>
      <c r="BD57" s="39"/>
      <c r="BE57" s="39"/>
    </row>
  </sheetData>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1 - REKONSTRUKCE VÍCEÚČ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81</v>
      </c>
      <c r="AZ2" s="111" t="s">
        <v>83</v>
      </c>
      <c r="BA2" s="111" t="s">
        <v>83</v>
      </c>
      <c r="BB2" s="111" t="s">
        <v>3</v>
      </c>
      <c r="BC2" s="111" t="s">
        <v>84</v>
      </c>
      <c r="BD2" s="111" t="s">
        <v>82</v>
      </c>
    </row>
    <row r="3" s="1" customFormat="1" ht="6.96" customHeight="1">
      <c r="B3" s="21"/>
      <c r="C3" s="22"/>
      <c r="D3" s="22"/>
      <c r="E3" s="22"/>
      <c r="F3" s="22"/>
      <c r="G3" s="22"/>
      <c r="H3" s="22"/>
      <c r="I3" s="22"/>
      <c r="J3" s="22"/>
      <c r="K3" s="22"/>
      <c r="L3" s="23"/>
      <c r="AT3" s="20" t="s">
        <v>82</v>
      </c>
      <c r="AZ3" s="111" t="s">
        <v>85</v>
      </c>
      <c r="BA3" s="111" t="s">
        <v>85</v>
      </c>
      <c r="BB3" s="111" t="s">
        <v>3</v>
      </c>
      <c r="BC3" s="111" t="s">
        <v>86</v>
      </c>
      <c r="BD3" s="111" t="s">
        <v>82</v>
      </c>
    </row>
    <row r="4" s="1" customFormat="1" ht="24.96" customHeight="1">
      <c r="B4" s="23"/>
      <c r="D4" s="24" t="s">
        <v>87</v>
      </c>
      <c r="L4" s="23"/>
      <c r="M4" s="112" t="s">
        <v>11</v>
      </c>
      <c r="AT4" s="20" t="s">
        <v>4</v>
      </c>
      <c r="AZ4" s="111" t="s">
        <v>88</v>
      </c>
      <c r="BA4" s="111" t="s">
        <v>88</v>
      </c>
      <c r="BB4" s="111" t="s">
        <v>3</v>
      </c>
      <c r="BC4" s="111" t="s">
        <v>89</v>
      </c>
      <c r="BD4" s="111" t="s">
        <v>82</v>
      </c>
    </row>
    <row r="5" s="1" customFormat="1" ht="6.96" customHeight="1">
      <c r="B5" s="23"/>
      <c r="L5" s="23"/>
      <c r="AZ5" s="111" t="s">
        <v>90</v>
      </c>
      <c r="BA5" s="111" t="s">
        <v>91</v>
      </c>
      <c r="BB5" s="111" t="s">
        <v>3</v>
      </c>
      <c r="BC5" s="111" t="s">
        <v>92</v>
      </c>
      <c r="BD5" s="111" t="s">
        <v>82</v>
      </c>
    </row>
    <row r="6" s="1" customFormat="1" ht="12" customHeight="1">
      <c r="B6" s="23"/>
      <c r="D6" s="33" t="s">
        <v>17</v>
      </c>
      <c r="L6" s="23"/>
      <c r="AZ6" s="111" t="s">
        <v>93</v>
      </c>
      <c r="BA6" s="111" t="s">
        <v>93</v>
      </c>
      <c r="BB6" s="111" t="s">
        <v>3</v>
      </c>
      <c r="BC6" s="111" t="s">
        <v>94</v>
      </c>
      <c r="BD6" s="111" t="s">
        <v>82</v>
      </c>
    </row>
    <row r="7" s="1" customFormat="1" ht="16.5" customHeight="1">
      <c r="B7" s="23"/>
      <c r="E7" s="113" t="str">
        <f>'Rekapitulace stavby'!K6</f>
        <v>REKONSTRUKCE VÍCEÚČELOVÉHO HŘIŠTĚ V AREÁLU GYMNÁZIA VE DVOŘE KR. N. LABEM</v>
      </c>
      <c r="F7" s="33"/>
      <c r="G7" s="33"/>
      <c r="H7" s="33"/>
      <c r="L7" s="23"/>
      <c r="AZ7" s="111" t="s">
        <v>95</v>
      </c>
      <c r="BA7" s="111" t="s">
        <v>95</v>
      </c>
      <c r="BB7" s="111" t="s">
        <v>3</v>
      </c>
      <c r="BC7" s="111" t="s">
        <v>96</v>
      </c>
      <c r="BD7" s="111" t="s">
        <v>82</v>
      </c>
    </row>
    <row r="8" s="2" customFormat="1" ht="12" customHeight="1">
      <c r="A8" s="39"/>
      <c r="B8" s="40"/>
      <c r="C8" s="39"/>
      <c r="D8" s="33" t="s">
        <v>97</v>
      </c>
      <c r="E8" s="39"/>
      <c r="F8" s="39"/>
      <c r="G8" s="39"/>
      <c r="H8" s="39"/>
      <c r="I8" s="39"/>
      <c r="J8" s="39"/>
      <c r="K8" s="39"/>
      <c r="L8" s="114"/>
      <c r="S8" s="39"/>
      <c r="T8" s="39"/>
      <c r="U8" s="39"/>
      <c r="V8" s="39"/>
      <c r="W8" s="39"/>
      <c r="X8" s="39"/>
      <c r="Y8" s="39"/>
      <c r="Z8" s="39"/>
      <c r="AA8" s="39"/>
      <c r="AB8" s="39"/>
      <c r="AC8" s="39"/>
      <c r="AD8" s="39"/>
      <c r="AE8" s="39"/>
      <c r="AZ8" s="111" t="s">
        <v>98</v>
      </c>
      <c r="BA8" s="111" t="s">
        <v>98</v>
      </c>
      <c r="BB8" s="111" t="s">
        <v>3</v>
      </c>
      <c r="BC8" s="111" t="s">
        <v>99</v>
      </c>
      <c r="BD8" s="111" t="s">
        <v>82</v>
      </c>
    </row>
    <row r="9" s="2" customFormat="1" ht="16.5" customHeight="1">
      <c r="A9" s="39"/>
      <c r="B9" s="40"/>
      <c r="C9" s="39"/>
      <c r="D9" s="39"/>
      <c r="E9" s="63" t="s">
        <v>100</v>
      </c>
      <c r="F9" s="39"/>
      <c r="G9" s="39"/>
      <c r="H9" s="39"/>
      <c r="I9" s="39"/>
      <c r="J9" s="39"/>
      <c r="K9" s="39"/>
      <c r="L9" s="114"/>
      <c r="S9" s="39"/>
      <c r="T9" s="39"/>
      <c r="U9" s="39"/>
      <c r="V9" s="39"/>
      <c r="W9" s="39"/>
      <c r="X9" s="39"/>
      <c r="Y9" s="39"/>
      <c r="Z9" s="39"/>
      <c r="AA9" s="39"/>
      <c r="AB9" s="39"/>
      <c r="AC9" s="39"/>
      <c r="AD9" s="39"/>
      <c r="AE9" s="39"/>
      <c r="AZ9" s="111" t="s">
        <v>101</v>
      </c>
      <c r="BA9" s="111" t="s">
        <v>101</v>
      </c>
      <c r="BB9" s="111" t="s">
        <v>3</v>
      </c>
      <c r="BC9" s="111" t="s">
        <v>102</v>
      </c>
      <c r="BD9" s="111" t="s">
        <v>82</v>
      </c>
    </row>
    <row r="10" s="2" customFormat="1">
      <c r="A10" s="39"/>
      <c r="B10" s="40"/>
      <c r="C10" s="39"/>
      <c r="D10" s="39"/>
      <c r="E10" s="39"/>
      <c r="F10" s="39"/>
      <c r="G10" s="39"/>
      <c r="H10" s="39"/>
      <c r="I10" s="39"/>
      <c r="J10" s="39"/>
      <c r="K10" s="39"/>
      <c r="L10" s="114"/>
      <c r="S10" s="39"/>
      <c r="T10" s="39"/>
      <c r="U10" s="39"/>
      <c r="V10" s="39"/>
      <c r="W10" s="39"/>
      <c r="X10" s="39"/>
      <c r="Y10" s="39"/>
      <c r="Z10" s="39"/>
      <c r="AA10" s="39"/>
      <c r="AB10" s="39"/>
      <c r="AC10" s="39"/>
      <c r="AD10" s="39"/>
      <c r="AE10" s="39"/>
      <c r="AZ10" s="111" t="s">
        <v>103</v>
      </c>
      <c r="BA10" s="111" t="s">
        <v>103</v>
      </c>
      <c r="BB10" s="111" t="s">
        <v>3</v>
      </c>
      <c r="BC10" s="111" t="s">
        <v>104</v>
      </c>
      <c r="BD10" s="111" t="s">
        <v>82</v>
      </c>
    </row>
    <row r="11" s="2" customFormat="1" ht="12" customHeight="1">
      <c r="A11" s="39"/>
      <c r="B11" s="40"/>
      <c r="C11" s="39"/>
      <c r="D11" s="33" t="s">
        <v>19</v>
      </c>
      <c r="E11" s="39"/>
      <c r="F11" s="28" t="s">
        <v>3</v>
      </c>
      <c r="G11" s="39"/>
      <c r="H11" s="39"/>
      <c r="I11" s="33" t="s">
        <v>20</v>
      </c>
      <c r="J11" s="28" t="s">
        <v>3</v>
      </c>
      <c r="K11" s="39"/>
      <c r="L11" s="114"/>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20. 12. 2020</v>
      </c>
      <c r="K12" s="39"/>
      <c r="L12" s="114"/>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4"/>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4"/>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4"/>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4"/>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4"/>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4"/>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4"/>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v>
      </c>
      <c r="K20" s="39"/>
      <c r="L20" s="114"/>
      <c r="S20" s="39"/>
      <c r="T20" s="39"/>
      <c r="U20" s="39"/>
      <c r="V20" s="39"/>
      <c r="W20" s="39"/>
      <c r="X20" s="39"/>
      <c r="Y20" s="39"/>
      <c r="Z20" s="39"/>
      <c r="AA20" s="39"/>
      <c r="AB20" s="39"/>
      <c r="AC20" s="39"/>
      <c r="AD20" s="39"/>
      <c r="AE20" s="39"/>
    </row>
    <row r="21" s="2" customFormat="1" ht="18" customHeight="1">
      <c r="A21" s="39"/>
      <c r="B21" s="40"/>
      <c r="C21" s="39"/>
      <c r="D21" s="39"/>
      <c r="E21" s="28" t="s">
        <v>105</v>
      </c>
      <c r="F21" s="39"/>
      <c r="G21" s="39"/>
      <c r="H21" s="39"/>
      <c r="I21" s="33" t="s">
        <v>28</v>
      </c>
      <c r="J21" s="28" t="s">
        <v>3</v>
      </c>
      <c r="K21" s="39"/>
      <c r="L21" s="114"/>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4"/>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33" t="s">
        <v>26</v>
      </c>
      <c r="J23" s="28" t="s">
        <v>3</v>
      </c>
      <c r="K23" s="39"/>
      <c r="L23" s="114"/>
      <c r="S23" s="39"/>
      <c r="T23" s="39"/>
      <c r="U23" s="39"/>
      <c r="V23" s="39"/>
      <c r="W23" s="39"/>
      <c r="X23" s="39"/>
      <c r="Y23" s="39"/>
      <c r="Z23" s="39"/>
      <c r="AA23" s="39"/>
      <c r="AB23" s="39"/>
      <c r="AC23" s="39"/>
      <c r="AD23" s="39"/>
      <c r="AE23" s="39"/>
    </row>
    <row r="24" s="2" customFormat="1" ht="18" customHeight="1">
      <c r="A24" s="39"/>
      <c r="B24" s="40"/>
      <c r="C24" s="39"/>
      <c r="D24" s="39"/>
      <c r="E24" s="28" t="s">
        <v>35</v>
      </c>
      <c r="F24" s="39"/>
      <c r="G24" s="39"/>
      <c r="H24" s="39"/>
      <c r="I24" s="33" t="s">
        <v>28</v>
      </c>
      <c r="J24" s="28" t="s">
        <v>3</v>
      </c>
      <c r="K24" s="39"/>
      <c r="L24" s="114"/>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4"/>
      <c r="S25" s="39"/>
      <c r="T25" s="39"/>
      <c r="U25" s="39"/>
      <c r="V25" s="39"/>
      <c r="W25" s="39"/>
      <c r="X25" s="39"/>
      <c r="Y25" s="39"/>
      <c r="Z25" s="39"/>
      <c r="AA25" s="39"/>
      <c r="AB25" s="39"/>
      <c r="AC25" s="39"/>
      <c r="AD25" s="39"/>
      <c r="AE25" s="39"/>
    </row>
    <row r="26" s="2" customFormat="1" ht="12" customHeight="1">
      <c r="A26" s="39"/>
      <c r="B26" s="40"/>
      <c r="C26" s="39"/>
      <c r="D26" s="33" t="s">
        <v>36</v>
      </c>
      <c r="E26" s="39"/>
      <c r="F26" s="39"/>
      <c r="G26" s="39"/>
      <c r="H26" s="39"/>
      <c r="I26" s="39"/>
      <c r="J26" s="39"/>
      <c r="K26" s="39"/>
      <c r="L26" s="114"/>
      <c r="S26" s="39"/>
      <c r="T26" s="39"/>
      <c r="U26" s="39"/>
      <c r="V26" s="39"/>
      <c r="W26" s="39"/>
      <c r="X26" s="39"/>
      <c r="Y26" s="39"/>
      <c r="Z26" s="39"/>
      <c r="AA26" s="39"/>
      <c r="AB26" s="39"/>
      <c r="AC26" s="39"/>
      <c r="AD26" s="39"/>
      <c r="AE26" s="39"/>
    </row>
    <row r="27" s="8" customFormat="1" ht="16.5" customHeight="1">
      <c r="A27" s="115"/>
      <c r="B27" s="116"/>
      <c r="C27" s="115"/>
      <c r="D27" s="115"/>
      <c r="E27" s="37" t="s">
        <v>3</v>
      </c>
      <c r="F27" s="37"/>
      <c r="G27" s="37"/>
      <c r="H27" s="37"/>
      <c r="I27" s="115"/>
      <c r="J27" s="115"/>
      <c r="K27" s="115"/>
      <c r="L27" s="117"/>
      <c r="S27" s="115"/>
      <c r="T27" s="115"/>
      <c r="U27" s="115"/>
      <c r="V27" s="115"/>
      <c r="W27" s="115"/>
      <c r="X27" s="115"/>
      <c r="Y27" s="115"/>
      <c r="Z27" s="115"/>
      <c r="AA27" s="115"/>
      <c r="AB27" s="115"/>
      <c r="AC27" s="115"/>
      <c r="AD27" s="115"/>
      <c r="AE27" s="115"/>
    </row>
    <row r="28" s="2" customFormat="1" ht="6.96" customHeight="1">
      <c r="A28" s="39"/>
      <c r="B28" s="40"/>
      <c r="C28" s="39"/>
      <c r="D28" s="39"/>
      <c r="E28" s="39"/>
      <c r="F28" s="39"/>
      <c r="G28" s="39"/>
      <c r="H28" s="39"/>
      <c r="I28" s="39"/>
      <c r="J28" s="39"/>
      <c r="K28" s="39"/>
      <c r="L28" s="114"/>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4"/>
      <c r="S29" s="39"/>
      <c r="T29" s="39"/>
      <c r="U29" s="39"/>
      <c r="V29" s="39"/>
      <c r="W29" s="39"/>
      <c r="X29" s="39"/>
      <c r="Y29" s="39"/>
      <c r="Z29" s="39"/>
      <c r="AA29" s="39"/>
      <c r="AB29" s="39"/>
      <c r="AC29" s="39"/>
      <c r="AD29" s="39"/>
      <c r="AE29" s="39"/>
    </row>
    <row r="30" s="2" customFormat="1" ht="25.44" customHeight="1">
      <c r="A30" s="39"/>
      <c r="B30" s="40"/>
      <c r="C30" s="39"/>
      <c r="D30" s="118" t="s">
        <v>38</v>
      </c>
      <c r="E30" s="39"/>
      <c r="F30" s="39"/>
      <c r="G30" s="39"/>
      <c r="H30" s="39"/>
      <c r="I30" s="39"/>
      <c r="J30" s="91">
        <f>ROUND(J98, 2)</f>
        <v>0</v>
      </c>
      <c r="K30" s="39"/>
      <c r="L30" s="114"/>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4"/>
      <c r="S31" s="39"/>
      <c r="T31" s="39"/>
      <c r="U31" s="39"/>
      <c r="V31" s="39"/>
      <c r="W31" s="39"/>
      <c r="X31" s="39"/>
      <c r="Y31" s="39"/>
      <c r="Z31" s="39"/>
      <c r="AA31" s="39"/>
      <c r="AB31" s="39"/>
      <c r="AC31" s="39"/>
      <c r="AD31" s="39"/>
      <c r="AE31" s="39"/>
    </row>
    <row r="32" s="2" customFormat="1" ht="14.4" customHeight="1">
      <c r="A32" s="39"/>
      <c r="B32" s="40"/>
      <c r="C32" s="39"/>
      <c r="D32" s="39"/>
      <c r="E32" s="39"/>
      <c r="F32" s="44" t="s">
        <v>40</v>
      </c>
      <c r="G32" s="39"/>
      <c r="H32" s="39"/>
      <c r="I32" s="44" t="s">
        <v>39</v>
      </c>
      <c r="J32" s="44" t="s">
        <v>41</v>
      </c>
      <c r="K32" s="39"/>
      <c r="L32" s="114"/>
      <c r="S32" s="39"/>
      <c r="T32" s="39"/>
      <c r="U32" s="39"/>
      <c r="V32" s="39"/>
      <c r="W32" s="39"/>
      <c r="X32" s="39"/>
      <c r="Y32" s="39"/>
      <c r="Z32" s="39"/>
      <c r="AA32" s="39"/>
      <c r="AB32" s="39"/>
      <c r="AC32" s="39"/>
      <c r="AD32" s="39"/>
      <c r="AE32" s="39"/>
    </row>
    <row r="33" s="2" customFormat="1" ht="14.4" customHeight="1">
      <c r="A33" s="39"/>
      <c r="B33" s="40"/>
      <c r="C33" s="39"/>
      <c r="D33" s="119" t="s">
        <v>42</v>
      </c>
      <c r="E33" s="33" t="s">
        <v>43</v>
      </c>
      <c r="F33" s="120">
        <f>ROUND((SUM(BE98:BE408)),  2)</f>
        <v>0</v>
      </c>
      <c r="G33" s="39"/>
      <c r="H33" s="39"/>
      <c r="I33" s="121">
        <v>0.20999999999999999</v>
      </c>
      <c r="J33" s="120">
        <f>ROUND(((SUM(BE98:BE408))*I33),  2)</f>
        <v>0</v>
      </c>
      <c r="K33" s="39"/>
      <c r="L33" s="114"/>
      <c r="S33" s="39"/>
      <c r="T33" s="39"/>
      <c r="U33" s="39"/>
      <c r="V33" s="39"/>
      <c r="W33" s="39"/>
      <c r="X33" s="39"/>
      <c r="Y33" s="39"/>
      <c r="Z33" s="39"/>
      <c r="AA33" s="39"/>
      <c r="AB33" s="39"/>
      <c r="AC33" s="39"/>
      <c r="AD33" s="39"/>
      <c r="AE33" s="39"/>
    </row>
    <row r="34" s="2" customFormat="1" ht="14.4" customHeight="1">
      <c r="A34" s="39"/>
      <c r="B34" s="40"/>
      <c r="C34" s="39"/>
      <c r="D34" s="39"/>
      <c r="E34" s="33" t="s">
        <v>44</v>
      </c>
      <c r="F34" s="120">
        <f>ROUND((SUM(BF98:BF408)),  2)</f>
        <v>0</v>
      </c>
      <c r="G34" s="39"/>
      <c r="H34" s="39"/>
      <c r="I34" s="121">
        <v>0.14999999999999999</v>
      </c>
      <c r="J34" s="120">
        <f>ROUND(((SUM(BF98:BF408))*I34),  2)</f>
        <v>0</v>
      </c>
      <c r="K34" s="39"/>
      <c r="L34" s="114"/>
      <c r="S34" s="39"/>
      <c r="T34" s="39"/>
      <c r="U34" s="39"/>
      <c r="V34" s="39"/>
      <c r="W34" s="39"/>
      <c r="X34" s="39"/>
      <c r="Y34" s="39"/>
      <c r="Z34" s="39"/>
      <c r="AA34" s="39"/>
      <c r="AB34" s="39"/>
      <c r="AC34" s="39"/>
      <c r="AD34" s="39"/>
      <c r="AE34" s="39"/>
    </row>
    <row r="35" hidden="1" s="2" customFormat="1" ht="14.4" customHeight="1">
      <c r="A35" s="39"/>
      <c r="B35" s="40"/>
      <c r="C35" s="39"/>
      <c r="D35" s="39"/>
      <c r="E35" s="33" t="s">
        <v>45</v>
      </c>
      <c r="F35" s="120">
        <f>ROUND((SUM(BG98:BG408)),  2)</f>
        <v>0</v>
      </c>
      <c r="G35" s="39"/>
      <c r="H35" s="39"/>
      <c r="I35" s="121">
        <v>0.20999999999999999</v>
      </c>
      <c r="J35" s="120">
        <f>0</f>
        <v>0</v>
      </c>
      <c r="K35" s="39"/>
      <c r="L35" s="114"/>
      <c r="S35" s="39"/>
      <c r="T35" s="39"/>
      <c r="U35" s="39"/>
      <c r="V35" s="39"/>
      <c r="W35" s="39"/>
      <c r="X35" s="39"/>
      <c r="Y35" s="39"/>
      <c r="Z35" s="39"/>
      <c r="AA35" s="39"/>
      <c r="AB35" s="39"/>
      <c r="AC35" s="39"/>
      <c r="AD35" s="39"/>
      <c r="AE35" s="39"/>
    </row>
    <row r="36" hidden="1" s="2" customFormat="1" ht="14.4" customHeight="1">
      <c r="A36" s="39"/>
      <c r="B36" s="40"/>
      <c r="C36" s="39"/>
      <c r="D36" s="39"/>
      <c r="E36" s="33" t="s">
        <v>46</v>
      </c>
      <c r="F36" s="120">
        <f>ROUND((SUM(BH98:BH408)),  2)</f>
        <v>0</v>
      </c>
      <c r="G36" s="39"/>
      <c r="H36" s="39"/>
      <c r="I36" s="121">
        <v>0.14999999999999999</v>
      </c>
      <c r="J36" s="120">
        <f>0</f>
        <v>0</v>
      </c>
      <c r="K36" s="39"/>
      <c r="L36" s="114"/>
      <c r="S36" s="39"/>
      <c r="T36" s="39"/>
      <c r="U36" s="39"/>
      <c r="V36" s="39"/>
      <c r="W36" s="39"/>
      <c r="X36" s="39"/>
      <c r="Y36" s="39"/>
      <c r="Z36" s="39"/>
      <c r="AA36" s="39"/>
      <c r="AB36" s="39"/>
      <c r="AC36" s="39"/>
      <c r="AD36" s="39"/>
      <c r="AE36" s="39"/>
    </row>
    <row r="37" hidden="1" s="2" customFormat="1" ht="14.4" customHeight="1">
      <c r="A37" s="39"/>
      <c r="B37" s="40"/>
      <c r="C37" s="39"/>
      <c r="D37" s="39"/>
      <c r="E37" s="33" t="s">
        <v>47</v>
      </c>
      <c r="F37" s="120">
        <f>ROUND((SUM(BI98:BI408)),  2)</f>
        <v>0</v>
      </c>
      <c r="G37" s="39"/>
      <c r="H37" s="39"/>
      <c r="I37" s="121">
        <v>0</v>
      </c>
      <c r="J37" s="120">
        <f>0</f>
        <v>0</v>
      </c>
      <c r="K37" s="39"/>
      <c r="L37" s="114"/>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4"/>
      <c r="S38" s="39"/>
      <c r="T38" s="39"/>
      <c r="U38" s="39"/>
      <c r="V38" s="39"/>
      <c r="W38" s="39"/>
      <c r="X38" s="39"/>
      <c r="Y38" s="39"/>
      <c r="Z38" s="39"/>
      <c r="AA38" s="39"/>
      <c r="AB38" s="39"/>
      <c r="AC38" s="39"/>
      <c r="AD38" s="39"/>
      <c r="AE38" s="39"/>
    </row>
    <row r="39" s="2" customFormat="1" ht="25.44" customHeight="1">
      <c r="A39" s="39"/>
      <c r="B39" s="40"/>
      <c r="C39" s="122"/>
      <c r="D39" s="123" t="s">
        <v>48</v>
      </c>
      <c r="E39" s="77"/>
      <c r="F39" s="77"/>
      <c r="G39" s="124" t="s">
        <v>49</v>
      </c>
      <c r="H39" s="125" t="s">
        <v>50</v>
      </c>
      <c r="I39" s="77"/>
      <c r="J39" s="126">
        <f>SUM(J30:J37)</f>
        <v>0</v>
      </c>
      <c r="K39" s="127"/>
      <c r="L39" s="114"/>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4"/>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4"/>
      <c r="S44" s="39"/>
      <c r="T44" s="39"/>
      <c r="U44" s="39"/>
      <c r="V44" s="39"/>
      <c r="W44" s="39"/>
      <c r="X44" s="39"/>
      <c r="Y44" s="39"/>
      <c r="Z44" s="39"/>
      <c r="AA44" s="39"/>
      <c r="AB44" s="39"/>
      <c r="AC44" s="39"/>
      <c r="AD44" s="39"/>
      <c r="AE44" s="39"/>
    </row>
    <row r="45" s="2" customFormat="1" ht="24.96" customHeight="1">
      <c r="A45" s="39"/>
      <c r="B45" s="40"/>
      <c r="C45" s="24" t="s">
        <v>106</v>
      </c>
      <c r="D45" s="39"/>
      <c r="E45" s="39"/>
      <c r="F45" s="39"/>
      <c r="G45" s="39"/>
      <c r="H45" s="39"/>
      <c r="I45" s="39"/>
      <c r="J45" s="39"/>
      <c r="K45" s="39"/>
      <c r="L45" s="114"/>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4"/>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4"/>
      <c r="S47" s="39"/>
      <c r="T47" s="39"/>
      <c r="U47" s="39"/>
      <c r="V47" s="39"/>
      <c r="W47" s="39"/>
      <c r="X47" s="39"/>
      <c r="Y47" s="39"/>
      <c r="Z47" s="39"/>
      <c r="AA47" s="39"/>
      <c r="AB47" s="39"/>
      <c r="AC47" s="39"/>
      <c r="AD47" s="39"/>
      <c r="AE47" s="39"/>
    </row>
    <row r="48" s="2" customFormat="1" ht="16.5" customHeight="1">
      <c r="A48" s="39"/>
      <c r="B48" s="40"/>
      <c r="C48" s="39"/>
      <c r="D48" s="39"/>
      <c r="E48" s="113" t="str">
        <f>E7</f>
        <v>REKONSTRUKCE VÍCEÚČELOVÉHO HŘIŠTĚ V AREÁLU GYMNÁZIA VE DVOŘE KR. N. LABEM</v>
      </c>
      <c r="F48" s="33"/>
      <c r="G48" s="33"/>
      <c r="H48" s="33"/>
      <c r="I48" s="39"/>
      <c r="J48" s="39"/>
      <c r="K48" s="39"/>
      <c r="L48" s="114"/>
      <c r="S48" s="39"/>
      <c r="T48" s="39"/>
      <c r="U48" s="39"/>
      <c r="V48" s="39"/>
      <c r="W48" s="39"/>
      <c r="X48" s="39"/>
      <c r="Y48" s="39"/>
      <c r="Z48" s="39"/>
      <c r="AA48" s="39"/>
      <c r="AB48" s="39"/>
      <c r="AC48" s="39"/>
      <c r="AD48" s="39"/>
      <c r="AE48" s="39"/>
    </row>
    <row r="49" s="2" customFormat="1" ht="12" customHeight="1">
      <c r="A49" s="39"/>
      <c r="B49" s="40"/>
      <c r="C49" s="33" t="s">
        <v>97</v>
      </c>
      <c r="D49" s="39"/>
      <c r="E49" s="39"/>
      <c r="F49" s="39"/>
      <c r="G49" s="39"/>
      <c r="H49" s="39"/>
      <c r="I49" s="39"/>
      <c r="J49" s="39"/>
      <c r="K49" s="39"/>
      <c r="L49" s="114"/>
      <c r="S49" s="39"/>
      <c r="T49" s="39"/>
      <c r="U49" s="39"/>
      <c r="V49" s="39"/>
      <c r="W49" s="39"/>
      <c r="X49" s="39"/>
      <c r="Y49" s="39"/>
      <c r="Z49" s="39"/>
      <c r="AA49" s="39"/>
      <c r="AB49" s="39"/>
      <c r="AC49" s="39"/>
      <c r="AD49" s="39"/>
      <c r="AE49" s="39"/>
    </row>
    <row r="50" s="2" customFormat="1" ht="16.5" customHeight="1">
      <c r="A50" s="39"/>
      <c r="B50" s="40"/>
      <c r="C50" s="39"/>
      <c r="D50" s="39"/>
      <c r="E50" s="63" t="str">
        <f>E9</f>
        <v>01 - REKONSTRUKCE VÍCEÚČELOVÉHO HŘIŠTĚ V REÁLU GYMNÁZIE VE DVOŘE KR. N. LABEM</v>
      </c>
      <c r="F50" s="39"/>
      <c r="G50" s="39"/>
      <c r="H50" s="39"/>
      <c r="I50" s="39"/>
      <c r="J50" s="39"/>
      <c r="K50" s="39"/>
      <c r="L50" s="114"/>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4"/>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DVŮR KRÁLOVÉ NAD LABEM</v>
      </c>
      <c r="G52" s="39"/>
      <c r="H52" s="39"/>
      <c r="I52" s="33" t="s">
        <v>23</v>
      </c>
      <c r="J52" s="65" t="str">
        <f>IF(J12="","",J12)</f>
        <v>20. 12. 2020</v>
      </c>
      <c r="K52" s="39"/>
      <c r="L52" s="114"/>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4"/>
      <c r="S53" s="39"/>
      <c r="T53" s="39"/>
      <c r="U53" s="39"/>
      <c r="V53" s="39"/>
      <c r="W53" s="39"/>
      <c r="X53" s="39"/>
      <c r="Y53" s="39"/>
      <c r="Z53" s="39"/>
      <c r="AA53" s="39"/>
      <c r="AB53" s="39"/>
      <c r="AC53" s="39"/>
      <c r="AD53" s="39"/>
      <c r="AE53" s="39"/>
    </row>
    <row r="54" s="2" customFormat="1" ht="54.45" customHeight="1">
      <c r="A54" s="39"/>
      <c r="B54" s="40"/>
      <c r="C54" s="33" t="s">
        <v>25</v>
      </c>
      <c r="D54" s="39"/>
      <c r="E54" s="39"/>
      <c r="F54" s="28" t="str">
        <f>E15</f>
        <v>MĚSTO DVŮR KRÁLOVÉ NAD LABEM</v>
      </c>
      <c r="G54" s="39"/>
      <c r="H54" s="39"/>
      <c r="I54" s="33" t="s">
        <v>31</v>
      </c>
      <c r="J54" s="37" t="str">
        <f>E21</f>
        <v>DRUPOS TRUTNOV, ING. TOMÁŠ BUKOVSKÝ</v>
      </c>
      <c r="K54" s="39"/>
      <c r="L54" s="114"/>
      <c r="S54" s="39"/>
      <c r="T54" s="39"/>
      <c r="U54" s="39"/>
      <c r="V54" s="39"/>
      <c r="W54" s="39"/>
      <c r="X54" s="39"/>
      <c r="Y54" s="39"/>
      <c r="Z54" s="39"/>
      <c r="AA54" s="39"/>
      <c r="AB54" s="39"/>
      <c r="AC54" s="39"/>
      <c r="AD54" s="39"/>
      <c r="AE54" s="39"/>
    </row>
    <row r="55" s="2" customFormat="1" ht="25.65" customHeight="1">
      <c r="A55" s="39"/>
      <c r="B55" s="40"/>
      <c r="C55" s="33" t="s">
        <v>29</v>
      </c>
      <c r="D55" s="39"/>
      <c r="E55" s="39"/>
      <c r="F55" s="28" t="str">
        <f>IF(E18="","",E18)</f>
        <v>Vyplň údaj</v>
      </c>
      <c r="G55" s="39"/>
      <c r="H55" s="39"/>
      <c r="I55" s="33" t="s">
        <v>34</v>
      </c>
      <c r="J55" s="37" t="str">
        <f>E24</f>
        <v>ING. LUBOŠ KASPER</v>
      </c>
      <c r="K55" s="39"/>
      <c r="L55" s="114"/>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4"/>
      <c r="S56" s="39"/>
      <c r="T56" s="39"/>
      <c r="U56" s="39"/>
      <c r="V56" s="39"/>
      <c r="W56" s="39"/>
      <c r="X56" s="39"/>
      <c r="Y56" s="39"/>
      <c r="Z56" s="39"/>
      <c r="AA56" s="39"/>
      <c r="AB56" s="39"/>
      <c r="AC56" s="39"/>
      <c r="AD56" s="39"/>
      <c r="AE56" s="39"/>
    </row>
    <row r="57" s="2" customFormat="1" ht="29.28" customHeight="1">
      <c r="A57" s="39"/>
      <c r="B57" s="40"/>
      <c r="C57" s="128" t="s">
        <v>107</v>
      </c>
      <c r="D57" s="122"/>
      <c r="E57" s="122"/>
      <c r="F57" s="122"/>
      <c r="G57" s="122"/>
      <c r="H57" s="122"/>
      <c r="I57" s="122"/>
      <c r="J57" s="129" t="s">
        <v>108</v>
      </c>
      <c r="K57" s="122"/>
      <c r="L57" s="114"/>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4"/>
      <c r="S58" s="39"/>
      <c r="T58" s="39"/>
      <c r="U58" s="39"/>
      <c r="V58" s="39"/>
      <c r="W58" s="39"/>
      <c r="X58" s="39"/>
      <c r="Y58" s="39"/>
      <c r="Z58" s="39"/>
      <c r="AA58" s="39"/>
      <c r="AB58" s="39"/>
      <c r="AC58" s="39"/>
      <c r="AD58" s="39"/>
      <c r="AE58" s="39"/>
    </row>
    <row r="59" s="2" customFormat="1" ht="22.8" customHeight="1">
      <c r="A59" s="39"/>
      <c r="B59" s="40"/>
      <c r="C59" s="130" t="s">
        <v>70</v>
      </c>
      <c r="D59" s="39"/>
      <c r="E59" s="39"/>
      <c r="F59" s="39"/>
      <c r="G59" s="39"/>
      <c r="H59" s="39"/>
      <c r="I59" s="39"/>
      <c r="J59" s="91">
        <f>J98</f>
        <v>0</v>
      </c>
      <c r="K59" s="39"/>
      <c r="L59" s="114"/>
      <c r="S59" s="39"/>
      <c r="T59" s="39"/>
      <c r="U59" s="39"/>
      <c r="V59" s="39"/>
      <c r="W59" s="39"/>
      <c r="X59" s="39"/>
      <c r="Y59" s="39"/>
      <c r="Z59" s="39"/>
      <c r="AA59" s="39"/>
      <c r="AB59" s="39"/>
      <c r="AC59" s="39"/>
      <c r="AD59" s="39"/>
      <c r="AE59" s="39"/>
      <c r="AU59" s="20" t="s">
        <v>109</v>
      </c>
    </row>
    <row r="60" s="9" customFormat="1" ht="24.96" customHeight="1">
      <c r="A60" s="9"/>
      <c r="B60" s="131"/>
      <c r="C60" s="9"/>
      <c r="D60" s="132" t="s">
        <v>110</v>
      </c>
      <c r="E60" s="133"/>
      <c r="F60" s="133"/>
      <c r="G60" s="133"/>
      <c r="H60" s="133"/>
      <c r="I60" s="133"/>
      <c r="J60" s="134">
        <f>J99</f>
        <v>0</v>
      </c>
      <c r="K60" s="9"/>
      <c r="L60" s="131"/>
      <c r="S60" s="9"/>
      <c r="T60" s="9"/>
      <c r="U60" s="9"/>
      <c r="V60" s="9"/>
      <c r="W60" s="9"/>
      <c r="X60" s="9"/>
      <c r="Y60" s="9"/>
      <c r="Z60" s="9"/>
      <c r="AA60" s="9"/>
      <c r="AB60" s="9"/>
      <c r="AC60" s="9"/>
      <c r="AD60" s="9"/>
      <c r="AE60" s="9"/>
    </row>
    <row r="61" s="10" customFormat="1" ht="19.92" customHeight="1">
      <c r="A61" s="10"/>
      <c r="B61" s="135"/>
      <c r="C61" s="10"/>
      <c r="D61" s="136" t="s">
        <v>111</v>
      </c>
      <c r="E61" s="137"/>
      <c r="F61" s="137"/>
      <c r="G61" s="137"/>
      <c r="H61" s="137"/>
      <c r="I61" s="137"/>
      <c r="J61" s="138">
        <f>J100</f>
        <v>0</v>
      </c>
      <c r="K61" s="10"/>
      <c r="L61" s="135"/>
      <c r="S61" s="10"/>
      <c r="T61" s="10"/>
      <c r="U61" s="10"/>
      <c r="V61" s="10"/>
      <c r="W61" s="10"/>
      <c r="X61" s="10"/>
      <c r="Y61" s="10"/>
      <c r="Z61" s="10"/>
      <c r="AA61" s="10"/>
      <c r="AB61" s="10"/>
      <c r="AC61" s="10"/>
      <c r="AD61" s="10"/>
      <c r="AE61" s="10"/>
    </row>
    <row r="62" s="10" customFormat="1" ht="19.92" customHeight="1">
      <c r="A62" s="10"/>
      <c r="B62" s="135"/>
      <c r="C62" s="10"/>
      <c r="D62" s="136" t="s">
        <v>112</v>
      </c>
      <c r="E62" s="137"/>
      <c r="F62" s="137"/>
      <c r="G62" s="137"/>
      <c r="H62" s="137"/>
      <c r="I62" s="137"/>
      <c r="J62" s="138">
        <f>J162</f>
        <v>0</v>
      </c>
      <c r="K62" s="10"/>
      <c r="L62" s="135"/>
      <c r="S62" s="10"/>
      <c r="T62" s="10"/>
      <c r="U62" s="10"/>
      <c r="V62" s="10"/>
      <c r="W62" s="10"/>
      <c r="X62" s="10"/>
      <c r="Y62" s="10"/>
      <c r="Z62" s="10"/>
      <c r="AA62" s="10"/>
      <c r="AB62" s="10"/>
      <c r="AC62" s="10"/>
      <c r="AD62" s="10"/>
      <c r="AE62" s="10"/>
    </row>
    <row r="63" s="10" customFormat="1" ht="19.92" customHeight="1">
      <c r="A63" s="10"/>
      <c r="B63" s="135"/>
      <c r="C63" s="10"/>
      <c r="D63" s="136" t="s">
        <v>113</v>
      </c>
      <c r="E63" s="137"/>
      <c r="F63" s="137"/>
      <c r="G63" s="137"/>
      <c r="H63" s="137"/>
      <c r="I63" s="137"/>
      <c r="J63" s="138">
        <f>J205</f>
        <v>0</v>
      </c>
      <c r="K63" s="10"/>
      <c r="L63" s="135"/>
      <c r="S63" s="10"/>
      <c r="T63" s="10"/>
      <c r="U63" s="10"/>
      <c r="V63" s="10"/>
      <c r="W63" s="10"/>
      <c r="X63" s="10"/>
      <c r="Y63" s="10"/>
      <c r="Z63" s="10"/>
      <c r="AA63" s="10"/>
      <c r="AB63" s="10"/>
      <c r="AC63" s="10"/>
      <c r="AD63" s="10"/>
      <c r="AE63" s="10"/>
    </row>
    <row r="64" s="10" customFormat="1" ht="19.92" customHeight="1">
      <c r="A64" s="10"/>
      <c r="B64" s="135"/>
      <c r="C64" s="10"/>
      <c r="D64" s="136" t="s">
        <v>114</v>
      </c>
      <c r="E64" s="137"/>
      <c r="F64" s="137"/>
      <c r="G64" s="137"/>
      <c r="H64" s="137"/>
      <c r="I64" s="137"/>
      <c r="J64" s="138">
        <f>J215</f>
        <v>0</v>
      </c>
      <c r="K64" s="10"/>
      <c r="L64" s="135"/>
      <c r="S64" s="10"/>
      <c r="T64" s="10"/>
      <c r="U64" s="10"/>
      <c r="V64" s="10"/>
      <c r="W64" s="10"/>
      <c r="X64" s="10"/>
      <c r="Y64" s="10"/>
      <c r="Z64" s="10"/>
      <c r="AA64" s="10"/>
      <c r="AB64" s="10"/>
      <c r="AC64" s="10"/>
      <c r="AD64" s="10"/>
      <c r="AE64" s="10"/>
    </row>
    <row r="65" s="10" customFormat="1" ht="19.92" customHeight="1">
      <c r="A65" s="10"/>
      <c r="B65" s="135"/>
      <c r="C65" s="10"/>
      <c r="D65" s="136" t="s">
        <v>115</v>
      </c>
      <c r="E65" s="137"/>
      <c r="F65" s="137"/>
      <c r="G65" s="137"/>
      <c r="H65" s="137"/>
      <c r="I65" s="137"/>
      <c r="J65" s="138">
        <f>J222</f>
        <v>0</v>
      </c>
      <c r="K65" s="10"/>
      <c r="L65" s="135"/>
      <c r="S65" s="10"/>
      <c r="T65" s="10"/>
      <c r="U65" s="10"/>
      <c r="V65" s="10"/>
      <c r="W65" s="10"/>
      <c r="X65" s="10"/>
      <c r="Y65" s="10"/>
      <c r="Z65" s="10"/>
      <c r="AA65" s="10"/>
      <c r="AB65" s="10"/>
      <c r="AC65" s="10"/>
      <c r="AD65" s="10"/>
      <c r="AE65" s="10"/>
    </row>
    <row r="66" s="10" customFormat="1" ht="19.92" customHeight="1">
      <c r="A66" s="10"/>
      <c r="B66" s="135"/>
      <c r="C66" s="10"/>
      <c r="D66" s="136" t="s">
        <v>116</v>
      </c>
      <c r="E66" s="137"/>
      <c r="F66" s="137"/>
      <c r="G66" s="137"/>
      <c r="H66" s="137"/>
      <c r="I66" s="137"/>
      <c r="J66" s="138">
        <f>J256</f>
        <v>0</v>
      </c>
      <c r="K66" s="10"/>
      <c r="L66" s="135"/>
      <c r="S66" s="10"/>
      <c r="T66" s="10"/>
      <c r="U66" s="10"/>
      <c r="V66" s="10"/>
      <c r="W66" s="10"/>
      <c r="X66" s="10"/>
      <c r="Y66" s="10"/>
      <c r="Z66" s="10"/>
      <c r="AA66" s="10"/>
      <c r="AB66" s="10"/>
      <c r="AC66" s="10"/>
      <c r="AD66" s="10"/>
      <c r="AE66" s="10"/>
    </row>
    <row r="67" s="10" customFormat="1" ht="19.92" customHeight="1">
      <c r="A67" s="10"/>
      <c r="B67" s="135"/>
      <c r="C67" s="10"/>
      <c r="D67" s="136" t="s">
        <v>117</v>
      </c>
      <c r="E67" s="137"/>
      <c r="F67" s="137"/>
      <c r="G67" s="137"/>
      <c r="H67" s="137"/>
      <c r="I67" s="137"/>
      <c r="J67" s="138">
        <f>J264</f>
        <v>0</v>
      </c>
      <c r="K67" s="10"/>
      <c r="L67" s="135"/>
      <c r="S67" s="10"/>
      <c r="T67" s="10"/>
      <c r="U67" s="10"/>
      <c r="V67" s="10"/>
      <c r="W67" s="10"/>
      <c r="X67" s="10"/>
      <c r="Y67" s="10"/>
      <c r="Z67" s="10"/>
      <c r="AA67" s="10"/>
      <c r="AB67" s="10"/>
      <c r="AC67" s="10"/>
      <c r="AD67" s="10"/>
      <c r="AE67" s="10"/>
    </row>
    <row r="68" s="10" customFormat="1" ht="19.92" customHeight="1">
      <c r="A68" s="10"/>
      <c r="B68" s="135"/>
      <c r="C68" s="10"/>
      <c r="D68" s="136" t="s">
        <v>118</v>
      </c>
      <c r="E68" s="137"/>
      <c r="F68" s="137"/>
      <c r="G68" s="137"/>
      <c r="H68" s="137"/>
      <c r="I68" s="137"/>
      <c r="J68" s="138">
        <f>J284</f>
        <v>0</v>
      </c>
      <c r="K68" s="10"/>
      <c r="L68" s="135"/>
      <c r="S68" s="10"/>
      <c r="T68" s="10"/>
      <c r="U68" s="10"/>
      <c r="V68" s="10"/>
      <c r="W68" s="10"/>
      <c r="X68" s="10"/>
      <c r="Y68" s="10"/>
      <c r="Z68" s="10"/>
      <c r="AA68" s="10"/>
      <c r="AB68" s="10"/>
      <c r="AC68" s="10"/>
      <c r="AD68" s="10"/>
      <c r="AE68" s="10"/>
    </row>
    <row r="69" s="10" customFormat="1" ht="19.92" customHeight="1">
      <c r="A69" s="10"/>
      <c r="B69" s="135"/>
      <c r="C69" s="10"/>
      <c r="D69" s="136" t="s">
        <v>119</v>
      </c>
      <c r="E69" s="137"/>
      <c r="F69" s="137"/>
      <c r="G69" s="137"/>
      <c r="H69" s="137"/>
      <c r="I69" s="137"/>
      <c r="J69" s="138">
        <f>J302</f>
        <v>0</v>
      </c>
      <c r="K69" s="10"/>
      <c r="L69" s="135"/>
      <c r="S69" s="10"/>
      <c r="T69" s="10"/>
      <c r="U69" s="10"/>
      <c r="V69" s="10"/>
      <c r="W69" s="10"/>
      <c r="X69" s="10"/>
      <c r="Y69" s="10"/>
      <c r="Z69" s="10"/>
      <c r="AA69" s="10"/>
      <c r="AB69" s="10"/>
      <c r="AC69" s="10"/>
      <c r="AD69" s="10"/>
      <c r="AE69" s="10"/>
    </row>
    <row r="70" s="9" customFormat="1" ht="24.96" customHeight="1">
      <c r="A70" s="9"/>
      <c r="B70" s="131"/>
      <c r="C70" s="9"/>
      <c r="D70" s="132" t="s">
        <v>120</v>
      </c>
      <c r="E70" s="133"/>
      <c r="F70" s="133"/>
      <c r="G70" s="133"/>
      <c r="H70" s="133"/>
      <c r="I70" s="133"/>
      <c r="J70" s="134">
        <f>J305</f>
        <v>0</v>
      </c>
      <c r="K70" s="9"/>
      <c r="L70" s="131"/>
      <c r="S70" s="9"/>
      <c r="T70" s="9"/>
      <c r="U70" s="9"/>
      <c r="V70" s="9"/>
      <c r="W70" s="9"/>
      <c r="X70" s="9"/>
      <c r="Y70" s="9"/>
      <c r="Z70" s="9"/>
      <c r="AA70" s="9"/>
      <c r="AB70" s="9"/>
      <c r="AC70" s="9"/>
      <c r="AD70" s="9"/>
      <c r="AE70" s="9"/>
    </row>
    <row r="71" s="10" customFormat="1" ht="19.92" customHeight="1">
      <c r="A71" s="10"/>
      <c r="B71" s="135"/>
      <c r="C71" s="10"/>
      <c r="D71" s="136" t="s">
        <v>121</v>
      </c>
      <c r="E71" s="137"/>
      <c r="F71" s="137"/>
      <c r="G71" s="137"/>
      <c r="H71" s="137"/>
      <c r="I71" s="137"/>
      <c r="J71" s="138">
        <f>J306</f>
        <v>0</v>
      </c>
      <c r="K71" s="10"/>
      <c r="L71" s="135"/>
      <c r="S71" s="10"/>
      <c r="T71" s="10"/>
      <c r="U71" s="10"/>
      <c r="V71" s="10"/>
      <c r="W71" s="10"/>
      <c r="X71" s="10"/>
      <c r="Y71" s="10"/>
      <c r="Z71" s="10"/>
      <c r="AA71" s="10"/>
      <c r="AB71" s="10"/>
      <c r="AC71" s="10"/>
      <c r="AD71" s="10"/>
      <c r="AE71" s="10"/>
    </row>
    <row r="72" s="10" customFormat="1" ht="19.92" customHeight="1">
      <c r="A72" s="10"/>
      <c r="B72" s="135"/>
      <c r="C72" s="10"/>
      <c r="D72" s="136" t="s">
        <v>122</v>
      </c>
      <c r="E72" s="137"/>
      <c r="F72" s="137"/>
      <c r="G72" s="137"/>
      <c r="H72" s="137"/>
      <c r="I72" s="137"/>
      <c r="J72" s="138">
        <f>J318</f>
        <v>0</v>
      </c>
      <c r="K72" s="10"/>
      <c r="L72" s="135"/>
      <c r="S72" s="10"/>
      <c r="T72" s="10"/>
      <c r="U72" s="10"/>
      <c r="V72" s="10"/>
      <c r="W72" s="10"/>
      <c r="X72" s="10"/>
      <c r="Y72" s="10"/>
      <c r="Z72" s="10"/>
      <c r="AA72" s="10"/>
      <c r="AB72" s="10"/>
      <c r="AC72" s="10"/>
      <c r="AD72" s="10"/>
      <c r="AE72" s="10"/>
    </row>
    <row r="73" s="10" customFormat="1" ht="19.92" customHeight="1">
      <c r="A73" s="10"/>
      <c r="B73" s="135"/>
      <c r="C73" s="10"/>
      <c r="D73" s="136" t="s">
        <v>123</v>
      </c>
      <c r="E73" s="137"/>
      <c r="F73" s="137"/>
      <c r="G73" s="137"/>
      <c r="H73" s="137"/>
      <c r="I73" s="137"/>
      <c r="J73" s="138">
        <f>J378</f>
        <v>0</v>
      </c>
      <c r="K73" s="10"/>
      <c r="L73" s="135"/>
      <c r="S73" s="10"/>
      <c r="T73" s="10"/>
      <c r="U73" s="10"/>
      <c r="V73" s="10"/>
      <c r="W73" s="10"/>
      <c r="X73" s="10"/>
      <c r="Y73" s="10"/>
      <c r="Z73" s="10"/>
      <c r="AA73" s="10"/>
      <c r="AB73" s="10"/>
      <c r="AC73" s="10"/>
      <c r="AD73" s="10"/>
      <c r="AE73" s="10"/>
    </row>
    <row r="74" s="9" customFormat="1" ht="24.96" customHeight="1">
      <c r="A74" s="9"/>
      <c r="B74" s="131"/>
      <c r="C74" s="9"/>
      <c r="D74" s="132" t="s">
        <v>124</v>
      </c>
      <c r="E74" s="133"/>
      <c r="F74" s="133"/>
      <c r="G74" s="133"/>
      <c r="H74" s="133"/>
      <c r="I74" s="133"/>
      <c r="J74" s="134">
        <f>J396</f>
        <v>0</v>
      </c>
      <c r="K74" s="9"/>
      <c r="L74" s="131"/>
      <c r="S74" s="9"/>
      <c r="T74" s="9"/>
      <c r="U74" s="9"/>
      <c r="V74" s="9"/>
      <c r="W74" s="9"/>
      <c r="X74" s="9"/>
      <c r="Y74" s="9"/>
      <c r="Z74" s="9"/>
      <c r="AA74" s="9"/>
      <c r="AB74" s="9"/>
      <c r="AC74" s="9"/>
      <c r="AD74" s="9"/>
      <c r="AE74" s="9"/>
    </row>
    <row r="75" s="9" customFormat="1" ht="24.96" customHeight="1">
      <c r="A75" s="9"/>
      <c r="B75" s="131"/>
      <c r="C75" s="9"/>
      <c r="D75" s="132" t="s">
        <v>125</v>
      </c>
      <c r="E75" s="133"/>
      <c r="F75" s="133"/>
      <c r="G75" s="133"/>
      <c r="H75" s="133"/>
      <c r="I75" s="133"/>
      <c r="J75" s="134">
        <f>J399</f>
        <v>0</v>
      </c>
      <c r="K75" s="9"/>
      <c r="L75" s="131"/>
      <c r="S75" s="9"/>
      <c r="T75" s="9"/>
      <c r="U75" s="9"/>
      <c r="V75" s="9"/>
      <c r="W75" s="9"/>
      <c r="X75" s="9"/>
      <c r="Y75" s="9"/>
      <c r="Z75" s="9"/>
      <c r="AA75" s="9"/>
      <c r="AB75" s="9"/>
      <c r="AC75" s="9"/>
      <c r="AD75" s="9"/>
      <c r="AE75" s="9"/>
    </row>
    <row r="76" s="10" customFormat="1" ht="19.92" customHeight="1">
      <c r="A76" s="10"/>
      <c r="B76" s="135"/>
      <c r="C76" s="10"/>
      <c r="D76" s="136" t="s">
        <v>126</v>
      </c>
      <c r="E76" s="137"/>
      <c r="F76" s="137"/>
      <c r="G76" s="137"/>
      <c r="H76" s="137"/>
      <c r="I76" s="137"/>
      <c r="J76" s="138">
        <f>J400</f>
        <v>0</v>
      </c>
      <c r="K76" s="10"/>
      <c r="L76" s="135"/>
      <c r="S76" s="10"/>
      <c r="T76" s="10"/>
      <c r="U76" s="10"/>
      <c r="V76" s="10"/>
      <c r="W76" s="10"/>
      <c r="X76" s="10"/>
      <c r="Y76" s="10"/>
      <c r="Z76" s="10"/>
      <c r="AA76" s="10"/>
      <c r="AB76" s="10"/>
      <c r="AC76" s="10"/>
      <c r="AD76" s="10"/>
      <c r="AE76" s="10"/>
    </row>
    <row r="77" s="10" customFormat="1" ht="19.92" customHeight="1">
      <c r="A77" s="10"/>
      <c r="B77" s="135"/>
      <c r="C77" s="10"/>
      <c r="D77" s="136" t="s">
        <v>127</v>
      </c>
      <c r="E77" s="137"/>
      <c r="F77" s="137"/>
      <c r="G77" s="137"/>
      <c r="H77" s="137"/>
      <c r="I77" s="137"/>
      <c r="J77" s="138">
        <f>J403</f>
        <v>0</v>
      </c>
      <c r="K77" s="10"/>
      <c r="L77" s="135"/>
      <c r="S77" s="10"/>
      <c r="T77" s="10"/>
      <c r="U77" s="10"/>
      <c r="V77" s="10"/>
      <c r="W77" s="10"/>
      <c r="X77" s="10"/>
      <c r="Y77" s="10"/>
      <c r="Z77" s="10"/>
      <c r="AA77" s="10"/>
      <c r="AB77" s="10"/>
      <c r="AC77" s="10"/>
      <c r="AD77" s="10"/>
      <c r="AE77" s="10"/>
    </row>
    <row r="78" s="10" customFormat="1" ht="19.92" customHeight="1">
      <c r="A78" s="10"/>
      <c r="B78" s="135"/>
      <c r="C78" s="10"/>
      <c r="D78" s="136" t="s">
        <v>128</v>
      </c>
      <c r="E78" s="137"/>
      <c r="F78" s="137"/>
      <c r="G78" s="137"/>
      <c r="H78" s="137"/>
      <c r="I78" s="137"/>
      <c r="J78" s="138">
        <f>J406</f>
        <v>0</v>
      </c>
      <c r="K78" s="10"/>
      <c r="L78" s="135"/>
      <c r="S78" s="10"/>
      <c r="T78" s="10"/>
      <c r="U78" s="10"/>
      <c r="V78" s="10"/>
      <c r="W78" s="10"/>
      <c r="X78" s="10"/>
      <c r="Y78" s="10"/>
      <c r="Z78" s="10"/>
      <c r="AA78" s="10"/>
      <c r="AB78" s="10"/>
      <c r="AC78" s="10"/>
      <c r="AD78" s="10"/>
      <c r="AE78" s="10"/>
    </row>
    <row r="79" s="2" customFormat="1" ht="21.84" customHeight="1">
      <c r="A79" s="39"/>
      <c r="B79" s="40"/>
      <c r="C79" s="39"/>
      <c r="D79" s="39"/>
      <c r="E79" s="39"/>
      <c r="F79" s="39"/>
      <c r="G79" s="39"/>
      <c r="H79" s="39"/>
      <c r="I79" s="39"/>
      <c r="J79" s="39"/>
      <c r="K79" s="39"/>
      <c r="L79" s="114"/>
      <c r="S79" s="39"/>
      <c r="T79" s="39"/>
      <c r="U79" s="39"/>
      <c r="V79" s="39"/>
      <c r="W79" s="39"/>
      <c r="X79" s="39"/>
      <c r="Y79" s="39"/>
      <c r="Z79" s="39"/>
      <c r="AA79" s="39"/>
      <c r="AB79" s="39"/>
      <c r="AC79" s="39"/>
      <c r="AD79" s="39"/>
      <c r="AE79" s="39"/>
    </row>
    <row r="80" s="2" customFormat="1" ht="6.96" customHeight="1">
      <c r="A80" s="39"/>
      <c r="B80" s="56"/>
      <c r="C80" s="57"/>
      <c r="D80" s="57"/>
      <c r="E80" s="57"/>
      <c r="F80" s="57"/>
      <c r="G80" s="57"/>
      <c r="H80" s="57"/>
      <c r="I80" s="57"/>
      <c r="J80" s="57"/>
      <c r="K80" s="57"/>
      <c r="L80" s="114"/>
      <c r="S80" s="39"/>
      <c r="T80" s="39"/>
      <c r="U80" s="39"/>
      <c r="V80" s="39"/>
      <c r="W80" s="39"/>
      <c r="X80" s="39"/>
      <c r="Y80" s="39"/>
      <c r="Z80" s="39"/>
      <c r="AA80" s="39"/>
      <c r="AB80" s="39"/>
      <c r="AC80" s="39"/>
      <c r="AD80" s="39"/>
      <c r="AE80" s="39"/>
    </row>
    <row r="84" s="2" customFormat="1" ht="6.96" customHeight="1">
      <c r="A84" s="39"/>
      <c r="B84" s="58"/>
      <c r="C84" s="59"/>
      <c r="D84" s="59"/>
      <c r="E84" s="59"/>
      <c r="F84" s="59"/>
      <c r="G84" s="59"/>
      <c r="H84" s="59"/>
      <c r="I84" s="59"/>
      <c r="J84" s="59"/>
      <c r="K84" s="59"/>
      <c r="L84" s="114"/>
      <c r="S84" s="39"/>
      <c r="T84" s="39"/>
      <c r="U84" s="39"/>
      <c r="V84" s="39"/>
      <c r="W84" s="39"/>
      <c r="X84" s="39"/>
      <c r="Y84" s="39"/>
      <c r="Z84" s="39"/>
      <c r="AA84" s="39"/>
      <c r="AB84" s="39"/>
      <c r="AC84" s="39"/>
      <c r="AD84" s="39"/>
      <c r="AE84" s="39"/>
    </row>
    <row r="85" s="2" customFormat="1" ht="24.96" customHeight="1">
      <c r="A85" s="39"/>
      <c r="B85" s="40"/>
      <c r="C85" s="24" t="s">
        <v>129</v>
      </c>
      <c r="D85" s="39"/>
      <c r="E85" s="39"/>
      <c r="F85" s="39"/>
      <c r="G85" s="39"/>
      <c r="H85" s="39"/>
      <c r="I85" s="39"/>
      <c r="J85" s="39"/>
      <c r="K85" s="39"/>
      <c r="L85" s="114"/>
      <c r="S85" s="39"/>
      <c r="T85" s="39"/>
      <c r="U85" s="39"/>
      <c r="V85" s="39"/>
      <c r="W85" s="39"/>
      <c r="X85" s="39"/>
      <c r="Y85" s="39"/>
      <c r="Z85" s="39"/>
      <c r="AA85" s="39"/>
      <c r="AB85" s="39"/>
      <c r="AC85" s="39"/>
      <c r="AD85" s="39"/>
      <c r="AE85" s="39"/>
    </row>
    <row r="86" s="2" customFormat="1" ht="6.96" customHeight="1">
      <c r="A86" s="39"/>
      <c r="B86" s="40"/>
      <c r="C86" s="39"/>
      <c r="D86" s="39"/>
      <c r="E86" s="39"/>
      <c r="F86" s="39"/>
      <c r="G86" s="39"/>
      <c r="H86" s="39"/>
      <c r="I86" s="39"/>
      <c r="J86" s="39"/>
      <c r="K86" s="39"/>
      <c r="L86" s="114"/>
      <c r="S86" s="39"/>
      <c r="T86" s="39"/>
      <c r="U86" s="39"/>
      <c r="V86" s="39"/>
      <c r="W86" s="39"/>
      <c r="X86" s="39"/>
      <c r="Y86" s="39"/>
      <c r="Z86" s="39"/>
      <c r="AA86" s="39"/>
      <c r="AB86" s="39"/>
      <c r="AC86" s="39"/>
      <c r="AD86" s="39"/>
      <c r="AE86" s="39"/>
    </row>
    <row r="87" s="2" customFormat="1" ht="12" customHeight="1">
      <c r="A87" s="39"/>
      <c r="B87" s="40"/>
      <c r="C87" s="33" t="s">
        <v>17</v>
      </c>
      <c r="D87" s="39"/>
      <c r="E87" s="39"/>
      <c r="F87" s="39"/>
      <c r="G87" s="39"/>
      <c r="H87" s="39"/>
      <c r="I87" s="39"/>
      <c r="J87" s="39"/>
      <c r="K87" s="39"/>
      <c r="L87" s="114"/>
      <c r="S87" s="39"/>
      <c r="T87" s="39"/>
      <c r="U87" s="39"/>
      <c r="V87" s="39"/>
      <c r="W87" s="39"/>
      <c r="X87" s="39"/>
      <c r="Y87" s="39"/>
      <c r="Z87" s="39"/>
      <c r="AA87" s="39"/>
      <c r="AB87" s="39"/>
      <c r="AC87" s="39"/>
      <c r="AD87" s="39"/>
      <c r="AE87" s="39"/>
    </row>
    <row r="88" s="2" customFormat="1" ht="16.5" customHeight="1">
      <c r="A88" s="39"/>
      <c r="B88" s="40"/>
      <c r="C88" s="39"/>
      <c r="D88" s="39"/>
      <c r="E88" s="113" t="str">
        <f>E7</f>
        <v>REKONSTRUKCE VÍCEÚČELOVÉHO HŘIŠTĚ V AREÁLU GYMNÁZIA VE DVOŘE KR. N. LABEM</v>
      </c>
      <c r="F88" s="33"/>
      <c r="G88" s="33"/>
      <c r="H88" s="33"/>
      <c r="I88" s="39"/>
      <c r="J88" s="39"/>
      <c r="K88" s="39"/>
      <c r="L88" s="114"/>
      <c r="S88" s="39"/>
      <c r="T88" s="39"/>
      <c r="U88" s="39"/>
      <c r="V88" s="39"/>
      <c r="W88" s="39"/>
      <c r="X88" s="39"/>
      <c r="Y88" s="39"/>
      <c r="Z88" s="39"/>
      <c r="AA88" s="39"/>
      <c r="AB88" s="39"/>
      <c r="AC88" s="39"/>
      <c r="AD88" s="39"/>
      <c r="AE88" s="39"/>
    </row>
    <row r="89" s="2" customFormat="1" ht="12" customHeight="1">
      <c r="A89" s="39"/>
      <c r="B89" s="40"/>
      <c r="C89" s="33" t="s">
        <v>97</v>
      </c>
      <c r="D89" s="39"/>
      <c r="E89" s="39"/>
      <c r="F89" s="39"/>
      <c r="G89" s="39"/>
      <c r="H89" s="39"/>
      <c r="I89" s="39"/>
      <c r="J89" s="39"/>
      <c r="K89" s="39"/>
      <c r="L89" s="114"/>
      <c r="S89" s="39"/>
      <c r="T89" s="39"/>
      <c r="U89" s="39"/>
      <c r="V89" s="39"/>
      <c r="W89" s="39"/>
      <c r="X89" s="39"/>
      <c r="Y89" s="39"/>
      <c r="Z89" s="39"/>
      <c r="AA89" s="39"/>
      <c r="AB89" s="39"/>
      <c r="AC89" s="39"/>
      <c r="AD89" s="39"/>
      <c r="AE89" s="39"/>
    </row>
    <row r="90" s="2" customFormat="1" ht="16.5" customHeight="1">
      <c r="A90" s="39"/>
      <c r="B90" s="40"/>
      <c r="C90" s="39"/>
      <c r="D90" s="39"/>
      <c r="E90" s="63" t="str">
        <f>E9</f>
        <v>01 - REKONSTRUKCE VÍCEÚČELOVÉHO HŘIŠTĚ V REÁLU GYMNÁZIE VE DVOŘE KR. N. LABEM</v>
      </c>
      <c r="F90" s="39"/>
      <c r="G90" s="39"/>
      <c r="H90" s="39"/>
      <c r="I90" s="39"/>
      <c r="J90" s="39"/>
      <c r="K90" s="39"/>
      <c r="L90" s="114"/>
      <c r="S90" s="39"/>
      <c r="T90" s="39"/>
      <c r="U90" s="39"/>
      <c r="V90" s="39"/>
      <c r="W90" s="39"/>
      <c r="X90" s="39"/>
      <c r="Y90" s="39"/>
      <c r="Z90" s="39"/>
      <c r="AA90" s="39"/>
      <c r="AB90" s="39"/>
      <c r="AC90" s="39"/>
      <c r="AD90" s="39"/>
      <c r="AE90" s="39"/>
    </row>
    <row r="91" s="2" customFormat="1" ht="6.96" customHeight="1">
      <c r="A91" s="39"/>
      <c r="B91" s="40"/>
      <c r="C91" s="39"/>
      <c r="D91" s="39"/>
      <c r="E91" s="39"/>
      <c r="F91" s="39"/>
      <c r="G91" s="39"/>
      <c r="H91" s="39"/>
      <c r="I91" s="39"/>
      <c r="J91" s="39"/>
      <c r="K91" s="39"/>
      <c r="L91" s="114"/>
      <c r="S91" s="39"/>
      <c r="T91" s="39"/>
      <c r="U91" s="39"/>
      <c r="V91" s="39"/>
      <c r="W91" s="39"/>
      <c r="X91" s="39"/>
      <c r="Y91" s="39"/>
      <c r="Z91" s="39"/>
      <c r="AA91" s="39"/>
      <c r="AB91" s="39"/>
      <c r="AC91" s="39"/>
      <c r="AD91" s="39"/>
      <c r="AE91" s="39"/>
    </row>
    <row r="92" s="2" customFormat="1" ht="12" customHeight="1">
      <c r="A92" s="39"/>
      <c r="B92" s="40"/>
      <c r="C92" s="33" t="s">
        <v>21</v>
      </c>
      <c r="D92" s="39"/>
      <c r="E92" s="39"/>
      <c r="F92" s="28" t="str">
        <f>F12</f>
        <v>DVŮR KRÁLOVÉ NAD LABEM</v>
      </c>
      <c r="G92" s="39"/>
      <c r="H92" s="39"/>
      <c r="I92" s="33" t="s">
        <v>23</v>
      </c>
      <c r="J92" s="65" t="str">
        <f>IF(J12="","",J12)</f>
        <v>20. 12. 2020</v>
      </c>
      <c r="K92" s="39"/>
      <c r="L92" s="114"/>
      <c r="S92" s="39"/>
      <c r="T92" s="39"/>
      <c r="U92" s="39"/>
      <c r="V92" s="39"/>
      <c r="W92" s="39"/>
      <c r="X92" s="39"/>
      <c r="Y92" s="39"/>
      <c r="Z92" s="39"/>
      <c r="AA92" s="39"/>
      <c r="AB92" s="39"/>
      <c r="AC92" s="39"/>
      <c r="AD92" s="39"/>
      <c r="AE92" s="39"/>
    </row>
    <row r="93" s="2" customFormat="1" ht="6.96" customHeight="1">
      <c r="A93" s="39"/>
      <c r="B93" s="40"/>
      <c r="C93" s="39"/>
      <c r="D93" s="39"/>
      <c r="E93" s="39"/>
      <c r="F93" s="39"/>
      <c r="G93" s="39"/>
      <c r="H93" s="39"/>
      <c r="I93" s="39"/>
      <c r="J93" s="39"/>
      <c r="K93" s="39"/>
      <c r="L93" s="114"/>
      <c r="S93" s="39"/>
      <c r="T93" s="39"/>
      <c r="U93" s="39"/>
      <c r="V93" s="39"/>
      <c r="W93" s="39"/>
      <c r="X93" s="39"/>
      <c r="Y93" s="39"/>
      <c r="Z93" s="39"/>
      <c r="AA93" s="39"/>
      <c r="AB93" s="39"/>
      <c r="AC93" s="39"/>
      <c r="AD93" s="39"/>
      <c r="AE93" s="39"/>
    </row>
    <row r="94" s="2" customFormat="1" ht="54.45" customHeight="1">
      <c r="A94" s="39"/>
      <c r="B94" s="40"/>
      <c r="C94" s="33" t="s">
        <v>25</v>
      </c>
      <c r="D94" s="39"/>
      <c r="E94" s="39"/>
      <c r="F94" s="28" t="str">
        <f>E15</f>
        <v>MĚSTO DVŮR KRÁLOVÉ NAD LABEM</v>
      </c>
      <c r="G94" s="39"/>
      <c r="H94" s="39"/>
      <c r="I94" s="33" t="s">
        <v>31</v>
      </c>
      <c r="J94" s="37" t="str">
        <f>E21</f>
        <v>DRUPOS TRUTNOV, ING. TOMÁŠ BUKOVSKÝ</v>
      </c>
      <c r="K94" s="39"/>
      <c r="L94" s="114"/>
      <c r="S94" s="39"/>
      <c r="T94" s="39"/>
      <c r="U94" s="39"/>
      <c r="V94" s="39"/>
      <c r="W94" s="39"/>
      <c r="X94" s="39"/>
      <c r="Y94" s="39"/>
      <c r="Z94" s="39"/>
      <c r="AA94" s="39"/>
      <c r="AB94" s="39"/>
      <c r="AC94" s="39"/>
      <c r="AD94" s="39"/>
      <c r="AE94" s="39"/>
    </row>
    <row r="95" s="2" customFormat="1" ht="25.65" customHeight="1">
      <c r="A95" s="39"/>
      <c r="B95" s="40"/>
      <c r="C95" s="33" t="s">
        <v>29</v>
      </c>
      <c r="D95" s="39"/>
      <c r="E95" s="39"/>
      <c r="F95" s="28" t="str">
        <f>IF(E18="","",E18)</f>
        <v>Vyplň údaj</v>
      </c>
      <c r="G95" s="39"/>
      <c r="H95" s="39"/>
      <c r="I95" s="33" t="s">
        <v>34</v>
      </c>
      <c r="J95" s="37" t="str">
        <f>E24</f>
        <v>ING. LUBOŠ KASPER</v>
      </c>
      <c r="K95" s="39"/>
      <c r="L95" s="114"/>
      <c r="S95" s="39"/>
      <c r="T95" s="39"/>
      <c r="U95" s="39"/>
      <c r="V95" s="39"/>
      <c r="W95" s="39"/>
      <c r="X95" s="39"/>
      <c r="Y95" s="39"/>
      <c r="Z95" s="39"/>
      <c r="AA95" s="39"/>
      <c r="AB95" s="39"/>
      <c r="AC95" s="39"/>
      <c r="AD95" s="39"/>
      <c r="AE95" s="39"/>
    </row>
    <row r="96" s="2" customFormat="1" ht="10.32" customHeight="1">
      <c r="A96" s="39"/>
      <c r="B96" s="40"/>
      <c r="C96" s="39"/>
      <c r="D96" s="39"/>
      <c r="E96" s="39"/>
      <c r="F96" s="39"/>
      <c r="G96" s="39"/>
      <c r="H96" s="39"/>
      <c r="I96" s="39"/>
      <c r="J96" s="39"/>
      <c r="K96" s="39"/>
      <c r="L96" s="114"/>
      <c r="S96" s="39"/>
      <c r="T96" s="39"/>
      <c r="U96" s="39"/>
      <c r="V96" s="39"/>
      <c r="W96" s="39"/>
      <c r="X96" s="39"/>
      <c r="Y96" s="39"/>
      <c r="Z96" s="39"/>
      <c r="AA96" s="39"/>
      <c r="AB96" s="39"/>
      <c r="AC96" s="39"/>
      <c r="AD96" s="39"/>
      <c r="AE96" s="39"/>
    </row>
    <row r="97" s="11" customFormat="1" ht="29.28" customHeight="1">
      <c r="A97" s="139"/>
      <c r="B97" s="140"/>
      <c r="C97" s="141" t="s">
        <v>130</v>
      </c>
      <c r="D97" s="142" t="s">
        <v>57</v>
      </c>
      <c r="E97" s="142" t="s">
        <v>53</v>
      </c>
      <c r="F97" s="142" t="s">
        <v>54</v>
      </c>
      <c r="G97" s="142" t="s">
        <v>131</v>
      </c>
      <c r="H97" s="142" t="s">
        <v>132</v>
      </c>
      <c r="I97" s="142" t="s">
        <v>133</v>
      </c>
      <c r="J97" s="142" t="s">
        <v>108</v>
      </c>
      <c r="K97" s="143" t="s">
        <v>134</v>
      </c>
      <c r="L97" s="144"/>
      <c r="M97" s="81" t="s">
        <v>3</v>
      </c>
      <c r="N97" s="82" t="s">
        <v>42</v>
      </c>
      <c r="O97" s="82" t="s">
        <v>135</v>
      </c>
      <c r="P97" s="82" t="s">
        <v>136</v>
      </c>
      <c r="Q97" s="82" t="s">
        <v>137</v>
      </c>
      <c r="R97" s="82" t="s">
        <v>138</v>
      </c>
      <c r="S97" s="82" t="s">
        <v>139</v>
      </c>
      <c r="T97" s="83" t="s">
        <v>140</v>
      </c>
      <c r="U97" s="139"/>
      <c r="V97" s="139"/>
      <c r="W97" s="139"/>
      <c r="X97" s="139"/>
      <c r="Y97" s="139"/>
      <c r="Z97" s="139"/>
      <c r="AA97" s="139"/>
      <c r="AB97" s="139"/>
      <c r="AC97" s="139"/>
      <c r="AD97" s="139"/>
      <c r="AE97" s="139"/>
    </row>
    <row r="98" s="2" customFormat="1" ht="22.8" customHeight="1">
      <c r="A98" s="39"/>
      <c r="B98" s="40"/>
      <c r="C98" s="88" t="s">
        <v>141</v>
      </c>
      <c r="D98" s="39"/>
      <c r="E98" s="39"/>
      <c r="F98" s="39"/>
      <c r="G98" s="39"/>
      <c r="H98" s="39"/>
      <c r="I98" s="39"/>
      <c r="J98" s="145">
        <f>BK98</f>
        <v>0</v>
      </c>
      <c r="K98" s="39"/>
      <c r="L98" s="40"/>
      <c r="M98" s="84"/>
      <c r="N98" s="69"/>
      <c r="O98" s="85"/>
      <c r="P98" s="146">
        <f>P99+P305+P396+P399</f>
        <v>0</v>
      </c>
      <c r="Q98" s="85"/>
      <c r="R98" s="146">
        <f>R99+R305+R396+R399</f>
        <v>121.34727986999999</v>
      </c>
      <c r="S98" s="85"/>
      <c r="T98" s="147">
        <f>T99+T305+T396+T399</f>
        <v>313.48179999999996</v>
      </c>
      <c r="U98" s="39"/>
      <c r="V98" s="39"/>
      <c r="W98" s="39"/>
      <c r="X98" s="39"/>
      <c r="Y98" s="39"/>
      <c r="Z98" s="39"/>
      <c r="AA98" s="39"/>
      <c r="AB98" s="39"/>
      <c r="AC98" s="39"/>
      <c r="AD98" s="39"/>
      <c r="AE98" s="39"/>
      <c r="AT98" s="20" t="s">
        <v>71</v>
      </c>
      <c r="AU98" s="20" t="s">
        <v>109</v>
      </c>
      <c r="BK98" s="148">
        <f>BK99+BK305+BK396+BK399</f>
        <v>0</v>
      </c>
    </row>
    <row r="99" s="12" customFormat="1" ht="25.92" customHeight="1">
      <c r="A99" s="12"/>
      <c r="B99" s="149"/>
      <c r="C99" s="12"/>
      <c r="D99" s="150" t="s">
        <v>71</v>
      </c>
      <c r="E99" s="151" t="s">
        <v>142</v>
      </c>
      <c r="F99" s="151" t="s">
        <v>143</v>
      </c>
      <c r="G99" s="12"/>
      <c r="H99" s="12"/>
      <c r="I99" s="152"/>
      <c r="J99" s="153">
        <f>BK99</f>
        <v>0</v>
      </c>
      <c r="K99" s="12"/>
      <c r="L99" s="149"/>
      <c r="M99" s="154"/>
      <c r="N99" s="155"/>
      <c r="O99" s="155"/>
      <c r="P99" s="156">
        <f>P100+P162+P205+P215+P222+P256+P264+P284+P302</f>
        <v>0</v>
      </c>
      <c r="Q99" s="155"/>
      <c r="R99" s="156">
        <f>R100+R162+R205+R215+R222+R256+R264+R284+R302</f>
        <v>119.05441313999999</v>
      </c>
      <c r="S99" s="155"/>
      <c r="T99" s="157">
        <f>T100+T162+T205+T215+T222+T256+T264+T284+T302</f>
        <v>310.48179999999996</v>
      </c>
      <c r="U99" s="12"/>
      <c r="V99" s="12"/>
      <c r="W99" s="12"/>
      <c r="X99" s="12"/>
      <c r="Y99" s="12"/>
      <c r="Z99" s="12"/>
      <c r="AA99" s="12"/>
      <c r="AB99" s="12"/>
      <c r="AC99" s="12"/>
      <c r="AD99" s="12"/>
      <c r="AE99" s="12"/>
      <c r="AR99" s="150" t="s">
        <v>80</v>
      </c>
      <c r="AT99" s="158" t="s">
        <v>71</v>
      </c>
      <c r="AU99" s="158" t="s">
        <v>72</v>
      </c>
      <c r="AY99" s="150" t="s">
        <v>144</v>
      </c>
      <c r="BK99" s="159">
        <f>BK100+BK162+BK205+BK215+BK222+BK256+BK264+BK284+BK302</f>
        <v>0</v>
      </c>
    </row>
    <row r="100" s="12" customFormat="1" ht="22.8" customHeight="1">
      <c r="A100" s="12"/>
      <c r="B100" s="149"/>
      <c r="C100" s="12"/>
      <c r="D100" s="150" t="s">
        <v>71</v>
      </c>
      <c r="E100" s="160" t="s">
        <v>80</v>
      </c>
      <c r="F100" s="160" t="s">
        <v>145</v>
      </c>
      <c r="G100" s="12"/>
      <c r="H100" s="12"/>
      <c r="I100" s="152"/>
      <c r="J100" s="161">
        <f>BK100</f>
        <v>0</v>
      </c>
      <c r="K100" s="12"/>
      <c r="L100" s="149"/>
      <c r="M100" s="154"/>
      <c r="N100" s="155"/>
      <c r="O100" s="155"/>
      <c r="P100" s="156">
        <f>SUM(P101:P161)</f>
        <v>0</v>
      </c>
      <c r="Q100" s="155"/>
      <c r="R100" s="156">
        <f>SUM(R101:R161)</f>
        <v>0</v>
      </c>
      <c r="S100" s="155"/>
      <c r="T100" s="157">
        <f>SUM(T101:T161)</f>
        <v>310.48179999999996</v>
      </c>
      <c r="U100" s="12"/>
      <c r="V100" s="12"/>
      <c r="W100" s="12"/>
      <c r="X100" s="12"/>
      <c r="Y100" s="12"/>
      <c r="Z100" s="12"/>
      <c r="AA100" s="12"/>
      <c r="AB100" s="12"/>
      <c r="AC100" s="12"/>
      <c r="AD100" s="12"/>
      <c r="AE100" s="12"/>
      <c r="AR100" s="150" t="s">
        <v>80</v>
      </c>
      <c r="AT100" s="158" t="s">
        <v>71</v>
      </c>
      <c r="AU100" s="158" t="s">
        <v>80</v>
      </c>
      <c r="AY100" s="150" t="s">
        <v>144</v>
      </c>
      <c r="BK100" s="159">
        <f>SUM(BK101:BK161)</f>
        <v>0</v>
      </c>
    </row>
    <row r="101" s="2" customFormat="1" ht="24.15" customHeight="1">
      <c r="A101" s="39"/>
      <c r="B101" s="162"/>
      <c r="C101" s="163" t="s">
        <v>80</v>
      </c>
      <c r="D101" s="163" t="s">
        <v>146</v>
      </c>
      <c r="E101" s="164" t="s">
        <v>147</v>
      </c>
      <c r="F101" s="165" t="s">
        <v>148</v>
      </c>
      <c r="G101" s="166" t="s">
        <v>149</v>
      </c>
      <c r="H101" s="167">
        <v>209.785</v>
      </c>
      <c r="I101" s="168"/>
      <c r="J101" s="169">
        <f>ROUND(I101*H101,2)</f>
        <v>0</v>
      </c>
      <c r="K101" s="165" t="s">
        <v>150</v>
      </c>
      <c r="L101" s="40"/>
      <c r="M101" s="170" t="s">
        <v>3</v>
      </c>
      <c r="N101" s="171" t="s">
        <v>43</v>
      </c>
      <c r="O101" s="73"/>
      <c r="P101" s="172">
        <f>O101*H101</f>
        <v>0</v>
      </c>
      <c r="Q101" s="172">
        <v>0</v>
      </c>
      <c r="R101" s="172">
        <f>Q101*H101</f>
        <v>0</v>
      </c>
      <c r="S101" s="172">
        <v>0.29999999999999999</v>
      </c>
      <c r="T101" s="173">
        <f>S101*H101</f>
        <v>62.935499999999998</v>
      </c>
      <c r="U101" s="39"/>
      <c r="V101" s="39"/>
      <c r="W101" s="39"/>
      <c r="X101" s="39"/>
      <c r="Y101" s="39"/>
      <c r="Z101" s="39"/>
      <c r="AA101" s="39"/>
      <c r="AB101" s="39"/>
      <c r="AC101" s="39"/>
      <c r="AD101" s="39"/>
      <c r="AE101" s="39"/>
      <c r="AR101" s="174" t="s">
        <v>151</v>
      </c>
      <c r="AT101" s="174" t="s">
        <v>146</v>
      </c>
      <c r="AU101" s="174" t="s">
        <v>82</v>
      </c>
      <c r="AY101" s="20" t="s">
        <v>144</v>
      </c>
      <c r="BE101" s="175">
        <f>IF(N101="základní",J101,0)</f>
        <v>0</v>
      </c>
      <c r="BF101" s="175">
        <f>IF(N101="snížená",J101,0)</f>
        <v>0</v>
      </c>
      <c r="BG101" s="175">
        <f>IF(N101="zákl. přenesená",J101,0)</f>
        <v>0</v>
      </c>
      <c r="BH101" s="175">
        <f>IF(N101="sníž. přenesená",J101,0)</f>
        <v>0</v>
      </c>
      <c r="BI101" s="175">
        <f>IF(N101="nulová",J101,0)</f>
        <v>0</v>
      </c>
      <c r="BJ101" s="20" t="s">
        <v>80</v>
      </c>
      <c r="BK101" s="175">
        <f>ROUND(I101*H101,2)</f>
        <v>0</v>
      </c>
      <c r="BL101" s="20" t="s">
        <v>151</v>
      </c>
      <c r="BM101" s="174" t="s">
        <v>152</v>
      </c>
    </row>
    <row r="102" s="2" customFormat="1">
      <c r="A102" s="39"/>
      <c r="B102" s="40"/>
      <c r="C102" s="39"/>
      <c r="D102" s="176" t="s">
        <v>153</v>
      </c>
      <c r="E102" s="39"/>
      <c r="F102" s="177" t="s">
        <v>154</v>
      </c>
      <c r="G102" s="39"/>
      <c r="H102" s="39"/>
      <c r="I102" s="178"/>
      <c r="J102" s="39"/>
      <c r="K102" s="39"/>
      <c r="L102" s="40"/>
      <c r="M102" s="179"/>
      <c r="N102" s="180"/>
      <c r="O102" s="73"/>
      <c r="P102" s="73"/>
      <c r="Q102" s="73"/>
      <c r="R102" s="73"/>
      <c r="S102" s="73"/>
      <c r="T102" s="74"/>
      <c r="U102" s="39"/>
      <c r="V102" s="39"/>
      <c r="W102" s="39"/>
      <c r="X102" s="39"/>
      <c r="Y102" s="39"/>
      <c r="Z102" s="39"/>
      <c r="AA102" s="39"/>
      <c r="AB102" s="39"/>
      <c r="AC102" s="39"/>
      <c r="AD102" s="39"/>
      <c r="AE102" s="39"/>
      <c r="AT102" s="20" t="s">
        <v>153</v>
      </c>
      <c r="AU102" s="20" t="s">
        <v>82</v>
      </c>
    </row>
    <row r="103" s="13" customFormat="1">
      <c r="A103" s="13"/>
      <c r="B103" s="181"/>
      <c r="C103" s="13"/>
      <c r="D103" s="176" t="s">
        <v>155</v>
      </c>
      <c r="E103" s="182" t="s">
        <v>3</v>
      </c>
      <c r="F103" s="183" t="s">
        <v>156</v>
      </c>
      <c r="G103" s="13"/>
      <c r="H103" s="184">
        <v>209.785</v>
      </c>
      <c r="I103" s="185"/>
      <c r="J103" s="13"/>
      <c r="K103" s="13"/>
      <c r="L103" s="181"/>
      <c r="M103" s="186"/>
      <c r="N103" s="187"/>
      <c r="O103" s="187"/>
      <c r="P103" s="187"/>
      <c r="Q103" s="187"/>
      <c r="R103" s="187"/>
      <c r="S103" s="187"/>
      <c r="T103" s="188"/>
      <c r="U103" s="13"/>
      <c r="V103" s="13"/>
      <c r="W103" s="13"/>
      <c r="X103" s="13"/>
      <c r="Y103" s="13"/>
      <c r="Z103" s="13"/>
      <c r="AA103" s="13"/>
      <c r="AB103" s="13"/>
      <c r="AC103" s="13"/>
      <c r="AD103" s="13"/>
      <c r="AE103" s="13"/>
      <c r="AT103" s="182" t="s">
        <v>155</v>
      </c>
      <c r="AU103" s="182" t="s">
        <v>82</v>
      </c>
      <c r="AV103" s="13" t="s">
        <v>82</v>
      </c>
      <c r="AW103" s="13" t="s">
        <v>33</v>
      </c>
      <c r="AX103" s="13" t="s">
        <v>80</v>
      </c>
      <c r="AY103" s="182" t="s">
        <v>144</v>
      </c>
    </row>
    <row r="104" s="2" customFormat="1" ht="24.15" customHeight="1">
      <c r="A104" s="39"/>
      <c r="B104" s="162"/>
      <c r="C104" s="163" t="s">
        <v>82</v>
      </c>
      <c r="D104" s="163" t="s">
        <v>146</v>
      </c>
      <c r="E104" s="164" t="s">
        <v>157</v>
      </c>
      <c r="F104" s="165" t="s">
        <v>158</v>
      </c>
      <c r="G104" s="166" t="s">
        <v>149</v>
      </c>
      <c r="H104" s="167">
        <v>209.785</v>
      </c>
      <c r="I104" s="168"/>
      <c r="J104" s="169">
        <f>ROUND(I104*H104,2)</f>
        <v>0</v>
      </c>
      <c r="K104" s="165" t="s">
        <v>150</v>
      </c>
      <c r="L104" s="40"/>
      <c r="M104" s="170" t="s">
        <v>3</v>
      </c>
      <c r="N104" s="171" t="s">
        <v>43</v>
      </c>
      <c r="O104" s="73"/>
      <c r="P104" s="172">
        <f>O104*H104</f>
        <v>0</v>
      </c>
      <c r="Q104" s="172">
        <v>0</v>
      </c>
      <c r="R104" s="172">
        <f>Q104*H104</f>
        <v>0</v>
      </c>
      <c r="S104" s="172">
        <v>0.5</v>
      </c>
      <c r="T104" s="173">
        <f>S104*H104</f>
        <v>104.8925</v>
      </c>
      <c r="U104" s="39"/>
      <c r="V104" s="39"/>
      <c r="W104" s="39"/>
      <c r="X104" s="39"/>
      <c r="Y104" s="39"/>
      <c r="Z104" s="39"/>
      <c r="AA104" s="39"/>
      <c r="AB104" s="39"/>
      <c r="AC104" s="39"/>
      <c r="AD104" s="39"/>
      <c r="AE104" s="39"/>
      <c r="AR104" s="174" t="s">
        <v>151</v>
      </c>
      <c r="AT104" s="174" t="s">
        <v>146</v>
      </c>
      <c r="AU104" s="174" t="s">
        <v>82</v>
      </c>
      <c r="AY104" s="20" t="s">
        <v>144</v>
      </c>
      <c r="BE104" s="175">
        <f>IF(N104="základní",J104,0)</f>
        <v>0</v>
      </c>
      <c r="BF104" s="175">
        <f>IF(N104="snížená",J104,0)</f>
        <v>0</v>
      </c>
      <c r="BG104" s="175">
        <f>IF(N104="zákl. přenesená",J104,0)</f>
        <v>0</v>
      </c>
      <c r="BH104" s="175">
        <f>IF(N104="sníž. přenesená",J104,0)</f>
        <v>0</v>
      </c>
      <c r="BI104" s="175">
        <f>IF(N104="nulová",J104,0)</f>
        <v>0</v>
      </c>
      <c r="BJ104" s="20" t="s">
        <v>80</v>
      </c>
      <c r="BK104" s="175">
        <f>ROUND(I104*H104,2)</f>
        <v>0</v>
      </c>
      <c r="BL104" s="20" t="s">
        <v>151</v>
      </c>
      <c r="BM104" s="174" t="s">
        <v>159</v>
      </c>
    </row>
    <row r="105" s="2" customFormat="1">
      <c r="A105" s="39"/>
      <c r="B105" s="40"/>
      <c r="C105" s="39"/>
      <c r="D105" s="176" t="s">
        <v>153</v>
      </c>
      <c r="E105" s="39"/>
      <c r="F105" s="177" t="s">
        <v>154</v>
      </c>
      <c r="G105" s="39"/>
      <c r="H105" s="39"/>
      <c r="I105" s="178"/>
      <c r="J105" s="39"/>
      <c r="K105" s="39"/>
      <c r="L105" s="40"/>
      <c r="M105" s="179"/>
      <c r="N105" s="180"/>
      <c r="O105" s="73"/>
      <c r="P105" s="73"/>
      <c r="Q105" s="73"/>
      <c r="R105" s="73"/>
      <c r="S105" s="73"/>
      <c r="T105" s="74"/>
      <c r="U105" s="39"/>
      <c r="V105" s="39"/>
      <c r="W105" s="39"/>
      <c r="X105" s="39"/>
      <c r="Y105" s="39"/>
      <c r="Z105" s="39"/>
      <c r="AA105" s="39"/>
      <c r="AB105" s="39"/>
      <c r="AC105" s="39"/>
      <c r="AD105" s="39"/>
      <c r="AE105" s="39"/>
      <c r="AT105" s="20" t="s">
        <v>153</v>
      </c>
      <c r="AU105" s="20" t="s">
        <v>82</v>
      </c>
    </row>
    <row r="106" s="13" customFormat="1">
      <c r="A106" s="13"/>
      <c r="B106" s="181"/>
      <c r="C106" s="13"/>
      <c r="D106" s="176" t="s">
        <v>155</v>
      </c>
      <c r="E106" s="182" t="s">
        <v>3</v>
      </c>
      <c r="F106" s="183" t="s">
        <v>160</v>
      </c>
      <c r="G106" s="13"/>
      <c r="H106" s="184">
        <v>209.785</v>
      </c>
      <c r="I106" s="185"/>
      <c r="J106" s="13"/>
      <c r="K106" s="13"/>
      <c r="L106" s="181"/>
      <c r="M106" s="186"/>
      <c r="N106" s="187"/>
      <c r="O106" s="187"/>
      <c r="P106" s="187"/>
      <c r="Q106" s="187"/>
      <c r="R106" s="187"/>
      <c r="S106" s="187"/>
      <c r="T106" s="188"/>
      <c r="U106" s="13"/>
      <c r="V106" s="13"/>
      <c r="W106" s="13"/>
      <c r="X106" s="13"/>
      <c r="Y106" s="13"/>
      <c r="Z106" s="13"/>
      <c r="AA106" s="13"/>
      <c r="AB106" s="13"/>
      <c r="AC106" s="13"/>
      <c r="AD106" s="13"/>
      <c r="AE106" s="13"/>
      <c r="AT106" s="182" t="s">
        <v>155</v>
      </c>
      <c r="AU106" s="182" t="s">
        <v>82</v>
      </c>
      <c r="AV106" s="13" t="s">
        <v>82</v>
      </c>
      <c r="AW106" s="13" t="s">
        <v>33</v>
      </c>
      <c r="AX106" s="13" t="s">
        <v>80</v>
      </c>
      <c r="AY106" s="182" t="s">
        <v>144</v>
      </c>
    </row>
    <row r="107" s="2" customFormat="1" ht="24.15" customHeight="1">
      <c r="A107" s="39"/>
      <c r="B107" s="162"/>
      <c r="C107" s="163" t="s">
        <v>161</v>
      </c>
      <c r="D107" s="163" t="s">
        <v>146</v>
      </c>
      <c r="E107" s="164" t="s">
        <v>162</v>
      </c>
      <c r="F107" s="165" t="s">
        <v>163</v>
      </c>
      <c r="G107" s="166" t="s">
        <v>149</v>
      </c>
      <c r="H107" s="167">
        <v>209.785</v>
      </c>
      <c r="I107" s="168"/>
      <c r="J107" s="169">
        <f>ROUND(I107*H107,2)</f>
        <v>0</v>
      </c>
      <c r="K107" s="165" t="s">
        <v>150</v>
      </c>
      <c r="L107" s="40"/>
      <c r="M107" s="170" t="s">
        <v>3</v>
      </c>
      <c r="N107" s="171" t="s">
        <v>43</v>
      </c>
      <c r="O107" s="73"/>
      <c r="P107" s="172">
        <f>O107*H107</f>
        <v>0</v>
      </c>
      <c r="Q107" s="172">
        <v>0</v>
      </c>
      <c r="R107" s="172">
        <f>Q107*H107</f>
        <v>0</v>
      </c>
      <c r="S107" s="172">
        <v>0.23999999999999999</v>
      </c>
      <c r="T107" s="173">
        <f>S107*H107</f>
        <v>50.348399999999998</v>
      </c>
      <c r="U107" s="39"/>
      <c r="V107" s="39"/>
      <c r="W107" s="39"/>
      <c r="X107" s="39"/>
      <c r="Y107" s="39"/>
      <c r="Z107" s="39"/>
      <c r="AA107" s="39"/>
      <c r="AB107" s="39"/>
      <c r="AC107" s="39"/>
      <c r="AD107" s="39"/>
      <c r="AE107" s="39"/>
      <c r="AR107" s="174" t="s">
        <v>151</v>
      </c>
      <c r="AT107" s="174" t="s">
        <v>146</v>
      </c>
      <c r="AU107" s="174" t="s">
        <v>82</v>
      </c>
      <c r="AY107" s="20" t="s">
        <v>144</v>
      </c>
      <c r="BE107" s="175">
        <f>IF(N107="základní",J107,0)</f>
        <v>0</v>
      </c>
      <c r="BF107" s="175">
        <f>IF(N107="snížená",J107,0)</f>
        <v>0</v>
      </c>
      <c r="BG107" s="175">
        <f>IF(N107="zákl. přenesená",J107,0)</f>
        <v>0</v>
      </c>
      <c r="BH107" s="175">
        <f>IF(N107="sníž. přenesená",J107,0)</f>
        <v>0</v>
      </c>
      <c r="BI107" s="175">
        <f>IF(N107="nulová",J107,0)</f>
        <v>0</v>
      </c>
      <c r="BJ107" s="20" t="s">
        <v>80</v>
      </c>
      <c r="BK107" s="175">
        <f>ROUND(I107*H107,2)</f>
        <v>0</v>
      </c>
      <c r="BL107" s="20" t="s">
        <v>151</v>
      </c>
      <c r="BM107" s="174" t="s">
        <v>164</v>
      </c>
    </row>
    <row r="108" s="2" customFormat="1">
      <c r="A108" s="39"/>
      <c r="B108" s="40"/>
      <c r="C108" s="39"/>
      <c r="D108" s="176" t="s">
        <v>153</v>
      </c>
      <c r="E108" s="39"/>
      <c r="F108" s="177" t="s">
        <v>154</v>
      </c>
      <c r="G108" s="39"/>
      <c r="H108" s="39"/>
      <c r="I108" s="178"/>
      <c r="J108" s="39"/>
      <c r="K108" s="39"/>
      <c r="L108" s="40"/>
      <c r="M108" s="179"/>
      <c r="N108" s="180"/>
      <c r="O108" s="73"/>
      <c r="P108" s="73"/>
      <c r="Q108" s="73"/>
      <c r="R108" s="73"/>
      <c r="S108" s="73"/>
      <c r="T108" s="74"/>
      <c r="U108" s="39"/>
      <c r="V108" s="39"/>
      <c r="W108" s="39"/>
      <c r="X108" s="39"/>
      <c r="Y108" s="39"/>
      <c r="Z108" s="39"/>
      <c r="AA108" s="39"/>
      <c r="AB108" s="39"/>
      <c r="AC108" s="39"/>
      <c r="AD108" s="39"/>
      <c r="AE108" s="39"/>
      <c r="AT108" s="20" t="s">
        <v>153</v>
      </c>
      <c r="AU108" s="20" t="s">
        <v>82</v>
      </c>
    </row>
    <row r="109" s="14" customFormat="1">
      <c r="A109" s="14"/>
      <c r="B109" s="189"/>
      <c r="C109" s="14"/>
      <c r="D109" s="176" t="s">
        <v>155</v>
      </c>
      <c r="E109" s="190" t="s">
        <v>3</v>
      </c>
      <c r="F109" s="191" t="s">
        <v>165</v>
      </c>
      <c r="G109" s="14"/>
      <c r="H109" s="190" t="s">
        <v>3</v>
      </c>
      <c r="I109" s="192"/>
      <c r="J109" s="14"/>
      <c r="K109" s="14"/>
      <c r="L109" s="189"/>
      <c r="M109" s="193"/>
      <c r="N109" s="194"/>
      <c r="O109" s="194"/>
      <c r="P109" s="194"/>
      <c r="Q109" s="194"/>
      <c r="R109" s="194"/>
      <c r="S109" s="194"/>
      <c r="T109" s="195"/>
      <c r="U109" s="14"/>
      <c r="V109" s="14"/>
      <c r="W109" s="14"/>
      <c r="X109" s="14"/>
      <c r="Y109" s="14"/>
      <c r="Z109" s="14"/>
      <c r="AA109" s="14"/>
      <c r="AB109" s="14"/>
      <c r="AC109" s="14"/>
      <c r="AD109" s="14"/>
      <c r="AE109" s="14"/>
      <c r="AT109" s="190" t="s">
        <v>155</v>
      </c>
      <c r="AU109" s="190" t="s">
        <v>82</v>
      </c>
      <c r="AV109" s="14" t="s">
        <v>80</v>
      </c>
      <c r="AW109" s="14" t="s">
        <v>33</v>
      </c>
      <c r="AX109" s="14" t="s">
        <v>72</v>
      </c>
      <c r="AY109" s="190" t="s">
        <v>144</v>
      </c>
    </row>
    <row r="110" s="13" customFormat="1">
      <c r="A110" s="13"/>
      <c r="B110" s="181"/>
      <c r="C110" s="13"/>
      <c r="D110" s="176" t="s">
        <v>155</v>
      </c>
      <c r="E110" s="182" t="s">
        <v>3</v>
      </c>
      <c r="F110" s="183" t="s">
        <v>166</v>
      </c>
      <c r="G110" s="13"/>
      <c r="H110" s="184">
        <v>209.785</v>
      </c>
      <c r="I110" s="185"/>
      <c r="J110" s="13"/>
      <c r="K110" s="13"/>
      <c r="L110" s="181"/>
      <c r="M110" s="186"/>
      <c r="N110" s="187"/>
      <c r="O110" s="187"/>
      <c r="P110" s="187"/>
      <c r="Q110" s="187"/>
      <c r="R110" s="187"/>
      <c r="S110" s="187"/>
      <c r="T110" s="188"/>
      <c r="U110" s="13"/>
      <c r="V110" s="13"/>
      <c r="W110" s="13"/>
      <c r="X110" s="13"/>
      <c r="Y110" s="13"/>
      <c r="Z110" s="13"/>
      <c r="AA110" s="13"/>
      <c r="AB110" s="13"/>
      <c r="AC110" s="13"/>
      <c r="AD110" s="13"/>
      <c r="AE110" s="13"/>
      <c r="AT110" s="182" t="s">
        <v>155</v>
      </c>
      <c r="AU110" s="182" t="s">
        <v>82</v>
      </c>
      <c r="AV110" s="13" t="s">
        <v>82</v>
      </c>
      <c r="AW110" s="13" t="s">
        <v>33</v>
      </c>
      <c r="AX110" s="13" t="s">
        <v>80</v>
      </c>
      <c r="AY110" s="182" t="s">
        <v>144</v>
      </c>
    </row>
    <row r="111" s="2" customFormat="1" ht="24.15" customHeight="1">
      <c r="A111" s="39"/>
      <c r="B111" s="162"/>
      <c r="C111" s="163" t="s">
        <v>151</v>
      </c>
      <c r="D111" s="163" t="s">
        <v>146</v>
      </c>
      <c r="E111" s="164" t="s">
        <v>167</v>
      </c>
      <c r="F111" s="165" t="s">
        <v>168</v>
      </c>
      <c r="G111" s="166" t="s">
        <v>149</v>
      </c>
      <c r="H111" s="167">
        <v>419.56999999999999</v>
      </c>
      <c r="I111" s="168"/>
      <c r="J111" s="169">
        <f>ROUND(I111*H111,2)</f>
        <v>0</v>
      </c>
      <c r="K111" s="165" t="s">
        <v>150</v>
      </c>
      <c r="L111" s="40"/>
      <c r="M111" s="170" t="s">
        <v>3</v>
      </c>
      <c r="N111" s="171" t="s">
        <v>43</v>
      </c>
      <c r="O111" s="73"/>
      <c r="P111" s="172">
        <f>O111*H111</f>
        <v>0</v>
      </c>
      <c r="Q111" s="172">
        <v>0</v>
      </c>
      <c r="R111" s="172">
        <f>Q111*H111</f>
        <v>0</v>
      </c>
      <c r="S111" s="172">
        <v>0.22</v>
      </c>
      <c r="T111" s="173">
        <f>S111*H111</f>
        <v>92.305400000000006</v>
      </c>
      <c r="U111" s="39"/>
      <c r="V111" s="39"/>
      <c r="W111" s="39"/>
      <c r="X111" s="39"/>
      <c r="Y111" s="39"/>
      <c r="Z111" s="39"/>
      <c r="AA111" s="39"/>
      <c r="AB111" s="39"/>
      <c r="AC111" s="39"/>
      <c r="AD111" s="39"/>
      <c r="AE111" s="39"/>
      <c r="AR111" s="174" t="s">
        <v>151</v>
      </c>
      <c r="AT111" s="174" t="s">
        <v>146</v>
      </c>
      <c r="AU111" s="174" t="s">
        <v>82</v>
      </c>
      <c r="AY111" s="20" t="s">
        <v>144</v>
      </c>
      <c r="BE111" s="175">
        <f>IF(N111="základní",J111,0)</f>
        <v>0</v>
      </c>
      <c r="BF111" s="175">
        <f>IF(N111="snížená",J111,0)</f>
        <v>0</v>
      </c>
      <c r="BG111" s="175">
        <f>IF(N111="zákl. přenesená",J111,0)</f>
        <v>0</v>
      </c>
      <c r="BH111" s="175">
        <f>IF(N111="sníž. přenesená",J111,0)</f>
        <v>0</v>
      </c>
      <c r="BI111" s="175">
        <f>IF(N111="nulová",J111,0)</f>
        <v>0</v>
      </c>
      <c r="BJ111" s="20" t="s">
        <v>80</v>
      </c>
      <c r="BK111" s="175">
        <f>ROUND(I111*H111,2)</f>
        <v>0</v>
      </c>
      <c r="BL111" s="20" t="s">
        <v>151</v>
      </c>
      <c r="BM111" s="174" t="s">
        <v>169</v>
      </c>
    </row>
    <row r="112" s="2" customFormat="1">
      <c r="A112" s="39"/>
      <c r="B112" s="40"/>
      <c r="C112" s="39"/>
      <c r="D112" s="176" t="s">
        <v>153</v>
      </c>
      <c r="E112" s="39"/>
      <c r="F112" s="177" t="s">
        <v>154</v>
      </c>
      <c r="G112" s="39"/>
      <c r="H112" s="39"/>
      <c r="I112" s="178"/>
      <c r="J112" s="39"/>
      <c r="K112" s="39"/>
      <c r="L112" s="40"/>
      <c r="M112" s="179"/>
      <c r="N112" s="180"/>
      <c r="O112" s="73"/>
      <c r="P112" s="73"/>
      <c r="Q112" s="73"/>
      <c r="R112" s="73"/>
      <c r="S112" s="73"/>
      <c r="T112" s="74"/>
      <c r="U112" s="39"/>
      <c r="V112" s="39"/>
      <c r="W112" s="39"/>
      <c r="X112" s="39"/>
      <c r="Y112" s="39"/>
      <c r="Z112" s="39"/>
      <c r="AA112" s="39"/>
      <c r="AB112" s="39"/>
      <c r="AC112" s="39"/>
      <c r="AD112" s="39"/>
      <c r="AE112" s="39"/>
      <c r="AT112" s="20" t="s">
        <v>153</v>
      </c>
      <c r="AU112" s="20" t="s">
        <v>82</v>
      </c>
    </row>
    <row r="113" s="14" customFormat="1">
      <c r="A113" s="14"/>
      <c r="B113" s="189"/>
      <c r="C113" s="14"/>
      <c r="D113" s="176" t="s">
        <v>155</v>
      </c>
      <c r="E113" s="190" t="s">
        <v>3</v>
      </c>
      <c r="F113" s="191" t="s">
        <v>170</v>
      </c>
      <c r="G113" s="14"/>
      <c r="H113" s="190" t="s">
        <v>3</v>
      </c>
      <c r="I113" s="192"/>
      <c r="J113" s="14"/>
      <c r="K113" s="14"/>
      <c r="L113" s="189"/>
      <c r="M113" s="193"/>
      <c r="N113" s="194"/>
      <c r="O113" s="194"/>
      <c r="P113" s="194"/>
      <c r="Q113" s="194"/>
      <c r="R113" s="194"/>
      <c r="S113" s="194"/>
      <c r="T113" s="195"/>
      <c r="U113" s="14"/>
      <c r="V113" s="14"/>
      <c r="W113" s="14"/>
      <c r="X113" s="14"/>
      <c r="Y113" s="14"/>
      <c r="Z113" s="14"/>
      <c r="AA113" s="14"/>
      <c r="AB113" s="14"/>
      <c r="AC113" s="14"/>
      <c r="AD113" s="14"/>
      <c r="AE113" s="14"/>
      <c r="AT113" s="190" t="s">
        <v>155</v>
      </c>
      <c r="AU113" s="190" t="s">
        <v>82</v>
      </c>
      <c r="AV113" s="14" t="s">
        <v>80</v>
      </c>
      <c r="AW113" s="14" t="s">
        <v>33</v>
      </c>
      <c r="AX113" s="14" t="s">
        <v>72</v>
      </c>
      <c r="AY113" s="190" t="s">
        <v>144</v>
      </c>
    </row>
    <row r="114" s="13" customFormat="1">
      <c r="A114" s="13"/>
      <c r="B114" s="181"/>
      <c r="C114" s="13"/>
      <c r="D114" s="176" t="s">
        <v>155</v>
      </c>
      <c r="E114" s="182" t="s">
        <v>3</v>
      </c>
      <c r="F114" s="183" t="s">
        <v>171</v>
      </c>
      <c r="G114" s="13"/>
      <c r="H114" s="184">
        <v>258.19</v>
      </c>
      <c r="I114" s="185"/>
      <c r="J114" s="13"/>
      <c r="K114" s="13"/>
      <c r="L114" s="181"/>
      <c r="M114" s="186"/>
      <c r="N114" s="187"/>
      <c r="O114" s="187"/>
      <c r="P114" s="187"/>
      <c r="Q114" s="187"/>
      <c r="R114" s="187"/>
      <c r="S114" s="187"/>
      <c r="T114" s="188"/>
      <c r="U114" s="13"/>
      <c r="V114" s="13"/>
      <c r="W114" s="13"/>
      <c r="X114" s="13"/>
      <c r="Y114" s="13"/>
      <c r="Z114" s="13"/>
      <c r="AA114" s="13"/>
      <c r="AB114" s="13"/>
      <c r="AC114" s="13"/>
      <c r="AD114" s="13"/>
      <c r="AE114" s="13"/>
      <c r="AT114" s="182" t="s">
        <v>155</v>
      </c>
      <c r="AU114" s="182" t="s">
        <v>82</v>
      </c>
      <c r="AV114" s="13" t="s">
        <v>82</v>
      </c>
      <c r="AW114" s="13" t="s">
        <v>33</v>
      </c>
      <c r="AX114" s="13" t="s">
        <v>72</v>
      </c>
      <c r="AY114" s="182" t="s">
        <v>144</v>
      </c>
    </row>
    <row r="115" s="13" customFormat="1">
      <c r="A115" s="13"/>
      <c r="B115" s="181"/>
      <c r="C115" s="13"/>
      <c r="D115" s="176" t="s">
        <v>155</v>
      </c>
      <c r="E115" s="182" t="s">
        <v>3</v>
      </c>
      <c r="F115" s="183" t="s">
        <v>172</v>
      </c>
      <c r="G115" s="13"/>
      <c r="H115" s="184">
        <v>16.02</v>
      </c>
      <c r="I115" s="185"/>
      <c r="J115" s="13"/>
      <c r="K115" s="13"/>
      <c r="L115" s="181"/>
      <c r="M115" s="186"/>
      <c r="N115" s="187"/>
      <c r="O115" s="187"/>
      <c r="P115" s="187"/>
      <c r="Q115" s="187"/>
      <c r="R115" s="187"/>
      <c r="S115" s="187"/>
      <c r="T115" s="188"/>
      <c r="U115" s="13"/>
      <c r="V115" s="13"/>
      <c r="W115" s="13"/>
      <c r="X115" s="13"/>
      <c r="Y115" s="13"/>
      <c r="Z115" s="13"/>
      <c r="AA115" s="13"/>
      <c r="AB115" s="13"/>
      <c r="AC115" s="13"/>
      <c r="AD115" s="13"/>
      <c r="AE115" s="13"/>
      <c r="AT115" s="182" t="s">
        <v>155</v>
      </c>
      <c r="AU115" s="182" t="s">
        <v>82</v>
      </c>
      <c r="AV115" s="13" t="s">
        <v>82</v>
      </c>
      <c r="AW115" s="13" t="s">
        <v>33</v>
      </c>
      <c r="AX115" s="13" t="s">
        <v>72</v>
      </c>
      <c r="AY115" s="182" t="s">
        <v>144</v>
      </c>
    </row>
    <row r="116" s="13" customFormat="1">
      <c r="A116" s="13"/>
      <c r="B116" s="181"/>
      <c r="C116" s="13"/>
      <c r="D116" s="176" t="s">
        <v>155</v>
      </c>
      <c r="E116" s="182" t="s">
        <v>3</v>
      </c>
      <c r="F116" s="183" t="s">
        <v>173</v>
      </c>
      <c r="G116" s="13"/>
      <c r="H116" s="184">
        <v>32.909999999999997</v>
      </c>
      <c r="I116" s="185"/>
      <c r="J116" s="13"/>
      <c r="K116" s="13"/>
      <c r="L116" s="181"/>
      <c r="M116" s="186"/>
      <c r="N116" s="187"/>
      <c r="O116" s="187"/>
      <c r="P116" s="187"/>
      <c r="Q116" s="187"/>
      <c r="R116" s="187"/>
      <c r="S116" s="187"/>
      <c r="T116" s="188"/>
      <c r="U116" s="13"/>
      <c r="V116" s="13"/>
      <c r="W116" s="13"/>
      <c r="X116" s="13"/>
      <c r="Y116" s="13"/>
      <c r="Z116" s="13"/>
      <c r="AA116" s="13"/>
      <c r="AB116" s="13"/>
      <c r="AC116" s="13"/>
      <c r="AD116" s="13"/>
      <c r="AE116" s="13"/>
      <c r="AT116" s="182" t="s">
        <v>155</v>
      </c>
      <c r="AU116" s="182" t="s">
        <v>82</v>
      </c>
      <c r="AV116" s="13" t="s">
        <v>82</v>
      </c>
      <c r="AW116" s="13" t="s">
        <v>33</v>
      </c>
      <c r="AX116" s="13" t="s">
        <v>72</v>
      </c>
      <c r="AY116" s="182" t="s">
        <v>144</v>
      </c>
    </row>
    <row r="117" s="13" customFormat="1">
      <c r="A117" s="13"/>
      <c r="B117" s="181"/>
      <c r="C117" s="13"/>
      <c r="D117" s="176" t="s">
        <v>155</v>
      </c>
      <c r="E117" s="182" t="s">
        <v>3</v>
      </c>
      <c r="F117" s="183" t="s">
        <v>174</v>
      </c>
      <c r="G117" s="13"/>
      <c r="H117" s="184">
        <v>91</v>
      </c>
      <c r="I117" s="185"/>
      <c r="J117" s="13"/>
      <c r="K117" s="13"/>
      <c r="L117" s="181"/>
      <c r="M117" s="186"/>
      <c r="N117" s="187"/>
      <c r="O117" s="187"/>
      <c r="P117" s="187"/>
      <c r="Q117" s="187"/>
      <c r="R117" s="187"/>
      <c r="S117" s="187"/>
      <c r="T117" s="188"/>
      <c r="U117" s="13"/>
      <c r="V117" s="13"/>
      <c r="W117" s="13"/>
      <c r="X117" s="13"/>
      <c r="Y117" s="13"/>
      <c r="Z117" s="13"/>
      <c r="AA117" s="13"/>
      <c r="AB117" s="13"/>
      <c r="AC117" s="13"/>
      <c r="AD117" s="13"/>
      <c r="AE117" s="13"/>
      <c r="AT117" s="182" t="s">
        <v>155</v>
      </c>
      <c r="AU117" s="182" t="s">
        <v>82</v>
      </c>
      <c r="AV117" s="13" t="s">
        <v>82</v>
      </c>
      <c r="AW117" s="13" t="s">
        <v>33</v>
      </c>
      <c r="AX117" s="13" t="s">
        <v>72</v>
      </c>
      <c r="AY117" s="182" t="s">
        <v>144</v>
      </c>
    </row>
    <row r="118" s="13" customFormat="1">
      <c r="A118" s="13"/>
      <c r="B118" s="181"/>
      <c r="C118" s="13"/>
      <c r="D118" s="176" t="s">
        <v>155</v>
      </c>
      <c r="E118" s="182" t="s">
        <v>3</v>
      </c>
      <c r="F118" s="183" t="s">
        <v>175</v>
      </c>
      <c r="G118" s="13"/>
      <c r="H118" s="184">
        <v>16.199999999999999</v>
      </c>
      <c r="I118" s="185"/>
      <c r="J118" s="13"/>
      <c r="K118" s="13"/>
      <c r="L118" s="181"/>
      <c r="M118" s="186"/>
      <c r="N118" s="187"/>
      <c r="O118" s="187"/>
      <c r="P118" s="187"/>
      <c r="Q118" s="187"/>
      <c r="R118" s="187"/>
      <c r="S118" s="187"/>
      <c r="T118" s="188"/>
      <c r="U118" s="13"/>
      <c r="V118" s="13"/>
      <c r="W118" s="13"/>
      <c r="X118" s="13"/>
      <c r="Y118" s="13"/>
      <c r="Z118" s="13"/>
      <c r="AA118" s="13"/>
      <c r="AB118" s="13"/>
      <c r="AC118" s="13"/>
      <c r="AD118" s="13"/>
      <c r="AE118" s="13"/>
      <c r="AT118" s="182" t="s">
        <v>155</v>
      </c>
      <c r="AU118" s="182" t="s">
        <v>82</v>
      </c>
      <c r="AV118" s="13" t="s">
        <v>82</v>
      </c>
      <c r="AW118" s="13" t="s">
        <v>33</v>
      </c>
      <c r="AX118" s="13" t="s">
        <v>72</v>
      </c>
      <c r="AY118" s="182" t="s">
        <v>144</v>
      </c>
    </row>
    <row r="119" s="13" customFormat="1">
      <c r="A119" s="13"/>
      <c r="B119" s="181"/>
      <c r="C119" s="13"/>
      <c r="D119" s="176" t="s">
        <v>155</v>
      </c>
      <c r="E119" s="182" t="s">
        <v>3</v>
      </c>
      <c r="F119" s="183" t="s">
        <v>176</v>
      </c>
      <c r="G119" s="13"/>
      <c r="H119" s="184">
        <v>5.25</v>
      </c>
      <c r="I119" s="185"/>
      <c r="J119" s="13"/>
      <c r="K119" s="13"/>
      <c r="L119" s="181"/>
      <c r="M119" s="186"/>
      <c r="N119" s="187"/>
      <c r="O119" s="187"/>
      <c r="P119" s="187"/>
      <c r="Q119" s="187"/>
      <c r="R119" s="187"/>
      <c r="S119" s="187"/>
      <c r="T119" s="188"/>
      <c r="U119" s="13"/>
      <c r="V119" s="13"/>
      <c r="W119" s="13"/>
      <c r="X119" s="13"/>
      <c r="Y119" s="13"/>
      <c r="Z119" s="13"/>
      <c r="AA119" s="13"/>
      <c r="AB119" s="13"/>
      <c r="AC119" s="13"/>
      <c r="AD119" s="13"/>
      <c r="AE119" s="13"/>
      <c r="AT119" s="182" t="s">
        <v>155</v>
      </c>
      <c r="AU119" s="182" t="s">
        <v>82</v>
      </c>
      <c r="AV119" s="13" t="s">
        <v>82</v>
      </c>
      <c r="AW119" s="13" t="s">
        <v>33</v>
      </c>
      <c r="AX119" s="13" t="s">
        <v>72</v>
      </c>
      <c r="AY119" s="182" t="s">
        <v>144</v>
      </c>
    </row>
    <row r="120" s="15" customFormat="1">
      <c r="A120" s="15"/>
      <c r="B120" s="196"/>
      <c r="C120" s="15"/>
      <c r="D120" s="176" t="s">
        <v>155</v>
      </c>
      <c r="E120" s="197" t="s">
        <v>90</v>
      </c>
      <c r="F120" s="198" t="s">
        <v>177</v>
      </c>
      <c r="G120" s="15"/>
      <c r="H120" s="199">
        <v>419.56999999999999</v>
      </c>
      <c r="I120" s="200"/>
      <c r="J120" s="15"/>
      <c r="K120" s="15"/>
      <c r="L120" s="196"/>
      <c r="M120" s="201"/>
      <c r="N120" s="202"/>
      <c r="O120" s="202"/>
      <c r="P120" s="202"/>
      <c r="Q120" s="202"/>
      <c r="R120" s="202"/>
      <c r="S120" s="202"/>
      <c r="T120" s="203"/>
      <c r="U120" s="15"/>
      <c r="V120" s="15"/>
      <c r="W120" s="15"/>
      <c r="X120" s="15"/>
      <c r="Y120" s="15"/>
      <c r="Z120" s="15"/>
      <c r="AA120" s="15"/>
      <c r="AB120" s="15"/>
      <c r="AC120" s="15"/>
      <c r="AD120" s="15"/>
      <c r="AE120" s="15"/>
      <c r="AT120" s="197" t="s">
        <v>155</v>
      </c>
      <c r="AU120" s="197" t="s">
        <v>82</v>
      </c>
      <c r="AV120" s="15" t="s">
        <v>161</v>
      </c>
      <c r="AW120" s="15" t="s">
        <v>33</v>
      </c>
      <c r="AX120" s="15" t="s">
        <v>80</v>
      </c>
      <c r="AY120" s="197" t="s">
        <v>144</v>
      </c>
    </row>
    <row r="121" s="2" customFormat="1" ht="24.15" customHeight="1">
      <c r="A121" s="39"/>
      <c r="B121" s="162"/>
      <c r="C121" s="163" t="s">
        <v>178</v>
      </c>
      <c r="D121" s="163" t="s">
        <v>146</v>
      </c>
      <c r="E121" s="164" t="s">
        <v>179</v>
      </c>
      <c r="F121" s="165" t="s">
        <v>180</v>
      </c>
      <c r="G121" s="166" t="s">
        <v>181</v>
      </c>
      <c r="H121" s="167">
        <v>21.329999999999998</v>
      </c>
      <c r="I121" s="168"/>
      <c r="J121" s="169">
        <f>ROUND(I121*H121,2)</f>
        <v>0</v>
      </c>
      <c r="K121" s="165" t="s">
        <v>150</v>
      </c>
      <c r="L121" s="40"/>
      <c r="M121" s="170" t="s">
        <v>3</v>
      </c>
      <c r="N121" s="171" t="s">
        <v>43</v>
      </c>
      <c r="O121" s="73"/>
      <c r="P121" s="172">
        <f>O121*H121</f>
        <v>0</v>
      </c>
      <c r="Q121" s="172">
        <v>0</v>
      </c>
      <c r="R121" s="172">
        <f>Q121*H121</f>
        <v>0</v>
      </c>
      <c r="S121" s="172">
        <v>0</v>
      </c>
      <c r="T121" s="173">
        <f>S121*H121</f>
        <v>0</v>
      </c>
      <c r="U121" s="39"/>
      <c r="V121" s="39"/>
      <c r="W121" s="39"/>
      <c r="X121" s="39"/>
      <c r="Y121" s="39"/>
      <c r="Z121" s="39"/>
      <c r="AA121" s="39"/>
      <c r="AB121" s="39"/>
      <c r="AC121" s="39"/>
      <c r="AD121" s="39"/>
      <c r="AE121" s="39"/>
      <c r="AR121" s="174" t="s">
        <v>151</v>
      </c>
      <c r="AT121" s="174" t="s">
        <v>146</v>
      </c>
      <c r="AU121" s="174" t="s">
        <v>82</v>
      </c>
      <c r="AY121" s="20" t="s">
        <v>144</v>
      </c>
      <c r="BE121" s="175">
        <f>IF(N121="základní",J121,0)</f>
        <v>0</v>
      </c>
      <c r="BF121" s="175">
        <f>IF(N121="snížená",J121,0)</f>
        <v>0</v>
      </c>
      <c r="BG121" s="175">
        <f>IF(N121="zákl. přenesená",J121,0)</f>
        <v>0</v>
      </c>
      <c r="BH121" s="175">
        <f>IF(N121="sníž. přenesená",J121,0)</f>
        <v>0</v>
      </c>
      <c r="BI121" s="175">
        <f>IF(N121="nulová",J121,0)</f>
        <v>0</v>
      </c>
      <c r="BJ121" s="20" t="s">
        <v>80</v>
      </c>
      <c r="BK121" s="175">
        <f>ROUND(I121*H121,2)</f>
        <v>0</v>
      </c>
      <c r="BL121" s="20" t="s">
        <v>151</v>
      </c>
      <c r="BM121" s="174" t="s">
        <v>182</v>
      </c>
    </row>
    <row r="122" s="2" customFormat="1">
      <c r="A122" s="39"/>
      <c r="B122" s="40"/>
      <c r="C122" s="39"/>
      <c r="D122" s="176" t="s">
        <v>153</v>
      </c>
      <c r="E122" s="39"/>
      <c r="F122" s="177" t="s">
        <v>183</v>
      </c>
      <c r="G122" s="39"/>
      <c r="H122" s="39"/>
      <c r="I122" s="178"/>
      <c r="J122" s="39"/>
      <c r="K122" s="39"/>
      <c r="L122" s="40"/>
      <c r="M122" s="179"/>
      <c r="N122" s="180"/>
      <c r="O122" s="73"/>
      <c r="P122" s="73"/>
      <c r="Q122" s="73"/>
      <c r="R122" s="73"/>
      <c r="S122" s="73"/>
      <c r="T122" s="74"/>
      <c r="U122" s="39"/>
      <c r="V122" s="39"/>
      <c r="W122" s="39"/>
      <c r="X122" s="39"/>
      <c r="Y122" s="39"/>
      <c r="Z122" s="39"/>
      <c r="AA122" s="39"/>
      <c r="AB122" s="39"/>
      <c r="AC122" s="39"/>
      <c r="AD122" s="39"/>
      <c r="AE122" s="39"/>
      <c r="AT122" s="20" t="s">
        <v>153</v>
      </c>
      <c r="AU122" s="20" t="s">
        <v>82</v>
      </c>
    </row>
    <row r="123" s="14" customFormat="1">
      <c r="A123" s="14"/>
      <c r="B123" s="189"/>
      <c r="C123" s="14"/>
      <c r="D123" s="176" t="s">
        <v>155</v>
      </c>
      <c r="E123" s="190" t="s">
        <v>3</v>
      </c>
      <c r="F123" s="191" t="s">
        <v>184</v>
      </c>
      <c r="G123" s="14"/>
      <c r="H123" s="190" t="s">
        <v>3</v>
      </c>
      <c r="I123" s="192"/>
      <c r="J123" s="14"/>
      <c r="K123" s="14"/>
      <c r="L123" s="189"/>
      <c r="M123" s="193"/>
      <c r="N123" s="194"/>
      <c r="O123" s="194"/>
      <c r="P123" s="194"/>
      <c r="Q123" s="194"/>
      <c r="R123" s="194"/>
      <c r="S123" s="194"/>
      <c r="T123" s="195"/>
      <c r="U123" s="14"/>
      <c r="V123" s="14"/>
      <c r="W123" s="14"/>
      <c r="X123" s="14"/>
      <c r="Y123" s="14"/>
      <c r="Z123" s="14"/>
      <c r="AA123" s="14"/>
      <c r="AB123" s="14"/>
      <c r="AC123" s="14"/>
      <c r="AD123" s="14"/>
      <c r="AE123" s="14"/>
      <c r="AT123" s="190" t="s">
        <v>155</v>
      </c>
      <c r="AU123" s="190" t="s">
        <v>82</v>
      </c>
      <c r="AV123" s="14" t="s">
        <v>80</v>
      </c>
      <c r="AW123" s="14" t="s">
        <v>33</v>
      </c>
      <c r="AX123" s="14" t="s">
        <v>72</v>
      </c>
      <c r="AY123" s="190" t="s">
        <v>144</v>
      </c>
    </row>
    <row r="124" s="13" customFormat="1">
      <c r="A124" s="13"/>
      <c r="B124" s="181"/>
      <c r="C124" s="13"/>
      <c r="D124" s="176" t="s">
        <v>155</v>
      </c>
      <c r="E124" s="182" t="s">
        <v>3</v>
      </c>
      <c r="F124" s="183" t="s">
        <v>185</v>
      </c>
      <c r="G124" s="13"/>
      <c r="H124" s="184">
        <v>13.050000000000001</v>
      </c>
      <c r="I124" s="185"/>
      <c r="J124" s="13"/>
      <c r="K124" s="13"/>
      <c r="L124" s="181"/>
      <c r="M124" s="186"/>
      <c r="N124" s="187"/>
      <c r="O124" s="187"/>
      <c r="P124" s="187"/>
      <c r="Q124" s="187"/>
      <c r="R124" s="187"/>
      <c r="S124" s="187"/>
      <c r="T124" s="188"/>
      <c r="U124" s="13"/>
      <c r="V124" s="13"/>
      <c r="W124" s="13"/>
      <c r="X124" s="13"/>
      <c r="Y124" s="13"/>
      <c r="Z124" s="13"/>
      <c r="AA124" s="13"/>
      <c r="AB124" s="13"/>
      <c r="AC124" s="13"/>
      <c r="AD124" s="13"/>
      <c r="AE124" s="13"/>
      <c r="AT124" s="182" t="s">
        <v>155</v>
      </c>
      <c r="AU124" s="182" t="s">
        <v>82</v>
      </c>
      <c r="AV124" s="13" t="s">
        <v>82</v>
      </c>
      <c r="AW124" s="13" t="s">
        <v>33</v>
      </c>
      <c r="AX124" s="13" t="s">
        <v>72</v>
      </c>
      <c r="AY124" s="182" t="s">
        <v>144</v>
      </c>
    </row>
    <row r="125" s="14" customFormat="1">
      <c r="A125" s="14"/>
      <c r="B125" s="189"/>
      <c r="C125" s="14"/>
      <c r="D125" s="176" t="s">
        <v>155</v>
      </c>
      <c r="E125" s="190" t="s">
        <v>3</v>
      </c>
      <c r="F125" s="191" t="s">
        <v>186</v>
      </c>
      <c r="G125" s="14"/>
      <c r="H125" s="190" t="s">
        <v>3</v>
      </c>
      <c r="I125" s="192"/>
      <c r="J125" s="14"/>
      <c r="K125" s="14"/>
      <c r="L125" s="189"/>
      <c r="M125" s="193"/>
      <c r="N125" s="194"/>
      <c r="O125" s="194"/>
      <c r="P125" s="194"/>
      <c r="Q125" s="194"/>
      <c r="R125" s="194"/>
      <c r="S125" s="194"/>
      <c r="T125" s="195"/>
      <c r="U125" s="14"/>
      <c r="V125" s="14"/>
      <c r="W125" s="14"/>
      <c r="X125" s="14"/>
      <c r="Y125" s="14"/>
      <c r="Z125" s="14"/>
      <c r="AA125" s="14"/>
      <c r="AB125" s="14"/>
      <c r="AC125" s="14"/>
      <c r="AD125" s="14"/>
      <c r="AE125" s="14"/>
      <c r="AT125" s="190" t="s">
        <v>155</v>
      </c>
      <c r="AU125" s="190" t="s">
        <v>82</v>
      </c>
      <c r="AV125" s="14" t="s">
        <v>80</v>
      </c>
      <c r="AW125" s="14" t="s">
        <v>33</v>
      </c>
      <c r="AX125" s="14" t="s">
        <v>72</v>
      </c>
      <c r="AY125" s="190" t="s">
        <v>144</v>
      </c>
    </row>
    <row r="126" s="13" customFormat="1">
      <c r="A126" s="13"/>
      <c r="B126" s="181"/>
      <c r="C126" s="13"/>
      <c r="D126" s="176" t="s">
        <v>155</v>
      </c>
      <c r="E126" s="182" t="s">
        <v>3</v>
      </c>
      <c r="F126" s="183" t="s">
        <v>187</v>
      </c>
      <c r="G126" s="13"/>
      <c r="H126" s="184">
        <v>8.2799999999999994</v>
      </c>
      <c r="I126" s="185"/>
      <c r="J126" s="13"/>
      <c r="K126" s="13"/>
      <c r="L126" s="181"/>
      <c r="M126" s="186"/>
      <c r="N126" s="187"/>
      <c r="O126" s="187"/>
      <c r="P126" s="187"/>
      <c r="Q126" s="187"/>
      <c r="R126" s="187"/>
      <c r="S126" s="187"/>
      <c r="T126" s="188"/>
      <c r="U126" s="13"/>
      <c r="V126" s="13"/>
      <c r="W126" s="13"/>
      <c r="X126" s="13"/>
      <c r="Y126" s="13"/>
      <c r="Z126" s="13"/>
      <c r="AA126" s="13"/>
      <c r="AB126" s="13"/>
      <c r="AC126" s="13"/>
      <c r="AD126" s="13"/>
      <c r="AE126" s="13"/>
      <c r="AT126" s="182" t="s">
        <v>155</v>
      </c>
      <c r="AU126" s="182" t="s">
        <v>82</v>
      </c>
      <c r="AV126" s="13" t="s">
        <v>82</v>
      </c>
      <c r="AW126" s="13" t="s">
        <v>33</v>
      </c>
      <c r="AX126" s="13" t="s">
        <v>72</v>
      </c>
      <c r="AY126" s="182" t="s">
        <v>144</v>
      </c>
    </row>
    <row r="127" s="16" customFormat="1">
      <c r="A127" s="16"/>
      <c r="B127" s="204"/>
      <c r="C127" s="16"/>
      <c r="D127" s="176" t="s">
        <v>155</v>
      </c>
      <c r="E127" s="205" t="s">
        <v>93</v>
      </c>
      <c r="F127" s="206" t="s">
        <v>188</v>
      </c>
      <c r="G127" s="16"/>
      <c r="H127" s="207">
        <v>21.329999999999998</v>
      </c>
      <c r="I127" s="208"/>
      <c r="J127" s="16"/>
      <c r="K127" s="16"/>
      <c r="L127" s="204"/>
      <c r="M127" s="209"/>
      <c r="N127" s="210"/>
      <c r="O127" s="210"/>
      <c r="P127" s="210"/>
      <c r="Q127" s="210"/>
      <c r="R127" s="210"/>
      <c r="S127" s="210"/>
      <c r="T127" s="211"/>
      <c r="U127" s="16"/>
      <c r="V127" s="16"/>
      <c r="W127" s="16"/>
      <c r="X127" s="16"/>
      <c r="Y127" s="16"/>
      <c r="Z127" s="16"/>
      <c r="AA127" s="16"/>
      <c r="AB127" s="16"/>
      <c r="AC127" s="16"/>
      <c r="AD127" s="16"/>
      <c r="AE127" s="16"/>
      <c r="AT127" s="205" t="s">
        <v>155</v>
      </c>
      <c r="AU127" s="205" t="s">
        <v>82</v>
      </c>
      <c r="AV127" s="16" t="s">
        <v>151</v>
      </c>
      <c r="AW127" s="16" t="s">
        <v>33</v>
      </c>
      <c r="AX127" s="16" t="s">
        <v>80</v>
      </c>
      <c r="AY127" s="205" t="s">
        <v>144</v>
      </c>
    </row>
    <row r="128" s="2" customFormat="1" ht="24.15" customHeight="1">
      <c r="A128" s="39"/>
      <c r="B128" s="162"/>
      <c r="C128" s="163" t="s">
        <v>189</v>
      </c>
      <c r="D128" s="163" t="s">
        <v>146</v>
      </c>
      <c r="E128" s="164" t="s">
        <v>190</v>
      </c>
      <c r="F128" s="165" t="s">
        <v>191</v>
      </c>
      <c r="G128" s="166" t="s">
        <v>181</v>
      </c>
      <c r="H128" s="167">
        <v>10.523999999999999</v>
      </c>
      <c r="I128" s="168"/>
      <c r="J128" s="169">
        <f>ROUND(I128*H128,2)</f>
        <v>0</v>
      </c>
      <c r="K128" s="165" t="s">
        <v>150</v>
      </c>
      <c r="L128" s="40"/>
      <c r="M128" s="170" t="s">
        <v>3</v>
      </c>
      <c r="N128" s="171" t="s">
        <v>43</v>
      </c>
      <c r="O128" s="73"/>
      <c r="P128" s="172">
        <f>O128*H128</f>
        <v>0</v>
      </c>
      <c r="Q128" s="172">
        <v>0</v>
      </c>
      <c r="R128" s="172">
        <f>Q128*H128</f>
        <v>0</v>
      </c>
      <c r="S128" s="172">
        <v>0</v>
      </c>
      <c r="T128" s="173">
        <f>S128*H128</f>
        <v>0</v>
      </c>
      <c r="U128" s="39"/>
      <c r="V128" s="39"/>
      <c r="W128" s="39"/>
      <c r="X128" s="39"/>
      <c r="Y128" s="39"/>
      <c r="Z128" s="39"/>
      <c r="AA128" s="39"/>
      <c r="AB128" s="39"/>
      <c r="AC128" s="39"/>
      <c r="AD128" s="39"/>
      <c r="AE128" s="39"/>
      <c r="AR128" s="174" t="s">
        <v>151</v>
      </c>
      <c r="AT128" s="174" t="s">
        <v>146</v>
      </c>
      <c r="AU128" s="174" t="s">
        <v>82</v>
      </c>
      <c r="AY128" s="20" t="s">
        <v>144</v>
      </c>
      <c r="BE128" s="175">
        <f>IF(N128="základní",J128,0)</f>
        <v>0</v>
      </c>
      <c r="BF128" s="175">
        <f>IF(N128="snížená",J128,0)</f>
        <v>0</v>
      </c>
      <c r="BG128" s="175">
        <f>IF(N128="zákl. přenesená",J128,0)</f>
        <v>0</v>
      </c>
      <c r="BH128" s="175">
        <f>IF(N128="sníž. přenesená",J128,0)</f>
        <v>0</v>
      </c>
      <c r="BI128" s="175">
        <f>IF(N128="nulová",J128,0)</f>
        <v>0</v>
      </c>
      <c r="BJ128" s="20" t="s">
        <v>80</v>
      </c>
      <c r="BK128" s="175">
        <f>ROUND(I128*H128,2)</f>
        <v>0</v>
      </c>
      <c r="BL128" s="20" t="s">
        <v>151</v>
      </c>
      <c r="BM128" s="174" t="s">
        <v>192</v>
      </c>
    </row>
    <row r="129" s="2" customFormat="1">
      <c r="A129" s="39"/>
      <c r="B129" s="40"/>
      <c r="C129" s="39"/>
      <c r="D129" s="176" t="s">
        <v>153</v>
      </c>
      <c r="E129" s="39"/>
      <c r="F129" s="177" t="s">
        <v>193</v>
      </c>
      <c r="G129" s="39"/>
      <c r="H129" s="39"/>
      <c r="I129" s="178"/>
      <c r="J129" s="39"/>
      <c r="K129" s="39"/>
      <c r="L129" s="40"/>
      <c r="M129" s="179"/>
      <c r="N129" s="180"/>
      <c r="O129" s="73"/>
      <c r="P129" s="73"/>
      <c r="Q129" s="73"/>
      <c r="R129" s="73"/>
      <c r="S129" s="73"/>
      <c r="T129" s="74"/>
      <c r="U129" s="39"/>
      <c r="V129" s="39"/>
      <c r="W129" s="39"/>
      <c r="X129" s="39"/>
      <c r="Y129" s="39"/>
      <c r="Z129" s="39"/>
      <c r="AA129" s="39"/>
      <c r="AB129" s="39"/>
      <c r="AC129" s="39"/>
      <c r="AD129" s="39"/>
      <c r="AE129" s="39"/>
      <c r="AT129" s="20" t="s">
        <v>153</v>
      </c>
      <c r="AU129" s="20" t="s">
        <v>82</v>
      </c>
    </row>
    <row r="130" s="14" customFormat="1">
      <c r="A130" s="14"/>
      <c r="B130" s="189"/>
      <c r="C130" s="14"/>
      <c r="D130" s="176" t="s">
        <v>155</v>
      </c>
      <c r="E130" s="190" t="s">
        <v>3</v>
      </c>
      <c r="F130" s="191" t="s">
        <v>194</v>
      </c>
      <c r="G130" s="14"/>
      <c r="H130" s="190" t="s">
        <v>3</v>
      </c>
      <c r="I130" s="192"/>
      <c r="J130" s="14"/>
      <c r="K130" s="14"/>
      <c r="L130" s="189"/>
      <c r="M130" s="193"/>
      <c r="N130" s="194"/>
      <c r="O130" s="194"/>
      <c r="P130" s="194"/>
      <c r="Q130" s="194"/>
      <c r="R130" s="194"/>
      <c r="S130" s="194"/>
      <c r="T130" s="195"/>
      <c r="U130" s="14"/>
      <c r="V130" s="14"/>
      <c r="W130" s="14"/>
      <c r="X130" s="14"/>
      <c r="Y130" s="14"/>
      <c r="Z130" s="14"/>
      <c r="AA130" s="14"/>
      <c r="AB130" s="14"/>
      <c r="AC130" s="14"/>
      <c r="AD130" s="14"/>
      <c r="AE130" s="14"/>
      <c r="AT130" s="190" t="s">
        <v>155</v>
      </c>
      <c r="AU130" s="190" t="s">
        <v>82</v>
      </c>
      <c r="AV130" s="14" t="s">
        <v>80</v>
      </c>
      <c r="AW130" s="14" t="s">
        <v>33</v>
      </c>
      <c r="AX130" s="14" t="s">
        <v>72</v>
      </c>
      <c r="AY130" s="190" t="s">
        <v>144</v>
      </c>
    </row>
    <row r="131" s="14" customFormat="1">
      <c r="A131" s="14"/>
      <c r="B131" s="189"/>
      <c r="C131" s="14"/>
      <c r="D131" s="176" t="s">
        <v>155</v>
      </c>
      <c r="E131" s="190" t="s">
        <v>3</v>
      </c>
      <c r="F131" s="191" t="s">
        <v>195</v>
      </c>
      <c r="G131" s="14"/>
      <c r="H131" s="190" t="s">
        <v>3</v>
      </c>
      <c r="I131" s="192"/>
      <c r="J131" s="14"/>
      <c r="K131" s="14"/>
      <c r="L131" s="189"/>
      <c r="M131" s="193"/>
      <c r="N131" s="194"/>
      <c r="O131" s="194"/>
      <c r="P131" s="194"/>
      <c r="Q131" s="194"/>
      <c r="R131" s="194"/>
      <c r="S131" s="194"/>
      <c r="T131" s="195"/>
      <c r="U131" s="14"/>
      <c r="V131" s="14"/>
      <c r="W131" s="14"/>
      <c r="X131" s="14"/>
      <c r="Y131" s="14"/>
      <c r="Z131" s="14"/>
      <c r="AA131" s="14"/>
      <c r="AB131" s="14"/>
      <c r="AC131" s="14"/>
      <c r="AD131" s="14"/>
      <c r="AE131" s="14"/>
      <c r="AT131" s="190" t="s">
        <v>155</v>
      </c>
      <c r="AU131" s="190" t="s">
        <v>82</v>
      </c>
      <c r="AV131" s="14" t="s">
        <v>80</v>
      </c>
      <c r="AW131" s="14" t="s">
        <v>33</v>
      </c>
      <c r="AX131" s="14" t="s">
        <v>72</v>
      </c>
      <c r="AY131" s="190" t="s">
        <v>144</v>
      </c>
    </row>
    <row r="132" s="13" customFormat="1">
      <c r="A132" s="13"/>
      <c r="B132" s="181"/>
      <c r="C132" s="13"/>
      <c r="D132" s="176" t="s">
        <v>155</v>
      </c>
      <c r="E132" s="182" t="s">
        <v>3</v>
      </c>
      <c r="F132" s="183" t="s">
        <v>196</v>
      </c>
      <c r="G132" s="13"/>
      <c r="H132" s="184">
        <v>0.59999999999999998</v>
      </c>
      <c r="I132" s="185"/>
      <c r="J132" s="13"/>
      <c r="K132" s="13"/>
      <c r="L132" s="181"/>
      <c r="M132" s="186"/>
      <c r="N132" s="187"/>
      <c r="O132" s="187"/>
      <c r="P132" s="187"/>
      <c r="Q132" s="187"/>
      <c r="R132" s="187"/>
      <c r="S132" s="187"/>
      <c r="T132" s="188"/>
      <c r="U132" s="13"/>
      <c r="V132" s="13"/>
      <c r="W132" s="13"/>
      <c r="X132" s="13"/>
      <c r="Y132" s="13"/>
      <c r="Z132" s="13"/>
      <c r="AA132" s="13"/>
      <c r="AB132" s="13"/>
      <c r="AC132" s="13"/>
      <c r="AD132" s="13"/>
      <c r="AE132" s="13"/>
      <c r="AT132" s="182" t="s">
        <v>155</v>
      </c>
      <c r="AU132" s="182" t="s">
        <v>82</v>
      </c>
      <c r="AV132" s="13" t="s">
        <v>82</v>
      </c>
      <c r="AW132" s="13" t="s">
        <v>33</v>
      </c>
      <c r="AX132" s="13" t="s">
        <v>72</v>
      </c>
      <c r="AY132" s="182" t="s">
        <v>144</v>
      </c>
    </row>
    <row r="133" s="13" customFormat="1">
      <c r="A133" s="13"/>
      <c r="B133" s="181"/>
      <c r="C133" s="13"/>
      <c r="D133" s="176" t="s">
        <v>155</v>
      </c>
      <c r="E133" s="182" t="s">
        <v>3</v>
      </c>
      <c r="F133" s="183" t="s">
        <v>197</v>
      </c>
      <c r="G133" s="13"/>
      <c r="H133" s="184">
        <v>0.28799999999999998</v>
      </c>
      <c r="I133" s="185"/>
      <c r="J133" s="13"/>
      <c r="K133" s="13"/>
      <c r="L133" s="181"/>
      <c r="M133" s="186"/>
      <c r="N133" s="187"/>
      <c r="O133" s="187"/>
      <c r="P133" s="187"/>
      <c r="Q133" s="187"/>
      <c r="R133" s="187"/>
      <c r="S133" s="187"/>
      <c r="T133" s="188"/>
      <c r="U133" s="13"/>
      <c r="V133" s="13"/>
      <c r="W133" s="13"/>
      <c r="X133" s="13"/>
      <c r="Y133" s="13"/>
      <c r="Z133" s="13"/>
      <c r="AA133" s="13"/>
      <c r="AB133" s="13"/>
      <c r="AC133" s="13"/>
      <c r="AD133" s="13"/>
      <c r="AE133" s="13"/>
      <c r="AT133" s="182" t="s">
        <v>155</v>
      </c>
      <c r="AU133" s="182" t="s">
        <v>82</v>
      </c>
      <c r="AV133" s="13" t="s">
        <v>82</v>
      </c>
      <c r="AW133" s="13" t="s">
        <v>33</v>
      </c>
      <c r="AX133" s="13" t="s">
        <v>72</v>
      </c>
      <c r="AY133" s="182" t="s">
        <v>144</v>
      </c>
    </row>
    <row r="134" s="13" customFormat="1">
      <c r="A134" s="13"/>
      <c r="B134" s="181"/>
      <c r="C134" s="13"/>
      <c r="D134" s="176" t="s">
        <v>155</v>
      </c>
      <c r="E134" s="182" t="s">
        <v>3</v>
      </c>
      <c r="F134" s="183" t="s">
        <v>198</v>
      </c>
      <c r="G134" s="13"/>
      <c r="H134" s="184">
        <v>0.51800000000000002</v>
      </c>
      <c r="I134" s="185"/>
      <c r="J134" s="13"/>
      <c r="K134" s="13"/>
      <c r="L134" s="181"/>
      <c r="M134" s="186"/>
      <c r="N134" s="187"/>
      <c r="O134" s="187"/>
      <c r="P134" s="187"/>
      <c r="Q134" s="187"/>
      <c r="R134" s="187"/>
      <c r="S134" s="187"/>
      <c r="T134" s="188"/>
      <c r="U134" s="13"/>
      <c r="V134" s="13"/>
      <c r="W134" s="13"/>
      <c r="X134" s="13"/>
      <c r="Y134" s="13"/>
      <c r="Z134" s="13"/>
      <c r="AA134" s="13"/>
      <c r="AB134" s="13"/>
      <c r="AC134" s="13"/>
      <c r="AD134" s="13"/>
      <c r="AE134" s="13"/>
      <c r="AT134" s="182" t="s">
        <v>155</v>
      </c>
      <c r="AU134" s="182" t="s">
        <v>82</v>
      </c>
      <c r="AV134" s="13" t="s">
        <v>82</v>
      </c>
      <c r="AW134" s="13" t="s">
        <v>33</v>
      </c>
      <c r="AX134" s="13" t="s">
        <v>72</v>
      </c>
      <c r="AY134" s="182" t="s">
        <v>144</v>
      </c>
    </row>
    <row r="135" s="13" customFormat="1">
      <c r="A135" s="13"/>
      <c r="B135" s="181"/>
      <c r="C135" s="13"/>
      <c r="D135" s="176" t="s">
        <v>155</v>
      </c>
      <c r="E135" s="182" t="s">
        <v>3</v>
      </c>
      <c r="F135" s="183" t="s">
        <v>199</v>
      </c>
      <c r="G135" s="13"/>
      <c r="H135" s="184">
        <v>1.2</v>
      </c>
      <c r="I135" s="185"/>
      <c r="J135" s="13"/>
      <c r="K135" s="13"/>
      <c r="L135" s="181"/>
      <c r="M135" s="186"/>
      <c r="N135" s="187"/>
      <c r="O135" s="187"/>
      <c r="P135" s="187"/>
      <c r="Q135" s="187"/>
      <c r="R135" s="187"/>
      <c r="S135" s="187"/>
      <c r="T135" s="188"/>
      <c r="U135" s="13"/>
      <c r="V135" s="13"/>
      <c r="W135" s="13"/>
      <c r="X135" s="13"/>
      <c r="Y135" s="13"/>
      <c r="Z135" s="13"/>
      <c r="AA135" s="13"/>
      <c r="AB135" s="13"/>
      <c r="AC135" s="13"/>
      <c r="AD135" s="13"/>
      <c r="AE135" s="13"/>
      <c r="AT135" s="182" t="s">
        <v>155</v>
      </c>
      <c r="AU135" s="182" t="s">
        <v>82</v>
      </c>
      <c r="AV135" s="13" t="s">
        <v>82</v>
      </c>
      <c r="AW135" s="13" t="s">
        <v>33</v>
      </c>
      <c r="AX135" s="13" t="s">
        <v>72</v>
      </c>
      <c r="AY135" s="182" t="s">
        <v>144</v>
      </c>
    </row>
    <row r="136" s="14" customFormat="1">
      <c r="A136" s="14"/>
      <c r="B136" s="189"/>
      <c r="C136" s="14"/>
      <c r="D136" s="176" t="s">
        <v>155</v>
      </c>
      <c r="E136" s="190" t="s">
        <v>3</v>
      </c>
      <c r="F136" s="191" t="s">
        <v>200</v>
      </c>
      <c r="G136" s="14"/>
      <c r="H136" s="190" t="s">
        <v>3</v>
      </c>
      <c r="I136" s="192"/>
      <c r="J136" s="14"/>
      <c r="K136" s="14"/>
      <c r="L136" s="189"/>
      <c r="M136" s="193"/>
      <c r="N136" s="194"/>
      <c r="O136" s="194"/>
      <c r="P136" s="194"/>
      <c r="Q136" s="194"/>
      <c r="R136" s="194"/>
      <c r="S136" s="194"/>
      <c r="T136" s="195"/>
      <c r="U136" s="14"/>
      <c r="V136" s="14"/>
      <c r="W136" s="14"/>
      <c r="X136" s="14"/>
      <c r="Y136" s="14"/>
      <c r="Z136" s="14"/>
      <c r="AA136" s="14"/>
      <c r="AB136" s="14"/>
      <c r="AC136" s="14"/>
      <c r="AD136" s="14"/>
      <c r="AE136" s="14"/>
      <c r="AT136" s="190" t="s">
        <v>155</v>
      </c>
      <c r="AU136" s="190" t="s">
        <v>82</v>
      </c>
      <c r="AV136" s="14" t="s">
        <v>80</v>
      </c>
      <c r="AW136" s="14" t="s">
        <v>33</v>
      </c>
      <c r="AX136" s="14" t="s">
        <v>72</v>
      </c>
      <c r="AY136" s="190" t="s">
        <v>144</v>
      </c>
    </row>
    <row r="137" s="13" customFormat="1">
      <c r="A137" s="13"/>
      <c r="B137" s="181"/>
      <c r="C137" s="13"/>
      <c r="D137" s="176" t="s">
        <v>155</v>
      </c>
      <c r="E137" s="182" t="s">
        <v>3</v>
      </c>
      <c r="F137" s="183" t="s">
        <v>201</v>
      </c>
      <c r="G137" s="13"/>
      <c r="H137" s="184">
        <v>1.45</v>
      </c>
      <c r="I137" s="185"/>
      <c r="J137" s="13"/>
      <c r="K137" s="13"/>
      <c r="L137" s="181"/>
      <c r="M137" s="186"/>
      <c r="N137" s="187"/>
      <c r="O137" s="187"/>
      <c r="P137" s="187"/>
      <c r="Q137" s="187"/>
      <c r="R137" s="187"/>
      <c r="S137" s="187"/>
      <c r="T137" s="188"/>
      <c r="U137" s="13"/>
      <c r="V137" s="13"/>
      <c r="W137" s="13"/>
      <c r="X137" s="13"/>
      <c r="Y137" s="13"/>
      <c r="Z137" s="13"/>
      <c r="AA137" s="13"/>
      <c r="AB137" s="13"/>
      <c r="AC137" s="13"/>
      <c r="AD137" s="13"/>
      <c r="AE137" s="13"/>
      <c r="AT137" s="182" t="s">
        <v>155</v>
      </c>
      <c r="AU137" s="182" t="s">
        <v>82</v>
      </c>
      <c r="AV137" s="13" t="s">
        <v>82</v>
      </c>
      <c r="AW137" s="13" t="s">
        <v>33</v>
      </c>
      <c r="AX137" s="13" t="s">
        <v>72</v>
      </c>
      <c r="AY137" s="182" t="s">
        <v>144</v>
      </c>
    </row>
    <row r="138" s="13" customFormat="1">
      <c r="A138" s="13"/>
      <c r="B138" s="181"/>
      <c r="C138" s="13"/>
      <c r="D138" s="176" t="s">
        <v>155</v>
      </c>
      <c r="E138" s="182" t="s">
        <v>3</v>
      </c>
      <c r="F138" s="183" t="s">
        <v>202</v>
      </c>
      <c r="G138" s="13"/>
      <c r="H138" s="184">
        <v>0.71099999999999997</v>
      </c>
      <c r="I138" s="185"/>
      <c r="J138" s="13"/>
      <c r="K138" s="13"/>
      <c r="L138" s="181"/>
      <c r="M138" s="186"/>
      <c r="N138" s="187"/>
      <c r="O138" s="187"/>
      <c r="P138" s="187"/>
      <c r="Q138" s="187"/>
      <c r="R138" s="187"/>
      <c r="S138" s="187"/>
      <c r="T138" s="188"/>
      <c r="U138" s="13"/>
      <c r="V138" s="13"/>
      <c r="W138" s="13"/>
      <c r="X138" s="13"/>
      <c r="Y138" s="13"/>
      <c r="Z138" s="13"/>
      <c r="AA138" s="13"/>
      <c r="AB138" s="13"/>
      <c r="AC138" s="13"/>
      <c r="AD138" s="13"/>
      <c r="AE138" s="13"/>
      <c r="AT138" s="182" t="s">
        <v>155</v>
      </c>
      <c r="AU138" s="182" t="s">
        <v>82</v>
      </c>
      <c r="AV138" s="13" t="s">
        <v>82</v>
      </c>
      <c r="AW138" s="13" t="s">
        <v>33</v>
      </c>
      <c r="AX138" s="13" t="s">
        <v>72</v>
      </c>
      <c r="AY138" s="182" t="s">
        <v>144</v>
      </c>
    </row>
    <row r="139" s="14" customFormat="1">
      <c r="A139" s="14"/>
      <c r="B139" s="189"/>
      <c r="C139" s="14"/>
      <c r="D139" s="176" t="s">
        <v>155</v>
      </c>
      <c r="E139" s="190" t="s">
        <v>3</v>
      </c>
      <c r="F139" s="191" t="s">
        <v>203</v>
      </c>
      <c r="G139" s="14"/>
      <c r="H139" s="190" t="s">
        <v>3</v>
      </c>
      <c r="I139" s="192"/>
      <c r="J139" s="14"/>
      <c r="K139" s="14"/>
      <c r="L139" s="189"/>
      <c r="M139" s="193"/>
      <c r="N139" s="194"/>
      <c r="O139" s="194"/>
      <c r="P139" s="194"/>
      <c r="Q139" s="194"/>
      <c r="R139" s="194"/>
      <c r="S139" s="194"/>
      <c r="T139" s="195"/>
      <c r="U139" s="14"/>
      <c r="V139" s="14"/>
      <c r="W139" s="14"/>
      <c r="X139" s="14"/>
      <c r="Y139" s="14"/>
      <c r="Z139" s="14"/>
      <c r="AA139" s="14"/>
      <c r="AB139" s="14"/>
      <c r="AC139" s="14"/>
      <c r="AD139" s="14"/>
      <c r="AE139" s="14"/>
      <c r="AT139" s="190" t="s">
        <v>155</v>
      </c>
      <c r="AU139" s="190" t="s">
        <v>82</v>
      </c>
      <c r="AV139" s="14" t="s">
        <v>80</v>
      </c>
      <c r="AW139" s="14" t="s">
        <v>33</v>
      </c>
      <c r="AX139" s="14" t="s">
        <v>72</v>
      </c>
      <c r="AY139" s="190" t="s">
        <v>144</v>
      </c>
    </row>
    <row r="140" s="13" customFormat="1">
      <c r="A140" s="13"/>
      <c r="B140" s="181"/>
      <c r="C140" s="13"/>
      <c r="D140" s="176" t="s">
        <v>155</v>
      </c>
      <c r="E140" s="182" t="s">
        <v>3</v>
      </c>
      <c r="F140" s="183" t="s">
        <v>204</v>
      </c>
      <c r="G140" s="13"/>
      <c r="H140" s="184">
        <v>2.1320000000000001</v>
      </c>
      <c r="I140" s="185"/>
      <c r="J140" s="13"/>
      <c r="K140" s="13"/>
      <c r="L140" s="181"/>
      <c r="M140" s="186"/>
      <c r="N140" s="187"/>
      <c r="O140" s="187"/>
      <c r="P140" s="187"/>
      <c r="Q140" s="187"/>
      <c r="R140" s="187"/>
      <c r="S140" s="187"/>
      <c r="T140" s="188"/>
      <c r="U140" s="13"/>
      <c r="V140" s="13"/>
      <c r="W140" s="13"/>
      <c r="X140" s="13"/>
      <c r="Y140" s="13"/>
      <c r="Z140" s="13"/>
      <c r="AA140" s="13"/>
      <c r="AB140" s="13"/>
      <c r="AC140" s="13"/>
      <c r="AD140" s="13"/>
      <c r="AE140" s="13"/>
      <c r="AT140" s="182" t="s">
        <v>155</v>
      </c>
      <c r="AU140" s="182" t="s">
        <v>82</v>
      </c>
      <c r="AV140" s="13" t="s">
        <v>82</v>
      </c>
      <c r="AW140" s="13" t="s">
        <v>33</v>
      </c>
      <c r="AX140" s="13" t="s">
        <v>72</v>
      </c>
      <c r="AY140" s="182" t="s">
        <v>144</v>
      </c>
    </row>
    <row r="141" s="13" customFormat="1">
      <c r="A141" s="13"/>
      <c r="B141" s="181"/>
      <c r="C141" s="13"/>
      <c r="D141" s="176" t="s">
        <v>155</v>
      </c>
      <c r="E141" s="182" t="s">
        <v>3</v>
      </c>
      <c r="F141" s="183" t="s">
        <v>205</v>
      </c>
      <c r="G141" s="13"/>
      <c r="H141" s="184">
        <v>2.1749999999999998</v>
      </c>
      <c r="I141" s="185"/>
      <c r="J141" s="13"/>
      <c r="K141" s="13"/>
      <c r="L141" s="181"/>
      <c r="M141" s="186"/>
      <c r="N141" s="187"/>
      <c r="O141" s="187"/>
      <c r="P141" s="187"/>
      <c r="Q141" s="187"/>
      <c r="R141" s="187"/>
      <c r="S141" s="187"/>
      <c r="T141" s="188"/>
      <c r="U141" s="13"/>
      <c r="V141" s="13"/>
      <c r="W141" s="13"/>
      <c r="X141" s="13"/>
      <c r="Y141" s="13"/>
      <c r="Z141" s="13"/>
      <c r="AA141" s="13"/>
      <c r="AB141" s="13"/>
      <c r="AC141" s="13"/>
      <c r="AD141" s="13"/>
      <c r="AE141" s="13"/>
      <c r="AT141" s="182" t="s">
        <v>155</v>
      </c>
      <c r="AU141" s="182" t="s">
        <v>82</v>
      </c>
      <c r="AV141" s="13" t="s">
        <v>82</v>
      </c>
      <c r="AW141" s="13" t="s">
        <v>33</v>
      </c>
      <c r="AX141" s="13" t="s">
        <v>72</v>
      </c>
      <c r="AY141" s="182" t="s">
        <v>144</v>
      </c>
    </row>
    <row r="142" s="14" customFormat="1">
      <c r="A142" s="14"/>
      <c r="B142" s="189"/>
      <c r="C142" s="14"/>
      <c r="D142" s="176" t="s">
        <v>155</v>
      </c>
      <c r="E142" s="190" t="s">
        <v>3</v>
      </c>
      <c r="F142" s="191" t="s">
        <v>206</v>
      </c>
      <c r="G142" s="14"/>
      <c r="H142" s="190" t="s">
        <v>3</v>
      </c>
      <c r="I142" s="192"/>
      <c r="J142" s="14"/>
      <c r="K142" s="14"/>
      <c r="L142" s="189"/>
      <c r="M142" s="193"/>
      <c r="N142" s="194"/>
      <c r="O142" s="194"/>
      <c r="P142" s="194"/>
      <c r="Q142" s="194"/>
      <c r="R142" s="194"/>
      <c r="S142" s="194"/>
      <c r="T142" s="195"/>
      <c r="U142" s="14"/>
      <c r="V142" s="14"/>
      <c r="W142" s="14"/>
      <c r="X142" s="14"/>
      <c r="Y142" s="14"/>
      <c r="Z142" s="14"/>
      <c r="AA142" s="14"/>
      <c r="AB142" s="14"/>
      <c r="AC142" s="14"/>
      <c r="AD142" s="14"/>
      <c r="AE142" s="14"/>
      <c r="AT142" s="190" t="s">
        <v>155</v>
      </c>
      <c r="AU142" s="190" t="s">
        <v>82</v>
      </c>
      <c r="AV142" s="14" t="s">
        <v>80</v>
      </c>
      <c r="AW142" s="14" t="s">
        <v>33</v>
      </c>
      <c r="AX142" s="14" t="s">
        <v>72</v>
      </c>
      <c r="AY142" s="190" t="s">
        <v>144</v>
      </c>
    </row>
    <row r="143" s="13" customFormat="1">
      <c r="A143" s="13"/>
      <c r="B143" s="181"/>
      <c r="C143" s="13"/>
      <c r="D143" s="176" t="s">
        <v>155</v>
      </c>
      <c r="E143" s="182" t="s">
        <v>3</v>
      </c>
      <c r="F143" s="183" t="s">
        <v>201</v>
      </c>
      <c r="G143" s="13"/>
      <c r="H143" s="184">
        <v>1.45</v>
      </c>
      <c r="I143" s="185"/>
      <c r="J143" s="13"/>
      <c r="K143" s="13"/>
      <c r="L143" s="181"/>
      <c r="M143" s="186"/>
      <c r="N143" s="187"/>
      <c r="O143" s="187"/>
      <c r="P143" s="187"/>
      <c r="Q143" s="187"/>
      <c r="R143" s="187"/>
      <c r="S143" s="187"/>
      <c r="T143" s="188"/>
      <c r="U143" s="13"/>
      <c r="V143" s="13"/>
      <c r="W143" s="13"/>
      <c r="X143" s="13"/>
      <c r="Y143" s="13"/>
      <c r="Z143" s="13"/>
      <c r="AA143" s="13"/>
      <c r="AB143" s="13"/>
      <c r="AC143" s="13"/>
      <c r="AD143" s="13"/>
      <c r="AE143" s="13"/>
      <c r="AT143" s="182" t="s">
        <v>155</v>
      </c>
      <c r="AU143" s="182" t="s">
        <v>82</v>
      </c>
      <c r="AV143" s="13" t="s">
        <v>82</v>
      </c>
      <c r="AW143" s="13" t="s">
        <v>33</v>
      </c>
      <c r="AX143" s="13" t="s">
        <v>72</v>
      </c>
      <c r="AY143" s="182" t="s">
        <v>144</v>
      </c>
    </row>
    <row r="144" s="16" customFormat="1">
      <c r="A144" s="16"/>
      <c r="B144" s="204"/>
      <c r="C144" s="16"/>
      <c r="D144" s="176" t="s">
        <v>155</v>
      </c>
      <c r="E144" s="205" t="s">
        <v>95</v>
      </c>
      <c r="F144" s="206" t="s">
        <v>188</v>
      </c>
      <c r="G144" s="16"/>
      <c r="H144" s="207">
        <v>10.523999999999999</v>
      </c>
      <c r="I144" s="208"/>
      <c r="J144" s="16"/>
      <c r="K144" s="16"/>
      <c r="L144" s="204"/>
      <c r="M144" s="209"/>
      <c r="N144" s="210"/>
      <c r="O144" s="210"/>
      <c r="P144" s="210"/>
      <c r="Q144" s="210"/>
      <c r="R144" s="210"/>
      <c r="S144" s="210"/>
      <c r="T144" s="211"/>
      <c r="U144" s="16"/>
      <c r="V144" s="16"/>
      <c r="W144" s="16"/>
      <c r="X144" s="16"/>
      <c r="Y144" s="16"/>
      <c r="Z144" s="16"/>
      <c r="AA144" s="16"/>
      <c r="AB144" s="16"/>
      <c r="AC144" s="16"/>
      <c r="AD144" s="16"/>
      <c r="AE144" s="16"/>
      <c r="AT144" s="205" t="s">
        <v>155</v>
      </c>
      <c r="AU144" s="205" t="s">
        <v>82</v>
      </c>
      <c r="AV144" s="16" t="s">
        <v>151</v>
      </c>
      <c r="AW144" s="16" t="s">
        <v>33</v>
      </c>
      <c r="AX144" s="16" t="s">
        <v>80</v>
      </c>
      <c r="AY144" s="205" t="s">
        <v>144</v>
      </c>
    </row>
    <row r="145" s="2" customFormat="1" ht="24.15" customHeight="1">
      <c r="A145" s="39"/>
      <c r="B145" s="162"/>
      <c r="C145" s="163" t="s">
        <v>207</v>
      </c>
      <c r="D145" s="163" t="s">
        <v>146</v>
      </c>
      <c r="E145" s="164" t="s">
        <v>208</v>
      </c>
      <c r="F145" s="165" t="s">
        <v>209</v>
      </c>
      <c r="G145" s="166" t="s">
        <v>181</v>
      </c>
      <c r="H145" s="167">
        <v>31.853999999999999</v>
      </c>
      <c r="I145" s="168"/>
      <c r="J145" s="169">
        <f>ROUND(I145*H145,2)</f>
        <v>0</v>
      </c>
      <c r="K145" s="165" t="s">
        <v>150</v>
      </c>
      <c r="L145" s="40"/>
      <c r="M145" s="170" t="s">
        <v>3</v>
      </c>
      <c r="N145" s="171" t="s">
        <v>43</v>
      </c>
      <c r="O145" s="73"/>
      <c r="P145" s="172">
        <f>O145*H145</f>
        <v>0</v>
      </c>
      <c r="Q145" s="172">
        <v>0</v>
      </c>
      <c r="R145" s="172">
        <f>Q145*H145</f>
        <v>0</v>
      </c>
      <c r="S145" s="172">
        <v>0</v>
      </c>
      <c r="T145" s="173">
        <f>S145*H145</f>
        <v>0</v>
      </c>
      <c r="U145" s="39"/>
      <c r="V145" s="39"/>
      <c r="W145" s="39"/>
      <c r="X145" s="39"/>
      <c r="Y145" s="39"/>
      <c r="Z145" s="39"/>
      <c r="AA145" s="39"/>
      <c r="AB145" s="39"/>
      <c r="AC145" s="39"/>
      <c r="AD145" s="39"/>
      <c r="AE145" s="39"/>
      <c r="AR145" s="174" t="s">
        <v>151</v>
      </c>
      <c r="AT145" s="174" t="s">
        <v>146</v>
      </c>
      <c r="AU145" s="174" t="s">
        <v>82</v>
      </c>
      <c r="AY145" s="20" t="s">
        <v>144</v>
      </c>
      <c r="BE145" s="175">
        <f>IF(N145="základní",J145,0)</f>
        <v>0</v>
      </c>
      <c r="BF145" s="175">
        <f>IF(N145="snížená",J145,0)</f>
        <v>0</v>
      </c>
      <c r="BG145" s="175">
        <f>IF(N145="zákl. přenesená",J145,0)</f>
        <v>0</v>
      </c>
      <c r="BH145" s="175">
        <f>IF(N145="sníž. přenesená",J145,0)</f>
        <v>0</v>
      </c>
      <c r="BI145" s="175">
        <f>IF(N145="nulová",J145,0)</f>
        <v>0</v>
      </c>
      <c r="BJ145" s="20" t="s">
        <v>80</v>
      </c>
      <c r="BK145" s="175">
        <f>ROUND(I145*H145,2)</f>
        <v>0</v>
      </c>
      <c r="BL145" s="20" t="s">
        <v>151</v>
      </c>
      <c r="BM145" s="174" t="s">
        <v>210</v>
      </c>
    </row>
    <row r="146" s="13" customFormat="1">
      <c r="A146" s="13"/>
      <c r="B146" s="181"/>
      <c r="C146" s="13"/>
      <c r="D146" s="176" t="s">
        <v>155</v>
      </c>
      <c r="E146" s="182" t="s">
        <v>3</v>
      </c>
      <c r="F146" s="183" t="s">
        <v>211</v>
      </c>
      <c r="G146" s="13"/>
      <c r="H146" s="184">
        <v>31.853999999999999</v>
      </c>
      <c r="I146" s="185"/>
      <c r="J146" s="13"/>
      <c r="K146" s="13"/>
      <c r="L146" s="181"/>
      <c r="M146" s="186"/>
      <c r="N146" s="187"/>
      <c r="O146" s="187"/>
      <c r="P146" s="187"/>
      <c r="Q146" s="187"/>
      <c r="R146" s="187"/>
      <c r="S146" s="187"/>
      <c r="T146" s="188"/>
      <c r="U146" s="13"/>
      <c r="V146" s="13"/>
      <c r="W146" s="13"/>
      <c r="X146" s="13"/>
      <c r="Y146" s="13"/>
      <c r="Z146" s="13"/>
      <c r="AA146" s="13"/>
      <c r="AB146" s="13"/>
      <c r="AC146" s="13"/>
      <c r="AD146" s="13"/>
      <c r="AE146" s="13"/>
      <c r="AT146" s="182" t="s">
        <v>155</v>
      </c>
      <c r="AU146" s="182" t="s">
        <v>82</v>
      </c>
      <c r="AV146" s="13" t="s">
        <v>82</v>
      </c>
      <c r="AW146" s="13" t="s">
        <v>33</v>
      </c>
      <c r="AX146" s="13" t="s">
        <v>80</v>
      </c>
      <c r="AY146" s="182" t="s">
        <v>144</v>
      </c>
    </row>
    <row r="147" s="2" customFormat="1" ht="37.8" customHeight="1">
      <c r="A147" s="39"/>
      <c r="B147" s="162"/>
      <c r="C147" s="163" t="s">
        <v>212</v>
      </c>
      <c r="D147" s="163" t="s">
        <v>146</v>
      </c>
      <c r="E147" s="164" t="s">
        <v>213</v>
      </c>
      <c r="F147" s="165" t="s">
        <v>214</v>
      </c>
      <c r="G147" s="166" t="s">
        <v>181</v>
      </c>
      <c r="H147" s="167">
        <v>31.853999999999999</v>
      </c>
      <c r="I147" s="168"/>
      <c r="J147" s="169">
        <f>ROUND(I147*H147,2)</f>
        <v>0</v>
      </c>
      <c r="K147" s="165" t="s">
        <v>150</v>
      </c>
      <c r="L147" s="40"/>
      <c r="M147" s="170" t="s">
        <v>3</v>
      </c>
      <c r="N147" s="171" t="s">
        <v>43</v>
      </c>
      <c r="O147" s="73"/>
      <c r="P147" s="172">
        <f>O147*H147</f>
        <v>0</v>
      </c>
      <c r="Q147" s="172">
        <v>0</v>
      </c>
      <c r="R147" s="172">
        <f>Q147*H147</f>
        <v>0</v>
      </c>
      <c r="S147" s="172">
        <v>0</v>
      </c>
      <c r="T147" s="173">
        <f>S147*H147</f>
        <v>0</v>
      </c>
      <c r="U147" s="39"/>
      <c r="V147" s="39"/>
      <c r="W147" s="39"/>
      <c r="X147" s="39"/>
      <c r="Y147" s="39"/>
      <c r="Z147" s="39"/>
      <c r="AA147" s="39"/>
      <c r="AB147" s="39"/>
      <c r="AC147" s="39"/>
      <c r="AD147" s="39"/>
      <c r="AE147" s="39"/>
      <c r="AR147" s="174" t="s">
        <v>151</v>
      </c>
      <c r="AT147" s="174" t="s">
        <v>146</v>
      </c>
      <c r="AU147" s="174" t="s">
        <v>82</v>
      </c>
      <c r="AY147" s="20" t="s">
        <v>144</v>
      </c>
      <c r="BE147" s="175">
        <f>IF(N147="základní",J147,0)</f>
        <v>0</v>
      </c>
      <c r="BF147" s="175">
        <f>IF(N147="snížená",J147,0)</f>
        <v>0</v>
      </c>
      <c r="BG147" s="175">
        <f>IF(N147="zákl. přenesená",J147,0)</f>
        <v>0</v>
      </c>
      <c r="BH147" s="175">
        <f>IF(N147="sníž. přenesená",J147,0)</f>
        <v>0</v>
      </c>
      <c r="BI147" s="175">
        <f>IF(N147="nulová",J147,0)</f>
        <v>0</v>
      </c>
      <c r="BJ147" s="20" t="s">
        <v>80</v>
      </c>
      <c r="BK147" s="175">
        <f>ROUND(I147*H147,2)</f>
        <v>0</v>
      </c>
      <c r="BL147" s="20" t="s">
        <v>151</v>
      </c>
      <c r="BM147" s="174" t="s">
        <v>215</v>
      </c>
    </row>
    <row r="148" s="13" customFormat="1">
      <c r="A148" s="13"/>
      <c r="B148" s="181"/>
      <c r="C148" s="13"/>
      <c r="D148" s="176" t="s">
        <v>155</v>
      </c>
      <c r="E148" s="182" t="s">
        <v>3</v>
      </c>
      <c r="F148" s="183" t="s">
        <v>211</v>
      </c>
      <c r="G148" s="13"/>
      <c r="H148" s="184">
        <v>31.853999999999999</v>
      </c>
      <c r="I148" s="185"/>
      <c r="J148" s="13"/>
      <c r="K148" s="13"/>
      <c r="L148" s="181"/>
      <c r="M148" s="186"/>
      <c r="N148" s="187"/>
      <c r="O148" s="187"/>
      <c r="P148" s="187"/>
      <c r="Q148" s="187"/>
      <c r="R148" s="187"/>
      <c r="S148" s="187"/>
      <c r="T148" s="188"/>
      <c r="U148" s="13"/>
      <c r="V148" s="13"/>
      <c r="W148" s="13"/>
      <c r="X148" s="13"/>
      <c r="Y148" s="13"/>
      <c r="Z148" s="13"/>
      <c r="AA148" s="13"/>
      <c r="AB148" s="13"/>
      <c r="AC148" s="13"/>
      <c r="AD148" s="13"/>
      <c r="AE148" s="13"/>
      <c r="AT148" s="182" t="s">
        <v>155</v>
      </c>
      <c r="AU148" s="182" t="s">
        <v>82</v>
      </c>
      <c r="AV148" s="13" t="s">
        <v>82</v>
      </c>
      <c r="AW148" s="13" t="s">
        <v>33</v>
      </c>
      <c r="AX148" s="13" t="s">
        <v>80</v>
      </c>
      <c r="AY148" s="182" t="s">
        <v>144</v>
      </c>
    </row>
    <row r="149" s="2" customFormat="1" ht="37.8" customHeight="1">
      <c r="A149" s="39"/>
      <c r="B149" s="162"/>
      <c r="C149" s="163" t="s">
        <v>216</v>
      </c>
      <c r="D149" s="163" t="s">
        <v>146</v>
      </c>
      <c r="E149" s="164" t="s">
        <v>217</v>
      </c>
      <c r="F149" s="165" t="s">
        <v>218</v>
      </c>
      <c r="G149" s="166" t="s">
        <v>181</v>
      </c>
      <c r="H149" s="167">
        <v>31.853999999999999</v>
      </c>
      <c r="I149" s="168"/>
      <c r="J149" s="169">
        <f>ROUND(I149*H149,2)</f>
        <v>0</v>
      </c>
      <c r="K149" s="165" t="s">
        <v>150</v>
      </c>
      <c r="L149" s="40"/>
      <c r="M149" s="170" t="s">
        <v>3</v>
      </c>
      <c r="N149" s="171" t="s">
        <v>43</v>
      </c>
      <c r="O149" s="73"/>
      <c r="P149" s="172">
        <f>O149*H149</f>
        <v>0</v>
      </c>
      <c r="Q149" s="172">
        <v>0</v>
      </c>
      <c r="R149" s="172">
        <f>Q149*H149</f>
        <v>0</v>
      </c>
      <c r="S149" s="172">
        <v>0</v>
      </c>
      <c r="T149" s="173">
        <f>S149*H149</f>
        <v>0</v>
      </c>
      <c r="U149" s="39"/>
      <c r="V149" s="39"/>
      <c r="W149" s="39"/>
      <c r="X149" s="39"/>
      <c r="Y149" s="39"/>
      <c r="Z149" s="39"/>
      <c r="AA149" s="39"/>
      <c r="AB149" s="39"/>
      <c r="AC149" s="39"/>
      <c r="AD149" s="39"/>
      <c r="AE149" s="39"/>
      <c r="AR149" s="174" t="s">
        <v>151</v>
      </c>
      <c r="AT149" s="174" t="s">
        <v>146</v>
      </c>
      <c r="AU149" s="174" t="s">
        <v>82</v>
      </c>
      <c r="AY149" s="20" t="s">
        <v>144</v>
      </c>
      <c r="BE149" s="175">
        <f>IF(N149="základní",J149,0)</f>
        <v>0</v>
      </c>
      <c r="BF149" s="175">
        <f>IF(N149="snížená",J149,0)</f>
        <v>0</v>
      </c>
      <c r="BG149" s="175">
        <f>IF(N149="zákl. přenesená",J149,0)</f>
        <v>0</v>
      </c>
      <c r="BH149" s="175">
        <f>IF(N149="sníž. přenesená",J149,0)</f>
        <v>0</v>
      </c>
      <c r="BI149" s="175">
        <f>IF(N149="nulová",J149,0)</f>
        <v>0</v>
      </c>
      <c r="BJ149" s="20" t="s">
        <v>80</v>
      </c>
      <c r="BK149" s="175">
        <f>ROUND(I149*H149,2)</f>
        <v>0</v>
      </c>
      <c r="BL149" s="20" t="s">
        <v>151</v>
      </c>
      <c r="BM149" s="174" t="s">
        <v>219</v>
      </c>
    </row>
    <row r="150" s="2" customFormat="1">
      <c r="A150" s="39"/>
      <c r="B150" s="40"/>
      <c r="C150" s="39"/>
      <c r="D150" s="176" t="s">
        <v>153</v>
      </c>
      <c r="E150" s="39"/>
      <c r="F150" s="177" t="s">
        <v>220</v>
      </c>
      <c r="G150" s="39"/>
      <c r="H150" s="39"/>
      <c r="I150" s="178"/>
      <c r="J150" s="39"/>
      <c r="K150" s="39"/>
      <c r="L150" s="40"/>
      <c r="M150" s="179"/>
      <c r="N150" s="180"/>
      <c r="O150" s="73"/>
      <c r="P150" s="73"/>
      <c r="Q150" s="73"/>
      <c r="R150" s="73"/>
      <c r="S150" s="73"/>
      <c r="T150" s="74"/>
      <c r="U150" s="39"/>
      <c r="V150" s="39"/>
      <c r="W150" s="39"/>
      <c r="X150" s="39"/>
      <c r="Y150" s="39"/>
      <c r="Z150" s="39"/>
      <c r="AA150" s="39"/>
      <c r="AB150" s="39"/>
      <c r="AC150" s="39"/>
      <c r="AD150" s="39"/>
      <c r="AE150" s="39"/>
      <c r="AT150" s="20" t="s">
        <v>153</v>
      </c>
      <c r="AU150" s="20" t="s">
        <v>82</v>
      </c>
    </row>
    <row r="151" s="14" customFormat="1">
      <c r="A151" s="14"/>
      <c r="B151" s="189"/>
      <c r="C151" s="14"/>
      <c r="D151" s="176" t="s">
        <v>155</v>
      </c>
      <c r="E151" s="190" t="s">
        <v>3</v>
      </c>
      <c r="F151" s="191" t="s">
        <v>221</v>
      </c>
      <c r="G151" s="14"/>
      <c r="H151" s="190" t="s">
        <v>3</v>
      </c>
      <c r="I151" s="192"/>
      <c r="J151" s="14"/>
      <c r="K151" s="14"/>
      <c r="L151" s="189"/>
      <c r="M151" s="193"/>
      <c r="N151" s="194"/>
      <c r="O151" s="194"/>
      <c r="P151" s="194"/>
      <c r="Q151" s="194"/>
      <c r="R151" s="194"/>
      <c r="S151" s="194"/>
      <c r="T151" s="195"/>
      <c r="U151" s="14"/>
      <c r="V151" s="14"/>
      <c r="W151" s="14"/>
      <c r="X151" s="14"/>
      <c r="Y151" s="14"/>
      <c r="Z151" s="14"/>
      <c r="AA151" s="14"/>
      <c r="AB151" s="14"/>
      <c r="AC151" s="14"/>
      <c r="AD151" s="14"/>
      <c r="AE151" s="14"/>
      <c r="AT151" s="190" t="s">
        <v>155</v>
      </c>
      <c r="AU151" s="190" t="s">
        <v>82</v>
      </c>
      <c r="AV151" s="14" t="s">
        <v>80</v>
      </c>
      <c r="AW151" s="14" t="s">
        <v>33</v>
      </c>
      <c r="AX151" s="14" t="s">
        <v>72</v>
      </c>
      <c r="AY151" s="190" t="s">
        <v>144</v>
      </c>
    </row>
    <row r="152" s="13" customFormat="1">
      <c r="A152" s="13"/>
      <c r="B152" s="181"/>
      <c r="C152" s="13"/>
      <c r="D152" s="176" t="s">
        <v>155</v>
      </c>
      <c r="E152" s="182" t="s">
        <v>3</v>
      </c>
      <c r="F152" s="183" t="s">
        <v>211</v>
      </c>
      <c r="G152" s="13"/>
      <c r="H152" s="184">
        <v>31.853999999999999</v>
      </c>
      <c r="I152" s="185"/>
      <c r="J152" s="13"/>
      <c r="K152" s="13"/>
      <c r="L152" s="181"/>
      <c r="M152" s="186"/>
      <c r="N152" s="187"/>
      <c r="O152" s="187"/>
      <c r="P152" s="187"/>
      <c r="Q152" s="187"/>
      <c r="R152" s="187"/>
      <c r="S152" s="187"/>
      <c r="T152" s="188"/>
      <c r="U152" s="13"/>
      <c r="V152" s="13"/>
      <c r="W152" s="13"/>
      <c r="X152" s="13"/>
      <c r="Y152" s="13"/>
      <c r="Z152" s="13"/>
      <c r="AA152" s="13"/>
      <c r="AB152" s="13"/>
      <c r="AC152" s="13"/>
      <c r="AD152" s="13"/>
      <c r="AE152" s="13"/>
      <c r="AT152" s="182" t="s">
        <v>155</v>
      </c>
      <c r="AU152" s="182" t="s">
        <v>82</v>
      </c>
      <c r="AV152" s="13" t="s">
        <v>82</v>
      </c>
      <c r="AW152" s="13" t="s">
        <v>33</v>
      </c>
      <c r="AX152" s="13" t="s">
        <v>80</v>
      </c>
      <c r="AY152" s="182" t="s">
        <v>144</v>
      </c>
    </row>
    <row r="153" s="2" customFormat="1" ht="37.8" customHeight="1">
      <c r="A153" s="39"/>
      <c r="B153" s="162"/>
      <c r="C153" s="163" t="s">
        <v>222</v>
      </c>
      <c r="D153" s="163" t="s">
        <v>146</v>
      </c>
      <c r="E153" s="164" t="s">
        <v>223</v>
      </c>
      <c r="F153" s="165" t="s">
        <v>224</v>
      </c>
      <c r="G153" s="166" t="s">
        <v>181</v>
      </c>
      <c r="H153" s="167">
        <v>573.37199999999996</v>
      </c>
      <c r="I153" s="168"/>
      <c r="J153" s="169">
        <f>ROUND(I153*H153,2)</f>
        <v>0</v>
      </c>
      <c r="K153" s="165" t="s">
        <v>150</v>
      </c>
      <c r="L153" s="40"/>
      <c r="M153" s="170" t="s">
        <v>3</v>
      </c>
      <c r="N153" s="171" t="s">
        <v>43</v>
      </c>
      <c r="O153" s="73"/>
      <c r="P153" s="172">
        <f>O153*H153</f>
        <v>0</v>
      </c>
      <c r="Q153" s="172">
        <v>0</v>
      </c>
      <c r="R153" s="172">
        <f>Q153*H153</f>
        <v>0</v>
      </c>
      <c r="S153" s="172">
        <v>0</v>
      </c>
      <c r="T153" s="173">
        <f>S153*H153</f>
        <v>0</v>
      </c>
      <c r="U153" s="39"/>
      <c r="V153" s="39"/>
      <c r="W153" s="39"/>
      <c r="X153" s="39"/>
      <c r="Y153" s="39"/>
      <c r="Z153" s="39"/>
      <c r="AA153" s="39"/>
      <c r="AB153" s="39"/>
      <c r="AC153" s="39"/>
      <c r="AD153" s="39"/>
      <c r="AE153" s="39"/>
      <c r="AR153" s="174" t="s">
        <v>151</v>
      </c>
      <c r="AT153" s="174" t="s">
        <v>146</v>
      </c>
      <c r="AU153" s="174" t="s">
        <v>82</v>
      </c>
      <c r="AY153" s="20" t="s">
        <v>144</v>
      </c>
      <c r="BE153" s="175">
        <f>IF(N153="základní",J153,0)</f>
        <v>0</v>
      </c>
      <c r="BF153" s="175">
        <f>IF(N153="snížená",J153,0)</f>
        <v>0</v>
      </c>
      <c r="BG153" s="175">
        <f>IF(N153="zákl. přenesená",J153,0)</f>
        <v>0</v>
      </c>
      <c r="BH153" s="175">
        <f>IF(N153="sníž. přenesená",J153,0)</f>
        <v>0</v>
      </c>
      <c r="BI153" s="175">
        <f>IF(N153="nulová",J153,0)</f>
        <v>0</v>
      </c>
      <c r="BJ153" s="20" t="s">
        <v>80</v>
      </c>
      <c r="BK153" s="175">
        <f>ROUND(I153*H153,2)</f>
        <v>0</v>
      </c>
      <c r="BL153" s="20" t="s">
        <v>151</v>
      </c>
      <c r="BM153" s="174" t="s">
        <v>225</v>
      </c>
    </row>
    <row r="154" s="2" customFormat="1">
      <c r="A154" s="39"/>
      <c r="B154" s="40"/>
      <c r="C154" s="39"/>
      <c r="D154" s="176" t="s">
        <v>153</v>
      </c>
      <c r="E154" s="39"/>
      <c r="F154" s="177" t="s">
        <v>220</v>
      </c>
      <c r="G154" s="39"/>
      <c r="H154" s="39"/>
      <c r="I154" s="178"/>
      <c r="J154" s="39"/>
      <c r="K154" s="39"/>
      <c r="L154" s="40"/>
      <c r="M154" s="179"/>
      <c r="N154" s="180"/>
      <c r="O154" s="73"/>
      <c r="P154" s="73"/>
      <c r="Q154" s="73"/>
      <c r="R154" s="73"/>
      <c r="S154" s="73"/>
      <c r="T154" s="74"/>
      <c r="U154" s="39"/>
      <c r="V154" s="39"/>
      <c r="W154" s="39"/>
      <c r="X154" s="39"/>
      <c r="Y154" s="39"/>
      <c r="Z154" s="39"/>
      <c r="AA154" s="39"/>
      <c r="AB154" s="39"/>
      <c r="AC154" s="39"/>
      <c r="AD154" s="39"/>
      <c r="AE154" s="39"/>
      <c r="AT154" s="20" t="s">
        <v>153</v>
      </c>
      <c r="AU154" s="20" t="s">
        <v>82</v>
      </c>
    </row>
    <row r="155" s="13" customFormat="1">
      <c r="A155" s="13"/>
      <c r="B155" s="181"/>
      <c r="C155" s="13"/>
      <c r="D155" s="176" t="s">
        <v>155</v>
      </c>
      <c r="E155" s="182" t="s">
        <v>3</v>
      </c>
      <c r="F155" s="183" t="s">
        <v>226</v>
      </c>
      <c r="G155" s="13"/>
      <c r="H155" s="184">
        <v>573.37199999999996</v>
      </c>
      <c r="I155" s="185"/>
      <c r="J155" s="13"/>
      <c r="K155" s="13"/>
      <c r="L155" s="181"/>
      <c r="M155" s="186"/>
      <c r="N155" s="187"/>
      <c r="O155" s="187"/>
      <c r="P155" s="187"/>
      <c r="Q155" s="187"/>
      <c r="R155" s="187"/>
      <c r="S155" s="187"/>
      <c r="T155" s="188"/>
      <c r="U155" s="13"/>
      <c r="V155" s="13"/>
      <c r="W155" s="13"/>
      <c r="X155" s="13"/>
      <c r="Y155" s="13"/>
      <c r="Z155" s="13"/>
      <c r="AA155" s="13"/>
      <c r="AB155" s="13"/>
      <c r="AC155" s="13"/>
      <c r="AD155" s="13"/>
      <c r="AE155" s="13"/>
      <c r="AT155" s="182" t="s">
        <v>155</v>
      </c>
      <c r="AU155" s="182" t="s">
        <v>82</v>
      </c>
      <c r="AV155" s="13" t="s">
        <v>82</v>
      </c>
      <c r="AW155" s="13" t="s">
        <v>33</v>
      </c>
      <c r="AX155" s="13" t="s">
        <v>80</v>
      </c>
      <c r="AY155" s="182" t="s">
        <v>144</v>
      </c>
    </row>
    <row r="156" s="2" customFormat="1" ht="24.15" customHeight="1">
      <c r="A156" s="39"/>
      <c r="B156" s="162"/>
      <c r="C156" s="163" t="s">
        <v>227</v>
      </c>
      <c r="D156" s="163" t="s">
        <v>146</v>
      </c>
      <c r="E156" s="164" t="s">
        <v>228</v>
      </c>
      <c r="F156" s="165" t="s">
        <v>229</v>
      </c>
      <c r="G156" s="166" t="s">
        <v>149</v>
      </c>
      <c r="H156" s="167">
        <v>419.56999999999999</v>
      </c>
      <c r="I156" s="168"/>
      <c r="J156" s="169">
        <f>ROUND(I156*H156,2)</f>
        <v>0</v>
      </c>
      <c r="K156" s="165" t="s">
        <v>150</v>
      </c>
      <c r="L156" s="40"/>
      <c r="M156" s="170" t="s">
        <v>3</v>
      </c>
      <c r="N156" s="171" t="s">
        <v>43</v>
      </c>
      <c r="O156" s="73"/>
      <c r="P156" s="172">
        <f>O156*H156</f>
        <v>0</v>
      </c>
      <c r="Q156" s="172">
        <v>0</v>
      </c>
      <c r="R156" s="172">
        <f>Q156*H156</f>
        <v>0</v>
      </c>
      <c r="S156" s="172">
        <v>0</v>
      </c>
      <c r="T156" s="173">
        <f>S156*H156</f>
        <v>0</v>
      </c>
      <c r="U156" s="39"/>
      <c r="V156" s="39"/>
      <c r="W156" s="39"/>
      <c r="X156" s="39"/>
      <c r="Y156" s="39"/>
      <c r="Z156" s="39"/>
      <c r="AA156" s="39"/>
      <c r="AB156" s="39"/>
      <c r="AC156" s="39"/>
      <c r="AD156" s="39"/>
      <c r="AE156" s="39"/>
      <c r="AR156" s="174" t="s">
        <v>151</v>
      </c>
      <c r="AT156" s="174" t="s">
        <v>146</v>
      </c>
      <c r="AU156" s="174" t="s">
        <v>82</v>
      </c>
      <c r="AY156" s="20" t="s">
        <v>144</v>
      </c>
      <c r="BE156" s="175">
        <f>IF(N156="základní",J156,0)</f>
        <v>0</v>
      </c>
      <c r="BF156" s="175">
        <f>IF(N156="snížená",J156,0)</f>
        <v>0</v>
      </c>
      <c r="BG156" s="175">
        <f>IF(N156="zákl. přenesená",J156,0)</f>
        <v>0</v>
      </c>
      <c r="BH156" s="175">
        <f>IF(N156="sníž. přenesená",J156,0)</f>
        <v>0</v>
      </c>
      <c r="BI156" s="175">
        <f>IF(N156="nulová",J156,0)</f>
        <v>0</v>
      </c>
      <c r="BJ156" s="20" t="s">
        <v>80</v>
      </c>
      <c r="BK156" s="175">
        <f>ROUND(I156*H156,2)</f>
        <v>0</v>
      </c>
      <c r="BL156" s="20" t="s">
        <v>151</v>
      </c>
      <c r="BM156" s="174" t="s">
        <v>230</v>
      </c>
    </row>
    <row r="157" s="2" customFormat="1">
      <c r="A157" s="39"/>
      <c r="B157" s="40"/>
      <c r="C157" s="39"/>
      <c r="D157" s="176" t="s">
        <v>153</v>
      </c>
      <c r="E157" s="39"/>
      <c r="F157" s="177" t="s">
        <v>231</v>
      </c>
      <c r="G157" s="39"/>
      <c r="H157" s="39"/>
      <c r="I157" s="178"/>
      <c r="J157" s="39"/>
      <c r="K157" s="39"/>
      <c r="L157" s="40"/>
      <c r="M157" s="179"/>
      <c r="N157" s="180"/>
      <c r="O157" s="73"/>
      <c r="P157" s="73"/>
      <c r="Q157" s="73"/>
      <c r="R157" s="73"/>
      <c r="S157" s="73"/>
      <c r="T157" s="74"/>
      <c r="U157" s="39"/>
      <c r="V157" s="39"/>
      <c r="W157" s="39"/>
      <c r="X157" s="39"/>
      <c r="Y157" s="39"/>
      <c r="Z157" s="39"/>
      <c r="AA157" s="39"/>
      <c r="AB157" s="39"/>
      <c r="AC157" s="39"/>
      <c r="AD157" s="39"/>
      <c r="AE157" s="39"/>
      <c r="AT157" s="20" t="s">
        <v>153</v>
      </c>
      <c r="AU157" s="20" t="s">
        <v>82</v>
      </c>
    </row>
    <row r="158" s="13" customFormat="1">
      <c r="A158" s="13"/>
      <c r="B158" s="181"/>
      <c r="C158" s="13"/>
      <c r="D158" s="176" t="s">
        <v>155</v>
      </c>
      <c r="E158" s="182" t="s">
        <v>3</v>
      </c>
      <c r="F158" s="183" t="s">
        <v>90</v>
      </c>
      <c r="G158" s="13"/>
      <c r="H158" s="184">
        <v>419.56999999999999</v>
      </c>
      <c r="I158" s="185"/>
      <c r="J158" s="13"/>
      <c r="K158" s="13"/>
      <c r="L158" s="181"/>
      <c r="M158" s="186"/>
      <c r="N158" s="187"/>
      <c r="O158" s="187"/>
      <c r="P158" s="187"/>
      <c r="Q158" s="187"/>
      <c r="R158" s="187"/>
      <c r="S158" s="187"/>
      <c r="T158" s="188"/>
      <c r="U158" s="13"/>
      <c r="V158" s="13"/>
      <c r="W158" s="13"/>
      <c r="X158" s="13"/>
      <c r="Y158" s="13"/>
      <c r="Z158" s="13"/>
      <c r="AA158" s="13"/>
      <c r="AB158" s="13"/>
      <c r="AC158" s="13"/>
      <c r="AD158" s="13"/>
      <c r="AE158" s="13"/>
      <c r="AT158" s="182" t="s">
        <v>155</v>
      </c>
      <c r="AU158" s="182" t="s">
        <v>82</v>
      </c>
      <c r="AV158" s="13" t="s">
        <v>82</v>
      </c>
      <c r="AW158" s="13" t="s">
        <v>33</v>
      </c>
      <c r="AX158" s="13" t="s">
        <v>80</v>
      </c>
      <c r="AY158" s="182" t="s">
        <v>144</v>
      </c>
    </row>
    <row r="159" s="2" customFormat="1" ht="24.15" customHeight="1">
      <c r="A159" s="39"/>
      <c r="B159" s="162"/>
      <c r="C159" s="163" t="s">
        <v>232</v>
      </c>
      <c r="D159" s="163" t="s">
        <v>146</v>
      </c>
      <c r="E159" s="164" t="s">
        <v>233</v>
      </c>
      <c r="F159" s="165" t="s">
        <v>234</v>
      </c>
      <c r="G159" s="166" t="s">
        <v>235</v>
      </c>
      <c r="H159" s="167">
        <v>57.337000000000003</v>
      </c>
      <c r="I159" s="168"/>
      <c r="J159" s="169">
        <f>ROUND(I159*H159,2)</f>
        <v>0</v>
      </c>
      <c r="K159" s="165" t="s">
        <v>150</v>
      </c>
      <c r="L159" s="40"/>
      <c r="M159" s="170" t="s">
        <v>3</v>
      </c>
      <c r="N159" s="171" t="s">
        <v>43</v>
      </c>
      <c r="O159" s="73"/>
      <c r="P159" s="172">
        <f>O159*H159</f>
        <v>0</v>
      </c>
      <c r="Q159" s="172">
        <v>0</v>
      </c>
      <c r="R159" s="172">
        <f>Q159*H159</f>
        <v>0</v>
      </c>
      <c r="S159" s="172">
        <v>0</v>
      </c>
      <c r="T159" s="173">
        <f>S159*H159</f>
        <v>0</v>
      </c>
      <c r="U159" s="39"/>
      <c r="V159" s="39"/>
      <c r="W159" s="39"/>
      <c r="X159" s="39"/>
      <c r="Y159" s="39"/>
      <c r="Z159" s="39"/>
      <c r="AA159" s="39"/>
      <c r="AB159" s="39"/>
      <c r="AC159" s="39"/>
      <c r="AD159" s="39"/>
      <c r="AE159" s="39"/>
      <c r="AR159" s="174" t="s">
        <v>151</v>
      </c>
      <c r="AT159" s="174" t="s">
        <v>146</v>
      </c>
      <c r="AU159" s="174" t="s">
        <v>82</v>
      </c>
      <c r="AY159" s="20" t="s">
        <v>144</v>
      </c>
      <c r="BE159" s="175">
        <f>IF(N159="základní",J159,0)</f>
        <v>0</v>
      </c>
      <c r="BF159" s="175">
        <f>IF(N159="snížená",J159,0)</f>
        <v>0</v>
      </c>
      <c r="BG159" s="175">
        <f>IF(N159="zákl. přenesená",J159,0)</f>
        <v>0</v>
      </c>
      <c r="BH159" s="175">
        <f>IF(N159="sníž. přenesená",J159,0)</f>
        <v>0</v>
      </c>
      <c r="BI159" s="175">
        <f>IF(N159="nulová",J159,0)</f>
        <v>0</v>
      </c>
      <c r="BJ159" s="20" t="s">
        <v>80</v>
      </c>
      <c r="BK159" s="175">
        <f>ROUND(I159*H159,2)</f>
        <v>0</v>
      </c>
      <c r="BL159" s="20" t="s">
        <v>151</v>
      </c>
      <c r="BM159" s="174" t="s">
        <v>236</v>
      </c>
    </row>
    <row r="160" s="2" customFormat="1">
      <c r="A160" s="39"/>
      <c r="B160" s="40"/>
      <c r="C160" s="39"/>
      <c r="D160" s="176" t="s">
        <v>153</v>
      </c>
      <c r="E160" s="39"/>
      <c r="F160" s="177" t="s">
        <v>237</v>
      </c>
      <c r="G160" s="39"/>
      <c r="H160" s="39"/>
      <c r="I160" s="178"/>
      <c r="J160" s="39"/>
      <c r="K160" s="39"/>
      <c r="L160" s="40"/>
      <c r="M160" s="179"/>
      <c r="N160" s="180"/>
      <c r="O160" s="73"/>
      <c r="P160" s="73"/>
      <c r="Q160" s="73"/>
      <c r="R160" s="73"/>
      <c r="S160" s="73"/>
      <c r="T160" s="74"/>
      <c r="U160" s="39"/>
      <c r="V160" s="39"/>
      <c r="W160" s="39"/>
      <c r="X160" s="39"/>
      <c r="Y160" s="39"/>
      <c r="Z160" s="39"/>
      <c r="AA160" s="39"/>
      <c r="AB160" s="39"/>
      <c r="AC160" s="39"/>
      <c r="AD160" s="39"/>
      <c r="AE160" s="39"/>
      <c r="AT160" s="20" t="s">
        <v>153</v>
      </c>
      <c r="AU160" s="20" t="s">
        <v>82</v>
      </c>
    </row>
    <row r="161" s="13" customFormat="1">
      <c r="A161" s="13"/>
      <c r="B161" s="181"/>
      <c r="C161" s="13"/>
      <c r="D161" s="176" t="s">
        <v>155</v>
      </c>
      <c r="E161" s="182" t="s">
        <v>3</v>
      </c>
      <c r="F161" s="183" t="s">
        <v>238</v>
      </c>
      <c r="G161" s="13"/>
      <c r="H161" s="184">
        <v>57.337000000000003</v>
      </c>
      <c r="I161" s="185"/>
      <c r="J161" s="13"/>
      <c r="K161" s="13"/>
      <c r="L161" s="181"/>
      <c r="M161" s="186"/>
      <c r="N161" s="187"/>
      <c r="O161" s="187"/>
      <c r="P161" s="187"/>
      <c r="Q161" s="187"/>
      <c r="R161" s="187"/>
      <c r="S161" s="187"/>
      <c r="T161" s="188"/>
      <c r="U161" s="13"/>
      <c r="V161" s="13"/>
      <c r="W161" s="13"/>
      <c r="X161" s="13"/>
      <c r="Y161" s="13"/>
      <c r="Z161" s="13"/>
      <c r="AA161" s="13"/>
      <c r="AB161" s="13"/>
      <c r="AC161" s="13"/>
      <c r="AD161" s="13"/>
      <c r="AE161" s="13"/>
      <c r="AT161" s="182" t="s">
        <v>155</v>
      </c>
      <c r="AU161" s="182" t="s">
        <v>82</v>
      </c>
      <c r="AV161" s="13" t="s">
        <v>82</v>
      </c>
      <c r="AW161" s="13" t="s">
        <v>33</v>
      </c>
      <c r="AX161" s="13" t="s">
        <v>80</v>
      </c>
      <c r="AY161" s="182" t="s">
        <v>144</v>
      </c>
    </row>
    <row r="162" s="12" customFormat="1" ht="22.8" customHeight="1">
      <c r="A162" s="12"/>
      <c r="B162" s="149"/>
      <c r="C162" s="12"/>
      <c r="D162" s="150" t="s">
        <v>71</v>
      </c>
      <c r="E162" s="160" t="s">
        <v>82</v>
      </c>
      <c r="F162" s="160" t="s">
        <v>239</v>
      </c>
      <c r="G162" s="12"/>
      <c r="H162" s="12"/>
      <c r="I162" s="152"/>
      <c r="J162" s="161">
        <f>BK162</f>
        <v>0</v>
      </c>
      <c r="K162" s="12"/>
      <c r="L162" s="149"/>
      <c r="M162" s="154"/>
      <c r="N162" s="155"/>
      <c r="O162" s="155"/>
      <c r="P162" s="156">
        <f>SUM(P163:P204)</f>
        <v>0</v>
      </c>
      <c r="Q162" s="155"/>
      <c r="R162" s="156">
        <f>SUM(R163:R204)</f>
        <v>58.606133319999998</v>
      </c>
      <c r="S162" s="155"/>
      <c r="T162" s="157">
        <f>SUM(T163:T204)</f>
        <v>0</v>
      </c>
      <c r="U162" s="12"/>
      <c r="V162" s="12"/>
      <c r="W162" s="12"/>
      <c r="X162" s="12"/>
      <c r="Y162" s="12"/>
      <c r="Z162" s="12"/>
      <c r="AA162" s="12"/>
      <c r="AB162" s="12"/>
      <c r="AC162" s="12"/>
      <c r="AD162" s="12"/>
      <c r="AE162" s="12"/>
      <c r="AR162" s="150" t="s">
        <v>80</v>
      </c>
      <c r="AT162" s="158" t="s">
        <v>71</v>
      </c>
      <c r="AU162" s="158" t="s">
        <v>80</v>
      </c>
      <c r="AY162" s="150" t="s">
        <v>144</v>
      </c>
      <c r="BK162" s="159">
        <f>SUM(BK163:BK204)</f>
        <v>0</v>
      </c>
    </row>
    <row r="163" s="2" customFormat="1" ht="37.8" customHeight="1">
      <c r="A163" s="39"/>
      <c r="B163" s="162"/>
      <c r="C163" s="163" t="s">
        <v>240</v>
      </c>
      <c r="D163" s="163" t="s">
        <v>146</v>
      </c>
      <c r="E163" s="164" t="s">
        <v>241</v>
      </c>
      <c r="F163" s="165" t="s">
        <v>242</v>
      </c>
      <c r="G163" s="166" t="s">
        <v>243</v>
      </c>
      <c r="H163" s="167">
        <v>145</v>
      </c>
      <c r="I163" s="168"/>
      <c r="J163" s="169">
        <f>ROUND(I163*H163,2)</f>
        <v>0</v>
      </c>
      <c r="K163" s="165" t="s">
        <v>150</v>
      </c>
      <c r="L163" s="40"/>
      <c r="M163" s="170" t="s">
        <v>3</v>
      </c>
      <c r="N163" s="171" t="s">
        <v>43</v>
      </c>
      <c r="O163" s="73"/>
      <c r="P163" s="172">
        <f>O163*H163</f>
        <v>0</v>
      </c>
      <c r="Q163" s="172">
        <v>0.2044</v>
      </c>
      <c r="R163" s="172">
        <f>Q163*H163</f>
        <v>29.637999999999998</v>
      </c>
      <c r="S163" s="172">
        <v>0</v>
      </c>
      <c r="T163" s="173">
        <f>S163*H163</f>
        <v>0</v>
      </c>
      <c r="U163" s="39"/>
      <c r="V163" s="39"/>
      <c r="W163" s="39"/>
      <c r="X163" s="39"/>
      <c r="Y163" s="39"/>
      <c r="Z163" s="39"/>
      <c r="AA163" s="39"/>
      <c r="AB163" s="39"/>
      <c r="AC163" s="39"/>
      <c r="AD163" s="39"/>
      <c r="AE163" s="39"/>
      <c r="AR163" s="174" t="s">
        <v>151</v>
      </c>
      <c r="AT163" s="174" t="s">
        <v>146</v>
      </c>
      <c r="AU163" s="174" t="s">
        <v>82</v>
      </c>
      <c r="AY163" s="20" t="s">
        <v>144</v>
      </c>
      <c r="BE163" s="175">
        <f>IF(N163="základní",J163,0)</f>
        <v>0</v>
      </c>
      <c r="BF163" s="175">
        <f>IF(N163="snížená",J163,0)</f>
        <v>0</v>
      </c>
      <c r="BG163" s="175">
        <f>IF(N163="zákl. přenesená",J163,0)</f>
        <v>0</v>
      </c>
      <c r="BH163" s="175">
        <f>IF(N163="sníž. přenesená",J163,0)</f>
        <v>0</v>
      </c>
      <c r="BI163" s="175">
        <f>IF(N163="nulová",J163,0)</f>
        <v>0</v>
      </c>
      <c r="BJ163" s="20" t="s">
        <v>80</v>
      </c>
      <c r="BK163" s="175">
        <f>ROUND(I163*H163,2)</f>
        <v>0</v>
      </c>
      <c r="BL163" s="20" t="s">
        <v>151</v>
      </c>
      <c r="BM163" s="174" t="s">
        <v>244</v>
      </c>
    </row>
    <row r="164" s="2" customFormat="1">
      <c r="A164" s="39"/>
      <c r="B164" s="40"/>
      <c r="C164" s="39"/>
      <c r="D164" s="176" t="s">
        <v>153</v>
      </c>
      <c r="E164" s="39"/>
      <c r="F164" s="177" t="s">
        <v>245</v>
      </c>
      <c r="G164" s="39"/>
      <c r="H164" s="39"/>
      <c r="I164" s="178"/>
      <c r="J164" s="39"/>
      <c r="K164" s="39"/>
      <c r="L164" s="40"/>
      <c r="M164" s="179"/>
      <c r="N164" s="180"/>
      <c r="O164" s="73"/>
      <c r="P164" s="73"/>
      <c r="Q164" s="73"/>
      <c r="R164" s="73"/>
      <c r="S164" s="73"/>
      <c r="T164" s="74"/>
      <c r="U164" s="39"/>
      <c r="V164" s="39"/>
      <c r="W164" s="39"/>
      <c r="X164" s="39"/>
      <c r="Y164" s="39"/>
      <c r="Z164" s="39"/>
      <c r="AA164" s="39"/>
      <c r="AB164" s="39"/>
      <c r="AC164" s="39"/>
      <c r="AD164" s="39"/>
      <c r="AE164" s="39"/>
      <c r="AT164" s="20" t="s">
        <v>153</v>
      </c>
      <c r="AU164" s="20" t="s">
        <v>82</v>
      </c>
    </row>
    <row r="165" s="13" customFormat="1">
      <c r="A165" s="13"/>
      <c r="B165" s="181"/>
      <c r="C165" s="13"/>
      <c r="D165" s="176" t="s">
        <v>155</v>
      </c>
      <c r="E165" s="182" t="s">
        <v>3</v>
      </c>
      <c r="F165" s="183" t="s">
        <v>246</v>
      </c>
      <c r="G165" s="13"/>
      <c r="H165" s="184">
        <v>145</v>
      </c>
      <c r="I165" s="185"/>
      <c r="J165" s="13"/>
      <c r="K165" s="13"/>
      <c r="L165" s="181"/>
      <c r="M165" s="186"/>
      <c r="N165" s="187"/>
      <c r="O165" s="187"/>
      <c r="P165" s="187"/>
      <c r="Q165" s="187"/>
      <c r="R165" s="187"/>
      <c r="S165" s="187"/>
      <c r="T165" s="188"/>
      <c r="U165" s="13"/>
      <c r="V165" s="13"/>
      <c r="W165" s="13"/>
      <c r="X165" s="13"/>
      <c r="Y165" s="13"/>
      <c r="Z165" s="13"/>
      <c r="AA165" s="13"/>
      <c r="AB165" s="13"/>
      <c r="AC165" s="13"/>
      <c r="AD165" s="13"/>
      <c r="AE165" s="13"/>
      <c r="AT165" s="182" t="s">
        <v>155</v>
      </c>
      <c r="AU165" s="182" t="s">
        <v>82</v>
      </c>
      <c r="AV165" s="13" t="s">
        <v>82</v>
      </c>
      <c r="AW165" s="13" t="s">
        <v>33</v>
      </c>
      <c r="AX165" s="13" t="s">
        <v>80</v>
      </c>
      <c r="AY165" s="182" t="s">
        <v>144</v>
      </c>
    </row>
    <row r="166" s="2" customFormat="1" ht="14.4" customHeight="1">
      <c r="A166" s="39"/>
      <c r="B166" s="162"/>
      <c r="C166" s="163" t="s">
        <v>247</v>
      </c>
      <c r="D166" s="163" t="s">
        <v>146</v>
      </c>
      <c r="E166" s="164" t="s">
        <v>248</v>
      </c>
      <c r="F166" s="165" t="s">
        <v>249</v>
      </c>
      <c r="G166" s="166" t="s">
        <v>181</v>
      </c>
      <c r="H166" s="167">
        <v>11.795999999999999</v>
      </c>
      <c r="I166" s="168"/>
      <c r="J166" s="169">
        <f>ROUND(I166*H166,2)</f>
        <v>0</v>
      </c>
      <c r="K166" s="165" t="s">
        <v>150</v>
      </c>
      <c r="L166" s="40"/>
      <c r="M166" s="170" t="s">
        <v>3</v>
      </c>
      <c r="N166" s="171" t="s">
        <v>43</v>
      </c>
      <c r="O166" s="73"/>
      <c r="P166" s="172">
        <f>O166*H166</f>
        <v>0</v>
      </c>
      <c r="Q166" s="172">
        <v>2.45329</v>
      </c>
      <c r="R166" s="172">
        <f>Q166*H166</f>
        <v>28.93900884</v>
      </c>
      <c r="S166" s="172">
        <v>0</v>
      </c>
      <c r="T166" s="173">
        <f>S166*H166</f>
        <v>0</v>
      </c>
      <c r="U166" s="39"/>
      <c r="V166" s="39"/>
      <c r="W166" s="39"/>
      <c r="X166" s="39"/>
      <c r="Y166" s="39"/>
      <c r="Z166" s="39"/>
      <c r="AA166" s="39"/>
      <c r="AB166" s="39"/>
      <c r="AC166" s="39"/>
      <c r="AD166" s="39"/>
      <c r="AE166" s="39"/>
      <c r="AR166" s="174" t="s">
        <v>151</v>
      </c>
      <c r="AT166" s="174" t="s">
        <v>146</v>
      </c>
      <c r="AU166" s="174" t="s">
        <v>82</v>
      </c>
      <c r="AY166" s="20" t="s">
        <v>144</v>
      </c>
      <c r="BE166" s="175">
        <f>IF(N166="základní",J166,0)</f>
        <v>0</v>
      </c>
      <c r="BF166" s="175">
        <f>IF(N166="snížená",J166,0)</f>
        <v>0</v>
      </c>
      <c r="BG166" s="175">
        <f>IF(N166="zákl. přenesená",J166,0)</f>
        <v>0</v>
      </c>
      <c r="BH166" s="175">
        <f>IF(N166="sníž. přenesená",J166,0)</f>
        <v>0</v>
      </c>
      <c r="BI166" s="175">
        <f>IF(N166="nulová",J166,0)</f>
        <v>0</v>
      </c>
      <c r="BJ166" s="20" t="s">
        <v>80</v>
      </c>
      <c r="BK166" s="175">
        <f>ROUND(I166*H166,2)</f>
        <v>0</v>
      </c>
      <c r="BL166" s="20" t="s">
        <v>151</v>
      </c>
      <c r="BM166" s="174" t="s">
        <v>250</v>
      </c>
    </row>
    <row r="167" s="2" customFormat="1">
      <c r="A167" s="39"/>
      <c r="B167" s="40"/>
      <c r="C167" s="39"/>
      <c r="D167" s="176" t="s">
        <v>153</v>
      </c>
      <c r="E167" s="39"/>
      <c r="F167" s="177" t="s">
        <v>251</v>
      </c>
      <c r="G167" s="39"/>
      <c r="H167" s="39"/>
      <c r="I167" s="178"/>
      <c r="J167" s="39"/>
      <c r="K167" s="39"/>
      <c r="L167" s="40"/>
      <c r="M167" s="179"/>
      <c r="N167" s="180"/>
      <c r="O167" s="73"/>
      <c r="P167" s="73"/>
      <c r="Q167" s="73"/>
      <c r="R167" s="73"/>
      <c r="S167" s="73"/>
      <c r="T167" s="74"/>
      <c r="U167" s="39"/>
      <c r="V167" s="39"/>
      <c r="W167" s="39"/>
      <c r="X167" s="39"/>
      <c r="Y167" s="39"/>
      <c r="Z167" s="39"/>
      <c r="AA167" s="39"/>
      <c r="AB167" s="39"/>
      <c r="AC167" s="39"/>
      <c r="AD167" s="39"/>
      <c r="AE167" s="39"/>
      <c r="AT167" s="20" t="s">
        <v>153</v>
      </c>
      <c r="AU167" s="20" t="s">
        <v>82</v>
      </c>
    </row>
    <row r="168" s="14" customFormat="1">
      <c r="A168" s="14"/>
      <c r="B168" s="189"/>
      <c r="C168" s="14"/>
      <c r="D168" s="176" t="s">
        <v>155</v>
      </c>
      <c r="E168" s="190" t="s">
        <v>3</v>
      </c>
      <c r="F168" s="191" t="s">
        <v>252</v>
      </c>
      <c r="G168" s="14"/>
      <c r="H168" s="190" t="s">
        <v>3</v>
      </c>
      <c r="I168" s="192"/>
      <c r="J168" s="14"/>
      <c r="K168" s="14"/>
      <c r="L168" s="189"/>
      <c r="M168" s="193"/>
      <c r="N168" s="194"/>
      <c r="O168" s="194"/>
      <c r="P168" s="194"/>
      <c r="Q168" s="194"/>
      <c r="R168" s="194"/>
      <c r="S168" s="194"/>
      <c r="T168" s="195"/>
      <c r="U168" s="14"/>
      <c r="V168" s="14"/>
      <c r="W168" s="14"/>
      <c r="X168" s="14"/>
      <c r="Y168" s="14"/>
      <c r="Z168" s="14"/>
      <c r="AA168" s="14"/>
      <c r="AB168" s="14"/>
      <c r="AC168" s="14"/>
      <c r="AD168" s="14"/>
      <c r="AE168" s="14"/>
      <c r="AT168" s="190" t="s">
        <v>155</v>
      </c>
      <c r="AU168" s="190" t="s">
        <v>82</v>
      </c>
      <c r="AV168" s="14" t="s">
        <v>80</v>
      </c>
      <c r="AW168" s="14" t="s">
        <v>33</v>
      </c>
      <c r="AX168" s="14" t="s">
        <v>72</v>
      </c>
      <c r="AY168" s="190" t="s">
        <v>144</v>
      </c>
    </row>
    <row r="169" s="14" customFormat="1">
      <c r="A169" s="14"/>
      <c r="B169" s="189"/>
      <c r="C169" s="14"/>
      <c r="D169" s="176" t="s">
        <v>155</v>
      </c>
      <c r="E169" s="190" t="s">
        <v>3</v>
      </c>
      <c r="F169" s="191" t="s">
        <v>195</v>
      </c>
      <c r="G169" s="14"/>
      <c r="H169" s="190" t="s">
        <v>3</v>
      </c>
      <c r="I169" s="192"/>
      <c r="J169" s="14"/>
      <c r="K169" s="14"/>
      <c r="L169" s="189"/>
      <c r="M169" s="193"/>
      <c r="N169" s="194"/>
      <c r="O169" s="194"/>
      <c r="P169" s="194"/>
      <c r="Q169" s="194"/>
      <c r="R169" s="194"/>
      <c r="S169" s="194"/>
      <c r="T169" s="195"/>
      <c r="U169" s="14"/>
      <c r="V169" s="14"/>
      <c r="W169" s="14"/>
      <c r="X169" s="14"/>
      <c r="Y169" s="14"/>
      <c r="Z169" s="14"/>
      <c r="AA169" s="14"/>
      <c r="AB169" s="14"/>
      <c r="AC169" s="14"/>
      <c r="AD169" s="14"/>
      <c r="AE169" s="14"/>
      <c r="AT169" s="190" t="s">
        <v>155</v>
      </c>
      <c r="AU169" s="190" t="s">
        <v>82</v>
      </c>
      <c r="AV169" s="14" t="s">
        <v>80</v>
      </c>
      <c r="AW169" s="14" t="s">
        <v>33</v>
      </c>
      <c r="AX169" s="14" t="s">
        <v>72</v>
      </c>
      <c r="AY169" s="190" t="s">
        <v>144</v>
      </c>
    </row>
    <row r="170" s="13" customFormat="1">
      <c r="A170" s="13"/>
      <c r="B170" s="181"/>
      <c r="C170" s="13"/>
      <c r="D170" s="176" t="s">
        <v>155</v>
      </c>
      <c r="E170" s="182" t="s">
        <v>3</v>
      </c>
      <c r="F170" s="183" t="s">
        <v>253</v>
      </c>
      <c r="G170" s="13"/>
      <c r="H170" s="184">
        <v>0.69999999999999996</v>
      </c>
      <c r="I170" s="185"/>
      <c r="J170" s="13"/>
      <c r="K170" s="13"/>
      <c r="L170" s="181"/>
      <c r="M170" s="186"/>
      <c r="N170" s="187"/>
      <c r="O170" s="187"/>
      <c r="P170" s="187"/>
      <c r="Q170" s="187"/>
      <c r="R170" s="187"/>
      <c r="S170" s="187"/>
      <c r="T170" s="188"/>
      <c r="U170" s="13"/>
      <c r="V170" s="13"/>
      <c r="W170" s="13"/>
      <c r="X170" s="13"/>
      <c r="Y170" s="13"/>
      <c r="Z170" s="13"/>
      <c r="AA170" s="13"/>
      <c r="AB170" s="13"/>
      <c r="AC170" s="13"/>
      <c r="AD170" s="13"/>
      <c r="AE170" s="13"/>
      <c r="AT170" s="182" t="s">
        <v>155</v>
      </c>
      <c r="AU170" s="182" t="s">
        <v>82</v>
      </c>
      <c r="AV170" s="13" t="s">
        <v>82</v>
      </c>
      <c r="AW170" s="13" t="s">
        <v>33</v>
      </c>
      <c r="AX170" s="13" t="s">
        <v>72</v>
      </c>
      <c r="AY170" s="182" t="s">
        <v>144</v>
      </c>
    </row>
    <row r="171" s="13" customFormat="1">
      <c r="A171" s="13"/>
      <c r="B171" s="181"/>
      <c r="C171" s="13"/>
      <c r="D171" s="176" t="s">
        <v>155</v>
      </c>
      <c r="E171" s="182" t="s">
        <v>3</v>
      </c>
      <c r="F171" s="183" t="s">
        <v>254</v>
      </c>
      <c r="G171" s="13"/>
      <c r="H171" s="184">
        <v>0.23999999999999999</v>
      </c>
      <c r="I171" s="185"/>
      <c r="J171" s="13"/>
      <c r="K171" s="13"/>
      <c r="L171" s="181"/>
      <c r="M171" s="186"/>
      <c r="N171" s="187"/>
      <c r="O171" s="187"/>
      <c r="P171" s="187"/>
      <c r="Q171" s="187"/>
      <c r="R171" s="187"/>
      <c r="S171" s="187"/>
      <c r="T171" s="188"/>
      <c r="U171" s="13"/>
      <c r="V171" s="13"/>
      <c r="W171" s="13"/>
      <c r="X171" s="13"/>
      <c r="Y171" s="13"/>
      <c r="Z171" s="13"/>
      <c r="AA171" s="13"/>
      <c r="AB171" s="13"/>
      <c r="AC171" s="13"/>
      <c r="AD171" s="13"/>
      <c r="AE171" s="13"/>
      <c r="AT171" s="182" t="s">
        <v>155</v>
      </c>
      <c r="AU171" s="182" t="s">
        <v>82</v>
      </c>
      <c r="AV171" s="13" t="s">
        <v>82</v>
      </c>
      <c r="AW171" s="13" t="s">
        <v>33</v>
      </c>
      <c r="AX171" s="13" t="s">
        <v>72</v>
      </c>
      <c r="AY171" s="182" t="s">
        <v>144</v>
      </c>
    </row>
    <row r="172" s="13" customFormat="1">
      <c r="A172" s="13"/>
      <c r="B172" s="181"/>
      <c r="C172" s="13"/>
      <c r="D172" s="176" t="s">
        <v>155</v>
      </c>
      <c r="E172" s="182" t="s">
        <v>3</v>
      </c>
      <c r="F172" s="183" t="s">
        <v>255</v>
      </c>
      <c r="G172" s="13"/>
      <c r="H172" s="184">
        <v>0.432</v>
      </c>
      <c r="I172" s="185"/>
      <c r="J172" s="13"/>
      <c r="K172" s="13"/>
      <c r="L172" s="181"/>
      <c r="M172" s="186"/>
      <c r="N172" s="187"/>
      <c r="O172" s="187"/>
      <c r="P172" s="187"/>
      <c r="Q172" s="187"/>
      <c r="R172" s="187"/>
      <c r="S172" s="187"/>
      <c r="T172" s="188"/>
      <c r="U172" s="13"/>
      <c r="V172" s="13"/>
      <c r="W172" s="13"/>
      <c r="X172" s="13"/>
      <c r="Y172" s="13"/>
      <c r="Z172" s="13"/>
      <c r="AA172" s="13"/>
      <c r="AB172" s="13"/>
      <c r="AC172" s="13"/>
      <c r="AD172" s="13"/>
      <c r="AE172" s="13"/>
      <c r="AT172" s="182" t="s">
        <v>155</v>
      </c>
      <c r="AU172" s="182" t="s">
        <v>82</v>
      </c>
      <c r="AV172" s="13" t="s">
        <v>82</v>
      </c>
      <c r="AW172" s="13" t="s">
        <v>33</v>
      </c>
      <c r="AX172" s="13" t="s">
        <v>72</v>
      </c>
      <c r="AY172" s="182" t="s">
        <v>144</v>
      </c>
    </row>
    <row r="173" s="13" customFormat="1">
      <c r="A173" s="13"/>
      <c r="B173" s="181"/>
      <c r="C173" s="13"/>
      <c r="D173" s="176" t="s">
        <v>155</v>
      </c>
      <c r="E173" s="182" t="s">
        <v>3</v>
      </c>
      <c r="F173" s="183" t="s">
        <v>256</v>
      </c>
      <c r="G173" s="13"/>
      <c r="H173" s="184">
        <v>1</v>
      </c>
      <c r="I173" s="185"/>
      <c r="J173" s="13"/>
      <c r="K173" s="13"/>
      <c r="L173" s="181"/>
      <c r="M173" s="186"/>
      <c r="N173" s="187"/>
      <c r="O173" s="187"/>
      <c r="P173" s="187"/>
      <c r="Q173" s="187"/>
      <c r="R173" s="187"/>
      <c r="S173" s="187"/>
      <c r="T173" s="188"/>
      <c r="U173" s="13"/>
      <c r="V173" s="13"/>
      <c r="W173" s="13"/>
      <c r="X173" s="13"/>
      <c r="Y173" s="13"/>
      <c r="Z173" s="13"/>
      <c r="AA173" s="13"/>
      <c r="AB173" s="13"/>
      <c r="AC173" s="13"/>
      <c r="AD173" s="13"/>
      <c r="AE173" s="13"/>
      <c r="AT173" s="182" t="s">
        <v>155</v>
      </c>
      <c r="AU173" s="182" t="s">
        <v>82</v>
      </c>
      <c r="AV173" s="13" t="s">
        <v>82</v>
      </c>
      <c r="AW173" s="13" t="s">
        <v>33</v>
      </c>
      <c r="AX173" s="13" t="s">
        <v>72</v>
      </c>
      <c r="AY173" s="182" t="s">
        <v>144</v>
      </c>
    </row>
    <row r="174" s="14" customFormat="1">
      <c r="A174" s="14"/>
      <c r="B174" s="189"/>
      <c r="C174" s="14"/>
      <c r="D174" s="176" t="s">
        <v>155</v>
      </c>
      <c r="E174" s="190" t="s">
        <v>3</v>
      </c>
      <c r="F174" s="191" t="s">
        <v>200</v>
      </c>
      <c r="G174" s="14"/>
      <c r="H174" s="190" t="s">
        <v>3</v>
      </c>
      <c r="I174" s="192"/>
      <c r="J174" s="14"/>
      <c r="K174" s="14"/>
      <c r="L174" s="189"/>
      <c r="M174" s="193"/>
      <c r="N174" s="194"/>
      <c r="O174" s="194"/>
      <c r="P174" s="194"/>
      <c r="Q174" s="194"/>
      <c r="R174" s="194"/>
      <c r="S174" s="194"/>
      <c r="T174" s="195"/>
      <c r="U174" s="14"/>
      <c r="V174" s="14"/>
      <c r="W174" s="14"/>
      <c r="X174" s="14"/>
      <c r="Y174" s="14"/>
      <c r="Z174" s="14"/>
      <c r="AA174" s="14"/>
      <c r="AB174" s="14"/>
      <c r="AC174" s="14"/>
      <c r="AD174" s="14"/>
      <c r="AE174" s="14"/>
      <c r="AT174" s="190" t="s">
        <v>155</v>
      </c>
      <c r="AU174" s="190" t="s">
        <v>82</v>
      </c>
      <c r="AV174" s="14" t="s">
        <v>80</v>
      </c>
      <c r="AW174" s="14" t="s">
        <v>33</v>
      </c>
      <c r="AX174" s="14" t="s">
        <v>72</v>
      </c>
      <c r="AY174" s="190" t="s">
        <v>144</v>
      </c>
    </row>
    <row r="175" s="13" customFormat="1">
      <c r="A175" s="13"/>
      <c r="B175" s="181"/>
      <c r="C175" s="13"/>
      <c r="D175" s="176" t="s">
        <v>155</v>
      </c>
      <c r="E175" s="182" t="s">
        <v>3</v>
      </c>
      <c r="F175" s="183" t="s">
        <v>257</v>
      </c>
      <c r="G175" s="13"/>
      <c r="H175" s="184">
        <v>1.6499999999999999</v>
      </c>
      <c r="I175" s="185"/>
      <c r="J175" s="13"/>
      <c r="K175" s="13"/>
      <c r="L175" s="181"/>
      <c r="M175" s="186"/>
      <c r="N175" s="187"/>
      <c r="O175" s="187"/>
      <c r="P175" s="187"/>
      <c r="Q175" s="187"/>
      <c r="R175" s="187"/>
      <c r="S175" s="187"/>
      <c r="T175" s="188"/>
      <c r="U175" s="13"/>
      <c r="V175" s="13"/>
      <c r="W175" s="13"/>
      <c r="X175" s="13"/>
      <c r="Y175" s="13"/>
      <c r="Z175" s="13"/>
      <c r="AA175" s="13"/>
      <c r="AB175" s="13"/>
      <c r="AC175" s="13"/>
      <c r="AD175" s="13"/>
      <c r="AE175" s="13"/>
      <c r="AT175" s="182" t="s">
        <v>155</v>
      </c>
      <c r="AU175" s="182" t="s">
        <v>82</v>
      </c>
      <c r="AV175" s="13" t="s">
        <v>82</v>
      </c>
      <c r="AW175" s="13" t="s">
        <v>33</v>
      </c>
      <c r="AX175" s="13" t="s">
        <v>72</v>
      </c>
      <c r="AY175" s="182" t="s">
        <v>144</v>
      </c>
    </row>
    <row r="176" s="13" customFormat="1">
      <c r="A176" s="13"/>
      <c r="B176" s="181"/>
      <c r="C176" s="13"/>
      <c r="D176" s="176" t="s">
        <v>155</v>
      </c>
      <c r="E176" s="182" t="s">
        <v>3</v>
      </c>
      <c r="F176" s="183" t="s">
        <v>258</v>
      </c>
      <c r="G176" s="13"/>
      <c r="H176" s="184">
        <v>0.80900000000000005</v>
      </c>
      <c r="I176" s="185"/>
      <c r="J176" s="13"/>
      <c r="K176" s="13"/>
      <c r="L176" s="181"/>
      <c r="M176" s="186"/>
      <c r="N176" s="187"/>
      <c r="O176" s="187"/>
      <c r="P176" s="187"/>
      <c r="Q176" s="187"/>
      <c r="R176" s="187"/>
      <c r="S176" s="187"/>
      <c r="T176" s="188"/>
      <c r="U176" s="13"/>
      <c r="V176" s="13"/>
      <c r="W176" s="13"/>
      <c r="X176" s="13"/>
      <c r="Y176" s="13"/>
      <c r="Z176" s="13"/>
      <c r="AA176" s="13"/>
      <c r="AB176" s="13"/>
      <c r="AC176" s="13"/>
      <c r="AD176" s="13"/>
      <c r="AE176" s="13"/>
      <c r="AT176" s="182" t="s">
        <v>155</v>
      </c>
      <c r="AU176" s="182" t="s">
        <v>82</v>
      </c>
      <c r="AV176" s="13" t="s">
        <v>82</v>
      </c>
      <c r="AW176" s="13" t="s">
        <v>33</v>
      </c>
      <c r="AX176" s="13" t="s">
        <v>72</v>
      </c>
      <c r="AY176" s="182" t="s">
        <v>144</v>
      </c>
    </row>
    <row r="177" s="14" customFormat="1">
      <c r="A177" s="14"/>
      <c r="B177" s="189"/>
      <c r="C177" s="14"/>
      <c r="D177" s="176" t="s">
        <v>155</v>
      </c>
      <c r="E177" s="190" t="s">
        <v>3</v>
      </c>
      <c r="F177" s="191" t="s">
        <v>203</v>
      </c>
      <c r="G177" s="14"/>
      <c r="H177" s="190" t="s">
        <v>3</v>
      </c>
      <c r="I177" s="192"/>
      <c r="J177" s="14"/>
      <c r="K177" s="14"/>
      <c r="L177" s="189"/>
      <c r="M177" s="193"/>
      <c r="N177" s="194"/>
      <c r="O177" s="194"/>
      <c r="P177" s="194"/>
      <c r="Q177" s="194"/>
      <c r="R177" s="194"/>
      <c r="S177" s="194"/>
      <c r="T177" s="195"/>
      <c r="U177" s="14"/>
      <c r="V177" s="14"/>
      <c r="W177" s="14"/>
      <c r="X177" s="14"/>
      <c r="Y177" s="14"/>
      <c r="Z177" s="14"/>
      <c r="AA177" s="14"/>
      <c r="AB177" s="14"/>
      <c r="AC177" s="14"/>
      <c r="AD177" s="14"/>
      <c r="AE177" s="14"/>
      <c r="AT177" s="190" t="s">
        <v>155</v>
      </c>
      <c r="AU177" s="190" t="s">
        <v>82</v>
      </c>
      <c r="AV177" s="14" t="s">
        <v>80</v>
      </c>
      <c r="AW177" s="14" t="s">
        <v>33</v>
      </c>
      <c r="AX177" s="14" t="s">
        <v>72</v>
      </c>
      <c r="AY177" s="190" t="s">
        <v>144</v>
      </c>
    </row>
    <row r="178" s="13" customFormat="1">
      <c r="A178" s="13"/>
      <c r="B178" s="181"/>
      <c r="C178" s="13"/>
      <c r="D178" s="176" t="s">
        <v>155</v>
      </c>
      <c r="E178" s="182" t="s">
        <v>3</v>
      </c>
      <c r="F178" s="183" t="s">
        <v>259</v>
      </c>
      <c r="G178" s="13"/>
      <c r="H178" s="184">
        <v>2.4260000000000002</v>
      </c>
      <c r="I178" s="185"/>
      <c r="J178" s="13"/>
      <c r="K178" s="13"/>
      <c r="L178" s="181"/>
      <c r="M178" s="186"/>
      <c r="N178" s="187"/>
      <c r="O178" s="187"/>
      <c r="P178" s="187"/>
      <c r="Q178" s="187"/>
      <c r="R178" s="187"/>
      <c r="S178" s="187"/>
      <c r="T178" s="188"/>
      <c r="U178" s="13"/>
      <c r="V178" s="13"/>
      <c r="W178" s="13"/>
      <c r="X178" s="13"/>
      <c r="Y178" s="13"/>
      <c r="Z178" s="13"/>
      <c r="AA178" s="13"/>
      <c r="AB178" s="13"/>
      <c r="AC178" s="13"/>
      <c r="AD178" s="13"/>
      <c r="AE178" s="13"/>
      <c r="AT178" s="182" t="s">
        <v>155</v>
      </c>
      <c r="AU178" s="182" t="s">
        <v>82</v>
      </c>
      <c r="AV178" s="13" t="s">
        <v>82</v>
      </c>
      <c r="AW178" s="13" t="s">
        <v>33</v>
      </c>
      <c r="AX178" s="13" t="s">
        <v>72</v>
      </c>
      <c r="AY178" s="182" t="s">
        <v>144</v>
      </c>
    </row>
    <row r="179" s="13" customFormat="1">
      <c r="A179" s="13"/>
      <c r="B179" s="181"/>
      <c r="C179" s="13"/>
      <c r="D179" s="176" t="s">
        <v>155</v>
      </c>
      <c r="E179" s="182" t="s">
        <v>3</v>
      </c>
      <c r="F179" s="183" t="s">
        <v>260</v>
      </c>
      <c r="G179" s="13"/>
      <c r="H179" s="184">
        <v>2.4750000000000001</v>
      </c>
      <c r="I179" s="185"/>
      <c r="J179" s="13"/>
      <c r="K179" s="13"/>
      <c r="L179" s="181"/>
      <c r="M179" s="186"/>
      <c r="N179" s="187"/>
      <c r="O179" s="187"/>
      <c r="P179" s="187"/>
      <c r="Q179" s="187"/>
      <c r="R179" s="187"/>
      <c r="S179" s="187"/>
      <c r="T179" s="188"/>
      <c r="U179" s="13"/>
      <c r="V179" s="13"/>
      <c r="W179" s="13"/>
      <c r="X179" s="13"/>
      <c r="Y179" s="13"/>
      <c r="Z179" s="13"/>
      <c r="AA179" s="13"/>
      <c r="AB179" s="13"/>
      <c r="AC179" s="13"/>
      <c r="AD179" s="13"/>
      <c r="AE179" s="13"/>
      <c r="AT179" s="182" t="s">
        <v>155</v>
      </c>
      <c r="AU179" s="182" t="s">
        <v>82</v>
      </c>
      <c r="AV179" s="13" t="s">
        <v>82</v>
      </c>
      <c r="AW179" s="13" t="s">
        <v>33</v>
      </c>
      <c r="AX179" s="13" t="s">
        <v>72</v>
      </c>
      <c r="AY179" s="182" t="s">
        <v>144</v>
      </c>
    </row>
    <row r="180" s="14" customFormat="1">
      <c r="A180" s="14"/>
      <c r="B180" s="189"/>
      <c r="C180" s="14"/>
      <c r="D180" s="176" t="s">
        <v>155</v>
      </c>
      <c r="E180" s="190" t="s">
        <v>3</v>
      </c>
      <c r="F180" s="191" t="s">
        <v>206</v>
      </c>
      <c r="G180" s="14"/>
      <c r="H180" s="190" t="s">
        <v>3</v>
      </c>
      <c r="I180" s="192"/>
      <c r="J180" s="14"/>
      <c r="K180" s="14"/>
      <c r="L180" s="189"/>
      <c r="M180" s="193"/>
      <c r="N180" s="194"/>
      <c r="O180" s="194"/>
      <c r="P180" s="194"/>
      <c r="Q180" s="194"/>
      <c r="R180" s="194"/>
      <c r="S180" s="194"/>
      <c r="T180" s="195"/>
      <c r="U180" s="14"/>
      <c r="V180" s="14"/>
      <c r="W180" s="14"/>
      <c r="X180" s="14"/>
      <c r="Y180" s="14"/>
      <c r="Z180" s="14"/>
      <c r="AA180" s="14"/>
      <c r="AB180" s="14"/>
      <c r="AC180" s="14"/>
      <c r="AD180" s="14"/>
      <c r="AE180" s="14"/>
      <c r="AT180" s="190" t="s">
        <v>155</v>
      </c>
      <c r="AU180" s="190" t="s">
        <v>82</v>
      </c>
      <c r="AV180" s="14" t="s">
        <v>80</v>
      </c>
      <c r="AW180" s="14" t="s">
        <v>33</v>
      </c>
      <c r="AX180" s="14" t="s">
        <v>72</v>
      </c>
      <c r="AY180" s="190" t="s">
        <v>144</v>
      </c>
    </row>
    <row r="181" s="13" customFormat="1">
      <c r="A181" s="13"/>
      <c r="B181" s="181"/>
      <c r="C181" s="13"/>
      <c r="D181" s="176" t="s">
        <v>155</v>
      </c>
      <c r="E181" s="182" t="s">
        <v>3</v>
      </c>
      <c r="F181" s="183" t="s">
        <v>257</v>
      </c>
      <c r="G181" s="13"/>
      <c r="H181" s="184">
        <v>1.6499999999999999</v>
      </c>
      <c r="I181" s="185"/>
      <c r="J181" s="13"/>
      <c r="K181" s="13"/>
      <c r="L181" s="181"/>
      <c r="M181" s="186"/>
      <c r="N181" s="187"/>
      <c r="O181" s="187"/>
      <c r="P181" s="187"/>
      <c r="Q181" s="187"/>
      <c r="R181" s="187"/>
      <c r="S181" s="187"/>
      <c r="T181" s="188"/>
      <c r="U181" s="13"/>
      <c r="V181" s="13"/>
      <c r="W181" s="13"/>
      <c r="X181" s="13"/>
      <c r="Y181" s="13"/>
      <c r="Z181" s="13"/>
      <c r="AA181" s="13"/>
      <c r="AB181" s="13"/>
      <c r="AC181" s="13"/>
      <c r="AD181" s="13"/>
      <c r="AE181" s="13"/>
      <c r="AT181" s="182" t="s">
        <v>155</v>
      </c>
      <c r="AU181" s="182" t="s">
        <v>82</v>
      </c>
      <c r="AV181" s="13" t="s">
        <v>82</v>
      </c>
      <c r="AW181" s="13" t="s">
        <v>33</v>
      </c>
      <c r="AX181" s="13" t="s">
        <v>72</v>
      </c>
      <c r="AY181" s="182" t="s">
        <v>144</v>
      </c>
    </row>
    <row r="182" s="15" customFormat="1">
      <c r="A182" s="15"/>
      <c r="B182" s="196"/>
      <c r="C182" s="15"/>
      <c r="D182" s="176" t="s">
        <v>155</v>
      </c>
      <c r="E182" s="197" t="s">
        <v>3</v>
      </c>
      <c r="F182" s="198" t="s">
        <v>177</v>
      </c>
      <c r="G182" s="15"/>
      <c r="H182" s="199">
        <v>11.382</v>
      </c>
      <c r="I182" s="200"/>
      <c r="J182" s="15"/>
      <c r="K182" s="15"/>
      <c r="L182" s="196"/>
      <c r="M182" s="201"/>
      <c r="N182" s="202"/>
      <c r="O182" s="202"/>
      <c r="P182" s="202"/>
      <c r="Q182" s="202"/>
      <c r="R182" s="202"/>
      <c r="S182" s="202"/>
      <c r="T182" s="203"/>
      <c r="U182" s="15"/>
      <c r="V182" s="15"/>
      <c r="W182" s="15"/>
      <c r="X182" s="15"/>
      <c r="Y182" s="15"/>
      <c r="Z182" s="15"/>
      <c r="AA182" s="15"/>
      <c r="AB182" s="15"/>
      <c r="AC182" s="15"/>
      <c r="AD182" s="15"/>
      <c r="AE182" s="15"/>
      <c r="AT182" s="197" t="s">
        <v>155</v>
      </c>
      <c r="AU182" s="197" t="s">
        <v>82</v>
      </c>
      <c r="AV182" s="15" t="s">
        <v>161</v>
      </c>
      <c r="AW182" s="15" t="s">
        <v>33</v>
      </c>
      <c r="AX182" s="15" t="s">
        <v>72</v>
      </c>
      <c r="AY182" s="197" t="s">
        <v>144</v>
      </c>
    </row>
    <row r="183" s="13" customFormat="1">
      <c r="A183" s="13"/>
      <c r="B183" s="181"/>
      <c r="C183" s="13"/>
      <c r="D183" s="176" t="s">
        <v>155</v>
      </c>
      <c r="E183" s="182" t="s">
        <v>3</v>
      </c>
      <c r="F183" s="183" t="s">
        <v>261</v>
      </c>
      <c r="G183" s="13"/>
      <c r="H183" s="184">
        <v>0.41399999999999998</v>
      </c>
      <c r="I183" s="185"/>
      <c r="J183" s="13"/>
      <c r="K183" s="13"/>
      <c r="L183" s="181"/>
      <c r="M183" s="186"/>
      <c r="N183" s="187"/>
      <c r="O183" s="187"/>
      <c r="P183" s="187"/>
      <c r="Q183" s="187"/>
      <c r="R183" s="187"/>
      <c r="S183" s="187"/>
      <c r="T183" s="188"/>
      <c r="U183" s="13"/>
      <c r="V183" s="13"/>
      <c r="W183" s="13"/>
      <c r="X183" s="13"/>
      <c r="Y183" s="13"/>
      <c r="Z183" s="13"/>
      <c r="AA183" s="13"/>
      <c r="AB183" s="13"/>
      <c r="AC183" s="13"/>
      <c r="AD183" s="13"/>
      <c r="AE183" s="13"/>
      <c r="AT183" s="182" t="s">
        <v>155</v>
      </c>
      <c r="AU183" s="182" t="s">
        <v>82</v>
      </c>
      <c r="AV183" s="13" t="s">
        <v>82</v>
      </c>
      <c r="AW183" s="13" t="s">
        <v>33</v>
      </c>
      <c r="AX183" s="13" t="s">
        <v>72</v>
      </c>
      <c r="AY183" s="182" t="s">
        <v>144</v>
      </c>
    </row>
    <row r="184" s="15" customFormat="1">
      <c r="A184" s="15"/>
      <c r="B184" s="196"/>
      <c r="C184" s="15"/>
      <c r="D184" s="176" t="s">
        <v>155</v>
      </c>
      <c r="E184" s="197" t="s">
        <v>3</v>
      </c>
      <c r="F184" s="198" t="s">
        <v>177</v>
      </c>
      <c r="G184" s="15"/>
      <c r="H184" s="199">
        <v>0.41399999999999998</v>
      </c>
      <c r="I184" s="200"/>
      <c r="J184" s="15"/>
      <c r="K184" s="15"/>
      <c r="L184" s="196"/>
      <c r="M184" s="201"/>
      <c r="N184" s="202"/>
      <c r="O184" s="202"/>
      <c r="P184" s="202"/>
      <c r="Q184" s="202"/>
      <c r="R184" s="202"/>
      <c r="S184" s="202"/>
      <c r="T184" s="203"/>
      <c r="U184" s="15"/>
      <c r="V184" s="15"/>
      <c r="W184" s="15"/>
      <c r="X184" s="15"/>
      <c r="Y184" s="15"/>
      <c r="Z184" s="15"/>
      <c r="AA184" s="15"/>
      <c r="AB184" s="15"/>
      <c r="AC184" s="15"/>
      <c r="AD184" s="15"/>
      <c r="AE184" s="15"/>
      <c r="AT184" s="197" t="s">
        <v>155</v>
      </c>
      <c r="AU184" s="197" t="s">
        <v>82</v>
      </c>
      <c r="AV184" s="15" t="s">
        <v>161</v>
      </c>
      <c r="AW184" s="15" t="s">
        <v>33</v>
      </c>
      <c r="AX184" s="15" t="s">
        <v>72</v>
      </c>
      <c r="AY184" s="197" t="s">
        <v>144</v>
      </c>
    </row>
    <row r="185" s="16" customFormat="1">
      <c r="A185" s="16"/>
      <c r="B185" s="204"/>
      <c r="C185" s="16"/>
      <c r="D185" s="176" t="s">
        <v>155</v>
      </c>
      <c r="E185" s="205" t="s">
        <v>3</v>
      </c>
      <c r="F185" s="206" t="s">
        <v>188</v>
      </c>
      <c r="G185" s="16"/>
      <c r="H185" s="207">
        <v>11.795999999999999</v>
      </c>
      <c r="I185" s="208"/>
      <c r="J185" s="16"/>
      <c r="K185" s="16"/>
      <c r="L185" s="204"/>
      <c r="M185" s="209"/>
      <c r="N185" s="210"/>
      <c r="O185" s="210"/>
      <c r="P185" s="210"/>
      <c r="Q185" s="210"/>
      <c r="R185" s="210"/>
      <c r="S185" s="210"/>
      <c r="T185" s="211"/>
      <c r="U185" s="16"/>
      <c r="V185" s="16"/>
      <c r="W185" s="16"/>
      <c r="X185" s="16"/>
      <c r="Y185" s="16"/>
      <c r="Z185" s="16"/>
      <c r="AA185" s="16"/>
      <c r="AB185" s="16"/>
      <c r="AC185" s="16"/>
      <c r="AD185" s="16"/>
      <c r="AE185" s="16"/>
      <c r="AT185" s="205" t="s">
        <v>155</v>
      </c>
      <c r="AU185" s="205" t="s">
        <v>82</v>
      </c>
      <c r="AV185" s="16" t="s">
        <v>151</v>
      </c>
      <c r="AW185" s="16" t="s">
        <v>33</v>
      </c>
      <c r="AX185" s="16" t="s">
        <v>80</v>
      </c>
      <c r="AY185" s="205" t="s">
        <v>144</v>
      </c>
    </row>
    <row r="186" s="2" customFormat="1" ht="14.4" customHeight="1">
      <c r="A186" s="39"/>
      <c r="B186" s="162"/>
      <c r="C186" s="163" t="s">
        <v>9</v>
      </c>
      <c r="D186" s="163" t="s">
        <v>146</v>
      </c>
      <c r="E186" s="164" t="s">
        <v>262</v>
      </c>
      <c r="F186" s="165" t="s">
        <v>263</v>
      </c>
      <c r="G186" s="166" t="s">
        <v>149</v>
      </c>
      <c r="H186" s="167">
        <v>11.032</v>
      </c>
      <c r="I186" s="168"/>
      <c r="J186" s="169">
        <f>ROUND(I186*H186,2)</f>
        <v>0</v>
      </c>
      <c r="K186" s="165" t="s">
        <v>150</v>
      </c>
      <c r="L186" s="40"/>
      <c r="M186" s="170" t="s">
        <v>3</v>
      </c>
      <c r="N186" s="171" t="s">
        <v>43</v>
      </c>
      <c r="O186" s="73"/>
      <c r="P186" s="172">
        <f>O186*H186</f>
        <v>0</v>
      </c>
      <c r="Q186" s="172">
        <v>0.00264</v>
      </c>
      <c r="R186" s="172">
        <f>Q186*H186</f>
        <v>0.029124480000000001</v>
      </c>
      <c r="S186" s="172">
        <v>0</v>
      </c>
      <c r="T186" s="173">
        <f>S186*H186</f>
        <v>0</v>
      </c>
      <c r="U186" s="39"/>
      <c r="V186" s="39"/>
      <c r="W186" s="39"/>
      <c r="X186" s="39"/>
      <c r="Y186" s="39"/>
      <c r="Z186" s="39"/>
      <c r="AA186" s="39"/>
      <c r="AB186" s="39"/>
      <c r="AC186" s="39"/>
      <c r="AD186" s="39"/>
      <c r="AE186" s="39"/>
      <c r="AR186" s="174" t="s">
        <v>151</v>
      </c>
      <c r="AT186" s="174" t="s">
        <v>146</v>
      </c>
      <c r="AU186" s="174" t="s">
        <v>82</v>
      </c>
      <c r="AY186" s="20" t="s">
        <v>144</v>
      </c>
      <c r="BE186" s="175">
        <f>IF(N186="základní",J186,0)</f>
        <v>0</v>
      </c>
      <c r="BF186" s="175">
        <f>IF(N186="snížená",J186,0)</f>
        <v>0</v>
      </c>
      <c r="BG186" s="175">
        <f>IF(N186="zákl. přenesená",J186,0)</f>
        <v>0</v>
      </c>
      <c r="BH186" s="175">
        <f>IF(N186="sníž. přenesená",J186,0)</f>
        <v>0</v>
      </c>
      <c r="BI186" s="175">
        <f>IF(N186="nulová",J186,0)</f>
        <v>0</v>
      </c>
      <c r="BJ186" s="20" t="s">
        <v>80</v>
      </c>
      <c r="BK186" s="175">
        <f>ROUND(I186*H186,2)</f>
        <v>0</v>
      </c>
      <c r="BL186" s="20" t="s">
        <v>151</v>
      </c>
      <c r="BM186" s="174" t="s">
        <v>264</v>
      </c>
    </row>
    <row r="187" s="2" customFormat="1">
      <c r="A187" s="39"/>
      <c r="B187" s="40"/>
      <c r="C187" s="39"/>
      <c r="D187" s="176" t="s">
        <v>153</v>
      </c>
      <c r="E187" s="39"/>
      <c r="F187" s="177" t="s">
        <v>265</v>
      </c>
      <c r="G187" s="39"/>
      <c r="H187" s="39"/>
      <c r="I187" s="178"/>
      <c r="J187" s="39"/>
      <c r="K187" s="39"/>
      <c r="L187" s="40"/>
      <c r="M187" s="179"/>
      <c r="N187" s="180"/>
      <c r="O187" s="73"/>
      <c r="P187" s="73"/>
      <c r="Q187" s="73"/>
      <c r="R187" s="73"/>
      <c r="S187" s="73"/>
      <c r="T187" s="74"/>
      <c r="U187" s="39"/>
      <c r="V187" s="39"/>
      <c r="W187" s="39"/>
      <c r="X187" s="39"/>
      <c r="Y187" s="39"/>
      <c r="Z187" s="39"/>
      <c r="AA187" s="39"/>
      <c r="AB187" s="39"/>
      <c r="AC187" s="39"/>
      <c r="AD187" s="39"/>
      <c r="AE187" s="39"/>
      <c r="AT187" s="20" t="s">
        <v>153</v>
      </c>
      <c r="AU187" s="20" t="s">
        <v>82</v>
      </c>
    </row>
    <row r="188" s="14" customFormat="1">
      <c r="A188" s="14"/>
      <c r="B188" s="189"/>
      <c r="C188" s="14"/>
      <c r="D188" s="176" t="s">
        <v>155</v>
      </c>
      <c r="E188" s="190" t="s">
        <v>3</v>
      </c>
      <c r="F188" s="191" t="s">
        <v>252</v>
      </c>
      <c r="G188" s="14"/>
      <c r="H188" s="190" t="s">
        <v>3</v>
      </c>
      <c r="I188" s="192"/>
      <c r="J188" s="14"/>
      <c r="K188" s="14"/>
      <c r="L188" s="189"/>
      <c r="M188" s="193"/>
      <c r="N188" s="194"/>
      <c r="O188" s="194"/>
      <c r="P188" s="194"/>
      <c r="Q188" s="194"/>
      <c r="R188" s="194"/>
      <c r="S188" s="194"/>
      <c r="T188" s="195"/>
      <c r="U188" s="14"/>
      <c r="V188" s="14"/>
      <c r="W188" s="14"/>
      <c r="X188" s="14"/>
      <c r="Y188" s="14"/>
      <c r="Z188" s="14"/>
      <c r="AA188" s="14"/>
      <c r="AB188" s="14"/>
      <c r="AC188" s="14"/>
      <c r="AD188" s="14"/>
      <c r="AE188" s="14"/>
      <c r="AT188" s="190" t="s">
        <v>155</v>
      </c>
      <c r="AU188" s="190" t="s">
        <v>82</v>
      </c>
      <c r="AV188" s="14" t="s">
        <v>80</v>
      </c>
      <c r="AW188" s="14" t="s">
        <v>33</v>
      </c>
      <c r="AX188" s="14" t="s">
        <v>72</v>
      </c>
      <c r="AY188" s="190" t="s">
        <v>144</v>
      </c>
    </row>
    <row r="189" s="14" customFormat="1">
      <c r="A189" s="14"/>
      <c r="B189" s="189"/>
      <c r="C189" s="14"/>
      <c r="D189" s="176" t="s">
        <v>155</v>
      </c>
      <c r="E189" s="190" t="s">
        <v>3</v>
      </c>
      <c r="F189" s="191" t="s">
        <v>195</v>
      </c>
      <c r="G189" s="14"/>
      <c r="H189" s="190" t="s">
        <v>3</v>
      </c>
      <c r="I189" s="192"/>
      <c r="J189" s="14"/>
      <c r="K189" s="14"/>
      <c r="L189" s="189"/>
      <c r="M189" s="193"/>
      <c r="N189" s="194"/>
      <c r="O189" s="194"/>
      <c r="P189" s="194"/>
      <c r="Q189" s="194"/>
      <c r="R189" s="194"/>
      <c r="S189" s="194"/>
      <c r="T189" s="195"/>
      <c r="U189" s="14"/>
      <c r="V189" s="14"/>
      <c r="W189" s="14"/>
      <c r="X189" s="14"/>
      <c r="Y189" s="14"/>
      <c r="Z189" s="14"/>
      <c r="AA189" s="14"/>
      <c r="AB189" s="14"/>
      <c r="AC189" s="14"/>
      <c r="AD189" s="14"/>
      <c r="AE189" s="14"/>
      <c r="AT189" s="190" t="s">
        <v>155</v>
      </c>
      <c r="AU189" s="190" t="s">
        <v>82</v>
      </c>
      <c r="AV189" s="14" t="s">
        <v>80</v>
      </c>
      <c r="AW189" s="14" t="s">
        <v>33</v>
      </c>
      <c r="AX189" s="14" t="s">
        <v>72</v>
      </c>
      <c r="AY189" s="190" t="s">
        <v>144</v>
      </c>
    </row>
    <row r="190" s="13" customFormat="1">
      <c r="A190" s="13"/>
      <c r="B190" s="181"/>
      <c r="C190" s="13"/>
      <c r="D190" s="176" t="s">
        <v>155</v>
      </c>
      <c r="E190" s="182" t="s">
        <v>3</v>
      </c>
      <c r="F190" s="183" t="s">
        <v>266</v>
      </c>
      <c r="G190" s="13"/>
      <c r="H190" s="184">
        <v>0.59999999999999998</v>
      </c>
      <c r="I190" s="185"/>
      <c r="J190" s="13"/>
      <c r="K190" s="13"/>
      <c r="L190" s="181"/>
      <c r="M190" s="186"/>
      <c r="N190" s="187"/>
      <c r="O190" s="187"/>
      <c r="P190" s="187"/>
      <c r="Q190" s="187"/>
      <c r="R190" s="187"/>
      <c r="S190" s="187"/>
      <c r="T190" s="188"/>
      <c r="U190" s="13"/>
      <c r="V190" s="13"/>
      <c r="W190" s="13"/>
      <c r="X190" s="13"/>
      <c r="Y190" s="13"/>
      <c r="Z190" s="13"/>
      <c r="AA190" s="13"/>
      <c r="AB190" s="13"/>
      <c r="AC190" s="13"/>
      <c r="AD190" s="13"/>
      <c r="AE190" s="13"/>
      <c r="AT190" s="182" t="s">
        <v>155</v>
      </c>
      <c r="AU190" s="182" t="s">
        <v>82</v>
      </c>
      <c r="AV190" s="13" t="s">
        <v>82</v>
      </c>
      <c r="AW190" s="13" t="s">
        <v>33</v>
      </c>
      <c r="AX190" s="13" t="s">
        <v>72</v>
      </c>
      <c r="AY190" s="182" t="s">
        <v>144</v>
      </c>
    </row>
    <row r="191" s="13" customFormat="1">
      <c r="A191" s="13"/>
      <c r="B191" s="181"/>
      <c r="C191" s="13"/>
      <c r="D191" s="176" t="s">
        <v>155</v>
      </c>
      <c r="E191" s="182" t="s">
        <v>3</v>
      </c>
      <c r="F191" s="183" t="s">
        <v>267</v>
      </c>
      <c r="G191" s="13"/>
      <c r="H191" s="184">
        <v>0.40000000000000002</v>
      </c>
      <c r="I191" s="185"/>
      <c r="J191" s="13"/>
      <c r="K191" s="13"/>
      <c r="L191" s="181"/>
      <c r="M191" s="186"/>
      <c r="N191" s="187"/>
      <c r="O191" s="187"/>
      <c r="P191" s="187"/>
      <c r="Q191" s="187"/>
      <c r="R191" s="187"/>
      <c r="S191" s="187"/>
      <c r="T191" s="188"/>
      <c r="U191" s="13"/>
      <c r="V191" s="13"/>
      <c r="W191" s="13"/>
      <c r="X191" s="13"/>
      <c r="Y191" s="13"/>
      <c r="Z191" s="13"/>
      <c r="AA191" s="13"/>
      <c r="AB191" s="13"/>
      <c r="AC191" s="13"/>
      <c r="AD191" s="13"/>
      <c r="AE191" s="13"/>
      <c r="AT191" s="182" t="s">
        <v>155</v>
      </c>
      <c r="AU191" s="182" t="s">
        <v>82</v>
      </c>
      <c r="AV191" s="13" t="s">
        <v>82</v>
      </c>
      <c r="AW191" s="13" t="s">
        <v>33</v>
      </c>
      <c r="AX191" s="13" t="s">
        <v>72</v>
      </c>
      <c r="AY191" s="182" t="s">
        <v>144</v>
      </c>
    </row>
    <row r="192" s="13" customFormat="1">
      <c r="A192" s="13"/>
      <c r="B192" s="181"/>
      <c r="C192" s="13"/>
      <c r="D192" s="176" t="s">
        <v>155</v>
      </c>
      <c r="E192" s="182" t="s">
        <v>3</v>
      </c>
      <c r="F192" s="183" t="s">
        <v>268</v>
      </c>
      <c r="G192" s="13"/>
      <c r="H192" s="184">
        <v>0.59199999999999997</v>
      </c>
      <c r="I192" s="185"/>
      <c r="J192" s="13"/>
      <c r="K192" s="13"/>
      <c r="L192" s="181"/>
      <c r="M192" s="186"/>
      <c r="N192" s="187"/>
      <c r="O192" s="187"/>
      <c r="P192" s="187"/>
      <c r="Q192" s="187"/>
      <c r="R192" s="187"/>
      <c r="S192" s="187"/>
      <c r="T192" s="188"/>
      <c r="U192" s="13"/>
      <c r="V192" s="13"/>
      <c r="W192" s="13"/>
      <c r="X192" s="13"/>
      <c r="Y192" s="13"/>
      <c r="Z192" s="13"/>
      <c r="AA192" s="13"/>
      <c r="AB192" s="13"/>
      <c r="AC192" s="13"/>
      <c r="AD192" s="13"/>
      <c r="AE192" s="13"/>
      <c r="AT192" s="182" t="s">
        <v>155</v>
      </c>
      <c r="AU192" s="182" t="s">
        <v>82</v>
      </c>
      <c r="AV192" s="13" t="s">
        <v>82</v>
      </c>
      <c r="AW192" s="13" t="s">
        <v>33</v>
      </c>
      <c r="AX192" s="13" t="s">
        <v>72</v>
      </c>
      <c r="AY192" s="182" t="s">
        <v>144</v>
      </c>
    </row>
    <row r="193" s="13" customFormat="1">
      <c r="A193" s="13"/>
      <c r="B193" s="181"/>
      <c r="C193" s="13"/>
      <c r="D193" s="176" t="s">
        <v>155</v>
      </c>
      <c r="E193" s="182" t="s">
        <v>3</v>
      </c>
      <c r="F193" s="183" t="s">
        <v>269</v>
      </c>
      <c r="G193" s="13"/>
      <c r="H193" s="184">
        <v>1.6000000000000001</v>
      </c>
      <c r="I193" s="185"/>
      <c r="J193" s="13"/>
      <c r="K193" s="13"/>
      <c r="L193" s="181"/>
      <c r="M193" s="186"/>
      <c r="N193" s="187"/>
      <c r="O193" s="187"/>
      <c r="P193" s="187"/>
      <c r="Q193" s="187"/>
      <c r="R193" s="187"/>
      <c r="S193" s="187"/>
      <c r="T193" s="188"/>
      <c r="U193" s="13"/>
      <c r="V193" s="13"/>
      <c r="W193" s="13"/>
      <c r="X193" s="13"/>
      <c r="Y193" s="13"/>
      <c r="Z193" s="13"/>
      <c r="AA193" s="13"/>
      <c r="AB193" s="13"/>
      <c r="AC193" s="13"/>
      <c r="AD193" s="13"/>
      <c r="AE193" s="13"/>
      <c r="AT193" s="182" t="s">
        <v>155</v>
      </c>
      <c r="AU193" s="182" t="s">
        <v>82</v>
      </c>
      <c r="AV193" s="13" t="s">
        <v>82</v>
      </c>
      <c r="AW193" s="13" t="s">
        <v>33</v>
      </c>
      <c r="AX193" s="13" t="s">
        <v>72</v>
      </c>
      <c r="AY193" s="182" t="s">
        <v>144</v>
      </c>
    </row>
    <row r="194" s="14" customFormat="1">
      <c r="A194" s="14"/>
      <c r="B194" s="189"/>
      <c r="C194" s="14"/>
      <c r="D194" s="176" t="s">
        <v>155</v>
      </c>
      <c r="E194" s="190" t="s">
        <v>3</v>
      </c>
      <c r="F194" s="191" t="s">
        <v>200</v>
      </c>
      <c r="G194" s="14"/>
      <c r="H194" s="190" t="s">
        <v>3</v>
      </c>
      <c r="I194" s="192"/>
      <c r="J194" s="14"/>
      <c r="K194" s="14"/>
      <c r="L194" s="189"/>
      <c r="M194" s="193"/>
      <c r="N194" s="194"/>
      <c r="O194" s="194"/>
      <c r="P194" s="194"/>
      <c r="Q194" s="194"/>
      <c r="R194" s="194"/>
      <c r="S194" s="194"/>
      <c r="T194" s="195"/>
      <c r="U194" s="14"/>
      <c r="V194" s="14"/>
      <c r="W194" s="14"/>
      <c r="X194" s="14"/>
      <c r="Y194" s="14"/>
      <c r="Z194" s="14"/>
      <c r="AA194" s="14"/>
      <c r="AB194" s="14"/>
      <c r="AC194" s="14"/>
      <c r="AD194" s="14"/>
      <c r="AE194" s="14"/>
      <c r="AT194" s="190" t="s">
        <v>155</v>
      </c>
      <c r="AU194" s="190" t="s">
        <v>82</v>
      </c>
      <c r="AV194" s="14" t="s">
        <v>80</v>
      </c>
      <c r="AW194" s="14" t="s">
        <v>33</v>
      </c>
      <c r="AX194" s="14" t="s">
        <v>72</v>
      </c>
      <c r="AY194" s="190" t="s">
        <v>144</v>
      </c>
    </row>
    <row r="195" s="13" customFormat="1">
      <c r="A195" s="13"/>
      <c r="B195" s="181"/>
      <c r="C195" s="13"/>
      <c r="D195" s="176" t="s">
        <v>155</v>
      </c>
      <c r="E195" s="182" t="s">
        <v>3</v>
      </c>
      <c r="F195" s="183" t="s">
        <v>269</v>
      </c>
      <c r="G195" s="13"/>
      <c r="H195" s="184">
        <v>1.6000000000000001</v>
      </c>
      <c r="I195" s="185"/>
      <c r="J195" s="13"/>
      <c r="K195" s="13"/>
      <c r="L195" s="181"/>
      <c r="M195" s="186"/>
      <c r="N195" s="187"/>
      <c r="O195" s="187"/>
      <c r="P195" s="187"/>
      <c r="Q195" s="187"/>
      <c r="R195" s="187"/>
      <c r="S195" s="187"/>
      <c r="T195" s="188"/>
      <c r="U195" s="13"/>
      <c r="V195" s="13"/>
      <c r="W195" s="13"/>
      <c r="X195" s="13"/>
      <c r="Y195" s="13"/>
      <c r="Z195" s="13"/>
      <c r="AA195" s="13"/>
      <c r="AB195" s="13"/>
      <c r="AC195" s="13"/>
      <c r="AD195" s="13"/>
      <c r="AE195" s="13"/>
      <c r="AT195" s="182" t="s">
        <v>155</v>
      </c>
      <c r="AU195" s="182" t="s">
        <v>82</v>
      </c>
      <c r="AV195" s="13" t="s">
        <v>82</v>
      </c>
      <c r="AW195" s="13" t="s">
        <v>33</v>
      </c>
      <c r="AX195" s="13" t="s">
        <v>72</v>
      </c>
      <c r="AY195" s="182" t="s">
        <v>144</v>
      </c>
    </row>
    <row r="196" s="13" customFormat="1">
      <c r="A196" s="13"/>
      <c r="B196" s="181"/>
      <c r="C196" s="13"/>
      <c r="D196" s="176" t="s">
        <v>155</v>
      </c>
      <c r="E196" s="182" t="s">
        <v>3</v>
      </c>
      <c r="F196" s="183" t="s">
        <v>270</v>
      </c>
      <c r="G196" s="13"/>
      <c r="H196" s="184">
        <v>0.56000000000000005</v>
      </c>
      <c r="I196" s="185"/>
      <c r="J196" s="13"/>
      <c r="K196" s="13"/>
      <c r="L196" s="181"/>
      <c r="M196" s="186"/>
      <c r="N196" s="187"/>
      <c r="O196" s="187"/>
      <c r="P196" s="187"/>
      <c r="Q196" s="187"/>
      <c r="R196" s="187"/>
      <c r="S196" s="187"/>
      <c r="T196" s="188"/>
      <c r="U196" s="13"/>
      <c r="V196" s="13"/>
      <c r="W196" s="13"/>
      <c r="X196" s="13"/>
      <c r="Y196" s="13"/>
      <c r="Z196" s="13"/>
      <c r="AA196" s="13"/>
      <c r="AB196" s="13"/>
      <c r="AC196" s="13"/>
      <c r="AD196" s="13"/>
      <c r="AE196" s="13"/>
      <c r="AT196" s="182" t="s">
        <v>155</v>
      </c>
      <c r="AU196" s="182" t="s">
        <v>82</v>
      </c>
      <c r="AV196" s="13" t="s">
        <v>82</v>
      </c>
      <c r="AW196" s="13" t="s">
        <v>33</v>
      </c>
      <c r="AX196" s="13" t="s">
        <v>72</v>
      </c>
      <c r="AY196" s="182" t="s">
        <v>144</v>
      </c>
    </row>
    <row r="197" s="14" customFormat="1">
      <c r="A197" s="14"/>
      <c r="B197" s="189"/>
      <c r="C197" s="14"/>
      <c r="D197" s="176" t="s">
        <v>155</v>
      </c>
      <c r="E197" s="190" t="s">
        <v>3</v>
      </c>
      <c r="F197" s="191" t="s">
        <v>203</v>
      </c>
      <c r="G197" s="14"/>
      <c r="H197" s="190" t="s">
        <v>3</v>
      </c>
      <c r="I197" s="192"/>
      <c r="J197" s="14"/>
      <c r="K197" s="14"/>
      <c r="L197" s="189"/>
      <c r="M197" s="193"/>
      <c r="N197" s="194"/>
      <c r="O197" s="194"/>
      <c r="P197" s="194"/>
      <c r="Q197" s="194"/>
      <c r="R197" s="194"/>
      <c r="S197" s="194"/>
      <c r="T197" s="195"/>
      <c r="U197" s="14"/>
      <c r="V197" s="14"/>
      <c r="W197" s="14"/>
      <c r="X197" s="14"/>
      <c r="Y197" s="14"/>
      <c r="Z197" s="14"/>
      <c r="AA197" s="14"/>
      <c r="AB197" s="14"/>
      <c r="AC197" s="14"/>
      <c r="AD197" s="14"/>
      <c r="AE197" s="14"/>
      <c r="AT197" s="190" t="s">
        <v>155</v>
      </c>
      <c r="AU197" s="190" t="s">
        <v>82</v>
      </c>
      <c r="AV197" s="14" t="s">
        <v>80</v>
      </c>
      <c r="AW197" s="14" t="s">
        <v>33</v>
      </c>
      <c r="AX197" s="14" t="s">
        <v>72</v>
      </c>
      <c r="AY197" s="190" t="s">
        <v>144</v>
      </c>
    </row>
    <row r="198" s="13" customFormat="1">
      <c r="A198" s="13"/>
      <c r="B198" s="181"/>
      <c r="C198" s="13"/>
      <c r="D198" s="176" t="s">
        <v>155</v>
      </c>
      <c r="E198" s="182" t="s">
        <v>3</v>
      </c>
      <c r="F198" s="183" t="s">
        <v>271</v>
      </c>
      <c r="G198" s="13"/>
      <c r="H198" s="184">
        <v>1.6799999999999999</v>
      </c>
      <c r="I198" s="185"/>
      <c r="J198" s="13"/>
      <c r="K198" s="13"/>
      <c r="L198" s="181"/>
      <c r="M198" s="186"/>
      <c r="N198" s="187"/>
      <c r="O198" s="187"/>
      <c r="P198" s="187"/>
      <c r="Q198" s="187"/>
      <c r="R198" s="187"/>
      <c r="S198" s="187"/>
      <c r="T198" s="188"/>
      <c r="U198" s="13"/>
      <c r="V198" s="13"/>
      <c r="W198" s="13"/>
      <c r="X198" s="13"/>
      <c r="Y198" s="13"/>
      <c r="Z198" s="13"/>
      <c r="AA198" s="13"/>
      <c r="AB198" s="13"/>
      <c r="AC198" s="13"/>
      <c r="AD198" s="13"/>
      <c r="AE198" s="13"/>
      <c r="AT198" s="182" t="s">
        <v>155</v>
      </c>
      <c r="AU198" s="182" t="s">
        <v>82</v>
      </c>
      <c r="AV198" s="13" t="s">
        <v>82</v>
      </c>
      <c r="AW198" s="13" t="s">
        <v>33</v>
      </c>
      <c r="AX198" s="13" t="s">
        <v>72</v>
      </c>
      <c r="AY198" s="182" t="s">
        <v>144</v>
      </c>
    </row>
    <row r="199" s="13" customFormat="1">
      <c r="A199" s="13"/>
      <c r="B199" s="181"/>
      <c r="C199" s="13"/>
      <c r="D199" s="176" t="s">
        <v>155</v>
      </c>
      <c r="E199" s="182" t="s">
        <v>3</v>
      </c>
      <c r="F199" s="183" t="s">
        <v>272</v>
      </c>
      <c r="G199" s="13"/>
      <c r="H199" s="184">
        <v>2.3999999999999999</v>
      </c>
      <c r="I199" s="185"/>
      <c r="J199" s="13"/>
      <c r="K199" s="13"/>
      <c r="L199" s="181"/>
      <c r="M199" s="186"/>
      <c r="N199" s="187"/>
      <c r="O199" s="187"/>
      <c r="P199" s="187"/>
      <c r="Q199" s="187"/>
      <c r="R199" s="187"/>
      <c r="S199" s="187"/>
      <c r="T199" s="188"/>
      <c r="U199" s="13"/>
      <c r="V199" s="13"/>
      <c r="W199" s="13"/>
      <c r="X199" s="13"/>
      <c r="Y199" s="13"/>
      <c r="Z199" s="13"/>
      <c r="AA199" s="13"/>
      <c r="AB199" s="13"/>
      <c r="AC199" s="13"/>
      <c r="AD199" s="13"/>
      <c r="AE199" s="13"/>
      <c r="AT199" s="182" t="s">
        <v>155</v>
      </c>
      <c r="AU199" s="182" t="s">
        <v>82</v>
      </c>
      <c r="AV199" s="13" t="s">
        <v>82</v>
      </c>
      <c r="AW199" s="13" t="s">
        <v>33</v>
      </c>
      <c r="AX199" s="13" t="s">
        <v>72</v>
      </c>
      <c r="AY199" s="182" t="s">
        <v>144</v>
      </c>
    </row>
    <row r="200" s="14" customFormat="1">
      <c r="A200" s="14"/>
      <c r="B200" s="189"/>
      <c r="C200" s="14"/>
      <c r="D200" s="176" t="s">
        <v>155</v>
      </c>
      <c r="E200" s="190" t="s">
        <v>3</v>
      </c>
      <c r="F200" s="191" t="s">
        <v>206</v>
      </c>
      <c r="G200" s="14"/>
      <c r="H200" s="190" t="s">
        <v>3</v>
      </c>
      <c r="I200" s="192"/>
      <c r="J200" s="14"/>
      <c r="K200" s="14"/>
      <c r="L200" s="189"/>
      <c r="M200" s="193"/>
      <c r="N200" s="194"/>
      <c r="O200" s="194"/>
      <c r="P200" s="194"/>
      <c r="Q200" s="194"/>
      <c r="R200" s="194"/>
      <c r="S200" s="194"/>
      <c r="T200" s="195"/>
      <c r="U200" s="14"/>
      <c r="V200" s="14"/>
      <c r="W200" s="14"/>
      <c r="X200" s="14"/>
      <c r="Y200" s="14"/>
      <c r="Z200" s="14"/>
      <c r="AA200" s="14"/>
      <c r="AB200" s="14"/>
      <c r="AC200" s="14"/>
      <c r="AD200" s="14"/>
      <c r="AE200" s="14"/>
      <c r="AT200" s="190" t="s">
        <v>155</v>
      </c>
      <c r="AU200" s="190" t="s">
        <v>82</v>
      </c>
      <c r="AV200" s="14" t="s">
        <v>80</v>
      </c>
      <c r="AW200" s="14" t="s">
        <v>33</v>
      </c>
      <c r="AX200" s="14" t="s">
        <v>72</v>
      </c>
      <c r="AY200" s="190" t="s">
        <v>144</v>
      </c>
    </row>
    <row r="201" s="13" customFormat="1">
      <c r="A201" s="13"/>
      <c r="B201" s="181"/>
      <c r="C201" s="13"/>
      <c r="D201" s="176" t="s">
        <v>155</v>
      </c>
      <c r="E201" s="182" t="s">
        <v>3</v>
      </c>
      <c r="F201" s="183" t="s">
        <v>269</v>
      </c>
      <c r="G201" s="13"/>
      <c r="H201" s="184">
        <v>1.6000000000000001</v>
      </c>
      <c r="I201" s="185"/>
      <c r="J201" s="13"/>
      <c r="K201" s="13"/>
      <c r="L201" s="181"/>
      <c r="M201" s="186"/>
      <c r="N201" s="187"/>
      <c r="O201" s="187"/>
      <c r="P201" s="187"/>
      <c r="Q201" s="187"/>
      <c r="R201" s="187"/>
      <c r="S201" s="187"/>
      <c r="T201" s="188"/>
      <c r="U201" s="13"/>
      <c r="V201" s="13"/>
      <c r="W201" s="13"/>
      <c r="X201" s="13"/>
      <c r="Y201" s="13"/>
      <c r="Z201" s="13"/>
      <c r="AA201" s="13"/>
      <c r="AB201" s="13"/>
      <c r="AC201" s="13"/>
      <c r="AD201" s="13"/>
      <c r="AE201" s="13"/>
      <c r="AT201" s="182" t="s">
        <v>155</v>
      </c>
      <c r="AU201" s="182" t="s">
        <v>82</v>
      </c>
      <c r="AV201" s="13" t="s">
        <v>82</v>
      </c>
      <c r="AW201" s="13" t="s">
        <v>33</v>
      </c>
      <c r="AX201" s="13" t="s">
        <v>72</v>
      </c>
      <c r="AY201" s="182" t="s">
        <v>144</v>
      </c>
    </row>
    <row r="202" s="16" customFormat="1">
      <c r="A202" s="16"/>
      <c r="B202" s="204"/>
      <c r="C202" s="16"/>
      <c r="D202" s="176" t="s">
        <v>155</v>
      </c>
      <c r="E202" s="205" t="s">
        <v>3</v>
      </c>
      <c r="F202" s="206" t="s">
        <v>188</v>
      </c>
      <c r="G202" s="16"/>
      <c r="H202" s="207">
        <v>11.032</v>
      </c>
      <c r="I202" s="208"/>
      <c r="J202" s="16"/>
      <c r="K202" s="16"/>
      <c r="L202" s="204"/>
      <c r="M202" s="209"/>
      <c r="N202" s="210"/>
      <c r="O202" s="210"/>
      <c r="P202" s="210"/>
      <c r="Q202" s="210"/>
      <c r="R202" s="210"/>
      <c r="S202" s="210"/>
      <c r="T202" s="211"/>
      <c r="U202" s="16"/>
      <c r="V202" s="16"/>
      <c r="W202" s="16"/>
      <c r="X202" s="16"/>
      <c r="Y202" s="16"/>
      <c r="Z202" s="16"/>
      <c r="AA202" s="16"/>
      <c r="AB202" s="16"/>
      <c r="AC202" s="16"/>
      <c r="AD202" s="16"/>
      <c r="AE202" s="16"/>
      <c r="AT202" s="205" t="s">
        <v>155</v>
      </c>
      <c r="AU202" s="205" t="s">
        <v>82</v>
      </c>
      <c r="AV202" s="16" t="s">
        <v>151</v>
      </c>
      <c r="AW202" s="16" t="s">
        <v>33</v>
      </c>
      <c r="AX202" s="16" t="s">
        <v>80</v>
      </c>
      <c r="AY202" s="205" t="s">
        <v>144</v>
      </c>
    </row>
    <row r="203" s="2" customFormat="1" ht="14.4" customHeight="1">
      <c r="A203" s="39"/>
      <c r="B203" s="162"/>
      <c r="C203" s="163" t="s">
        <v>273</v>
      </c>
      <c r="D203" s="163" t="s">
        <v>146</v>
      </c>
      <c r="E203" s="164" t="s">
        <v>274</v>
      </c>
      <c r="F203" s="165" t="s">
        <v>275</v>
      </c>
      <c r="G203" s="166" t="s">
        <v>149</v>
      </c>
      <c r="H203" s="167">
        <v>11.032</v>
      </c>
      <c r="I203" s="168"/>
      <c r="J203" s="169">
        <f>ROUND(I203*H203,2)</f>
        <v>0</v>
      </c>
      <c r="K203" s="165" t="s">
        <v>150</v>
      </c>
      <c r="L203" s="40"/>
      <c r="M203" s="170" t="s">
        <v>3</v>
      </c>
      <c r="N203" s="171" t="s">
        <v>43</v>
      </c>
      <c r="O203" s="73"/>
      <c r="P203" s="172">
        <f>O203*H203</f>
        <v>0</v>
      </c>
      <c r="Q203" s="172">
        <v>0</v>
      </c>
      <c r="R203" s="172">
        <f>Q203*H203</f>
        <v>0</v>
      </c>
      <c r="S203" s="172">
        <v>0</v>
      </c>
      <c r="T203" s="173">
        <f>S203*H203</f>
        <v>0</v>
      </c>
      <c r="U203" s="39"/>
      <c r="V203" s="39"/>
      <c r="W203" s="39"/>
      <c r="X203" s="39"/>
      <c r="Y203" s="39"/>
      <c r="Z203" s="39"/>
      <c r="AA203" s="39"/>
      <c r="AB203" s="39"/>
      <c r="AC203" s="39"/>
      <c r="AD203" s="39"/>
      <c r="AE203" s="39"/>
      <c r="AR203" s="174" t="s">
        <v>151</v>
      </c>
      <c r="AT203" s="174" t="s">
        <v>146</v>
      </c>
      <c r="AU203" s="174" t="s">
        <v>82</v>
      </c>
      <c r="AY203" s="20" t="s">
        <v>144</v>
      </c>
      <c r="BE203" s="175">
        <f>IF(N203="základní",J203,0)</f>
        <v>0</v>
      </c>
      <c r="BF203" s="175">
        <f>IF(N203="snížená",J203,0)</f>
        <v>0</v>
      </c>
      <c r="BG203" s="175">
        <f>IF(N203="zákl. přenesená",J203,0)</f>
        <v>0</v>
      </c>
      <c r="BH203" s="175">
        <f>IF(N203="sníž. přenesená",J203,0)</f>
        <v>0</v>
      </c>
      <c r="BI203" s="175">
        <f>IF(N203="nulová",J203,0)</f>
        <v>0</v>
      </c>
      <c r="BJ203" s="20" t="s">
        <v>80</v>
      </c>
      <c r="BK203" s="175">
        <f>ROUND(I203*H203,2)</f>
        <v>0</v>
      </c>
      <c r="BL203" s="20" t="s">
        <v>151</v>
      </c>
      <c r="BM203" s="174" t="s">
        <v>276</v>
      </c>
    </row>
    <row r="204" s="2" customFormat="1">
      <c r="A204" s="39"/>
      <c r="B204" s="40"/>
      <c r="C204" s="39"/>
      <c r="D204" s="176" t="s">
        <v>153</v>
      </c>
      <c r="E204" s="39"/>
      <c r="F204" s="177" t="s">
        <v>265</v>
      </c>
      <c r="G204" s="39"/>
      <c r="H204" s="39"/>
      <c r="I204" s="178"/>
      <c r="J204" s="39"/>
      <c r="K204" s="39"/>
      <c r="L204" s="40"/>
      <c r="M204" s="179"/>
      <c r="N204" s="180"/>
      <c r="O204" s="73"/>
      <c r="P204" s="73"/>
      <c r="Q204" s="73"/>
      <c r="R204" s="73"/>
      <c r="S204" s="73"/>
      <c r="T204" s="74"/>
      <c r="U204" s="39"/>
      <c r="V204" s="39"/>
      <c r="W204" s="39"/>
      <c r="X204" s="39"/>
      <c r="Y204" s="39"/>
      <c r="Z204" s="39"/>
      <c r="AA204" s="39"/>
      <c r="AB204" s="39"/>
      <c r="AC204" s="39"/>
      <c r="AD204" s="39"/>
      <c r="AE204" s="39"/>
      <c r="AT204" s="20" t="s">
        <v>153</v>
      </c>
      <c r="AU204" s="20" t="s">
        <v>82</v>
      </c>
    </row>
    <row r="205" s="12" customFormat="1" ht="22.8" customHeight="1">
      <c r="A205" s="12"/>
      <c r="B205" s="149"/>
      <c r="C205" s="12"/>
      <c r="D205" s="150" t="s">
        <v>71</v>
      </c>
      <c r="E205" s="160" t="s">
        <v>161</v>
      </c>
      <c r="F205" s="160" t="s">
        <v>277</v>
      </c>
      <c r="G205" s="12"/>
      <c r="H205" s="12"/>
      <c r="I205" s="152"/>
      <c r="J205" s="161">
        <f>BK205</f>
        <v>0</v>
      </c>
      <c r="K205" s="12"/>
      <c r="L205" s="149"/>
      <c r="M205" s="154"/>
      <c r="N205" s="155"/>
      <c r="O205" s="155"/>
      <c r="P205" s="156">
        <f>SUM(P206:P214)</f>
        <v>0</v>
      </c>
      <c r="Q205" s="155"/>
      <c r="R205" s="156">
        <f>SUM(R206:R214)</f>
        <v>0.27219983999999997</v>
      </c>
      <c r="S205" s="155"/>
      <c r="T205" s="157">
        <f>SUM(T206:T214)</f>
        <v>0</v>
      </c>
      <c r="U205" s="12"/>
      <c r="V205" s="12"/>
      <c r="W205" s="12"/>
      <c r="X205" s="12"/>
      <c r="Y205" s="12"/>
      <c r="Z205" s="12"/>
      <c r="AA205" s="12"/>
      <c r="AB205" s="12"/>
      <c r="AC205" s="12"/>
      <c r="AD205" s="12"/>
      <c r="AE205" s="12"/>
      <c r="AR205" s="150" t="s">
        <v>80</v>
      </c>
      <c r="AT205" s="158" t="s">
        <v>71</v>
      </c>
      <c r="AU205" s="158" t="s">
        <v>80</v>
      </c>
      <c r="AY205" s="150" t="s">
        <v>144</v>
      </c>
      <c r="BK205" s="159">
        <f>SUM(BK206:BK214)</f>
        <v>0</v>
      </c>
    </row>
    <row r="206" s="2" customFormat="1" ht="14.4" customHeight="1">
      <c r="A206" s="39"/>
      <c r="B206" s="162"/>
      <c r="C206" s="163" t="s">
        <v>278</v>
      </c>
      <c r="D206" s="163" t="s">
        <v>146</v>
      </c>
      <c r="E206" s="164" t="s">
        <v>279</v>
      </c>
      <c r="F206" s="165" t="s">
        <v>280</v>
      </c>
      <c r="G206" s="166" t="s">
        <v>243</v>
      </c>
      <c r="H206" s="167">
        <v>66.519999999999996</v>
      </c>
      <c r="I206" s="168"/>
      <c r="J206" s="169">
        <f>ROUND(I206*H206,2)</f>
        <v>0</v>
      </c>
      <c r="K206" s="165" t="s">
        <v>150</v>
      </c>
      <c r="L206" s="40"/>
      <c r="M206" s="170" t="s">
        <v>3</v>
      </c>
      <c r="N206" s="171" t="s">
        <v>43</v>
      </c>
      <c r="O206" s="73"/>
      <c r="P206" s="172">
        <f>O206*H206</f>
        <v>0</v>
      </c>
      <c r="Q206" s="172">
        <v>0</v>
      </c>
      <c r="R206" s="172">
        <f>Q206*H206</f>
        <v>0</v>
      </c>
      <c r="S206" s="172">
        <v>0</v>
      </c>
      <c r="T206" s="173">
        <f>S206*H206</f>
        <v>0</v>
      </c>
      <c r="U206" s="39"/>
      <c r="V206" s="39"/>
      <c r="W206" s="39"/>
      <c r="X206" s="39"/>
      <c r="Y206" s="39"/>
      <c r="Z206" s="39"/>
      <c r="AA206" s="39"/>
      <c r="AB206" s="39"/>
      <c r="AC206" s="39"/>
      <c r="AD206" s="39"/>
      <c r="AE206" s="39"/>
      <c r="AR206" s="174" t="s">
        <v>151</v>
      </c>
      <c r="AT206" s="174" t="s">
        <v>146</v>
      </c>
      <c r="AU206" s="174" t="s">
        <v>82</v>
      </c>
      <c r="AY206" s="20" t="s">
        <v>144</v>
      </c>
      <c r="BE206" s="175">
        <f>IF(N206="základní",J206,0)</f>
        <v>0</v>
      </c>
      <c r="BF206" s="175">
        <f>IF(N206="snížená",J206,0)</f>
        <v>0</v>
      </c>
      <c r="BG206" s="175">
        <f>IF(N206="zákl. přenesená",J206,0)</f>
        <v>0</v>
      </c>
      <c r="BH206" s="175">
        <f>IF(N206="sníž. přenesená",J206,0)</f>
        <v>0</v>
      </c>
      <c r="BI206" s="175">
        <f>IF(N206="nulová",J206,0)</f>
        <v>0</v>
      </c>
      <c r="BJ206" s="20" t="s">
        <v>80</v>
      </c>
      <c r="BK206" s="175">
        <f>ROUND(I206*H206,2)</f>
        <v>0</v>
      </c>
      <c r="BL206" s="20" t="s">
        <v>151</v>
      </c>
      <c r="BM206" s="174" t="s">
        <v>281</v>
      </c>
    </row>
    <row r="207" s="2" customFormat="1">
      <c r="A207" s="39"/>
      <c r="B207" s="40"/>
      <c r="C207" s="39"/>
      <c r="D207" s="176" t="s">
        <v>153</v>
      </c>
      <c r="E207" s="39"/>
      <c r="F207" s="177" t="s">
        <v>282</v>
      </c>
      <c r="G207" s="39"/>
      <c r="H207" s="39"/>
      <c r="I207" s="178"/>
      <c r="J207" s="39"/>
      <c r="K207" s="39"/>
      <c r="L207" s="40"/>
      <c r="M207" s="179"/>
      <c r="N207" s="180"/>
      <c r="O207" s="73"/>
      <c r="P207" s="73"/>
      <c r="Q207" s="73"/>
      <c r="R207" s="73"/>
      <c r="S207" s="73"/>
      <c r="T207" s="74"/>
      <c r="U207" s="39"/>
      <c r="V207" s="39"/>
      <c r="W207" s="39"/>
      <c r="X207" s="39"/>
      <c r="Y207" s="39"/>
      <c r="Z207" s="39"/>
      <c r="AA207" s="39"/>
      <c r="AB207" s="39"/>
      <c r="AC207" s="39"/>
      <c r="AD207" s="39"/>
      <c r="AE207" s="39"/>
      <c r="AT207" s="20" t="s">
        <v>153</v>
      </c>
      <c r="AU207" s="20" t="s">
        <v>82</v>
      </c>
    </row>
    <row r="208" s="13" customFormat="1">
      <c r="A208" s="13"/>
      <c r="B208" s="181"/>
      <c r="C208" s="13"/>
      <c r="D208" s="176" t="s">
        <v>155</v>
      </c>
      <c r="E208" s="182" t="s">
        <v>3</v>
      </c>
      <c r="F208" s="183" t="s">
        <v>283</v>
      </c>
      <c r="G208" s="13"/>
      <c r="H208" s="184">
        <v>66.519999999999996</v>
      </c>
      <c r="I208" s="185"/>
      <c r="J208" s="13"/>
      <c r="K208" s="13"/>
      <c r="L208" s="181"/>
      <c r="M208" s="186"/>
      <c r="N208" s="187"/>
      <c r="O208" s="187"/>
      <c r="P208" s="187"/>
      <c r="Q208" s="187"/>
      <c r="R208" s="187"/>
      <c r="S208" s="187"/>
      <c r="T208" s="188"/>
      <c r="U208" s="13"/>
      <c r="V208" s="13"/>
      <c r="W208" s="13"/>
      <c r="X208" s="13"/>
      <c r="Y208" s="13"/>
      <c r="Z208" s="13"/>
      <c r="AA208" s="13"/>
      <c r="AB208" s="13"/>
      <c r="AC208" s="13"/>
      <c r="AD208" s="13"/>
      <c r="AE208" s="13"/>
      <c r="AT208" s="182" t="s">
        <v>155</v>
      </c>
      <c r="AU208" s="182" t="s">
        <v>82</v>
      </c>
      <c r="AV208" s="13" t="s">
        <v>82</v>
      </c>
      <c r="AW208" s="13" t="s">
        <v>33</v>
      </c>
      <c r="AX208" s="13" t="s">
        <v>80</v>
      </c>
      <c r="AY208" s="182" t="s">
        <v>144</v>
      </c>
    </row>
    <row r="209" s="2" customFormat="1" ht="14.4" customHeight="1">
      <c r="A209" s="39"/>
      <c r="B209" s="162"/>
      <c r="C209" s="212" t="s">
        <v>284</v>
      </c>
      <c r="D209" s="212" t="s">
        <v>285</v>
      </c>
      <c r="E209" s="213" t="s">
        <v>286</v>
      </c>
      <c r="F209" s="214" t="s">
        <v>287</v>
      </c>
      <c r="G209" s="215" t="s">
        <v>243</v>
      </c>
      <c r="H209" s="216">
        <v>73.171999999999997</v>
      </c>
      <c r="I209" s="217"/>
      <c r="J209" s="218">
        <f>ROUND(I209*H209,2)</f>
        <v>0</v>
      </c>
      <c r="K209" s="214" t="s">
        <v>150</v>
      </c>
      <c r="L209" s="219"/>
      <c r="M209" s="220" t="s">
        <v>3</v>
      </c>
      <c r="N209" s="221" t="s">
        <v>43</v>
      </c>
      <c r="O209" s="73"/>
      <c r="P209" s="172">
        <f>O209*H209</f>
        <v>0</v>
      </c>
      <c r="Q209" s="172">
        <v>0.00248</v>
      </c>
      <c r="R209" s="172">
        <f>Q209*H209</f>
        <v>0.18146656</v>
      </c>
      <c r="S209" s="172">
        <v>0</v>
      </c>
      <c r="T209" s="173">
        <f>S209*H209</f>
        <v>0</v>
      </c>
      <c r="U209" s="39"/>
      <c r="V209" s="39"/>
      <c r="W209" s="39"/>
      <c r="X209" s="39"/>
      <c r="Y209" s="39"/>
      <c r="Z209" s="39"/>
      <c r="AA209" s="39"/>
      <c r="AB209" s="39"/>
      <c r="AC209" s="39"/>
      <c r="AD209" s="39"/>
      <c r="AE209" s="39"/>
      <c r="AR209" s="174" t="s">
        <v>212</v>
      </c>
      <c r="AT209" s="174" t="s">
        <v>285</v>
      </c>
      <c r="AU209" s="174" t="s">
        <v>82</v>
      </c>
      <c r="AY209" s="20" t="s">
        <v>144</v>
      </c>
      <c r="BE209" s="175">
        <f>IF(N209="základní",J209,0)</f>
        <v>0</v>
      </c>
      <c r="BF209" s="175">
        <f>IF(N209="snížená",J209,0)</f>
        <v>0</v>
      </c>
      <c r="BG209" s="175">
        <f>IF(N209="zákl. přenesená",J209,0)</f>
        <v>0</v>
      </c>
      <c r="BH209" s="175">
        <f>IF(N209="sníž. přenesená",J209,0)</f>
        <v>0</v>
      </c>
      <c r="BI209" s="175">
        <f>IF(N209="nulová",J209,0)</f>
        <v>0</v>
      </c>
      <c r="BJ209" s="20" t="s">
        <v>80</v>
      </c>
      <c r="BK209" s="175">
        <f>ROUND(I209*H209,2)</f>
        <v>0</v>
      </c>
      <c r="BL209" s="20" t="s">
        <v>151</v>
      </c>
      <c r="BM209" s="174" t="s">
        <v>288</v>
      </c>
    </row>
    <row r="210" s="14" customFormat="1">
      <c r="A210" s="14"/>
      <c r="B210" s="189"/>
      <c r="C210" s="14"/>
      <c r="D210" s="176" t="s">
        <v>155</v>
      </c>
      <c r="E210" s="190" t="s">
        <v>3</v>
      </c>
      <c r="F210" s="191" t="s">
        <v>289</v>
      </c>
      <c r="G210" s="14"/>
      <c r="H210" s="190" t="s">
        <v>3</v>
      </c>
      <c r="I210" s="192"/>
      <c r="J210" s="14"/>
      <c r="K210" s="14"/>
      <c r="L210" s="189"/>
      <c r="M210" s="193"/>
      <c r="N210" s="194"/>
      <c r="O210" s="194"/>
      <c r="P210" s="194"/>
      <c r="Q210" s="194"/>
      <c r="R210" s="194"/>
      <c r="S210" s="194"/>
      <c r="T210" s="195"/>
      <c r="U210" s="14"/>
      <c r="V210" s="14"/>
      <c r="W210" s="14"/>
      <c r="X210" s="14"/>
      <c r="Y210" s="14"/>
      <c r="Z210" s="14"/>
      <c r="AA210" s="14"/>
      <c r="AB210" s="14"/>
      <c r="AC210" s="14"/>
      <c r="AD210" s="14"/>
      <c r="AE210" s="14"/>
      <c r="AT210" s="190" t="s">
        <v>155</v>
      </c>
      <c r="AU210" s="190" t="s">
        <v>82</v>
      </c>
      <c r="AV210" s="14" t="s">
        <v>80</v>
      </c>
      <c r="AW210" s="14" t="s">
        <v>33</v>
      </c>
      <c r="AX210" s="14" t="s">
        <v>72</v>
      </c>
      <c r="AY210" s="190" t="s">
        <v>144</v>
      </c>
    </row>
    <row r="211" s="13" customFormat="1">
      <c r="A211" s="13"/>
      <c r="B211" s="181"/>
      <c r="C211" s="13"/>
      <c r="D211" s="176" t="s">
        <v>155</v>
      </c>
      <c r="E211" s="182" t="s">
        <v>3</v>
      </c>
      <c r="F211" s="183" t="s">
        <v>290</v>
      </c>
      <c r="G211" s="13"/>
      <c r="H211" s="184">
        <v>73.171999999999997</v>
      </c>
      <c r="I211" s="185"/>
      <c r="J211" s="13"/>
      <c r="K211" s="13"/>
      <c r="L211" s="181"/>
      <c r="M211" s="186"/>
      <c r="N211" s="187"/>
      <c r="O211" s="187"/>
      <c r="P211" s="187"/>
      <c r="Q211" s="187"/>
      <c r="R211" s="187"/>
      <c r="S211" s="187"/>
      <c r="T211" s="188"/>
      <c r="U211" s="13"/>
      <c r="V211" s="13"/>
      <c r="W211" s="13"/>
      <c r="X211" s="13"/>
      <c r="Y211" s="13"/>
      <c r="Z211" s="13"/>
      <c r="AA211" s="13"/>
      <c r="AB211" s="13"/>
      <c r="AC211" s="13"/>
      <c r="AD211" s="13"/>
      <c r="AE211" s="13"/>
      <c r="AT211" s="182" t="s">
        <v>155</v>
      </c>
      <c r="AU211" s="182" t="s">
        <v>82</v>
      </c>
      <c r="AV211" s="13" t="s">
        <v>82</v>
      </c>
      <c r="AW211" s="13" t="s">
        <v>33</v>
      </c>
      <c r="AX211" s="13" t="s">
        <v>80</v>
      </c>
      <c r="AY211" s="182" t="s">
        <v>144</v>
      </c>
    </row>
    <row r="212" s="2" customFormat="1" ht="14.4" customHeight="1">
      <c r="A212" s="39"/>
      <c r="B212" s="162"/>
      <c r="C212" s="212" t="s">
        <v>291</v>
      </c>
      <c r="D212" s="212" t="s">
        <v>285</v>
      </c>
      <c r="E212" s="213" t="s">
        <v>292</v>
      </c>
      <c r="F212" s="214" t="s">
        <v>293</v>
      </c>
      <c r="G212" s="215" t="s">
        <v>243</v>
      </c>
      <c r="H212" s="216">
        <v>73.171999999999997</v>
      </c>
      <c r="I212" s="217"/>
      <c r="J212" s="218">
        <f>ROUND(I212*H212,2)</f>
        <v>0</v>
      </c>
      <c r="K212" s="214" t="s">
        <v>150</v>
      </c>
      <c r="L212" s="219"/>
      <c r="M212" s="220" t="s">
        <v>3</v>
      </c>
      <c r="N212" s="221" t="s">
        <v>43</v>
      </c>
      <c r="O212" s="73"/>
      <c r="P212" s="172">
        <f>O212*H212</f>
        <v>0</v>
      </c>
      <c r="Q212" s="172">
        <v>0.00124</v>
      </c>
      <c r="R212" s="172">
        <f>Q212*H212</f>
        <v>0.090733279999999999</v>
      </c>
      <c r="S212" s="172">
        <v>0</v>
      </c>
      <c r="T212" s="173">
        <f>S212*H212</f>
        <v>0</v>
      </c>
      <c r="U212" s="39"/>
      <c r="V212" s="39"/>
      <c r="W212" s="39"/>
      <c r="X212" s="39"/>
      <c r="Y212" s="39"/>
      <c r="Z212" s="39"/>
      <c r="AA212" s="39"/>
      <c r="AB212" s="39"/>
      <c r="AC212" s="39"/>
      <c r="AD212" s="39"/>
      <c r="AE212" s="39"/>
      <c r="AR212" s="174" t="s">
        <v>212</v>
      </c>
      <c r="AT212" s="174" t="s">
        <v>285</v>
      </c>
      <c r="AU212" s="174" t="s">
        <v>82</v>
      </c>
      <c r="AY212" s="20" t="s">
        <v>144</v>
      </c>
      <c r="BE212" s="175">
        <f>IF(N212="základní",J212,0)</f>
        <v>0</v>
      </c>
      <c r="BF212" s="175">
        <f>IF(N212="snížená",J212,0)</f>
        <v>0</v>
      </c>
      <c r="BG212" s="175">
        <f>IF(N212="zákl. přenesená",J212,0)</f>
        <v>0</v>
      </c>
      <c r="BH212" s="175">
        <f>IF(N212="sníž. přenesená",J212,0)</f>
        <v>0</v>
      </c>
      <c r="BI212" s="175">
        <f>IF(N212="nulová",J212,0)</f>
        <v>0</v>
      </c>
      <c r="BJ212" s="20" t="s">
        <v>80</v>
      </c>
      <c r="BK212" s="175">
        <f>ROUND(I212*H212,2)</f>
        <v>0</v>
      </c>
      <c r="BL212" s="20" t="s">
        <v>151</v>
      </c>
      <c r="BM212" s="174" t="s">
        <v>294</v>
      </c>
    </row>
    <row r="213" s="14" customFormat="1">
      <c r="A213" s="14"/>
      <c r="B213" s="189"/>
      <c r="C213" s="14"/>
      <c r="D213" s="176" t="s">
        <v>155</v>
      </c>
      <c r="E213" s="190" t="s">
        <v>3</v>
      </c>
      <c r="F213" s="191" t="s">
        <v>289</v>
      </c>
      <c r="G213" s="14"/>
      <c r="H213" s="190" t="s">
        <v>3</v>
      </c>
      <c r="I213" s="192"/>
      <c r="J213" s="14"/>
      <c r="K213" s="14"/>
      <c r="L213" s="189"/>
      <c r="M213" s="193"/>
      <c r="N213" s="194"/>
      <c r="O213" s="194"/>
      <c r="P213" s="194"/>
      <c r="Q213" s="194"/>
      <c r="R213" s="194"/>
      <c r="S213" s="194"/>
      <c r="T213" s="195"/>
      <c r="U213" s="14"/>
      <c r="V213" s="14"/>
      <c r="W213" s="14"/>
      <c r="X213" s="14"/>
      <c r="Y213" s="14"/>
      <c r="Z213" s="14"/>
      <c r="AA213" s="14"/>
      <c r="AB213" s="14"/>
      <c r="AC213" s="14"/>
      <c r="AD213" s="14"/>
      <c r="AE213" s="14"/>
      <c r="AT213" s="190" t="s">
        <v>155</v>
      </c>
      <c r="AU213" s="190" t="s">
        <v>82</v>
      </c>
      <c r="AV213" s="14" t="s">
        <v>80</v>
      </c>
      <c r="AW213" s="14" t="s">
        <v>33</v>
      </c>
      <c r="AX213" s="14" t="s">
        <v>72</v>
      </c>
      <c r="AY213" s="190" t="s">
        <v>144</v>
      </c>
    </row>
    <row r="214" s="13" customFormat="1">
      <c r="A214" s="13"/>
      <c r="B214" s="181"/>
      <c r="C214" s="13"/>
      <c r="D214" s="176" t="s">
        <v>155</v>
      </c>
      <c r="E214" s="182" t="s">
        <v>3</v>
      </c>
      <c r="F214" s="183" t="s">
        <v>290</v>
      </c>
      <c r="G214" s="13"/>
      <c r="H214" s="184">
        <v>73.171999999999997</v>
      </c>
      <c r="I214" s="185"/>
      <c r="J214" s="13"/>
      <c r="K214" s="13"/>
      <c r="L214" s="181"/>
      <c r="M214" s="186"/>
      <c r="N214" s="187"/>
      <c r="O214" s="187"/>
      <c r="P214" s="187"/>
      <c r="Q214" s="187"/>
      <c r="R214" s="187"/>
      <c r="S214" s="187"/>
      <c r="T214" s="188"/>
      <c r="U214" s="13"/>
      <c r="V214" s="13"/>
      <c r="W214" s="13"/>
      <c r="X214" s="13"/>
      <c r="Y214" s="13"/>
      <c r="Z214" s="13"/>
      <c r="AA214" s="13"/>
      <c r="AB214" s="13"/>
      <c r="AC214" s="13"/>
      <c r="AD214" s="13"/>
      <c r="AE214" s="13"/>
      <c r="AT214" s="182" t="s">
        <v>155</v>
      </c>
      <c r="AU214" s="182" t="s">
        <v>82</v>
      </c>
      <c r="AV214" s="13" t="s">
        <v>82</v>
      </c>
      <c r="AW214" s="13" t="s">
        <v>33</v>
      </c>
      <c r="AX214" s="13" t="s">
        <v>80</v>
      </c>
      <c r="AY214" s="182" t="s">
        <v>144</v>
      </c>
    </row>
    <row r="215" s="12" customFormat="1" ht="22.8" customHeight="1">
      <c r="A215" s="12"/>
      <c r="B215" s="149"/>
      <c r="C215" s="12"/>
      <c r="D215" s="150" t="s">
        <v>71</v>
      </c>
      <c r="E215" s="160" t="s">
        <v>151</v>
      </c>
      <c r="F215" s="160" t="s">
        <v>295</v>
      </c>
      <c r="G215" s="12"/>
      <c r="H215" s="12"/>
      <c r="I215" s="152"/>
      <c r="J215" s="161">
        <f>BK215</f>
        <v>0</v>
      </c>
      <c r="K215" s="12"/>
      <c r="L215" s="149"/>
      <c r="M215" s="154"/>
      <c r="N215" s="155"/>
      <c r="O215" s="155"/>
      <c r="P215" s="156">
        <f>SUM(P216:P221)</f>
        <v>0</v>
      </c>
      <c r="Q215" s="155"/>
      <c r="R215" s="156">
        <f>SUM(R216:R221)</f>
        <v>0</v>
      </c>
      <c r="S215" s="155"/>
      <c r="T215" s="157">
        <f>SUM(T216:T221)</f>
        <v>0</v>
      </c>
      <c r="U215" s="12"/>
      <c r="V215" s="12"/>
      <c r="W215" s="12"/>
      <c r="X215" s="12"/>
      <c r="Y215" s="12"/>
      <c r="Z215" s="12"/>
      <c r="AA215" s="12"/>
      <c r="AB215" s="12"/>
      <c r="AC215" s="12"/>
      <c r="AD215" s="12"/>
      <c r="AE215" s="12"/>
      <c r="AR215" s="150" t="s">
        <v>80</v>
      </c>
      <c r="AT215" s="158" t="s">
        <v>71</v>
      </c>
      <c r="AU215" s="158" t="s">
        <v>80</v>
      </c>
      <c r="AY215" s="150" t="s">
        <v>144</v>
      </c>
      <c r="BK215" s="159">
        <f>SUM(BK216:BK221)</f>
        <v>0</v>
      </c>
    </row>
    <row r="216" s="2" customFormat="1" ht="14.4" customHeight="1">
      <c r="A216" s="39"/>
      <c r="B216" s="162"/>
      <c r="C216" s="163" t="s">
        <v>296</v>
      </c>
      <c r="D216" s="163" t="s">
        <v>146</v>
      </c>
      <c r="E216" s="164" t="s">
        <v>297</v>
      </c>
      <c r="F216" s="165" t="s">
        <v>298</v>
      </c>
      <c r="G216" s="166" t="s">
        <v>181</v>
      </c>
      <c r="H216" s="167">
        <v>7.8739999999999997</v>
      </c>
      <c r="I216" s="168"/>
      <c r="J216" s="169">
        <f>ROUND(I216*H216,2)</f>
        <v>0</v>
      </c>
      <c r="K216" s="165" t="s">
        <v>150</v>
      </c>
      <c r="L216" s="40"/>
      <c r="M216" s="170" t="s">
        <v>3</v>
      </c>
      <c r="N216" s="171" t="s">
        <v>43</v>
      </c>
      <c r="O216" s="73"/>
      <c r="P216" s="172">
        <f>O216*H216</f>
        <v>0</v>
      </c>
      <c r="Q216" s="172">
        <v>0</v>
      </c>
      <c r="R216" s="172">
        <f>Q216*H216</f>
        <v>0</v>
      </c>
      <c r="S216" s="172">
        <v>0</v>
      </c>
      <c r="T216" s="173">
        <f>S216*H216</f>
        <v>0</v>
      </c>
      <c r="U216" s="39"/>
      <c r="V216" s="39"/>
      <c r="W216" s="39"/>
      <c r="X216" s="39"/>
      <c r="Y216" s="39"/>
      <c r="Z216" s="39"/>
      <c r="AA216" s="39"/>
      <c r="AB216" s="39"/>
      <c r="AC216" s="39"/>
      <c r="AD216" s="39"/>
      <c r="AE216" s="39"/>
      <c r="AR216" s="174" t="s">
        <v>151</v>
      </c>
      <c r="AT216" s="174" t="s">
        <v>146</v>
      </c>
      <c r="AU216" s="174" t="s">
        <v>82</v>
      </c>
      <c r="AY216" s="20" t="s">
        <v>144</v>
      </c>
      <c r="BE216" s="175">
        <f>IF(N216="základní",J216,0)</f>
        <v>0</v>
      </c>
      <c r="BF216" s="175">
        <f>IF(N216="snížená",J216,0)</f>
        <v>0</v>
      </c>
      <c r="BG216" s="175">
        <f>IF(N216="zákl. přenesená",J216,0)</f>
        <v>0</v>
      </c>
      <c r="BH216" s="175">
        <f>IF(N216="sníž. přenesená",J216,0)</f>
        <v>0</v>
      </c>
      <c r="BI216" s="175">
        <f>IF(N216="nulová",J216,0)</f>
        <v>0</v>
      </c>
      <c r="BJ216" s="20" t="s">
        <v>80</v>
      </c>
      <c r="BK216" s="175">
        <f>ROUND(I216*H216,2)</f>
        <v>0</v>
      </c>
      <c r="BL216" s="20" t="s">
        <v>151</v>
      </c>
      <c r="BM216" s="174" t="s">
        <v>299</v>
      </c>
    </row>
    <row r="217" s="2" customFormat="1">
      <c r="A217" s="39"/>
      <c r="B217" s="40"/>
      <c r="C217" s="39"/>
      <c r="D217" s="176" t="s">
        <v>153</v>
      </c>
      <c r="E217" s="39"/>
      <c r="F217" s="177" t="s">
        <v>300</v>
      </c>
      <c r="G217" s="39"/>
      <c r="H217" s="39"/>
      <c r="I217" s="178"/>
      <c r="J217" s="39"/>
      <c r="K217" s="39"/>
      <c r="L217" s="40"/>
      <c r="M217" s="179"/>
      <c r="N217" s="180"/>
      <c r="O217" s="73"/>
      <c r="P217" s="73"/>
      <c r="Q217" s="73"/>
      <c r="R217" s="73"/>
      <c r="S217" s="73"/>
      <c r="T217" s="74"/>
      <c r="U217" s="39"/>
      <c r="V217" s="39"/>
      <c r="W217" s="39"/>
      <c r="X217" s="39"/>
      <c r="Y217" s="39"/>
      <c r="Z217" s="39"/>
      <c r="AA217" s="39"/>
      <c r="AB217" s="39"/>
      <c r="AC217" s="39"/>
      <c r="AD217" s="39"/>
      <c r="AE217" s="39"/>
      <c r="AT217" s="20" t="s">
        <v>153</v>
      </c>
      <c r="AU217" s="20" t="s">
        <v>82</v>
      </c>
    </row>
    <row r="218" s="14" customFormat="1">
      <c r="A218" s="14"/>
      <c r="B218" s="189"/>
      <c r="C218" s="14"/>
      <c r="D218" s="176" t="s">
        <v>155</v>
      </c>
      <c r="E218" s="190" t="s">
        <v>3</v>
      </c>
      <c r="F218" s="191" t="s">
        <v>301</v>
      </c>
      <c r="G218" s="14"/>
      <c r="H218" s="190" t="s">
        <v>3</v>
      </c>
      <c r="I218" s="192"/>
      <c r="J218" s="14"/>
      <c r="K218" s="14"/>
      <c r="L218" s="189"/>
      <c r="M218" s="193"/>
      <c r="N218" s="194"/>
      <c r="O218" s="194"/>
      <c r="P218" s="194"/>
      <c r="Q218" s="194"/>
      <c r="R218" s="194"/>
      <c r="S218" s="194"/>
      <c r="T218" s="195"/>
      <c r="U218" s="14"/>
      <c r="V218" s="14"/>
      <c r="W218" s="14"/>
      <c r="X218" s="14"/>
      <c r="Y218" s="14"/>
      <c r="Z218" s="14"/>
      <c r="AA218" s="14"/>
      <c r="AB218" s="14"/>
      <c r="AC218" s="14"/>
      <c r="AD218" s="14"/>
      <c r="AE218" s="14"/>
      <c r="AT218" s="190" t="s">
        <v>155</v>
      </c>
      <c r="AU218" s="190" t="s">
        <v>82</v>
      </c>
      <c r="AV218" s="14" t="s">
        <v>80</v>
      </c>
      <c r="AW218" s="14" t="s">
        <v>33</v>
      </c>
      <c r="AX218" s="14" t="s">
        <v>72</v>
      </c>
      <c r="AY218" s="190" t="s">
        <v>144</v>
      </c>
    </row>
    <row r="219" s="13" customFormat="1">
      <c r="A219" s="13"/>
      <c r="B219" s="181"/>
      <c r="C219" s="13"/>
      <c r="D219" s="176" t="s">
        <v>155</v>
      </c>
      <c r="E219" s="182" t="s">
        <v>3</v>
      </c>
      <c r="F219" s="183" t="s">
        <v>187</v>
      </c>
      <c r="G219" s="13"/>
      <c r="H219" s="184">
        <v>8.2799999999999994</v>
      </c>
      <c r="I219" s="185"/>
      <c r="J219" s="13"/>
      <c r="K219" s="13"/>
      <c r="L219" s="181"/>
      <c r="M219" s="186"/>
      <c r="N219" s="187"/>
      <c r="O219" s="187"/>
      <c r="P219" s="187"/>
      <c r="Q219" s="187"/>
      <c r="R219" s="187"/>
      <c r="S219" s="187"/>
      <c r="T219" s="188"/>
      <c r="U219" s="13"/>
      <c r="V219" s="13"/>
      <c r="W219" s="13"/>
      <c r="X219" s="13"/>
      <c r="Y219" s="13"/>
      <c r="Z219" s="13"/>
      <c r="AA219" s="13"/>
      <c r="AB219" s="13"/>
      <c r="AC219" s="13"/>
      <c r="AD219" s="13"/>
      <c r="AE219" s="13"/>
      <c r="AT219" s="182" t="s">
        <v>155</v>
      </c>
      <c r="AU219" s="182" t="s">
        <v>82</v>
      </c>
      <c r="AV219" s="13" t="s">
        <v>82</v>
      </c>
      <c r="AW219" s="13" t="s">
        <v>33</v>
      </c>
      <c r="AX219" s="13" t="s">
        <v>72</v>
      </c>
      <c r="AY219" s="182" t="s">
        <v>144</v>
      </c>
    </row>
    <row r="220" s="13" customFormat="1">
      <c r="A220" s="13"/>
      <c r="B220" s="181"/>
      <c r="C220" s="13"/>
      <c r="D220" s="176" t="s">
        <v>155</v>
      </c>
      <c r="E220" s="182" t="s">
        <v>3</v>
      </c>
      <c r="F220" s="183" t="s">
        <v>302</v>
      </c>
      <c r="G220" s="13"/>
      <c r="H220" s="184">
        <v>-0.40600000000000003</v>
      </c>
      <c r="I220" s="185"/>
      <c r="J220" s="13"/>
      <c r="K220" s="13"/>
      <c r="L220" s="181"/>
      <c r="M220" s="186"/>
      <c r="N220" s="187"/>
      <c r="O220" s="187"/>
      <c r="P220" s="187"/>
      <c r="Q220" s="187"/>
      <c r="R220" s="187"/>
      <c r="S220" s="187"/>
      <c r="T220" s="188"/>
      <c r="U220" s="13"/>
      <c r="V220" s="13"/>
      <c r="W220" s="13"/>
      <c r="X220" s="13"/>
      <c r="Y220" s="13"/>
      <c r="Z220" s="13"/>
      <c r="AA220" s="13"/>
      <c r="AB220" s="13"/>
      <c r="AC220" s="13"/>
      <c r="AD220" s="13"/>
      <c r="AE220" s="13"/>
      <c r="AT220" s="182" t="s">
        <v>155</v>
      </c>
      <c r="AU220" s="182" t="s">
        <v>82</v>
      </c>
      <c r="AV220" s="13" t="s">
        <v>82</v>
      </c>
      <c r="AW220" s="13" t="s">
        <v>33</v>
      </c>
      <c r="AX220" s="13" t="s">
        <v>72</v>
      </c>
      <c r="AY220" s="182" t="s">
        <v>144</v>
      </c>
    </row>
    <row r="221" s="16" customFormat="1">
      <c r="A221" s="16"/>
      <c r="B221" s="204"/>
      <c r="C221" s="16"/>
      <c r="D221" s="176" t="s">
        <v>155</v>
      </c>
      <c r="E221" s="205" t="s">
        <v>3</v>
      </c>
      <c r="F221" s="206" t="s">
        <v>188</v>
      </c>
      <c r="G221" s="16"/>
      <c r="H221" s="207">
        <v>7.8739999999999997</v>
      </c>
      <c r="I221" s="208"/>
      <c r="J221" s="16"/>
      <c r="K221" s="16"/>
      <c r="L221" s="204"/>
      <c r="M221" s="209"/>
      <c r="N221" s="210"/>
      <c r="O221" s="210"/>
      <c r="P221" s="210"/>
      <c r="Q221" s="210"/>
      <c r="R221" s="210"/>
      <c r="S221" s="210"/>
      <c r="T221" s="211"/>
      <c r="U221" s="16"/>
      <c r="V221" s="16"/>
      <c r="W221" s="16"/>
      <c r="X221" s="16"/>
      <c r="Y221" s="16"/>
      <c r="Z221" s="16"/>
      <c r="AA221" s="16"/>
      <c r="AB221" s="16"/>
      <c r="AC221" s="16"/>
      <c r="AD221" s="16"/>
      <c r="AE221" s="16"/>
      <c r="AT221" s="205" t="s">
        <v>155</v>
      </c>
      <c r="AU221" s="205" t="s">
        <v>82</v>
      </c>
      <c r="AV221" s="16" t="s">
        <v>151</v>
      </c>
      <c r="AW221" s="16" t="s">
        <v>33</v>
      </c>
      <c r="AX221" s="16" t="s">
        <v>80</v>
      </c>
      <c r="AY221" s="205" t="s">
        <v>144</v>
      </c>
    </row>
    <row r="222" s="12" customFormat="1" ht="22.8" customHeight="1">
      <c r="A222" s="12"/>
      <c r="B222" s="149"/>
      <c r="C222" s="12"/>
      <c r="D222" s="150" t="s">
        <v>71</v>
      </c>
      <c r="E222" s="160" t="s">
        <v>178</v>
      </c>
      <c r="F222" s="160" t="s">
        <v>303</v>
      </c>
      <c r="G222" s="12"/>
      <c r="H222" s="12"/>
      <c r="I222" s="152"/>
      <c r="J222" s="161">
        <f>BK222</f>
        <v>0</v>
      </c>
      <c r="K222" s="12"/>
      <c r="L222" s="149"/>
      <c r="M222" s="154"/>
      <c r="N222" s="155"/>
      <c r="O222" s="155"/>
      <c r="P222" s="156">
        <f>SUM(P223:P255)</f>
        <v>0</v>
      </c>
      <c r="Q222" s="155"/>
      <c r="R222" s="156">
        <f>SUM(R223:R255)</f>
        <v>36.703536159999999</v>
      </c>
      <c r="S222" s="155"/>
      <c r="T222" s="157">
        <f>SUM(T223:T255)</f>
        <v>0</v>
      </c>
      <c r="U222" s="12"/>
      <c r="V222" s="12"/>
      <c r="W222" s="12"/>
      <c r="X222" s="12"/>
      <c r="Y222" s="12"/>
      <c r="Z222" s="12"/>
      <c r="AA222" s="12"/>
      <c r="AB222" s="12"/>
      <c r="AC222" s="12"/>
      <c r="AD222" s="12"/>
      <c r="AE222" s="12"/>
      <c r="AR222" s="150" t="s">
        <v>80</v>
      </c>
      <c r="AT222" s="158" t="s">
        <v>71</v>
      </c>
      <c r="AU222" s="158" t="s">
        <v>80</v>
      </c>
      <c r="AY222" s="150" t="s">
        <v>144</v>
      </c>
      <c r="BK222" s="159">
        <f>SUM(BK223:BK255)</f>
        <v>0</v>
      </c>
    </row>
    <row r="223" s="2" customFormat="1" ht="14.4" customHeight="1">
      <c r="A223" s="39"/>
      <c r="B223" s="162"/>
      <c r="C223" s="163" t="s">
        <v>8</v>
      </c>
      <c r="D223" s="163" t="s">
        <v>146</v>
      </c>
      <c r="E223" s="164" t="s">
        <v>304</v>
      </c>
      <c r="F223" s="165" t="s">
        <v>305</v>
      </c>
      <c r="G223" s="166" t="s">
        <v>149</v>
      </c>
      <c r="H223" s="167">
        <v>285.35000000000002</v>
      </c>
      <c r="I223" s="168"/>
      <c r="J223" s="169">
        <f>ROUND(I223*H223,2)</f>
        <v>0</v>
      </c>
      <c r="K223" s="165" t="s">
        <v>150</v>
      </c>
      <c r="L223" s="40"/>
      <c r="M223" s="170" t="s">
        <v>3</v>
      </c>
      <c r="N223" s="171" t="s">
        <v>43</v>
      </c>
      <c r="O223" s="73"/>
      <c r="P223" s="172">
        <f>O223*H223</f>
        <v>0</v>
      </c>
      <c r="Q223" s="172">
        <v>0</v>
      </c>
      <c r="R223" s="172">
        <f>Q223*H223</f>
        <v>0</v>
      </c>
      <c r="S223" s="172">
        <v>0</v>
      </c>
      <c r="T223" s="173">
        <f>S223*H223</f>
        <v>0</v>
      </c>
      <c r="U223" s="39"/>
      <c r="V223" s="39"/>
      <c r="W223" s="39"/>
      <c r="X223" s="39"/>
      <c r="Y223" s="39"/>
      <c r="Z223" s="39"/>
      <c r="AA223" s="39"/>
      <c r="AB223" s="39"/>
      <c r="AC223" s="39"/>
      <c r="AD223" s="39"/>
      <c r="AE223" s="39"/>
      <c r="AR223" s="174" t="s">
        <v>151</v>
      </c>
      <c r="AT223" s="174" t="s">
        <v>146</v>
      </c>
      <c r="AU223" s="174" t="s">
        <v>82</v>
      </c>
      <c r="AY223" s="20" t="s">
        <v>144</v>
      </c>
      <c r="BE223" s="175">
        <f>IF(N223="základní",J223,0)</f>
        <v>0</v>
      </c>
      <c r="BF223" s="175">
        <f>IF(N223="snížená",J223,0)</f>
        <v>0</v>
      </c>
      <c r="BG223" s="175">
        <f>IF(N223="zákl. přenesená",J223,0)</f>
        <v>0</v>
      </c>
      <c r="BH223" s="175">
        <f>IF(N223="sníž. přenesená",J223,0)</f>
        <v>0</v>
      </c>
      <c r="BI223" s="175">
        <f>IF(N223="nulová",J223,0)</f>
        <v>0</v>
      </c>
      <c r="BJ223" s="20" t="s">
        <v>80</v>
      </c>
      <c r="BK223" s="175">
        <f>ROUND(I223*H223,2)</f>
        <v>0</v>
      </c>
      <c r="BL223" s="20" t="s">
        <v>151</v>
      </c>
      <c r="BM223" s="174" t="s">
        <v>306</v>
      </c>
    </row>
    <row r="224" s="13" customFormat="1">
      <c r="A224" s="13"/>
      <c r="B224" s="181"/>
      <c r="C224" s="13"/>
      <c r="D224" s="176" t="s">
        <v>155</v>
      </c>
      <c r="E224" s="182" t="s">
        <v>3</v>
      </c>
      <c r="F224" s="183" t="s">
        <v>83</v>
      </c>
      <c r="G224" s="13"/>
      <c r="H224" s="184">
        <v>285.35000000000002</v>
      </c>
      <c r="I224" s="185"/>
      <c r="J224" s="13"/>
      <c r="K224" s="13"/>
      <c r="L224" s="181"/>
      <c r="M224" s="186"/>
      <c r="N224" s="187"/>
      <c r="O224" s="187"/>
      <c r="P224" s="187"/>
      <c r="Q224" s="187"/>
      <c r="R224" s="187"/>
      <c r="S224" s="187"/>
      <c r="T224" s="188"/>
      <c r="U224" s="13"/>
      <c r="V224" s="13"/>
      <c r="W224" s="13"/>
      <c r="X224" s="13"/>
      <c r="Y224" s="13"/>
      <c r="Z224" s="13"/>
      <c r="AA224" s="13"/>
      <c r="AB224" s="13"/>
      <c r="AC224" s="13"/>
      <c r="AD224" s="13"/>
      <c r="AE224" s="13"/>
      <c r="AT224" s="182" t="s">
        <v>155</v>
      </c>
      <c r="AU224" s="182" t="s">
        <v>82</v>
      </c>
      <c r="AV224" s="13" t="s">
        <v>82</v>
      </c>
      <c r="AW224" s="13" t="s">
        <v>33</v>
      </c>
      <c r="AX224" s="13" t="s">
        <v>80</v>
      </c>
      <c r="AY224" s="182" t="s">
        <v>144</v>
      </c>
    </row>
    <row r="225" s="2" customFormat="1" ht="24.15" customHeight="1">
      <c r="A225" s="39"/>
      <c r="B225" s="162"/>
      <c r="C225" s="163" t="s">
        <v>307</v>
      </c>
      <c r="D225" s="163" t="s">
        <v>146</v>
      </c>
      <c r="E225" s="164" t="s">
        <v>308</v>
      </c>
      <c r="F225" s="165" t="s">
        <v>309</v>
      </c>
      <c r="G225" s="166" t="s">
        <v>149</v>
      </c>
      <c r="H225" s="167">
        <v>349.60000000000002</v>
      </c>
      <c r="I225" s="168"/>
      <c r="J225" s="169">
        <f>ROUND(I225*H225,2)</f>
        <v>0</v>
      </c>
      <c r="K225" s="165" t="s">
        <v>150</v>
      </c>
      <c r="L225" s="40"/>
      <c r="M225" s="170" t="s">
        <v>3</v>
      </c>
      <c r="N225" s="171" t="s">
        <v>43</v>
      </c>
      <c r="O225" s="73"/>
      <c r="P225" s="172">
        <f>O225*H225</f>
        <v>0</v>
      </c>
      <c r="Q225" s="172">
        <v>0</v>
      </c>
      <c r="R225" s="172">
        <f>Q225*H225</f>
        <v>0</v>
      </c>
      <c r="S225" s="172">
        <v>0</v>
      </c>
      <c r="T225" s="173">
        <f>S225*H225</f>
        <v>0</v>
      </c>
      <c r="U225" s="39"/>
      <c r="V225" s="39"/>
      <c r="W225" s="39"/>
      <c r="X225" s="39"/>
      <c r="Y225" s="39"/>
      <c r="Z225" s="39"/>
      <c r="AA225" s="39"/>
      <c r="AB225" s="39"/>
      <c r="AC225" s="39"/>
      <c r="AD225" s="39"/>
      <c r="AE225" s="39"/>
      <c r="AR225" s="174" t="s">
        <v>151</v>
      </c>
      <c r="AT225" s="174" t="s">
        <v>146</v>
      </c>
      <c r="AU225" s="174" t="s">
        <v>82</v>
      </c>
      <c r="AY225" s="20" t="s">
        <v>144</v>
      </c>
      <c r="BE225" s="175">
        <f>IF(N225="základní",J225,0)</f>
        <v>0</v>
      </c>
      <c r="BF225" s="175">
        <f>IF(N225="snížená",J225,0)</f>
        <v>0</v>
      </c>
      <c r="BG225" s="175">
        <f>IF(N225="zákl. přenesená",J225,0)</f>
        <v>0</v>
      </c>
      <c r="BH225" s="175">
        <f>IF(N225="sníž. přenesená",J225,0)</f>
        <v>0</v>
      </c>
      <c r="BI225" s="175">
        <f>IF(N225="nulová",J225,0)</f>
        <v>0</v>
      </c>
      <c r="BJ225" s="20" t="s">
        <v>80</v>
      </c>
      <c r="BK225" s="175">
        <f>ROUND(I225*H225,2)</f>
        <v>0</v>
      </c>
      <c r="BL225" s="20" t="s">
        <v>151</v>
      </c>
      <c r="BM225" s="174" t="s">
        <v>310</v>
      </c>
    </row>
    <row r="226" s="13" customFormat="1">
      <c r="A226" s="13"/>
      <c r="B226" s="181"/>
      <c r="C226" s="13"/>
      <c r="D226" s="176" t="s">
        <v>155</v>
      </c>
      <c r="E226" s="182" t="s">
        <v>83</v>
      </c>
      <c r="F226" s="183" t="s">
        <v>311</v>
      </c>
      <c r="G226" s="13"/>
      <c r="H226" s="184">
        <v>285.35000000000002</v>
      </c>
      <c r="I226" s="185"/>
      <c r="J226" s="13"/>
      <c r="K226" s="13"/>
      <c r="L226" s="181"/>
      <c r="M226" s="186"/>
      <c r="N226" s="187"/>
      <c r="O226" s="187"/>
      <c r="P226" s="187"/>
      <c r="Q226" s="187"/>
      <c r="R226" s="187"/>
      <c r="S226" s="187"/>
      <c r="T226" s="188"/>
      <c r="U226" s="13"/>
      <c r="V226" s="13"/>
      <c r="W226" s="13"/>
      <c r="X226" s="13"/>
      <c r="Y226" s="13"/>
      <c r="Z226" s="13"/>
      <c r="AA226" s="13"/>
      <c r="AB226" s="13"/>
      <c r="AC226" s="13"/>
      <c r="AD226" s="13"/>
      <c r="AE226" s="13"/>
      <c r="AT226" s="182" t="s">
        <v>155</v>
      </c>
      <c r="AU226" s="182" t="s">
        <v>82</v>
      </c>
      <c r="AV226" s="13" t="s">
        <v>82</v>
      </c>
      <c r="AW226" s="13" t="s">
        <v>33</v>
      </c>
      <c r="AX226" s="13" t="s">
        <v>72</v>
      </c>
      <c r="AY226" s="182" t="s">
        <v>144</v>
      </c>
    </row>
    <row r="227" s="13" customFormat="1">
      <c r="A227" s="13"/>
      <c r="B227" s="181"/>
      <c r="C227" s="13"/>
      <c r="D227" s="176" t="s">
        <v>155</v>
      </c>
      <c r="E227" s="182" t="s">
        <v>3</v>
      </c>
      <c r="F227" s="183" t="s">
        <v>85</v>
      </c>
      <c r="G227" s="13"/>
      <c r="H227" s="184">
        <v>64.25</v>
      </c>
      <c r="I227" s="185"/>
      <c r="J227" s="13"/>
      <c r="K227" s="13"/>
      <c r="L227" s="181"/>
      <c r="M227" s="186"/>
      <c r="N227" s="187"/>
      <c r="O227" s="187"/>
      <c r="P227" s="187"/>
      <c r="Q227" s="187"/>
      <c r="R227" s="187"/>
      <c r="S227" s="187"/>
      <c r="T227" s="188"/>
      <c r="U227" s="13"/>
      <c r="V227" s="13"/>
      <c r="W227" s="13"/>
      <c r="X227" s="13"/>
      <c r="Y227" s="13"/>
      <c r="Z227" s="13"/>
      <c r="AA227" s="13"/>
      <c r="AB227" s="13"/>
      <c r="AC227" s="13"/>
      <c r="AD227" s="13"/>
      <c r="AE227" s="13"/>
      <c r="AT227" s="182" t="s">
        <v>155</v>
      </c>
      <c r="AU227" s="182" t="s">
        <v>82</v>
      </c>
      <c r="AV227" s="13" t="s">
        <v>82</v>
      </c>
      <c r="AW227" s="13" t="s">
        <v>33</v>
      </c>
      <c r="AX227" s="13" t="s">
        <v>72</v>
      </c>
      <c r="AY227" s="182" t="s">
        <v>144</v>
      </c>
    </row>
    <row r="228" s="16" customFormat="1">
      <c r="A228" s="16"/>
      <c r="B228" s="204"/>
      <c r="C228" s="16"/>
      <c r="D228" s="176" t="s">
        <v>155</v>
      </c>
      <c r="E228" s="205" t="s">
        <v>3</v>
      </c>
      <c r="F228" s="206" t="s">
        <v>188</v>
      </c>
      <c r="G228" s="16"/>
      <c r="H228" s="207">
        <v>349.60000000000002</v>
      </c>
      <c r="I228" s="208"/>
      <c r="J228" s="16"/>
      <c r="K228" s="16"/>
      <c r="L228" s="204"/>
      <c r="M228" s="209"/>
      <c r="N228" s="210"/>
      <c r="O228" s="210"/>
      <c r="P228" s="210"/>
      <c r="Q228" s="210"/>
      <c r="R228" s="210"/>
      <c r="S228" s="210"/>
      <c r="T228" s="211"/>
      <c r="U228" s="16"/>
      <c r="V228" s="16"/>
      <c r="W228" s="16"/>
      <c r="X228" s="16"/>
      <c r="Y228" s="16"/>
      <c r="Z228" s="16"/>
      <c r="AA228" s="16"/>
      <c r="AB228" s="16"/>
      <c r="AC228" s="16"/>
      <c r="AD228" s="16"/>
      <c r="AE228" s="16"/>
      <c r="AT228" s="205" t="s">
        <v>155</v>
      </c>
      <c r="AU228" s="205" t="s">
        <v>82</v>
      </c>
      <c r="AV228" s="16" t="s">
        <v>151</v>
      </c>
      <c r="AW228" s="16" t="s">
        <v>33</v>
      </c>
      <c r="AX228" s="16" t="s">
        <v>80</v>
      </c>
      <c r="AY228" s="205" t="s">
        <v>144</v>
      </c>
    </row>
    <row r="229" s="2" customFormat="1" ht="24.15" customHeight="1">
      <c r="A229" s="39"/>
      <c r="B229" s="162"/>
      <c r="C229" s="163" t="s">
        <v>312</v>
      </c>
      <c r="D229" s="163" t="s">
        <v>146</v>
      </c>
      <c r="E229" s="164" t="s">
        <v>313</v>
      </c>
      <c r="F229" s="165" t="s">
        <v>314</v>
      </c>
      <c r="G229" s="166" t="s">
        <v>149</v>
      </c>
      <c r="H229" s="167">
        <v>64.25</v>
      </c>
      <c r="I229" s="168"/>
      <c r="J229" s="169">
        <f>ROUND(I229*H229,2)</f>
        <v>0</v>
      </c>
      <c r="K229" s="165" t="s">
        <v>150</v>
      </c>
      <c r="L229" s="40"/>
      <c r="M229" s="170" t="s">
        <v>3</v>
      </c>
      <c r="N229" s="171" t="s">
        <v>43</v>
      </c>
      <c r="O229" s="73"/>
      <c r="P229" s="172">
        <f>O229*H229</f>
        <v>0</v>
      </c>
      <c r="Q229" s="172">
        <v>0</v>
      </c>
      <c r="R229" s="172">
        <f>Q229*H229</f>
        <v>0</v>
      </c>
      <c r="S229" s="172">
        <v>0</v>
      </c>
      <c r="T229" s="173">
        <f>S229*H229</f>
        <v>0</v>
      </c>
      <c r="U229" s="39"/>
      <c r="V229" s="39"/>
      <c r="W229" s="39"/>
      <c r="X229" s="39"/>
      <c r="Y229" s="39"/>
      <c r="Z229" s="39"/>
      <c r="AA229" s="39"/>
      <c r="AB229" s="39"/>
      <c r="AC229" s="39"/>
      <c r="AD229" s="39"/>
      <c r="AE229" s="39"/>
      <c r="AR229" s="174" t="s">
        <v>151</v>
      </c>
      <c r="AT229" s="174" t="s">
        <v>146</v>
      </c>
      <c r="AU229" s="174" t="s">
        <v>82</v>
      </c>
      <c r="AY229" s="20" t="s">
        <v>144</v>
      </c>
      <c r="BE229" s="175">
        <f>IF(N229="základní",J229,0)</f>
        <v>0</v>
      </c>
      <c r="BF229" s="175">
        <f>IF(N229="snížená",J229,0)</f>
        <v>0</v>
      </c>
      <c r="BG229" s="175">
        <f>IF(N229="zákl. přenesená",J229,0)</f>
        <v>0</v>
      </c>
      <c r="BH229" s="175">
        <f>IF(N229="sníž. přenesená",J229,0)</f>
        <v>0</v>
      </c>
      <c r="BI229" s="175">
        <f>IF(N229="nulová",J229,0)</f>
        <v>0</v>
      </c>
      <c r="BJ229" s="20" t="s">
        <v>80</v>
      </c>
      <c r="BK229" s="175">
        <f>ROUND(I229*H229,2)</f>
        <v>0</v>
      </c>
      <c r="BL229" s="20" t="s">
        <v>151</v>
      </c>
      <c r="BM229" s="174" t="s">
        <v>315</v>
      </c>
    </row>
    <row r="230" s="13" customFormat="1">
      <c r="A230" s="13"/>
      <c r="B230" s="181"/>
      <c r="C230" s="13"/>
      <c r="D230" s="176" t="s">
        <v>155</v>
      </c>
      <c r="E230" s="182" t="s">
        <v>85</v>
      </c>
      <c r="F230" s="183" t="s">
        <v>316</v>
      </c>
      <c r="G230" s="13"/>
      <c r="H230" s="184">
        <v>64.25</v>
      </c>
      <c r="I230" s="185"/>
      <c r="J230" s="13"/>
      <c r="K230" s="13"/>
      <c r="L230" s="181"/>
      <c r="M230" s="186"/>
      <c r="N230" s="187"/>
      <c r="O230" s="187"/>
      <c r="P230" s="187"/>
      <c r="Q230" s="187"/>
      <c r="R230" s="187"/>
      <c r="S230" s="187"/>
      <c r="T230" s="188"/>
      <c r="U230" s="13"/>
      <c r="V230" s="13"/>
      <c r="W230" s="13"/>
      <c r="X230" s="13"/>
      <c r="Y230" s="13"/>
      <c r="Z230" s="13"/>
      <c r="AA230" s="13"/>
      <c r="AB230" s="13"/>
      <c r="AC230" s="13"/>
      <c r="AD230" s="13"/>
      <c r="AE230" s="13"/>
      <c r="AT230" s="182" t="s">
        <v>155</v>
      </c>
      <c r="AU230" s="182" t="s">
        <v>82</v>
      </c>
      <c r="AV230" s="13" t="s">
        <v>82</v>
      </c>
      <c r="AW230" s="13" t="s">
        <v>33</v>
      </c>
      <c r="AX230" s="13" t="s">
        <v>80</v>
      </c>
      <c r="AY230" s="182" t="s">
        <v>144</v>
      </c>
    </row>
    <row r="231" s="2" customFormat="1" ht="24.15" customHeight="1">
      <c r="A231" s="39"/>
      <c r="B231" s="162"/>
      <c r="C231" s="163" t="s">
        <v>317</v>
      </c>
      <c r="D231" s="163" t="s">
        <v>146</v>
      </c>
      <c r="E231" s="164" t="s">
        <v>318</v>
      </c>
      <c r="F231" s="165" t="s">
        <v>319</v>
      </c>
      <c r="G231" s="166" t="s">
        <v>149</v>
      </c>
      <c r="H231" s="167">
        <v>419.56999999999999</v>
      </c>
      <c r="I231" s="168"/>
      <c r="J231" s="169">
        <f>ROUND(I231*H231,2)</f>
        <v>0</v>
      </c>
      <c r="K231" s="165" t="s">
        <v>150</v>
      </c>
      <c r="L231" s="40"/>
      <c r="M231" s="170" t="s">
        <v>3</v>
      </c>
      <c r="N231" s="171" t="s">
        <v>43</v>
      </c>
      <c r="O231" s="73"/>
      <c r="P231" s="172">
        <f>O231*H231</f>
        <v>0</v>
      </c>
      <c r="Q231" s="172">
        <v>0</v>
      </c>
      <c r="R231" s="172">
        <f>Q231*H231</f>
        <v>0</v>
      </c>
      <c r="S231" s="172">
        <v>0</v>
      </c>
      <c r="T231" s="173">
        <f>S231*H231</f>
        <v>0</v>
      </c>
      <c r="U231" s="39"/>
      <c r="V231" s="39"/>
      <c r="W231" s="39"/>
      <c r="X231" s="39"/>
      <c r="Y231" s="39"/>
      <c r="Z231" s="39"/>
      <c r="AA231" s="39"/>
      <c r="AB231" s="39"/>
      <c r="AC231" s="39"/>
      <c r="AD231" s="39"/>
      <c r="AE231" s="39"/>
      <c r="AR231" s="174" t="s">
        <v>151</v>
      </c>
      <c r="AT231" s="174" t="s">
        <v>146</v>
      </c>
      <c r="AU231" s="174" t="s">
        <v>82</v>
      </c>
      <c r="AY231" s="20" t="s">
        <v>144</v>
      </c>
      <c r="BE231" s="175">
        <f>IF(N231="základní",J231,0)</f>
        <v>0</v>
      </c>
      <c r="BF231" s="175">
        <f>IF(N231="snížená",J231,0)</f>
        <v>0</v>
      </c>
      <c r="BG231" s="175">
        <f>IF(N231="zákl. přenesená",J231,0)</f>
        <v>0</v>
      </c>
      <c r="BH231" s="175">
        <f>IF(N231="sníž. přenesená",J231,0)</f>
        <v>0</v>
      </c>
      <c r="BI231" s="175">
        <f>IF(N231="nulová",J231,0)</f>
        <v>0</v>
      </c>
      <c r="BJ231" s="20" t="s">
        <v>80</v>
      </c>
      <c r="BK231" s="175">
        <f>ROUND(I231*H231,2)</f>
        <v>0</v>
      </c>
      <c r="BL231" s="20" t="s">
        <v>151</v>
      </c>
      <c r="BM231" s="174" t="s">
        <v>320</v>
      </c>
    </row>
    <row r="232" s="14" customFormat="1">
      <c r="A232" s="14"/>
      <c r="B232" s="189"/>
      <c r="C232" s="14"/>
      <c r="D232" s="176" t="s">
        <v>155</v>
      </c>
      <c r="E232" s="190" t="s">
        <v>3</v>
      </c>
      <c r="F232" s="191" t="s">
        <v>321</v>
      </c>
      <c r="G232" s="14"/>
      <c r="H232" s="190" t="s">
        <v>3</v>
      </c>
      <c r="I232" s="192"/>
      <c r="J232" s="14"/>
      <c r="K232" s="14"/>
      <c r="L232" s="189"/>
      <c r="M232" s="193"/>
      <c r="N232" s="194"/>
      <c r="O232" s="194"/>
      <c r="P232" s="194"/>
      <c r="Q232" s="194"/>
      <c r="R232" s="194"/>
      <c r="S232" s="194"/>
      <c r="T232" s="195"/>
      <c r="U232" s="14"/>
      <c r="V232" s="14"/>
      <c r="W232" s="14"/>
      <c r="X232" s="14"/>
      <c r="Y232" s="14"/>
      <c r="Z232" s="14"/>
      <c r="AA232" s="14"/>
      <c r="AB232" s="14"/>
      <c r="AC232" s="14"/>
      <c r="AD232" s="14"/>
      <c r="AE232" s="14"/>
      <c r="AT232" s="190" t="s">
        <v>155</v>
      </c>
      <c r="AU232" s="190" t="s">
        <v>82</v>
      </c>
      <c r="AV232" s="14" t="s">
        <v>80</v>
      </c>
      <c r="AW232" s="14" t="s">
        <v>33</v>
      </c>
      <c r="AX232" s="14" t="s">
        <v>72</v>
      </c>
      <c r="AY232" s="190" t="s">
        <v>144</v>
      </c>
    </row>
    <row r="233" s="13" customFormat="1">
      <c r="A233" s="13"/>
      <c r="B233" s="181"/>
      <c r="C233" s="13"/>
      <c r="D233" s="176" t="s">
        <v>155</v>
      </c>
      <c r="E233" s="182" t="s">
        <v>3</v>
      </c>
      <c r="F233" s="183" t="s">
        <v>90</v>
      </c>
      <c r="G233" s="13"/>
      <c r="H233" s="184">
        <v>419.56999999999999</v>
      </c>
      <c r="I233" s="185"/>
      <c r="J233" s="13"/>
      <c r="K233" s="13"/>
      <c r="L233" s="181"/>
      <c r="M233" s="186"/>
      <c r="N233" s="187"/>
      <c r="O233" s="187"/>
      <c r="P233" s="187"/>
      <c r="Q233" s="187"/>
      <c r="R233" s="187"/>
      <c r="S233" s="187"/>
      <c r="T233" s="188"/>
      <c r="U233" s="13"/>
      <c r="V233" s="13"/>
      <c r="W233" s="13"/>
      <c r="X233" s="13"/>
      <c r="Y233" s="13"/>
      <c r="Z233" s="13"/>
      <c r="AA233" s="13"/>
      <c r="AB233" s="13"/>
      <c r="AC233" s="13"/>
      <c r="AD233" s="13"/>
      <c r="AE233" s="13"/>
      <c r="AT233" s="182" t="s">
        <v>155</v>
      </c>
      <c r="AU233" s="182" t="s">
        <v>82</v>
      </c>
      <c r="AV233" s="13" t="s">
        <v>82</v>
      </c>
      <c r="AW233" s="13" t="s">
        <v>33</v>
      </c>
      <c r="AX233" s="13" t="s">
        <v>80</v>
      </c>
      <c r="AY233" s="182" t="s">
        <v>144</v>
      </c>
    </row>
    <row r="234" s="2" customFormat="1" ht="14.4" customHeight="1">
      <c r="A234" s="39"/>
      <c r="B234" s="162"/>
      <c r="C234" s="163" t="s">
        <v>322</v>
      </c>
      <c r="D234" s="163" t="s">
        <v>146</v>
      </c>
      <c r="E234" s="164" t="s">
        <v>323</v>
      </c>
      <c r="F234" s="165" t="s">
        <v>324</v>
      </c>
      <c r="G234" s="166" t="s">
        <v>149</v>
      </c>
      <c r="H234" s="167">
        <v>64.25</v>
      </c>
      <c r="I234" s="168"/>
      <c r="J234" s="169">
        <f>ROUND(I234*H234,2)</f>
        <v>0</v>
      </c>
      <c r="K234" s="165" t="s">
        <v>150</v>
      </c>
      <c r="L234" s="40"/>
      <c r="M234" s="170" t="s">
        <v>3</v>
      </c>
      <c r="N234" s="171" t="s">
        <v>43</v>
      </c>
      <c r="O234" s="73"/>
      <c r="P234" s="172">
        <f>O234*H234</f>
        <v>0</v>
      </c>
      <c r="Q234" s="172">
        <v>0</v>
      </c>
      <c r="R234" s="172">
        <f>Q234*H234</f>
        <v>0</v>
      </c>
      <c r="S234" s="172">
        <v>0</v>
      </c>
      <c r="T234" s="173">
        <f>S234*H234</f>
        <v>0</v>
      </c>
      <c r="U234" s="39"/>
      <c r="V234" s="39"/>
      <c r="W234" s="39"/>
      <c r="X234" s="39"/>
      <c r="Y234" s="39"/>
      <c r="Z234" s="39"/>
      <c r="AA234" s="39"/>
      <c r="AB234" s="39"/>
      <c r="AC234" s="39"/>
      <c r="AD234" s="39"/>
      <c r="AE234" s="39"/>
      <c r="AR234" s="174" t="s">
        <v>151</v>
      </c>
      <c r="AT234" s="174" t="s">
        <v>146</v>
      </c>
      <c r="AU234" s="174" t="s">
        <v>82</v>
      </c>
      <c r="AY234" s="20" t="s">
        <v>144</v>
      </c>
      <c r="BE234" s="175">
        <f>IF(N234="základní",J234,0)</f>
        <v>0</v>
      </c>
      <c r="BF234" s="175">
        <f>IF(N234="snížená",J234,0)</f>
        <v>0</v>
      </c>
      <c r="BG234" s="175">
        <f>IF(N234="zákl. přenesená",J234,0)</f>
        <v>0</v>
      </c>
      <c r="BH234" s="175">
        <f>IF(N234="sníž. přenesená",J234,0)</f>
        <v>0</v>
      </c>
      <c r="BI234" s="175">
        <f>IF(N234="nulová",J234,0)</f>
        <v>0</v>
      </c>
      <c r="BJ234" s="20" t="s">
        <v>80</v>
      </c>
      <c r="BK234" s="175">
        <f>ROUND(I234*H234,2)</f>
        <v>0</v>
      </c>
      <c r="BL234" s="20" t="s">
        <v>151</v>
      </c>
      <c r="BM234" s="174" t="s">
        <v>325</v>
      </c>
    </row>
    <row r="235" s="13" customFormat="1">
      <c r="A235" s="13"/>
      <c r="B235" s="181"/>
      <c r="C235" s="13"/>
      <c r="D235" s="176" t="s">
        <v>155</v>
      </c>
      <c r="E235" s="182" t="s">
        <v>3</v>
      </c>
      <c r="F235" s="183" t="s">
        <v>85</v>
      </c>
      <c r="G235" s="13"/>
      <c r="H235" s="184">
        <v>64.25</v>
      </c>
      <c r="I235" s="185"/>
      <c r="J235" s="13"/>
      <c r="K235" s="13"/>
      <c r="L235" s="181"/>
      <c r="M235" s="186"/>
      <c r="N235" s="187"/>
      <c r="O235" s="187"/>
      <c r="P235" s="187"/>
      <c r="Q235" s="187"/>
      <c r="R235" s="187"/>
      <c r="S235" s="187"/>
      <c r="T235" s="188"/>
      <c r="U235" s="13"/>
      <c r="V235" s="13"/>
      <c r="W235" s="13"/>
      <c r="X235" s="13"/>
      <c r="Y235" s="13"/>
      <c r="Z235" s="13"/>
      <c r="AA235" s="13"/>
      <c r="AB235" s="13"/>
      <c r="AC235" s="13"/>
      <c r="AD235" s="13"/>
      <c r="AE235" s="13"/>
      <c r="AT235" s="182" t="s">
        <v>155</v>
      </c>
      <c r="AU235" s="182" t="s">
        <v>82</v>
      </c>
      <c r="AV235" s="13" t="s">
        <v>82</v>
      </c>
      <c r="AW235" s="13" t="s">
        <v>33</v>
      </c>
      <c r="AX235" s="13" t="s">
        <v>80</v>
      </c>
      <c r="AY235" s="182" t="s">
        <v>144</v>
      </c>
    </row>
    <row r="236" s="2" customFormat="1" ht="14.4" customHeight="1">
      <c r="A236" s="39"/>
      <c r="B236" s="162"/>
      <c r="C236" s="163" t="s">
        <v>326</v>
      </c>
      <c r="D236" s="163" t="s">
        <v>146</v>
      </c>
      <c r="E236" s="164" t="s">
        <v>327</v>
      </c>
      <c r="F236" s="165" t="s">
        <v>328</v>
      </c>
      <c r="G236" s="166" t="s">
        <v>149</v>
      </c>
      <c r="H236" s="167">
        <v>44.418999999999997</v>
      </c>
      <c r="I236" s="168"/>
      <c r="J236" s="169">
        <f>ROUND(I236*H236,2)</f>
        <v>0</v>
      </c>
      <c r="K236" s="165" t="s">
        <v>150</v>
      </c>
      <c r="L236" s="40"/>
      <c r="M236" s="170" t="s">
        <v>3</v>
      </c>
      <c r="N236" s="171" t="s">
        <v>43</v>
      </c>
      <c r="O236" s="73"/>
      <c r="P236" s="172">
        <f>O236*H236</f>
        <v>0</v>
      </c>
      <c r="Q236" s="172">
        <v>0.40799999999999997</v>
      </c>
      <c r="R236" s="172">
        <f>Q236*H236</f>
        <v>18.122951999999998</v>
      </c>
      <c r="S236" s="172">
        <v>0</v>
      </c>
      <c r="T236" s="173">
        <f>S236*H236</f>
        <v>0</v>
      </c>
      <c r="U236" s="39"/>
      <c r="V236" s="39"/>
      <c r="W236" s="39"/>
      <c r="X236" s="39"/>
      <c r="Y236" s="39"/>
      <c r="Z236" s="39"/>
      <c r="AA236" s="39"/>
      <c r="AB236" s="39"/>
      <c r="AC236" s="39"/>
      <c r="AD236" s="39"/>
      <c r="AE236" s="39"/>
      <c r="AR236" s="174" t="s">
        <v>151</v>
      </c>
      <c r="AT236" s="174" t="s">
        <v>146</v>
      </c>
      <c r="AU236" s="174" t="s">
        <v>82</v>
      </c>
      <c r="AY236" s="20" t="s">
        <v>144</v>
      </c>
      <c r="BE236" s="175">
        <f>IF(N236="základní",J236,0)</f>
        <v>0</v>
      </c>
      <c r="BF236" s="175">
        <f>IF(N236="snížená",J236,0)</f>
        <v>0</v>
      </c>
      <c r="BG236" s="175">
        <f>IF(N236="zákl. přenesená",J236,0)</f>
        <v>0</v>
      </c>
      <c r="BH236" s="175">
        <f>IF(N236="sníž. přenesená",J236,0)</f>
        <v>0</v>
      </c>
      <c r="BI236" s="175">
        <f>IF(N236="nulová",J236,0)</f>
        <v>0</v>
      </c>
      <c r="BJ236" s="20" t="s">
        <v>80</v>
      </c>
      <c r="BK236" s="175">
        <f>ROUND(I236*H236,2)</f>
        <v>0</v>
      </c>
      <c r="BL236" s="20" t="s">
        <v>151</v>
      </c>
      <c r="BM236" s="174" t="s">
        <v>329</v>
      </c>
    </row>
    <row r="237" s="13" customFormat="1">
      <c r="A237" s="13"/>
      <c r="B237" s="181"/>
      <c r="C237" s="13"/>
      <c r="D237" s="176" t="s">
        <v>155</v>
      </c>
      <c r="E237" s="182" t="s">
        <v>3</v>
      </c>
      <c r="F237" s="183" t="s">
        <v>330</v>
      </c>
      <c r="G237" s="13"/>
      <c r="H237" s="184">
        <v>44.418999999999997</v>
      </c>
      <c r="I237" s="185"/>
      <c r="J237" s="13"/>
      <c r="K237" s="13"/>
      <c r="L237" s="181"/>
      <c r="M237" s="186"/>
      <c r="N237" s="187"/>
      <c r="O237" s="187"/>
      <c r="P237" s="187"/>
      <c r="Q237" s="187"/>
      <c r="R237" s="187"/>
      <c r="S237" s="187"/>
      <c r="T237" s="188"/>
      <c r="U237" s="13"/>
      <c r="V237" s="13"/>
      <c r="W237" s="13"/>
      <c r="X237" s="13"/>
      <c r="Y237" s="13"/>
      <c r="Z237" s="13"/>
      <c r="AA237" s="13"/>
      <c r="AB237" s="13"/>
      <c r="AC237" s="13"/>
      <c r="AD237" s="13"/>
      <c r="AE237" s="13"/>
      <c r="AT237" s="182" t="s">
        <v>155</v>
      </c>
      <c r="AU237" s="182" t="s">
        <v>82</v>
      </c>
      <c r="AV237" s="13" t="s">
        <v>82</v>
      </c>
      <c r="AW237" s="13" t="s">
        <v>33</v>
      </c>
      <c r="AX237" s="13" t="s">
        <v>80</v>
      </c>
      <c r="AY237" s="182" t="s">
        <v>144</v>
      </c>
    </row>
    <row r="238" s="2" customFormat="1" ht="24.15" customHeight="1">
      <c r="A238" s="39"/>
      <c r="B238" s="162"/>
      <c r="C238" s="163" t="s">
        <v>331</v>
      </c>
      <c r="D238" s="163" t="s">
        <v>146</v>
      </c>
      <c r="E238" s="164" t="s">
        <v>332</v>
      </c>
      <c r="F238" s="165" t="s">
        <v>333</v>
      </c>
      <c r="G238" s="166" t="s">
        <v>149</v>
      </c>
      <c r="H238" s="167">
        <v>285.35000000000002</v>
      </c>
      <c r="I238" s="168"/>
      <c r="J238" s="169">
        <f>ROUND(I238*H238,2)</f>
        <v>0</v>
      </c>
      <c r="K238" s="165" t="s">
        <v>150</v>
      </c>
      <c r="L238" s="40"/>
      <c r="M238" s="170" t="s">
        <v>3</v>
      </c>
      <c r="N238" s="171" t="s">
        <v>43</v>
      </c>
      <c r="O238" s="73"/>
      <c r="P238" s="172">
        <f>O238*H238</f>
        <v>0</v>
      </c>
      <c r="Q238" s="172">
        <v>0</v>
      </c>
      <c r="R238" s="172">
        <f>Q238*H238</f>
        <v>0</v>
      </c>
      <c r="S238" s="172">
        <v>0</v>
      </c>
      <c r="T238" s="173">
        <f>S238*H238</f>
        <v>0</v>
      </c>
      <c r="U238" s="39"/>
      <c r="V238" s="39"/>
      <c r="W238" s="39"/>
      <c r="X238" s="39"/>
      <c r="Y238" s="39"/>
      <c r="Z238" s="39"/>
      <c r="AA238" s="39"/>
      <c r="AB238" s="39"/>
      <c r="AC238" s="39"/>
      <c r="AD238" s="39"/>
      <c r="AE238" s="39"/>
      <c r="AR238" s="174" t="s">
        <v>151</v>
      </c>
      <c r="AT238" s="174" t="s">
        <v>146</v>
      </c>
      <c r="AU238" s="174" t="s">
        <v>82</v>
      </c>
      <c r="AY238" s="20" t="s">
        <v>144</v>
      </c>
      <c r="BE238" s="175">
        <f>IF(N238="základní",J238,0)</f>
        <v>0</v>
      </c>
      <c r="BF238" s="175">
        <f>IF(N238="snížená",J238,0)</f>
        <v>0</v>
      </c>
      <c r="BG238" s="175">
        <f>IF(N238="zákl. přenesená",J238,0)</f>
        <v>0</v>
      </c>
      <c r="BH238" s="175">
        <f>IF(N238="sníž. přenesená",J238,0)</f>
        <v>0</v>
      </c>
      <c r="BI238" s="175">
        <f>IF(N238="nulová",J238,0)</f>
        <v>0</v>
      </c>
      <c r="BJ238" s="20" t="s">
        <v>80</v>
      </c>
      <c r="BK238" s="175">
        <f>ROUND(I238*H238,2)</f>
        <v>0</v>
      </c>
      <c r="BL238" s="20" t="s">
        <v>151</v>
      </c>
      <c r="BM238" s="174" t="s">
        <v>334</v>
      </c>
    </row>
    <row r="239" s="13" customFormat="1">
      <c r="A239" s="13"/>
      <c r="B239" s="181"/>
      <c r="C239" s="13"/>
      <c r="D239" s="176" t="s">
        <v>155</v>
      </c>
      <c r="E239" s="182" t="s">
        <v>3</v>
      </c>
      <c r="F239" s="183" t="s">
        <v>83</v>
      </c>
      <c r="G239" s="13"/>
      <c r="H239" s="184">
        <v>285.35000000000002</v>
      </c>
      <c r="I239" s="185"/>
      <c r="J239" s="13"/>
      <c r="K239" s="13"/>
      <c r="L239" s="181"/>
      <c r="M239" s="186"/>
      <c r="N239" s="187"/>
      <c r="O239" s="187"/>
      <c r="P239" s="187"/>
      <c r="Q239" s="187"/>
      <c r="R239" s="187"/>
      <c r="S239" s="187"/>
      <c r="T239" s="188"/>
      <c r="U239" s="13"/>
      <c r="V239" s="13"/>
      <c r="W239" s="13"/>
      <c r="X239" s="13"/>
      <c r="Y239" s="13"/>
      <c r="Z239" s="13"/>
      <c r="AA239" s="13"/>
      <c r="AB239" s="13"/>
      <c r="AC239" s="13"/>
      <c r="AD239" s="13"/>
      <c r="AE239" s="13"/>
      <c r="AT239" s="182" t="s">
        <v>155</v>
      </c>
      <c r="AU239" s="182" t="s">
        <v>82</v>
      </c>
      <c r="AV239" s="13" t="s">
        <v>82</v>
      </c>
      <c r="AW239" s="13" t="s">
        <v>33</v>
      </c>
      <c r="AX239" s="13" t="s">
        <v>80</v>
      </c>
      <c r="AY239" s="182" t="s">
        <v>144</v>
      </c>
    </row>
    <row r="240" s="2" customFormat="1" ht="24.15" customHeight="1">
      <c r="A240" s="39"/>
      <c r="B240" s="162"/>
      <c r="C240" s="163" t="s">
        <v>335</v>
      </c>
      <c r="D240" s="163" t="s">
        <v>146</v>
      </c>
      <c r="E240" s="164" t="s">
        <v>336</v>
      </c>
      <c r="F240" s="165" t="s">
        <v>337</v>
      </c>
      <c r="G240" s="166" t="s">
        <v>149</v>
      </c>
      <c r="H240" s="167">
        <v>285.35000000000002</v>
      </c>
      <c r="I240" s="168"/>
      <c r="J240" s="169">
        <f>ROUND(I240*H240,2)</f>
        <v>0</v>
      </c>
      <c r="K240" s="165" t="s">
        <v>150</v>
      </c>
      <c r="L240" s="40"/>
      <c r="M240" s="170" t="s">
        <v>3</v>
      </c>
      <c r="N240" s="171" t="s">
        <v>43</v>
      </c>
      <c r="O240" s="73"/>
      <c r="P240" s="172">
        <f>O240*H240</f>
        <v>0</v>
      </c>
      <c r="Q240" s="172">
        <v>0</v>
      </c>
      <c r="R240" s="172">
        <f>Q240*H240</f>
        <v>0</v>
      </c>
      <c r="S240" s="172">
        <v>0</v>
      </c>
      <c r="T240" s="173">
        <f>S240*H240</f>
        <v>0</v>
      </c>
      <c r="U240" s="39"/>
      <c r="V240" s="39"/>
      <c r="W240" s="39"/>
      <c r="X240" s="39"/>
      <c r="Y240" s="39"/>
      <c r="Z240" s="39"/>
      <c r="AA240" s="39"/>
      <c r="AB240" s="39"/>
      <c r="AC240" s="39"/>
      <c r="AD240" s="39"/>
      <c r="AE240" s="39"/>
      <c r="AR240" s="174" t="s">
        <v>151</v>
      </c>
      <c r="AT240" s="174" t="s">
        <v>146</v>
      </c>
      <c r="AU240" s="174" t="s">
        <v>82</v>
      </c>
      <c r="AY240" s="20" t="s">
        <v>144</v>
      </c>
      <c r="BE240" s="175">
        <f>IF(N240="základní",J240,0)</f>
        <v>0</v>
      </c>
      <c r="BF240" s="175">
        <f>IF(N240="snížená",J240,0)</f>
        <v>0</v>
      </c>
      <c r="BG240" s="175">
        <f>IF(N240="zákl. přenesená",J240,0)</f>
        <v>0</v>
      </c>
      <c r="BH240" s="175">
        <f>IF(N240="sníž. přenesená",J240,0)</f>
        <v>0</v>
      </c>
      <c r="BI240" s="175">
        <f>IF(N240="nulová",J240,0)</f>
        <v>0</v>
      </c>
      <c r="BJ240" s="20" t="s">
        <v>80</v>
      </c>
      <c r="BK240" s="175">
        <f>ROUND(I240*H240,2)</f>
        <v>0</v>
      </c>
      <c r="BL240" s="20" t="s">
        <v>151</v>
      </c>
      <c r="BM240" s="174" t="s">
        <v>338</v>
      </c>
    </row>
    <row r="241" s="13" customFormat="1">
      <c r="A241" s="13"/>
      <c r="B241" s="181"/>
      <c r="C241" s="13"/>
      <c r="D241" s="176" t="s">
        <v>155</v>
      </c>
      <c r="E241" s="182" t="s">
        <v>3</v>
      </c>
      <c r="F241" s="183" t="s">
        <v>83</v>
      </c>
      <c r="G241" s="13"/>
      <c r="H241" s="184">
        <v>285.35000000000002</v>
      </c>
      <c r="I241" s="185"/>
      <c r="J241" s="13"/>
      <c r="K241" s="13"/>
      <c r="L241" s="181"/>
      <c r="M241" s="186"/>
      <c r="N241" s="187"/>
      <c r="O241" s="187"/>
      <c r="P241" s="187"/>
      <c r="Q241" s="187"/>
      <c r="R241" s="187"/>
      <c r="S241" s="187"/>
      <c r="T241" s="188"/>
      <c r="U241" s="13"/>
      <c r="V241" s="13"/>
      <c r="W241" s="13"/>
      <c r="X241" s="13"/>
      <c r="Y241" s="13"/>
      <c r="Z241" s="13"/>
      <c r="AA241" s="13"/>
      <c r="AB241" s="13"/>
      <c r="AC241" s="13"/>
      <c r="AD241" s="13"/>
      <c r="AE241" s="13"/>
      <c r="AT241" s="182" t="s">
        <v>155</v>
      </c>
      <c r="AU241" s="182" t="s">
        <v>82</v>
      </c>
      <c r="AV241" s="13" t="s">
        <v>82</v>
      </c>
      <c r="AW241" s="13" t="s">
        <v>33</v>
      </c>
      <c r="AX241" s="13" t="s">
        <v>80</v>
      </c>
      <c r="AY241" s="182" t="s">
        <v>144</v>
      </c>
    </row>
    <row r="242" s="2" customFormat="1" ht="24.15" customHeight="1">
      <c r="A242" s="39"/>
      <c r="B242" s="162"/>
      <c r="C242" s="163" t="s">
        <v>339</v>
      </c>
      <c r="D242" s="163" t="s">
        <v>146</v>
      </c>
      <c r="E242" s="164" t="s">
        <v>340</v>
      </c>
      <c r="F242" s="165" t="s">
        <v>341</v>
      </c>
      <c r="G242" s="166" t="s">
        <v>149</v>
      </c>
      <c r="H242" s="167">
        <v>285.35000000000002</v>
      </c>
      <c r="I242" s="168"/>
      <c r="J242" s="169">
        <f>ROUND(I242*H242,2)</f>
        <v>0</v>
      </c>
      <c r="K242" s="165" t="s">
        <v>150</v>
      </c>
      <c r="L242" s="40"/>
      <c r="M242" s="170" t="s">
        <v>3</v>
      </c>
      <c r="N242" s="171" t="s">
        <v>43</v>
      </c>
      <c r="O242" s="73"/>
      <c r="P242" s="172">
        <f>O242*H242</f>
        <v>0</v>
      </c>
      <c r="Q242" s="172">
        <v>0.015400000000000001</v>
      </c>
      <c r="R242" s="172">
        <f>Q242*H242</f>
        <v>4.3943900000000005</v>
      </c>
      <c r="S242" s="172">
        <v>0</v>
      </c>
      <c r="T242" s="173">
        <f>S242*H242</f>
        <v>0</v>
      </c>
      <c r="U242" s="39"/>
      <c r="V242" s="39"/>
      <c r="W242" s="39"/>
      <c r="X242" s="39"/>
      <c r="Y242" s="39"/>
      <c r="Z242" s="39"/>
      <c r="AA242" s="39"/>
      <c r="AB242" s="39"/>
      <c r="AC242" s="39"/>
      <c r="AD242" s="39"/>
      <c r="AE242" s="39"/>
      <c r="AR242" s="174" t="s">
        <v>151</v>
      </c>
      <c r="AT242" s="174" t="s">
        <v>146</v>
      </c>
      <c r="AU242" s="174" t="s">
        <v>82</v>
      </c>
      <c r="AY242" s="20" t="s">
        <v>144</v>
      </c>
      <c r="BE242" s="175">
        <f>IF(N242="základní",J242,0)</f>
        <v>0</v>
      </c>
      <c r="BF242" s="175">
        <f>IF(N242="snížená",J242,0)</f>
        <v>0</v>
      </c>
      <c r="BG242" s="175">
        <f>IF(N242="zákl. přenesená",J242,0)</f>
        <v>0</v>
      </c>
      <c r="BH242" s="175">
        <f>IF(N242="sníž. přenesená",J242,0)</f>
        <v>0</v>
      </c>
      <c r="BI242" s="175">
        <f>IF(N242="nulová",J242,0)</f>
        <v>0</v>
      </c>
      <c r="BJ242" s="20" t="s">
        <v>80</v>
      </c>
      <c r="BK242" s="175">
        <f>ROUND(I242*H242,2)</f>
        <v>0</v>
      </c>
      <c r="BL242" s="20" t="s">
        <v>151</v>
      </c>
      <c r="BM242" s="174" t="s">
        <v>342</v>
      </c>
    </row>
    <row r="243" s="2" customFormat="1">
      <c r="A243" s="39"/>
      <c r="B243" s="40"/>
      <c r="C243" s="39"/>
      <c r="D243" s="176" t="s">
        <v>153</v>
      </c>
      <c r="E243" s="39"/>
      <c r="F243" s="177" t="s">
        <v>343</v>
      </c>
      <c r="G243" s="39"/>
      <c r="H243" s="39"/>
      <c r="I243" s="178"/>
      <c r="J243" s="39"/>
      <c r="K243" s="39"/>
      <c r="L243" s="40"/>
      <c r="M243" s="179"/>
      <c r="N243" s="180"/>
      <c r="O243" s="73"/>
      <c r="P243" s="73"/>
      <c r="Q243" s="73"/>
      <c r="R243" s="73"/>
      <c r="S243" s="73"/>
      <c r="T243" s="74"/>
      <c r="U243" s="39"/>
      <c r="V243" s="39"/>
      <c r="W243" s="39"/>
      <c r="X243" s="39"/>
      <c r="Y243" s="39"/>
      <c r="Z243" s="39"/>
      <c r="AA243" s="39"/>
      <c r="AB243" s="39"/>
      <c r="AC243" s="39"/>
      <c r="AD243" s="39"/>
      <c r="AE243" s="39"/>
      <c r="AT243" s="20" t="s">
        <v>153</v>
      </c>
      <c r="AU243" s="20" t="s">
        <v>82</v>
      </c>
    </row>
    <row r="244" s="14" customFormat="1">
      <c r="A244" s="14"/>
      <c r="B244" s="189"/>
      <c r="C244" s="14"/>
      <c r="D244" s="176" t="s">
        <v>155</v>
      </c>
      <c r="E244" s="190" t="s">
        <v>3</v>
      </c>
      <c r="F244" s="191" t="s">
        <v>344</v>
      </c>
      <c r="G244" s="14"/>
      <c r="H244" s="190" t="s">
        <v>3</v>
      </c>
      <c r="I244" s="192"/>
      <c r="J244" s="14"/>
      <c r="K244" s="14"/>
      <c r="L244" s="189"/>
      <c r="M244" s="193"/>
      <c r="N244" s="194"/>
      <c r="O244" s="194"/>
      <c r="P244" s="194"/>
      <c r="Q244" s="194"/>
      <c r="R244" s="194"/>
      <c r="S244" s="194"/>
      <c r="T244" s="195"/>
      <c r="U244" s="14"/>
      <c r="V244" s="14"/>
      <c r="W244" s="14"/>
      <c r="X244" s="14"/>
      <c r="Y244" s="14"/>
      <c r="Z244" s="14"/>
      <c r="AA244" s="14"/>
      <c r="AB244" s="14"/>
      <c r="AC244" s="14"/>
      <c r="AD244" s="14"/>
      <c r="AE244" s="14"/>
      <c r="AT244" s="190" t="s">
        <v>155</v>
      </c>
      <c r="AU244" s="190" t="s">
        <v>82</v>
      </c>
      <c r="AV244" s="14" t="s">
        <v>80</v>
      </c>
      <c r="AW244" s="14" t="s">
        <v>33</v>
      </c>
      <c r="AX244" s="14" t="s">
        <v>72</v>
      </c>
      <c r="AY244" s="190" t="s">
        <v>144</v>
      </c>
    </row>
    <row r="245" s="13" customFormat="1">
      <c r="A245" s="13"/>
      <c r="B245" s="181"/>
      <c r="C245" s="13"/>
      <c r="D245" s="176" t="s">
        <v>155</v>
      </c>
      <c r="E245" s="182" t="s">
        <v>3</v>
      </c>
      <c r="F245" s="183" t="s">
        <v>83</v>
      </c>
      <c r="G245" s="13"/>
      <c r="H245" s="184">
        <v>285.35000000000002</v>
      </c>
      <c r="I245" s="185"/>
      <c r="J245" s="13"/>
      <c r="K245" s="13"/>
      <c r="L245" s="181"/>
      <c r="M245" s="186"/>
      <c r="N245" s="187"/>
      <c r="O245" s="187"/>
      <c r="P245" s="187"/>
      <c r="Q245" s="187"/>
      <c r="R245" s="187"/>
      <c r="S245" s="187"/>
      <c r="T245" s="188"/>
      <c r="U245" s="13"/>
      <c r="V245" s="13"/>
      <c r="W245" s="13"/>
      <c r="X245" s="13"/>
      <c r="Y245" s="13"/>
      <c r="Z245" s="13"/>
      <c r="AA245" s="13"/>
      <c r="AB245" s="13"/>
      <c r="AC245" s="13"/>
      <c r="AD245" s="13"/>
      <c r="AE245" s="13"/>
      <c r="AT245" s="182" t="s">
        <v>155</v>
      </c>
      <c r="AU245" s="182" t="s">
        <v>82</v>
      </c>
      <c r="AV245" s="13" t="s">
        <v>82</v>
      </c>
      <c r="AW245" s="13" t="s">
        <v>33</v>
      </c>
      <c r="AX245" s="13" t="s">
        <v>80</v>
      </c>
      <c r="AY245" s="182" t="s">
        <v>144</v>
      </c>
    </row>
    <row r="246" s="2" customFormat="1" ht="14.4" customHeight="1">
      <c r="A246" s="39"/>
      <c r="B246" s="162"/>
      <c r="C246" s="163" t="s">
        <v>345</v>
      </c>
      <c r="D246" s="163" t="s">
        <v>146</v>
      </c>
      <c r="E246" s="164" t="s">
        <v>346</v>
      </c>
      <c r="F246" s="165" t="s">
        <v>347</v>
      </c>
      <c r="G246" s="166" t="s">
        <v>243</v>
      </c>
      <c r="H246" s="167">
        <v>294.166</v>
      </c>
      <c r="I246" s="168"/>
      <c r="J246" s="169">
        <f>ROUND(I246*H246,2)</f>
        <v>0</v>
      </c>
      <c r="K246" s="165" t="s">
        <v>150</v>
      </c>
      <c r="L246" s="40"/>
      <c r="M246" s="170" t="s">
        <v>3</v>
      </c>
      <c r="N246" s="171" t="s">
        <v>43</v>
      </c>
      <c r="O246" s="73"/>
      <c r="P246" s="172">
        <f>O246*H246</f>
        <v>0</v>
      </c>
      <c r="Q246" s="172">
        <v>1.0000000000000001E-05</v>
      </c>
      <c r="R246" s="172">
        <f>Q246*H246</f>
        <v>0.00294166</v>
      </c>
      <c r="S246" s="172">
        <v>0</v>
      </c>
      <c r="T246" s="173">
        <f>S246*H246</f>
        <v>0</v>
      </c>
      <c r="U246" s="39"/>
      <c r="V246" s="39"/>
      <c r="W246" s="39"/>
      <c r="X246" s="39"/>
      <c r="Y246" s="39"/>
      <c r="Z246" s="39"/>
      <c r="AA246" s="39"/>
      <c r="AB246" s="39"/>
      <c r="AC246" s="39"/>
      <c r="AD246" s="39"/>
      <c r="AE246" s="39"/>
      <c r="AR246" s="174" t="s">
        <v>151</v>
      </c>
      <c r="AT246" s="174" t="s">
        <v>146</v>
      </c>
      <c r="AU246" s="174" t="s">
        <v>82</v>
      </c>
      <c r="AY246" s="20" t="s">
        <v>144</v>
      </c>
      <c r="BE246" s="175">
        <f>IF(N246="základní",J246,0)</f>
        <v>0</v>
      </c>
      <c r="BF246" s="175">
        <f>IF(N246="snížená",J246,0)</f>
        <v>0</v>
      </c>
      <c r="BG246" s="175">
        <f>IF(N246="zákl. přenesená",J246,0)</f>
        <v>0</v>
      </c>
      <c r="BH246" s="175">
        <f>IF(N246="sníž. přenesená",J246,0)</f>
        <v>0</v>
      </c>
      <c r="BI246" s="175">
        <f>IF(N246="nulová",J246,0)</f>
        <v>0</v>
      </c>
      <c r="BJ246" s="20" t="s">
        <v>80</v>
      </c>
      <c r="BK246" s="175">
        <f>ROUND(I246*H246,2)</f>
        <v>0</v>
      </c>
      <c r="BL246" s="20" t="s">
        <v>151</v>
      </c>
      <c r="BM246" s="174" t="s">
        <v>348</v>
      </c>
    </row>
    <row r="247" s="13" customFormat="1">
      <c r="A247" s="13"/>
      <c r="B247" s="181"/>
      <c r="C247" s="13"/>
      <c r="D247" s="176" t="s">
        <v>155</v>
      </c>
      <c r="E247" s="182" t="s">
        <v>3</v>
      </c>
      <c r="F247" s="183" t="s">
        <v>349</v>
      </c>
      <c r="G247" s="13"/>
      <c r="H247" s="184">
        <v>85.5</v>
      </c>
      <c r="I247" s="185"/>
      <c r="J247" s="13"/>
      <c r="K247" s="13"/>
      <c r="L247" s="181"/>
      <c r="M247" s="186"/>
      <c r="N247" s="187"/>
      <c r="O247" s="187"/>
      <c r="P247" s="187"/>
      <c r="Q247" s="187"/>
      <c r="R247" s="187"/>
      <c r="S247" s="187"/>
      <c r="T247" s="188"/>
      <c r="U247" s="13"/>
      <c r="V247" s="13"/>
      <c r="W247" s="13"/>
      <c r="X247" s="13"/>
      <c r="Y247" s="13"/>
      <c r="Z247" s="13"/>
      <c r="AA247" s="13"/>
      <c r="AB247" s="13"/>
      <c r="AC247" s="13"/>
      <c r="AD247" s="13"/>
      <c r="AE247" s="13"/>
      <c r="AT247" s="182" t="s">
        <v>155</v>
      </c>
      <c r="AU247" s="182" t="s">
        <v>82</v>
      </c>
      <c r="AV247" s="13" t="s">
        <v>82</v>
      </c>
      <c r="AW247" s="13" t="s">
        <v>33</v>
      </c>
      <c r="AX247" s="13" t="s">
        <v>72</v>
      </c>
      <c r="AY247" s="182" t="s">
        <v>144</v>
      </c>
    </row>
    <row r="248" s="13" customFormat="1">
      <c r="A248" s="13"/>
      <c r="B248" s="181"/>
      <c r="C248" s="13"/>
      <c r="D248" s="176" t="s">
        <v>155</v>
      </c>
      <c r="E248" s="182" t="s">
        <v>3</v>
      </c>
      <c r="F248" s="183" t="s">
        <v>350</v>
      </c>
      <c r="G248" s="13"/>
      <c r="H248" s="184">
        <v>133.666</v>
      </c>
      <c r="I248" s="185"/>
      <c r="J248" s="13"/>
      <c r="K248" s="13"/>
      <c r="L248" s="181"/>
      <c r="M248" s="186"/>
      <c r="N248" s="187"/>
      <c r="O248" s="187"/>
      <c r="P248" s="187"/>
      <c r="Q248" s="187"/>
      <c r="R248" s="187"/>
      <c r="S248" s="187"/>
      <c r="T248" s="188"/>
      <c r="U248" s="13"/>
      <c r="V248" s="13"/>
      <c r="W248" s="13"/>
      <c r="X248" s="13"/>
      <c r="Y248" s="13"/>
      <c r="Z248" s="13"/>
      <c r="AA248" s="13"/>
      <c r="AB248" s="13"/>
      <c r="AC248" s="13"/>
      <c r="AD248" s="13"/>
      <c r="AE248" s="13"/>
      <c r="AT248" s="182" t="s">
        <v>155</v>
      </c>
      <c r="AU248" s="182" t="s">
        <v>82</v>
      </c>
      <c r="AV248" s="13" t="s">
        <v>82</v>
      </c>
      <c r="AW248" s="13" t="s">
        <v>33</v>
      </c>
      <c r="AX248" s="13" t="s">
        <v>72</v>
      </c>
      <c r="AY248" s="182" t="s">
        <v>144</v>
      </c>
    </row>
    <row r="249" s="13" customFormat="1">
      <c r="A249" s="13"/>
      <c r="B249" s="181"/>
      <c r="C249" s="13"/>
      <c r="D249" s="176" t="s">
        <v>155</v>
      </c>
      <c r="E249" s="182" t="s">
        <v>3</v>
      </c>
      <c r="F249" s="183" t="s">
        <v>351</v>
      </c>
      <c r="G249" s="13"/>
      <c r="H249" s="184">
        <v>75</v>
      </c>
      <c r="I249" s="185"/>
      <c r="J249" s="13"/>
      <c r="K249" s="13"/>
      <c r="L249" s="181"/>
      <c r="M249" s="186"/>
      <c r="N249" s="187"/>
      <c r="O249" s="187"/>
      <c r="P249" s="187"/>
      <c r="Q249" s="187"/>
      <c r="R249" s="187"/>
      <c r="S249" s="187"/>
      <c r="T249" s="188"/>
      <c r="U249" s="13"/>
      <c r="V249" s="13"/>
      <c r="W249" s="13"/>
      <c r="X249" s="13"/>
      <c r="Y249" s="13"/>
      <c r="Z249" s="13"/>
      <c r="AA249" s="13"/>
      <c r="AB249" s="13"/>
      <c r="AC249" s="13"/>
      <c r="AD249" s="13"/>
      <c r="AE249" s="13"/>
      <c r="AT249" s="182" t="s">
        <v>155</v>
      </c>
      <c r="AU249" s="182" t="s">
        <v>82</v>
      </c>
      <c r="AV249" s="13" t="s">
        <v>82</v>
      </c>
      <c r="AW249" s="13" t="s">
        <v>33</v>
      </c>
      <c r="AX249" s="13" t="s">
        <v>72</v>
      </c>
      <c r="AY249" s="182" t="s">
        <v>144</v>
      </c>
    </row>
    <row r="250" s="16" customFormat="1">
      <c r="A250" s="16"/>
      <c r="B250" s="204"/>
      <c r="C250" s="16"/>
      <c r="D250" s="176" t="s">
        <v>155</v>
      </c>
      <c r="E250" s="205" t="s">
        <v>3</v>
      </c>
      <c r="F250" s="206" t="s">
        <v>188</v>
      </c>
      <c r="G250" s="16"/>
      <c r="H250" s="207">
        <v>294.166</v>
      </c>
      <c r="I250" s="208"/>
      <c r="J250" s="16"/>
      <c r="K250" s="16"/>
      <c r="L250" s="204"/>
      <c r="M250" s="209"/>
      <c r="N250" s="210"/>
      <c r="O250" s="210"/>
      <c r="P250" s="210"/>
      <c r="Q250" s="210"/>
      <c r="R250" s="210"/>
      <c r="S250" s="210"/>
      <c r="T250" s="211"/>
      <c r="U250" s="16"/>
      <c r="V250" s="16"/>
      <c r="W250" s="16"/>
      <c r="X250" s="16"/>
      <c r="Y250" s="16"/>
      <c r="Z250" s="16"/>
      <c r="AA250" s="16"/>
      <c r="AB250" s="16"/>
      <c r="AC250" s="16"/>
      <c r="AD250" s="16"/>
      <c r="AE250" s="16"/>
      <c r="AT250" s="205" t="s">
        <v>155</v>
      </c>
      <c r="AU250" s="205" t="s">
        <v>82</v>
      </c>
      <c r="AV250" s="16" t="s">
        <v>151</v>
      </c>
      <c r="AW250" s="16" t="s">
        <v>33</v>
      </c>
      <c r="AX250" s="16" t="s">
        <v>80</v>
      </c>
      <c r="AY250" s="205" t="s">
        <v>144</v>
      </c>
    </row>
    <row r="251" s="2" customFormat="1" ht="37.8" customHeight="1">
      <c r="A251" s="39"/>
      <c r="B251" s="162"/>
      <c r="C251" s="163" t="s">
        <v>352</v>
      </c>
      <c r="D251" s="163" t="s">
        <v>146</v>
      </c>
      <c r="E251" s="164" t="s">
        <v>353</v>
      </c>
      <c r="F251" s="165" t="s">
        <v>354</v>
      </c>
      <c r="G251" s="166" t="s">
        <v>149</v>
      </c>
      <c r="H251" s="167">
        <v>64.25</v>
      </c>
      <c r="I251" s="168"/>
      <c r="J251" s="169">
        <f>ROUND(I251*H251,2)</f>
        <v>0</v>
      </c>
      <c r="K251" s="165" t="s">
        <v>150</v>
      </c>
      <c r="L251" s="40"/>
      <c r="M251" s="170" t="s">
        <v>3</v>
      </c>
      <c r="N251" s="171" t="s">
        <v>43</v>
      </c>
      <c r="O251" s="73"/>
      <c r="P251" s="172">
        <f>O251*H251</f>
        <v>0</v>
      </c>
      <c r="Q251" s="172">
        <v>0.084250000000000005</v>
      </c>
      <c r="R251" s="172">
        <f>Q251*H251</f>
        <v>5.4130625000000006</v>
      </c>
      <c r="S251" s="172">
        <v>0</v>
      </c>
      <c r="T251" s="173">
        <f>S251*H251</f>
        <v>0</v>
      </c>
      <c r="U251" s="39"/>
      <c r="V251" s="39"/>
      <c r="W251" s="39"/>
      <c r="X251" s="39"/>
      <c r="Y251" s="39"/>
      <c r="Z251" s="39"/>
      <c r="AA251" s="39"/>
      <c r="AB251" s="39"/>
      <c r="AC251" s="39"/>
      <c r="AD251" s="39"/>
      <c r="AE251" s="39"/>
      <c r="AR251" s="174" t="s">
        <v>151</v>
      </c>
      <c r="AT251" s="174" t="s">
        <v>146</v>
      </c>
      <c r="AU251" s="174" t="s">
        <v>82</v>
      </c>
      <c r="AY251" s="20" t="s">
        <v>144</v>
      </c>
      <c r="BE251" s="175">
        <f>IF(N251="základní",J251,0)</f>
        <v>0</v>
      </c>
      <c r="BF251" s="175">
        <f>IF(N251="snížená",J251,0)</f>
        <v>0</v>
      </c>
      <c r="BG251" s="175">
        <f>IF(N251="zákl. přenesená",J251,0)</f>
        <v>0</v>
      </c>
      <c r="BH251" s="175">
        <f>IF(N251="sníž. přenesená",J251,0)</f>
        <v>0</v>
      </c>
      <c r="BI251" s="175">
        <f>IF(N251="nulová",J251,0)</f>
        <v>0</v>
      </c>
      <c r="BJ251" s="20" t="s">
        <v>80</v>
      </c>
      <c r="BK251" s="175">
        <f>ROUND(I251*H251,2)</f>
        <v>0</v>
      </c>
      <c r="BL251" s="20" t="s">
        <v>151</v>
      </c>
      <c r="BM251" s="174" t="s">
        <v>355</v>
      </c>
    </row>
    <row r="252" s="2" customFormat="1">
      <c r="A252" s="39"/>
      <c r="B252" s="40"/>
      <c r="C252" s="39"/>
      <c r="D252" s="176" t="s">
        <v>153</v>
      </c>
      <c r="E252" s="39"/>
      <c r="F252" s="177" t="s">
        <v>356</v>
      </c>
      <c r="G252" s="39"/>
      <c r="H252" s="39"/>
      <c r="I252" s="178"/>
      <c r="J252" s="39"/>
      <c r="K252" s="39"/>
      <c r="L252" s="40"/>
      <c r="M252" s="179"/>
      <c r="N252" s="180"/>
      <c r="O252" s="73"/>
      <c r="P252" s="73"/>
      <c r="Q252" s="73"/>
      <c r="R252" s="73"/>
      <c r="S252" s="73"/>
      <c r="T252" s="74"/>
      <c r="U252" s="39"/>
      <c r="V252" s="39"/>
      <c r="W252" s="39"/>
      <c r="X252" s="39"/>
      <c r="Y252" s="39"/>
      <c r="Z252" s="39"/>
      <c r="AA252" s="39"/>
      <c r="AB252" s="39"/>
      <c r="AC252" s="39"/>
      <c r="AD252" s="39"/>
      <c r="AE252" s="39"/>
      <c r="AT252" s="20" t="s">
        <v>153</v>
      </c>
      <c r="AU252" s="20" t="s">
        <v>82</v>
      </c>
    </row>
    <row r="253" s="13" customFormat="1">
      <c r="A253" s="13"/>
      <c r="B253" s="181"/>
      <c r="C253" s="13"/>
      <c r="D253" s="176" t="s">
        <v>155</v>
      </c>
      <c r="E253" s="182" t="s">
        <v>3</v>
      </c>
      <c r="F253" s="183" t="s">
        <v>85</v>
      </c>
      <c r="G253" s="13"/>
      <c r="H253" s="184">
        <v>64.25</v>
      </c>
      <c r="I253" s="185"/>
      <c r="J253" s="13"/>
      <c r="K253" s="13"/>
      <c r="L253" s="181"/>
      <c r="M253" s="186"/>
      <c r="N253" s="187"/>
      <c r="O253" s="187"/>
      <c r="P253" s="187"/>
      <c r="Q253" s="187"/>
      <c r="R253" s="187"/>
      <c r="S253" s="187"/>
      <c r="T253" s="188"/>
      <c r="U253" s="13"/>
      <c r="V253" s="13"/>
      <c r="W253" s="13"/>
      <c r="X253" s="13"/>
      <c r="Y253" s="13"/>
      <c r="Z253" s="13"/>
      <c r="AA253" s="13"/>
      <c r="AB253" s="13"/>
      <c r="AC253" s="13"/>
      <c r="AD253" s="13"/>
      <c r="AE253" s="13"/>
      <c r="AT253" s="182" t="s">
        <v>155</v>
      </c>
      <c r="AU253" s="182" t="s">
        <v>82</v>
      </c>
      <c r="AV253" s="13" t="s">
        <v>82</v>
      </c>
      <c r="AW253" s="13" t="s">
        <v>33</v>
      </c>
      <c r="AX253" s="13" t="s">
        <v>80</v>
      </c>
      <c r="AY253" s="182" t="s">
        <v>144</v>
      </c>
    </row>
    <row r="254" s="2" customFormat="1" ht="14.4" customHeight="1">
      <c r="A254" s="39"/>
      <c r="B254" s="162"/>
      <c r="C254" s="212" t="s">
        <v>357</v>
      </c>
      <c r="D254" s="212" t="s">
        <v>285</v>
      </c>
      <c r="E254" s="213" t="s">
        <v>358</v>
      </c>
      <c r="F254" s="214" t="s">
        <v>359</v>
      </c>
      <c r="G254" s="215" t="s">
        <v>149</v>
      </c>
      <c r="H254" s="216">
        <v>67.462999999999994</v>
      </c>
      <c r="I254" s="217"/>
      <c r="J254" s="218">
        <f>ROUND(I254*H254,2)</f>
        <v>0</v>
      </c>
      <c r="K254" s="214" t="s">
        <v>150</v>
      </c>
      <c r="L254" s="219"/>
      <c r="M254" s="220" t="s">
        <v>3</v>
      </c>
      <c r="N254" s="221" t="s">
        <v>43</v>
      </c>
      <c r="O254" s="73"/>
      <c r="P254" s="172">
        <f>O254*H254</f>
        <v>0</v>
      </c>
      <c r="Q254" s="172">
        <v>0.13</v>
      </c>
      <c r="R254" s="172">
        <f>Q254*H254</f>
        <v>8.7701899999999995</v>
      </c>
      <c r="S254" s="172">
        <v>0</v>
      </c>
      <c r="T254" s="173">
        <f>S254*H254</f>
        <v>0</v>
      </c>
      <c r="U254" s="39"/>
      <c r="V254" s="39"/>
      <c r="W254" s="39"/>
      <c r="X254" s="39"/>
      <c r="Y254" s="39"/>
      <c r="Z254" s="39"/>
      <c r="AA254" s="39"/>
      <c r="AB254" s="39"/>
      <c r="AC254" s="39"/>
      <c r="AD254" s="39"/>
      <c r="AE254" s="39"/>
      <c r="AR254" s="174" t="s">
        <v>212</v>
      </c>
      <c r="AT254" s="174" t="s">
        <v>285</v>
      </c>
      <c r="AU254" s="174" t="s">
        <v>82</v>
      </c>
      <c r="AY254" s="20" t="s">
        <v>144</v>
      </c>
      <c r="BE254" s="175">
        <f>IF(N254="základní",J254,0)</f>
        <v>0</v>
      </c>
      <c r="BF254" s="175">
        <f>IF(N254="snížená",J254,0)</f>
        <v>0</v>
      </c>
      <c r="BG254" s="175">
        <f>IF(N254="zákl. přenesená",J254,0)</f>
        <v>0</v>
      </c>
      <c r="BH254" s="175">
        <f>IF(N254="sníž. přenesená",J254,0)</f>
        <v>0</v>
      </c>
      <c r="BI254" s="175">
        <f>IF(N254="nulová",J254,0)</f>
        <v>0</v>
      </c>
      <c r="BJ254" s="20" t="s">
        <v>80</v>
      </c>
      <c r="BK254" s="175">
        <f>ROUND(I254*H254,2)</f>
        <v>0</v>
      </c>
      <c r="BL254" s="20" t="s">
        <v>151</v>
      </c>
      <c r="BM254" s="174" t="s">
        <v>360</v>
      </c>
    </row>
    <row r="255" s="13" customFormat="1">
      <c r="A255" s="13"/>
      <c r="B255" s="181"/>
      <c r="C255" s="13"/>
      <c r="D255" s="176" t="s">
        <v>155</v>
      </c>
      <c r="E255" s="182" t="s">
        <v>3</v>
      </c>
      <c r="F255" s="183" t="s">
        <v>361</v>
      </c>
      <c r="G255" s="13"/>
      <c r="H255" s="184">
        <v>67.462999999999994</v>
      </c>
      <c r="I255" s="185"/>
      <c r="J255" s="13"/>
      <c r="K255" s="13"/>
      <c r="L255" s="181"/>
      <c r="M255" s="186"/>
      <c r="N255" s="187"/>
      <c r="O255" s="187"/>
      <c r="P255" s="187"/>
      <c r="Q255" s="187"/>
      <c r="R255" s="187"/>
      <c r="S255" s="187"/>
      <c r="T255" s="188"/>
      <c r="U255" s="13"/>
      <c r="V255" s="13"/>
      <c r="W255" s="13"/>
      <c r="X255" s="13"/>
      <c r="Y255" s="13"/>
      <c r="Z255" s="13"/>
      <c r="AA255" s="13"/>
      <c r="AB255" s="13"/>
      <c r="AC255" s="13"/>
      <c r="AD255" s="13"/>
      <c r="AE255" s="13"/>
      <c r="AT255" s="182" t="s">
        <v>155</v>
      </c>
      <c r="AU255" s="182" t="s">
        <v>82</v>
      </c>
      <c r="AV255" s="13" t="s">
        <v>82</v>
      </c>
      <c r="AW255" s="13" t="s">
        <v>33</v>
      </c>
      <c r="AX255" s="13" t="s">
        <v>80</v>
      </c>
      <c r="AY255" s="182" t="s">
        <v>144</v>
      </c>
    </row>
    <row r="256" s="12" customFormat="1" ht="22.8" customHeight="1">
      <c r="A256" s="12"/>
      <c r="B256" s="149"/>
      <c r="C256" s="12"/>
      <c r="D256" s="150" t="s">
        <v>71</v>
      </c>
      <c r="E256" s="160" t="s">
        <v>189</v>
      </c>
      <c r="F256" s="160" t="s">
        <v>362</v>
      </c>
      <c r="G256" s="12"/>
      <c r="H256" s="12"/>
      <c r="I256" s="152"/>
      <c r="J256" s="161">
        <f>BK256</f>
        <v>0</v>
      </c>
      <c r="K256" s="12"/>
      <c r="L256" s="149"/>
      <c r="M256" s="154"/>
      <c r="N256" s="155"/>
      <c r="O256" s="155"/>
      <c r="P256" s="156">
        <f>SUM(P257:P263)</f>
        <v>0</v>
      </c>
      <c r="Q256" s="155"/>
      <c r="R256" s="156">
        <f>SUM(R257:R263)</f>
        <v>7.2467746199999992</v>
      </c>
      <c r="S256" s="155"/>
      <c r="T256" s="157">
        <f>SUM(T257:T263)</f>
        <v>0</v>
      </c>
      <c r="U256" s="12"/>
      <c r="V256" s="12"/>
      <c r="W256" s="12"/>
      <c r="X256" s="12"/>
      <c r="Y256" s="12"/>
      <c r="Z256" s="12"/>
      <c r="AA256" s="12"/>
      <c r="AB256" s="12"/>
      <c r="AC256" s="12"/>
      <c r="AD256" s="12"/>
      <c r="AE256" s="12"/>
      <c r="AR256" s="150" t="s">
        <v>80</v>
      </c>
      <c r="AT256" s="158" t="s">
        <v>71</v>
      </c>
      <c r="AU256" s="158" t="s">
        <v>80</v>
      </c>
      <c r="AY256" s="150" t="s">
        <v>144</v>
      </c>
      <c r="BK256" s="159">
        <f>SUM(BK257:BK263)</f>
        <v>0</v>
      </c>
    </row>
    <row r="257" s="2" customFormat="1" ht="14.4" customHeight="1">
      <c r="A257" s="39"/>
      <c r="B257" s="162"/>
      <c r="C257" s="163" t="s">
        <v>363</v>
      </c>
      <c r="D257" s="163" t="s">
        <v>146</v>
      </c>
      <c r="E257" s="164" t="s">
        <v>364</v>
      </c>
      <c r="F257" s="165" t="s">
        <v>365</v>
      </c>
      <c r="G257" s="166" t="s">
        <v>149</v>
      </c>
      <c r="H257" s="167">
        <v>25.550999999999998</v>
      </c>
      <c r="I257" s="168"/>
      <c r="J257" s="169">
        <f>ROUND(I257*H257,2)</f>
        <v>0</v>
      </c>
      <c r="K257" s="165" t="s">
        <v>150</v>
      </c>
      <c r="L257" s="40"/>
      <c r="M257" s="170" t="s">
        <v>3</v>
      </c>
      <c r="N257" s="171" t="s">
        <v>43</v>
      </c>
      <c r="O257" s="73"/>
      <c r="P257" s="172">
        <f>O257*H257</f>
        <v>0</v>
      </c>
      <c r="Q257" s="172">
        <v>0.28361999999999998</v>
      </c>
      <c r="R257" s="172">
        <f>Q257*H257</f>
        <v>7.2467746199999992</v>
      </c>
      <c r="S257" s="172">
        <v>0</v>
      </c>
      <c r="T257" s="173">
        <f>S257*H257</f>
        <v>0</v>
      </c>
      <c r="U257" s="39"/>
      <c r="V257" s="39"/>
      <c r="W257" s="39"/>
      <c r="X257" s="39"/>
      <c r="Y257" s="39"/>
      <c r="Z257" s="39"/>
      <c r="AA257" s="39"/>
      <c r="AB257" s="39"/>
      <c r="AC257" s="39"/>
      <c r="AD257" s="39"/>
      <c r="AE257" s="39"/>
      <c r="AR257" s="174" t="s">
        <v>151</v>
      </c>
      <c r="AT257" s="174" t="s">
        <v>146</v>
      </c>
      <c r="AU257" s="174" t="s">
        <v>82</v>
      </c>
      <c r="AY257" s="20" t="s">
        <v>144</v>
      </c>
      <c r="BE257" s="175">
        <f>IF(N257="základní",J257,0)</f>
        <v>0</v>
      </c>
      <c r="BF257" s="175">
        <f>IF(N257="snížená",J257,0)</f>
        <v>0</v>
      </c>
      <c r="BG257" s="175">
        <f>IF(N257="zákl. přenesená",J257,0)</f>
        <v>0</v>
      </c>
      <c r="BH257" s="175">
        <f>IF(N257="sníž. přenesená",J257,0)</f>
        <v>0</v>
      </c>
      <c r="BI257" s="175">
        <f>IF(N257="nulová",J257,0)</f>
        <v>0</v>
      </c>
      <c r="BJ257" s="20" t="s">
        <v>80</v>
      </c>
      <c r="BK257" s="175">
        <f>ROUND(I257*H257,2)</f>
        <v>0</v>
      </c>
      <c r="BL257" s="20" t="s">
        <v>151</v>
      </c>
      <c r="BM257" s="174" t="s">
        <v>366</v>
      </c>
    </row>
    <row r="258" s="13" customFormat="1">
      <c r="A258" s="13"/>
      <c r="B258" s="181"/>
      <c r="C258" s="13"/>
      <c r="D258" s="176" t="s">
        <v>155</v>
      </c>
      <c r="E258" s="182" t="s">
        <v>3</v>
      </c>
      <c r="F258" s="183" t="s">
        <v>367</v>
      </c>
      <c r="G258" s="13"/>
      <c r="H258" s="184">
        <v>6.423</v>
      </c>
      <c r="I258" s="185"/>
      <c r="J258" s="13"/>
      <c r="K258" s="13"/>
      <c r="L258" s="181"/>
      <c r="M258" s="186"/>
      <c r="N258" s="187"/>
      <c r="O258" s="187"/>
      <c r="P258" s="187"/>
      <c r="Q258" s="187"/>
      <c r="R258" s="187"/>
      <c r="S258" s="187"/>
      <c r="T258" s="188"/>
      <c r="U258" s="13"/>
      <c r="V258" s="13"/>
      <c r="W258" s="13"/>
      <c r="X258" s="13"/>
      <c r="Y258" s="13"/>
      <c r="Z258" s="13"/>
      <c r="AA258" s="13"/>
      <c r="AB258" s="13"/>
      <c r="AC258" s="13"/>
      <c r="AD258" s="13"/>
      <c r="AE258" s="13"/>
      <c r="AT258" s="182" t="s">
        <v>155</v>
      </c>
      <c r="AU258" s="182" t="s">
        <v>82</v>
      </c>
      <c r="AV258" s="13" t="s">
        <v>82</v>
      </c>
      <c r="AW258" s="13" t="s">
        <v>33</v>
      </c>
      <c r="AX258" s="13" t="s">
        <v>72</v>
      </c>
      <c r="AY258" s="182" t="s">
        <v>144</v>
      </c>
    </row>
    <row r="259" s="13" customFormat="1">
      <c r="A259" s="13"/>
      <c r="B259" s="181"/>
      <c r="C259" s="13"/>
      <c r="D259" s="176" t="s">
        <v>155</v>
      </c>
      <c r="E259" s="182" t="s">
        <v>3</v>
      </c>
      <c r="F259" s="183" t="s">
        <v>368</v>
      </c>
      <c r="G259" s="13"/>
      <c r="H259" s="184">
        <v>1.8129999999999999</v>
      </c>
      <c r="I259" s="185"/>
      <c r="J259" s="13"/>
      <c r="K259" s="13"/>
      <c r="L259" s="181"/>
      <c r="M259" s="186"/>
      <c r="N259" s="187"/>
      <c r="O259" s="187"/>
      <c r="P259" s="187"/>
      <c r="Q259" s="187"/>
      <c r="R259" s="187"/>
      <c r="S259" s="187"/>
      <c r="T259" s="188"/>
      <c r="U259" s="13"/>
      <c r="V259" s="13"/>
      <c r="W259" s="13"/>
      <c r="X259" s="13"/>
      <c r="Y259" s="13"/>
      <c r="Z259" s="13"/>
      <c r="AA259" s="13"/>
      <c r="AB259" s="13"/>
      <c r="AC259" s="13"/>
      <c r="AD259" s="13"/>
      <c r="AE259" s="13"/>
      <c r="AT259" s="182" t="s">
        <v>155</v>
      </c>
      <c r="AU259" s="182" t="s">
        <v>82</v>
      </c>
      <c r="AV259" s="13" t="s">
        <v>82</v>
      </c>
      <c r="AW259" s="13" t="s">
        <v>33</v>
      </c>
      <c r="AX259" s="13" t="s">
        <v>72</v>
      </c>
      <c r="AY259" s="182" t="s">
        <v>144</v>
      </c>
    </row>
    <row r="260" s="13" customFormat="1">
      <c r="A260" s="13"/>
      <c r="B260" s="181"/>
      <c r="C260" s="13"/>
      <c r="D260" s="176" t="s">
        <v>155</v>
      </c>
      <c r="E260" s="182" t="s">
        <v>3</v>
      </c>
      <c r="F260" s="183" t="s">
        <v>369</v>
      </c>
      <c r="G260" s="13"/>
      <c r="H260" s="184">
        <v>1.5</v>
      </c>
      <c r="I260" s="185"/>
      <c r="J260" s="13"/>
      <c r="K260" s="13"/>
      <c r="L260" s="181"/>
      <c r="M260" s="186"/>
      <c r="N260" s="187"/>
      <c r="O260" s="187"/>
      <c r="P260" s="187"/>
      <c r="Q260" s="187"/>
      <c r="R260" s="187"/>
      <c r="S260" s="187"/>
      <c r="T260" s="188"/>
      <c r="U260" s="13"/>
      <c r="V260" s="13"/>
      <c r="W260" s="13"/>
      <c r="X260" s="13"/>
      <c r="Y260" s="13"/>
      <c r="Z260" s="13"/>
      <c r="AA260" s="13"/>
      <c r="AB260" s="13"/>
      <c r="AC260" s="13"/>
      <c r="AD260" s="13"/>
      <c r="AE260" s="13"/>
      <c r="AT260" s="182" t="s">
        <v>155</v>
      </c>
      <c r="AU260" s="182" t="s">
        <v>82</v>
      </c>
      <c r="AV260" s="13" t="s">
        <v>82</v>
      </c>
      <c r="AW260" s="13" t="s">
        <v>33</v>
      </c>
      <c r="AX260" s="13" t="s">
        <v>72</v>
      </c>
      <c r="AY260" s="182" t="s">
        <v>144</v>
      </c>
    </row>
    <row r="261" s="13" customFormat="1">
      <c r="A261" s="13"/>
      <c r="B261" s="181"/>
      <c r="C261" s="13"/>
      <c r="D261" s="176" t="s">
        <v>155</v>
      </c>
      <c r="E261" s="182" t="s">
        <v>3</v>
      </c>
      <c r="F261" s="183" t="s">
        <v>370</v>
      </c>
      <c r="G261" s="13"/>
      <c r="H261" s="184">
        <v>5.6749999999999998</v>
      </c>
      <c r="I261" s="185"/>
      <c r="J261" s="13"/>
      <c r="K261" s="13"/>
      <c r="L261" s="181"/>
      <c r="M261" s="186"/>
      <c r="N261" s="187"/>
      <c r="O261" s="187"/>
      <c r="P261" s="187"/>
      <c r="Q261" s="187"/>
      <c r="R261" s="187"/>
      <c r="S261" s="187"/>
      <c r="T261" s="188"/>
      <c r="U261" s="13"/>
      <c r="V261" s="13"/>
      <c r="W261" s="13"/>
      <c r="X261" s="13"/>
      <c r="Y261" s="13"/>
      <c r="Z261" s="13"/>
      <c r="AA261" s="13"/>
      <c r="AB261" s="13"/>
      <c r="AC261" s="13"/>
      <c r="AD261" s="13"/>
      <c r="AE261" s="13"/>
      <c r="AT261" s="182" t="s">
        <v>155</v>
      </c>
      <c r="AU261" s="182" t="s">
        <v>82</v>
      </c>
      <c r="AV261" s="13" t="s">
        <v>82</v>
      </c>
      <c r="AW261" s="13" t="s">
        <v>33</v>
      </c>
      <c r="AX261" s="13" t="s">
        <v>72</v>
      </c>
      <c r="AY261" s="182" t="s">
        <v>144</v>
      </c>
    </row>
    <row r="262" s="13" customFormat="1">
      <c r="A262" s="13"/>
      <c r="B262" s="181"/>
      <c r="C262" s="13"/>
      <c r="D262" s="176" t="s">
        <v>155</v>
      </c>
      <c r="E262" s="182" t="s">
        <v>3</v>
      </c>
      <c r="F262" s="183" t="s">
        <v>371</v>
      </c>
      <c r="G262" s="13"/>
      <c r="H262" s="184">
        <v>10.140000000000001</v>
      </c>
      <c r="I262" s="185"/>
      <c r="J262" s="13"/>
      <c r="K262" s="13"/>
      <c r="L262" s="181"/>
      <c r="M262" s="186"/>
      <c r="N262" s="187"/>
      <c r="O262" s="187"/>
      <c r="P262" s="187"/>
      <c r="Q262" s="187"/>
      <c r="R262" s="187"/>
      <c r="S262" s="187"/>
      <c r="T262" s="188"/>
      <c r="U262" s="13"/>
      <c r="V262" s="13"/>
      <c r="W262" s="13"/>
      <c r="X262" s="13"/>
      <c r="Y262" s="13"/>
      <c r="Z262" s="13"/>
      <c r="AA262" s="13"/>
      <c r="AB262" s="13"/>
      <c r="AC262" s="13"/>
      <c r="AD262" s="13"/>
      <c r="AE262" s="13"/>
      <c r="AT262" s="182" t="s">
        <v>155</v>
      </c>
      <c r="AU262" s="182" t="s">
        <v>82</v>
      </c>
      <c r="AV262" s="13" t="s">
        <v>82</v>
      </c>
      <c r="AW262" s="13" t="s">
        <v>33</v>
      </c>
      <c r="AX262" s="13" t="s">
        <v>72</v>
      </c>
      <c r="AY262" s="182" t="s">
        <v>144</v>
      </c>
    </row>
    <row r="263" s="16" customFormat="1">
      <c r="A263" s="16"/>
      <c r="B263" s="204"/>
      <c r="C263" s="16"/>
      <c r="D263" s="176" t="s">
        <v>155</v>
      </c>
      <c r="E263" s="205" t="s">
        <v>88</v>
      </c>
      <c r="F263" s="206" t="s">
        <v>188</v>
      </c>
      <c r="G263" s="16"/>
      <c r="H263" s="207">
        <v>25.550999999999998</v>
      </c>
      <c r="I263" s="208"/>
      <c r="J263" s="16"/>
      <c r="K263" s="16"/>
      <c r="L263" s="204"/>
      <c r="M263" s="209"/>
      <c r="N263" s="210"/>
      <c r="O263" s="210"/>
      <c r="P263" s="210"/>
      <c r="Q263" s="210"/>
      <c r="R263" s="210"/>
      <c r="S263" s="210"/>
      <c r="T263" s="211"/>
      <c r="U263" s="16"/>
      <c r="V263" s="16"/>
      <c r="W263" s="16"/>
      <c r="X263" s="16"/>
      <c r="Y263" s="16"/>
      <c r="Z263" s="16"/>
      <c r="AA263" s="16"/>
      <c r="AB263" s="16"/>
      <c r="AC263" s="16"/>
      <c r="AD263" s="16"/>
      <c r="AE263" s="16"/>
      <c r="AT263" s="205" t="s">
        <v>155</v>
      </c>
      <c r="AU263" s="205" t="s">
        <v>82</v>
      </c>
      <c r="AV263" s="16" t="s">
        <v>151</v>
      </c>
      <c r="AW263" s="16" t="s">
        <v>33</v>
      </c>
      <c r="AX263" s="16" t="s">
        <v>80</v>
      </c>
      <c r="AY263" s="205" t="s">
        <v>144</v>
      </c>
    </row>
    <row r="264" s="12" customFormat="1" ht="22.8" customHeight="1">
      <c r="A264" s="12"/>
      <c r="B264" s="149"/>
      <c r="C264" s="12"/>
      <c r="D264" s="150" t="s">
        <v>71</v>
      </c>
      <c r="E264" s="160" t="s">
        <v>216</v>
      </c>
      <c r="F264" s="160" t="s">
        <v>372</v>
      </c>
      <c r="G264" s="12"/>
      <c r="H264" s="12"/>
      <c r="I264" s="152"/>
      <c r="J264" s="161">
        <f>BK264</f>
        <v>0</v>
      </c>
      <c r="K264" s="12"/>
      <c r="L264" s="149"/>
      <c r="M264" s="154"/>
      <c r="N264" s="155"/>
      <c r="O264" s="155"/>
      <c r="P264" s="156">
        <f>SUM(P265:P283)</f>
        <v>0</v>
      </c>
      <c r="Q264" s="155"/>
      <c r="R264" s="156">
        <f>SUM(R265:R283)</f>
        <v>16.225769199999998</v>
      </c>
      <c r="S264" s="155"/>
      <c r="T264" s="157">
        <f>SUM(T265:T283)</f>
        <v>0</v>
      </c>
      <c r="U264" s="12"/>
      <c r="V264" s="12"/>
      <c r="W264" s="12"/>
      <c r="X264" s="12"/>
      <c r="Y264" s="12"/>
      <c r="Z264" s="12"/>
      <c r="AA264" s="12"/>
      <c r="AB264" s="12"/>
      <c r="AC264" s="12"/>
      <c r="AD264" s="12"/>
      <c r="AE264" s="12"/>
      <c r="AR264" s="150" t="s">
        <v>80</v>
      </c>
      <c r="AT264" s="158" t="s">
        <v>71</v>
      </c>
      <c r="AU264" s="158" t="s">
        <v>80</v>
      </c>
      <c r="AY264" s="150" t="s">
        <v>144</v>
      </c>
      <c r="BK264" s="159">
        <f>SUM(BK265:BK283)</f>
        <v>0</v>
      </c>
    </row>
    <row r="265" s="2" customFormat="1" ht="24.15" customHeight="1">
      <c r="A265" s="39"/>
      <c r="B265" s="162"/>
      <c r="C265" s="163" t="s">
        <v>373</v>
      </c>
      <c r="D265" s="163" t="s">
        <v>146</v>
      </c>
      <c r="E265" s="164" t="s">
        <v>374</v>
      </c>
      <c r="F265" s="165" t="s">
        <v>375</v>
      </c>
      <c r="G265" s="166" t="s">
        <v>243</v>
      </c>
      <c r="H265" s="167">
        <v>66.5</v>
      </c>
      <c r="I265" s="168"/>
      <c r="J265" s="169">
        <f>ROUND(I265*H265,2)</f>
        <v>0</v>
      </c>
      <c r="K265" s="165" t="s">
        <v>150</v>
      </c>
      <c r="L265" s="40"/>
      <c r="M265" s="170" t="s">
        <v>3</v>
      </c>
      <c r="N265" s="171" t="s">
        <v>43</v>
      </c>
      <c r="O265" s="73"/>
      <c r="P265" s="172">
        <f>O265*H265</f>
        <v>0</v>
      </c>
      <c r="Q265" s="172">
        <v>0.2006</v>
      </c>
      <c r="R265" s="172">
        <f>Q265*H265</f>
        <v>13.3399</v>
      </c>
      <c r="S265" s="172">
        <v>0</v>
      </c>
      <c r="T265" s="173">
        <f>S265*H265</f>
        <v>0</v>
      </c>
      <c r="U265" s="39"/>
      <c r="V265" s="39"/>
      <c r="W265" s="39"/>
      <c r="X265" s="39"/>
      <c r="Y265" s="39"/>
      <c r="Z265" s="39"/>
      <c r="AA265" s="39"/>
      <c r="AB265" s="39"/>
      <c r="AC265" s="39"/>
      <c r="AD265" s="39"/>
      <c r="AE265" s="39"/>
      <c r="AR265" s="174" t="s">
        <v>151</v>
      </c>
      <c r="AT265" s="174" t="s">
        <v>146</v>
      </c>
      <c r="AU265" s="174" t="s">
        <v>82</v>
      </c>
      <c r="AY265" s="20" t="s">
        <v>144</v>
      </c>
      <c r="BE265" s="175">
        <f>IF(N265="základní",J265,0)</f>
        <v>0</v>
      </c>
      <c r="BF265" s="175">
        <f>IF(N265="snížená",J265,0)</f>
        <v>0</v>
      </c>
      <c r="BG265" s="175">
        <f>IF(N265="zákl. přenesená",J265,0)</f>
        <v>0</v>
      </c>
      <c r="BH265" s="175">
        <f>IF(N265="sníž. přenesená",J265,0)</f>
        <v>0</v>
      </c>
      <c r="BI265" s="175">
        <f>IF(N265="nulová",J265,0)</f>
        <v>0</v>
      </c>
      <c r="BJ265" s="20" t="s">
        <v>80</v>
      </c>
      <c r="BK265" s="175">
        <f>ROUND(I265*H265,2)</f>
        <v>0</v>
      </c>
      <c r="BL265" s="20" t="s">
        <v>151</v>
      </c>
      <c r="BM265" s="174" t="s">
        <v>376</v>
      </c>
    </row>
    <row r="266" s="2" customFormat="1">
      <c r="A266" s="39"/>
      <c r="B266" s="40"/>
      <c r="C266" s="39"/>
      <c r="D266" s="176" t="s">
        <v>153</v>
      </c>
      <c r="E266" s="39"/>
      <c r="F266" s="177" t="s">
        <v>377</v>
      </c>
      <c r="G266" s="39"/>
      <c r="H266" s="39"/>
      <c r="I266" s="178"/>
      <c r="J266" s="39"/>
      <c r="K266" s="39"/>
      <c r="L266" s="40"/>
      <c r="M266" s="179"/>
      <c r="N266" s="180"/>
      <c r="O266" s="73"/>
      <c r="P266" s="73"/>
      <c r="Q266" s="73"/>
      <c r="R266" s="73"/>
      <c r="S266" s="73"/>
      <c r="T266" s="74"/>
      <c r="U266" s="39"/>
      <c r="V266" s="39"/>
      <c r="W266" s="39"/>
      <c r="X266" s="39"/>
      <c r="Y266" s="39"/>
      <c r="Z266" s="39"/>
      <c r="AA266" s="39"/>
      <c r="AB266" s="39"/>
      <c r="AC266" s="39"/>
      <c r="AD266" s="39"/>
      <c r="AE266" s="39"/>
      <c r="AT266" s="20" t="s">
        <v>153</v>
      </c>
      <c r="AU266" s="20" t="s">
        <v>82</v>
      </c>
    </row>
    <row r="267" s="13" customFormat="1">
      <c r="A267" s="13"/>
      <c r="B267" s="181"/>
      <c r="C267" s="13"/>
      <c r="D267" s="176" t="s">
        <v>155</v>
      </c>
      <c r="E267" s="182" t="s">
        <v>3</v>
      </c>
      <c r="F267" s="183" t="s">
        <v>378</v>
      </c>
      <c r="G267" s="13"/>
      <c r="H267" s="184">
        <v>66.5</v>
      </c>
      <c r="I267" s="185"/>
      <c r="J267" s="13"/>
      <c r="K267" s="13"/>
      <c r="L267" s="181"/>
      <c r="M267" s="186"/>
      <c r="N267" s="187"/>
      <c r="O267" s="187"/>
      <c r="P267" s="187"/>
      <c r="Q267" s="187"/>
      <c r="R267" s="187"/>
      <c r="S267" s="187"/>
      <c r="T267" s="188"/>
      <c r="U267" s="13"/>
      <c r="V267" s="13"/>
      <c r="W267" s="13"/>
      <c r="X267" s="13"/>
      <c r="Y267" s="13"/>
      <c r="Z267" s="13"/>
      <c r="AA267" s="13"/>
      <c r="AB267" s="13"/>
      <c r="AC267" s="13"/>
      <c r="AD267" s="13"/>
      <c r="AE267" s="13"/>
      <c r="AT267" s="182" t="s">
        <v>155</v>
      </c>
      <c r="AU267" s="182" t="s">
        <v>82</v>
      </c>
      <c r="AV267" s="13" t="s">
        <v>82</v>
      </c>
      <c r="AW267" s="13" t="s">
        <v>33</v>
      </c>
      <c r="AX267" s="13" t="s">
        <v>80</v>
      </c>
      <c r="AY267" s="182" t="s">
        <v>144</v>
      </c>
    </row>
    <row r="268" s="2" customFormat="1" ht="24.15" customHeight="1">
      <c r="A268" s="39"/>
      <c r="B268" s="162"/>
      <c r="C268" s="163" t="s">
        <v>379</v>
      </c>
      <c r="D268" s="163" t="s">
        <v>146</v>
      </c>
      <c r="E268" s="164" t="s">
        <v>380</v>
      </c>
      <c r="F268" s="165" t="s">
        <v>381</v>
      </c>
      <c r="G268" s="166" t="s">
        <v>243</v>
      </c>
      <c r="H268" s="167">
        <v>33</v>
      </c>
      <c r="I268" s="168"/>
      <c r="J268" s="169">
        <f>ROUND(I268*H268,2)</f>
        <v>0</v>
      </c>
      <c r="K268" s="165" t="s">
        <v>150</v>
      </c>
      <c r="L268" s="40"/>
      <c r="M268" s="170" t="s">
        <v>3</v>
      </c>
      <c r="N268" s="171" t="s">
        <v>43</v>
      </c>
      <c r="O268" s="73"/>
      <c r="P268" s="172">
        <f>O268*H268</f>
        <v>0</v>
      </c>
      <c r="Q268" s="172">
        <v>0.086190000000000003</v>
      </c>
      <c r="R268" s="172">
        <f>Q268*H268</f>
        <v>2.8442700000000003</v>
      </c>
      <c r="S268" s="172">
        <v>0</v>
      </c>
      <c r="T268" s="173">
        <f>S268*H268</f>
        <v>0</v>
      </c>
      <c r="U268" s="39"/>
      <c r="V268" s="39"/>
      <c r="W268" s="39"/>
      <c r="X268" s="39"/>
      <c r="Y268" s="39"/>
      <c r="Z268" s="39"/>
      <c r="AA268" s="39"/>
      <c r="AB268" s="39"/>
      <c r="AC268" s="39"/>
      <c r="AD268" s="39"/>
      <c r="AE268" s="39"/>
      <c r="AR268" s="174" t="s">
        <v>151</v>
      </c>
      <c r="AT268" s="174" t="s">
        <v>146</v>
      </c>
      <c r="AU268" s="174" t="s">
        <v>82</v>
      </c>
      <c r="AY268" s="20" t="s">
        <v>144</v>
      </c>
      <c r="BE268" s="175">
        <f>IF(N268="základní",J268,0)</f>
        <v>0</v>
      </c>
      <c r="BF268" s="175">
        <f>IF(N268="snížená",J268,0)</f>
        <v>0</v>
      </c>
      <c r="BG268" s="175">
        <f>IF(N268="zákl. přenesená",J268,0)</f>
        <v>0</v>
      </c>
      <c r="BH268" s="175">
        <f>IF(N268="sníž. přenesená",J268,0)</f>
        <v>0</v>
      </c>
      <c r="BI268" s="175">
        <f>IF(N268="nulová",J268,0)</f>
        <v>0</v>
      </c>
      <c r="BJ268" s="20" t="s">
        <v>80</v>
      </c>
      <c r="BK268" s="175">
        <f>ROUND(I268*H268,2)</f>
        <v>0</v>
      </c>
      <c r="BL268" s="20" t="s">
        <v>151</v>
      </c>
      <c r="BM268" s="174" t="s">
        <v>382</v>
      </c>
    </row>
    <row r="269" s="2" customFormat="1">
      <c r="A269" s="39"/>
      <c r="B269" s="40"/>
      <c r="C269" s="39"/>
      <c r="D269" s="176" t="s">
        <v>153</v>
      </c>
      <c r="E269" s="39"/>
      <c r="F269" s="177" t="s">
        <v>383</v>
      </c>
      <c r="G269" s="39"/>
      <c r="H269" s="39"/>
      <c r="I269" s="178"/>
      <c r="J269" s="39"/>
      <c r="K269" s="39"/>
      <c r="L269" s="40"/>
      <c r="M269" s="179"/>
      <c r="N269" s="180"/>
      <c r="O269" s="73"/>
      <c r="P269" s="73"/>
      <c r="Q269" s="73"/>
      <c r="R269" s="73"/>
      <c r="S269" s="73"/>
      <c r="T269" s="74"/>
      <c r="U269" s="39"/>
      <c r="V269" s="39"/>
      <c r="W269" s="39"/>
      <c r="X269" s="39"/>
      <c r="Y269" s="39"/>
      <c r="Z269" s="39"/>
      <c r="AA269" s="39"/>
      <c r="AB269" s="39"/>
      <c r="AC269" s="39"/>
      <c r="AD269" s="39"/>
      <c r="AE269" s="39"/>
      <c r="AT269" s="20" t="s">
        <v>153</v>
      </c>
      <c r="AU269" s="20" t="s">
        <v>82</v>
      </c>
    </row>
    <row r="270" s="13" customFormat="1">
      <c r="A270" s="13"/>
      <c r="B270" s="181"/>
      <c r="C270" s="13"/>
      <c r="D270" s="176" t="s">
        <v>155</v>
      </c>
      <c r="E270" s="182" t="s">
        <v>3</v>
      </c>
      <c r="F270" s="183" t="s">
        <v>384</v>
      </c>
      <c r="G270" s="13"/>
      <c r="H270" s="184">
        <v>33</v>
      </c>
      <c r="I270" s="185"/>
      <c r="J270" s="13"/>
      <c r="K270" s="13"/>
      <c r="L270" s="181"/>
      <c r="M270" s="186"/>
      <c r="N270" s="187"/>
      <c r="O270" s="187"/>
      <c r="P270" s="187"/>
      <c r="Q270" s="187"/>
      <c r="R270" s="187"/>
      <c r="S270" s="187"/>
      <c r="T270" s="188"/>
      <c r="U270" s="13"/>
      <c r="V270" s="13"/>
      <c r="W270" s="13"/>
      <c r="X270" s="13"/>
      <c r="Y270" s="13"/>
      <c r="Z270" s="13"/>
      <c r="AA270" s="13"/>
      <c r="AB270" s="13"/>
      <c r="AC270" s="13"/>
      <c r="AD270" s="13"/>
      <c r="AE270" s="13"/>
      <c r="AT270" s="182" t="s">
        <v>155</v>
      </c>
      <c r="AU270" s="182" t="s">
        <v>82</v>
      </c>
      <c r="AV270" s="13" t="s">
        <v>82</v>
      </c>
      <c r="AW270" s="13" t="s">
        <v>33</v>
      </c>
      <c r="AX270" s="13" t="s">
        <v>80</v>
      </c>
      <c r="AY270" s="182" t="s">
        <v>144</v>
      </c>
    </row>
    <row r="271" s="2" customFormat="1" ht="24.15" customHeight="1">
      <c r="A271" s="39"/>
      <c r="B271" s="162"/>
      <c r="C271" s="163" t="s">
        <v>385</v>
      </c>
      <c r="D271" s="163" t="s">
        <v>146</v>
      </c>
      <c r="E271" s="164" t="s">
        <v>386</v>
      </c>
      <c r="F271" s="165" t="s">
        <v>387</v>
      </c>
      <c r="G271" s="166" t="s">
        <v>149</v>
      </c>
      <c r="H271" s="167">
        <v>66.519999999999996</v>
      </c>
      <c r="I271" s="168"/>
      <c r="J271" s="169">
        <f>ROUND(I271*H271,2)</f>
        <v>0</v>
      </c>
      <c r="K271" s="165" t="s">
        <v>150</v>
      </c>
      <c r="L271" s="40"/>
      <c r="M271" s="170" t="s">
        <v>3</v>
      </c>
      <c r="N271" s="171" t="s">
        <v>43</v>
      </c>
      <c r="O271" s="73"/>
      <c r="P271" s="172">
        <f>O271*H271</f>
        <v>0</v>
      </c>
      <c r="Q271" s="172">
        <v>0.00021000000000000001</v>
      </c>
      <c r="R271" s="172">
        <f>Q271*H271</f>
        <v>0.013969199999999999</v>
      </c>
      <c r="S271" s="172">
        <v>0</v>
      </c>
      <c r="T271" s="173">
        <f>S271*H271</f>
        <v>0</v>
      </c>
      <c r="U271" s="39"/>
      <c r="V271" s="39"/>
      <c r="W271" s="39"/>
      <c r="X271" s="39"/>
      <c r="Y271" s="39"/>
      <c r="Z271" s="39"/>
      <c r="AA271" s="39"/>
      <c r="AB271" s="39"/>
      <c r="AC271" s="39"/>
      <c r="AD271" s="39"/>
      <c r="AE271" s="39"/>
      <c r="AR271" s="174" t="s">
        <v>151</v>
      </c>
      <c r="AT271" s="174" t="s">
        <v>146</v>
      </c>
      <c r="AU271" s="174" t="s">
        <v>82</v>
      </c>
      <c r="AY271" s="20" t="s">
        <v>144</v>
      </c>
      <c r="BE271" s="175">
        <f>IF(N271="základní",J271,0)</f>
        <v>0</v>
      </c>
      <c r="BF271" s="175">
        <f>IF(N271="snížená",J271,0)</f>
        <v>0</v>
      </c>
      <c r="BG271" s="175">
        <f>IF(N271="zákl. přenesená",J271,0)</f>
        <v>0</v>
      </c>
      <c r="BH271" s="175">
        <f>IF(N271="sníž. přenesená",J271,0)</f>
        <v>0</v>
      </c>
      <c r="BI271" s="175">
        <f>IF(N271="nulová",J271,0)</f>
        <v>0</v>
      </c>
      <c r="BJ271" s="20" t="s">
        <v>80</v>
      </c>
      <c r="BK271" s="175">
        <f>ROUND(I271*H271,2)</f>
        <v>0</v>
      </c>
      <c r="BL271" s="20" t="s">
        <v>151</v>
      </c>
      <c r="BM271" s="174" t="s">
        <v>388</v>
      </c>
    </row>
    <row r="272" s="2" customFormat="1">
      <c r="A272" s="39"/>
      <c r="B272" s="40"/>
      <c r="C272" s="39"/>
      <c r="D272" s="176" t="s">
        <v>153</v>
      </c>
      <c r="E272" s="39"/>
      <c r="F272" s="177" t="s">
        <v>389</v>
      </c>
      <c r="G272" s="39"/>
      <c r="H272" s="39"/>
      <c r="I272" s="178"/>
      <c r="J272" s="39"/>
      <c r="K272" s="39"/>
      <c r="L272" s="40"/>
      <c r="M272" s="179"/>
      <c r="N272" s="180"/>
      <c r="O272" s="73"/>
      <c r="P272" s="73"/>
      <c r="Q272" s="73"/>
      <c r="R272" s="73"/>
      <c r="S272" s="73"/>
      <c r="T272" s="74"/>
      <c r="U272" s="39"/>
      <c r="V272" s="39"/>
      <c r="W272" s="39"/>
      <c r="X272" s="39"/>
      <c r="Y272" s="39"/>
      <c r="Z272" s="39"/>
      <c r="AA272" s="39"/>
      <c r="AB272" s="39"/>
      <c r="AC272" s="39"/>
      <c r="AD272" s="39"/>
      <c r="AE272" s="39"/>
      <c r="AT272" s="20" t="s">
        <v>153</v>
      </c>
      <c r="AU272" s="20" t="s">
        <v>82</v>
      </c>
    </row>
    <row r="273" s="14" customFormat="1">
      <c r="A273" s="14"/>
      <c r="B273" s="189"/>
      <c r="C273" s="14"/>
      <c r="D273" s="176" t="s">
        <v>155</v>
      </c>
      <c r="E273" s="190" t="s">
        <v>3</v>
      </c>
      <c r="F273" s="191" t="s">
        <v>390</v>
      </c>
      <c r="G273" s="14"/>
      <c r="H273" s="190" t="s">
        <v>3</v>
      </c>
      <c r="I273" s="192"/>
      <c r="J273" s="14"/>
      <c r="K273" s="14"/>
      <c r="L273" s="189"/>
      <c r="M273" s="193"/>
      <c r="N273" s="194"/>
      <c r="O273" s="194"/>
      <c r="P273" s="194"/>
      <c r="Q273" s="194"/>
      <c r="R273" s="194"/>
      <c r="S273" s="194"/>
      <c r="T273" s="195"/>
      <c r="U273" s="14"/>
      <c r="V273" s="14"/>
      <c r="W273" s="14"/>
      <c r="X273" s="14"/>
      <c r="Y273" s="14"/>
      <c r="Z273" s="14"/>
      <c r="AA273" s="14"/>
      <c r="AB273" s="14"/>
      <c r="AC273" s="14"/>
      <c r="AD273" s="14"/>
      <c r="AE273" s="14"/>
      <c r="AT273" s="190" t="s">
        <v>155</v>
      </c>
      <c r="AU273" s="190" t="s">
        <v>82</v>
      </c>
      <c r="AV273" s="14" t="s">
        <v>80</v>
      </c>
      <c r="AW273" s="14" t="s">
        <v>33</v>
      </c>
      <c r="AX273" s="14" t="s">
        <v>72</v>
      </c>
      <c r="AY273" s="190" t="s">
        <v>144</v>
      </c>
    </row>
    <row r="274" s="13" customFormat="1">
      <c r="A274" s="13"/>
      <c r="B274" s="181"/>
      <c r="C274" s="13"/>
      <c r="D274" s="176" t="s">
        <v>155</v>
      </c>
      <c r="E274" s="182" t="s">
        <v>3</v>
      </c>
      <c r="F274" s="183" t="s">
        <v>391</v>
      </c>
      <c r="G274" s="13"/>
      <c r="H274" s="184">
        <v>66.519999999999996</v>
      </c>
      <c r="I274" s="185"/>
      <c r="J274" s="13"/>
      <c r="K274" s="13"/>
      <c r="L274" s="181"/>
      <c r="M274" s="186"/>
      <c r="N274" s="187"/>
      <c r="O274" s="187"/>
      <c r="P274" s="187"/>
      <c r="Q274" s="187"/>
      <c r="R274" s="187"/>
      <c r="S274" s="187"/>
      <c r="T274" s="188"/>
      <c r="U274" s="13"/>
      <c r="V274" s="13"/>
      <c r="W274" s="13"/>
      <c r="X274" s="13"/>
      <c r="Y274" s="13"/>
      <c r="Z274" s="13"/>
      <c r="AA274" s="13"/>
      <c r="AB274" s="13"/>
      <c r="AC274" s="13"/>
      <c r="AD274" s="13"/>
      <c r="AE274" s="13"/>
      <c r="AT274" s="182" t="s">
        <v>155</v>
      </c>
      <c r="AU274" s="182" t="s">
        <v>82</v>
      </c>
      <c r="AV274" s="13" t="s">
        <v>82</v>
      </c>
      <c r="AW274" s="13" t="s">
        <v>33</v>
      </c>
      <c r="AX274" s="13" t="s">
        <v>80</v>
      </c>
      <c r="AY274" s="182" t="s">
        <v>144</v>
      </c>
    </row>
    <row r="275" s="2" customFormat="1" ht="14.4" customHeight="1">
      <c r="A275" s="39"/>
      <c r="B275" s="162"/>
      <c r="C275" s="163" t="s">
        <v>392</v>
      </c>
      <c r="D275" s="163" t="s">
        <v>146</v>
      </c>
      <c r="E275" s="164" t="s">
        <v>393</v>
      </c>
      <c r="F275" s="165" t="s">
        <v>394</v>
      </c>
      <c r="G275" s="166" t="s">
        <v>395</v>
      </c>
      <c r="H275" s="167">
        <v>1</v>
      </c>
      <c r="I275" s="168"/>
      <c r="J275" s="169">
        <f>ROUND(I275*H275,2)</f>
        <v>0</v>
      </c>
      <c r="K275" s="165" t="s">
        <v>150</v>
      </c>
      <c r="L275" s="40"/>
      <c r="M275" s="170" t="s">
        <v>3</v>
      </c>
      <c r="N275" s="171" t="s">
        <v>43</v>
      </c>
      <c r="O275" s="73"/>
      <c r="P275" s="172">
        <f>O275*H275</f>
        <v>0</v>
      </c>
      <c r="Q275" s="172">
        <v>0.0045900000000000003</v>
      </c>
      <c r="R275" s="172">
        <f>Q275*H275</f>
        <v>0.0045900000000000003</v>
      </c>
      <c r="S275" s="172">
        <v>0</v>
      </c>
      <c r="T275" s="173">
        <f>S275*H275</f>
        <v>0</v>
      </c>
      <c r="U275" s="39"/>
      <c r="V275" s="39"/>
      <c r="W275" s="39"/>
      <c r="X275" s="39"/>
      <c r="Y275" s="39"/>
      <c r="Z275" s="39"/>
      <c r="AA275" s="39"/>
      <c r="AB275" s="39"/>
      <c r="AC275" s="39"/>
      <c r="AD275" s="39"/>
      <c r="AE275" s="39"/>
      <c r="AR275" s="174" t="s">
        <v>151</v>
      </c>
      <c r="AT275" s="174" t="s">
        <v>146</v>
      </c>
      <c r="AU275" s="174" t="s">
        <v>82</v>
      </c>
      <c r="AY275" s="20" t="s">
        <v>144</v>
      </c>
      <c r="BE275" s="175">
        <f>IF(N275="základní",J275,0)</f>
        <v>0</v>
      </c>
      <c r="BF275" s="175">
        <f>IF(N275="snížená",J275,0)</f>
        <v>0</v>
      </c>
      <c r="BG275" s="175">
        <f>IF(N275="zákl. přenesená",J275,0)</f>
        <v>0</v>
      </c>
      <c r="BH275" s="175">
        <f>IF(N275="sníž. přenesená",J275,0)</f>
        <v>0</v>
      </c>
      <c r="BI275" s="175">
        <f>IF(N275="nulová",J275,0)</f>
        <v>0</v>
      </c>
      <c r="BJ275" s="20" t="s">
        <v>80</v>
      </c>
      <c r="BK275" s="175">
        <f>ROUND(I275*H275,2)</f>
        <v>0</v>
      </c>
      <c r="BL275" s="20" t="s">
        <v>151</v>
      </c>
      <c r="BM275" s="174" t="s">
        <v>396</v>
      </c>
    </row>
    <row r="276" s="2" customFormat="1">
      <c r="A276" s="39"/>
      <c r="B276" s="40"/>
      <c r="C276" s="39"/>
      <c r="D276" s="176" t="s">
        <v>153</v>
      </c>
      <c r="E276" s="39"/>
      <c r="F276" s="177" t="s">
        <v>397</v>
      </c>
      <c r="G276" s="39"/>
      <c r="H276" s="39"/>
      <c r="I276" s="178"/>
      <c r="J276" s="39"/>
      <c r="K276" s="39"/>
      <c r="L276" s="40"/>
      <c r="M276" s="179"/>
      <c r="N276" s="180"/>
      <c r="O276" s="73"/>
      <c r="P276" s="73"/>
      <c r="Q276" s="73"/>
      <c r="R276" s="73"/>
      <c r="S276" s="73"/>
      <c r="T276" s="74"/>
      <c r="U276" s="39"/>
      <c r="V276" s="39"/>
      <c r="W276" s="39"/>
      <c r="X276" s="39"/>
      <c r="Y276" s="39"/>
      <c r="Z276" s="39"/>
      <c r="AA276" s="39"/>
      <c r="AB276" s="39"/>
      <c r="AC276" s="39"/>
      <c r="AD276" s="39"/>
      <c r="AE276" s="39"/>
      <c r="AT276" s="20" t="s">
        <v>153</v>
      </c>
      <c r="AU276" s="20" t="s">
        <v>82</v>
      </c>
    </row>
    <row r="277" s="13" customFormat="1">
      <c r="A277" s="13"/>
      <c r="B277" s="181"/>
      <c r="C277" s="13"/>
      <c r="D277" s="176" t="s">
        <v>155</v>
      </c>
      <c r="E277" s="182" t="s">
        <v>3</v>
      </c>
      <c r="F277" s="183" t="s">
        <v>398</v>
      </c>
      <c r="G277" s="13"/>
      <c r="H277" s="184">
        <v>1</v>
      </c>
      <c r="I277" s="185"/>
      <c r="J277" s="13"/>
      <c r="K277" s="13"/>
      <c r="L277" s="181"/>
      <c r="M277" s="186"/>
      <c r="N277" s="187"/>
      <c r="O277" s="187"/>
      <c r="P277" s="187"/>
      <c r="Q277" s="187"/>
      <c r="R277" s="187"/>
      <c r="S277" s="187"/>
      <c r="T277" s="188"/>
      <c r="U277" s="13"/>
      <c r="V277" s="13"/>
      <c r="W277" s="13"/>
      <c r="X277" s="13"/>
      <c r="Y277" s="13"/>
      <c r="Z277" s="13"/>
      <c r="AA277" s="13"/>
      <c r="AB277" s="13"/>
      <c r="AC277" s="13"/>
      <c r="AD277" s="13"/>
      <c r="AE277" s="13"/>
      <c r="AT277" s="182" t="s">
        <v>155</v>
      </c>
      <c r="AU277" s="182" t="s">
        <v>82</v>
      </c>
      <c r="AV277" s="13" t="s">
        <v>82</v>
      </c>
      <c r="AW277" s="13" t="s">
        <v>33</v>
      </c>
      <c r="AX277" s="13" t="s">
        <v>80</v>
      </c>
      <c r="AY277" s="182" t="s">
        <v>144</v>
      </c>
    </row>
    <row r="278" s="2" customFormat="1" ht="14.4" customHeight="1">
      <c r="A278" s="39"/>
      <c r="B278" s="162"/>
      <c r="C278" s="163" t="s">
        <v>399</v>
      </c>
      <c r="D278" s="163" t="s">
        <v>146</v>
      </c>
      <c r="E278" s="164" t="s">
        <v>400</v>
      </c>
      <c r="F278" s="165" t="s">
        <v>401</v>
      </c>
      <c r="G278" s="166" t="s">
        <v>395</v>
      </c>
      <c r="H278" s="167">
        <v>128</v>
      </c>
      <c r="I278" s="168"/>
      <c r="J278" s="169">
        <f>ROUND(I278*H278,2)</f>
        <v>0</v>
      </c>
      <c r="K278" s="165" t="s">
        <v>150</v>
      </c>
      <c r="L278" s="40"/>
      <c r="M278" s="170" t="s">
        <v>3</v>
      </c>
      <c r="N278" s="171" t="s">
        <v>43</v>
      </c>
      <c r="O278" s="73"/>
      <c r="P278" s="172">
        <f>O278*H278</f>
        <v>0</v>
      </c>
      <c r="Q278" s="172">
        <v>0.00018000000000000001</v>
      </c>
      <c r="R278" s="172">
        <f>Q278*H278</f>
        <v>0.023040000000000001</v>
      </c>
      <c r="S278" s="172">
        <v>0</v>
      </c>
      <c r="T278" s="173">
        <f>S278*H278</f>
        <v>0</v>
      </c>
      <c r="U278" s="39"/>
      <c r="V278" s="39"/>
      <c r="W278" s="39"/>
      <c r="X278" s="39"/>
      <c r="Y278" s="39"/>
      <c r="Z278" s="39"/>
      <c r="AA278" s="39"/>
      <c r="AB278" s="39"/>
      <c r="AC278" s="39"/>
      <c r="AD278" s="39"/>
      <c r="AE278" s="39"/>
      <c r="AR278" s="174" t="s">
        <v>151</v>
      </c>
      <c r="AT278" s="174" t="s">
        <v>146</v>
      </c>
      <c r="AU278" s="174" t="s">
        <v>82</v>
      </c>
      <c r="AY278" s="20" t="s">
        <v>144</v>
      </c>
      <c r="BE278" s="175">
        <f>IF(N278="základní",J278,0)</f>
        <v>0</v>
      </c>
      <c r="BF278" s="175">
        <f>IF(N278="snížená",J278,0)</f>
        <v>0</v>
      </c>
      <c r="BG278" s="175">
        <f>IF(N278="zákl. přenesená",J278,0)</f>
        <v>0</v>
      </c>
      <c r="BH278" s="175">
        <f>IF(N278="sníž. přenesená",J278,0)</f>
        <v>0</v>
      </c>
      <c r="BI278" s="175">
        <f>IF(N278="nulová",J278,0)</f>
        <v>0</v>
      </c>
      <c r="BJ278" s="20" t="s">
        <v>80</v>
      </c>
      <c r="BK278" s="175">
        <f>ROUND(I278*H278,2)</f>
        <v>0</v>
      </c>
      <c r="BL278" s="20" t="s">
        <v>151</v>
      </c>
      <c r="BM278" s="174" t="s">
        <v>402</v>
      </c>
    </row>
    <row r="279" s="2" customFormat="1">
      <c r="A279" s="39"/>
      <c r="B279" s="40"/>
      <c r="C279" s="39"/>
      <c r="D279" s="176" t="s">
        <v>153</v>
      </c>
      <c r="E279" s="39"/>
      <c r="F279" s="177" t="s">
        <v>403</v>
      </c>
      <c r="G279" s="39"/>
      <c r="H279" s="39"/>
      <c r="I279" s="178"/>
      <c r="J279" s="39"/>
      <c r="K279" s="39"/>
      <c r="L279" s="40"/>
      <c r="M279" s="179"/>
      <c r="N279" s="180"/>
      <c r="O279" s="73"/>
      <c r="P279" s="73"/>
      <c r="Q279" s="73"/>
      <c r="R279" s="73"/>
      <c r="S279" s="73"/>
      <c r="T279" s="74"/>
      <c r="U279" s="39"/>
      <c r="V279" s="39"/>
      <c r="W279" s="39"/>
      <c r="X279" s="39"/>
      <c r="Y279" s="39"/>
      <c r="Z279" s="39"/>
      <c r="AA279" s="39"/>
      <c r="AB279" s="39"/>
      <c r="AC279" s="39"/>
      <c r="AD279" s="39"/>
      <c r="AE279" s="39"/>
      <c r="AT279" s="20" t="s">
        <v>153</v>
      </c>
      <c r="AU279" s="20" t="s">
        <v>82</v>
      </c>
    </row>
    <row r="280" s="14" customFormat="1">
      <c r="A280" s="14"/>
      <c r="B280" s="189"/>
      <c r="C280" s="14"/>
      <c r="D280" s="176" t="s">
        <v>155</v>
      </c>
      <c r="E280" s="190" t="s">
        <v>3</v>
      </c>
      <c r="F280" s="191" t="s">
        <v>404</v>
      </c>
      <c r="G280" s="14"/>
      <c r="H280" s="190" t="s">
        <v>3</v>
      </c>
      <c r="I280" s="192"/>
      <c r="J280" s="14"/>
      <c r="K280" s="14"/>
      <c r="L280" s="189"/>
      <c r="M280" s="193"/>
      <c r="N280" s="194"/>
      <c r="O280" s="194"/>
      <c r="P280" s="194"/>
      <c r="Q280" s="194"/>
      <c r="R280" s="194"/>
      <c r="S280" s="194"/>
      <c r="T280" s="195"/>
      <c r="U280" s="14"/>
      <c r="V280" s="14"/>
      <c r="W280" s="14"/>
      <c r="X280" s="14"/>
      <c r="Y280" s="14"/>
      <c r="Z280" s="14"/>
      <c r="AA280" s="14"/>
      <c r="AB280" s="14"/>
      <c r="AC280" s="14"/>
      <c r="AD280" s="14"/>
      <c r="AE280" s="14"/>
      <c r="AT280" s="190" t="s">
        <v>155</v>
      </c>
      <c r="AU280" s="190" t="s">
        <v>82</v>
      </c>
      <c r="AV280" s="14" t="s">
        <v>80</v>
      </c>
      <c r="AW280" s="14" t="s">
        <v>33</v>
      </c>
      <c r="AX280" s="14" t="s">
        <v>72</v>
      </c>
      <c r="AY280" s="190" t="s">
        <v>144</v>
      </c>
    </row>
    <row r="281" s="13" customFormat="1">
      <c r="A281" s="13"/>
      <c r="B281" s="181"/>
      <c r="C281" s="13"/>
      <c r="D281" s="176" t="s">
        <v>155</v>
      </c>
      <c r="E281" s="182" t="s">
        <v>3</v>
      </c>
      <c r="F281" s="183" t="s">
        <v>405</v>
      </c>
      <c r="G281" s="13"/>
      <c r="H281" s="184">
        <v>128</v>
      </c>
      <c r="I281" s="185"/>
      <c r="J281" s="13"/>
      <c r="K281" s="13"/>
      <c r="L281" s="181"/>
      <c r="M281" s="186"/>
      <c r="N281" s="187"/>
      <c r="O281" s="187"/>
      <c r="P281" s="187"/>
      <c r="Q281" s="187"/>
      <c r="R281" s="187"/>
      <c r="S281" s="187"/>
      <c r="T281" s="188"/>
      <c r="U281" s="13"/>
      <c r="V281" s="13"/>
      <c r="W281" s="13"/>
      <c r="X281" s="13"/>
      <c r="Y281" s="13"/>
      <c r="Z281" s="13"/>
      <c r="AA281" s="13"/>
      <c r="AB281" s="13"/>
      <c r="AC281" s="13"/>
      <c r="AD281" s="13"/>
      <c r="AE281" s="13"/>
      <c r="AT281" s="182" t="s">
        <v>155</v>
      </c>
      <c r="AU281" s="182" t="s">
        <v>82</v>
      </c>
      <c r="AV281" s="13" t="s">
        <v>82</v>
      </c>
      <c r="AW281" s="13" t="s">
        <v>33</v>
      </c>
      <c r="AX281" s="13" t="s">
        <v>80</v>
      </c>
      <c r="AY281" s="182" t="s">
        <v>144</v>
      </c>
    </row>
    <row r="282" s="2" customFormat="1" ht="24.15" customHeight="1">
      <c r="A282" s="39"/>
      <c r="B282" s="162"/>
      <c r="C282" s="163" t="s">
        <v>406</v>
      </c>
      <c r="D282" s="163" t="s">
        <v>146</v>
      </c>
      <c r="E282" s="164" t="s">
        <v>407</v>
      </c>
      <c r="F282" s="165" t="s">
        <v>408</v>
      </c>
      <c r="G282" s="166" t="s">
        <v>409</v>
      </c>
      <c r="H282" s="167">
        <v>1</v>
      </c>
      <c r="I282" s="168"/>
      <c r="J282" s="169">
        <f>ROUND(I282*H282,2)</f>
        <v>0</v>
      </c>
      <c r="K282" s="165" t="s">
        <v>3</v>
      </c>
      <c r="L282" s="40"/>
      <c r="M282" s="170" t="s">
        <v>3</v>
      </c>
      <c r="N282" s="171" t="s">
        <v>43</v>
      </c>
      <c r="O282" s="73"/>
      <c r="P282" s="172">
        <f>O282*H282</f>
        <v>0</v>
      </c>
      <c r="Q282" s="172">
        <v>0</v>
      </c>
      <c r="R282" s="172">
        <f>Q282*H282</f>
        <v>0</v>
      </c>
      <c r="S282" s="172">
        <v>0</v>
      </c>
      <c r="T282" s="173">
        <f>S282*H282</f>
        <v>0</v>
      </c>
      <c r="U282" s="39"/>
      <c r="V282" s="39"/>
      <c r="W282" s="39"/>
      <c r="X282" s="39"/>
      <c r="Y282" s="39"/>
      <c r="Z282" s="39"/>
      <c r="AA282" s="39"/>
      <c r="AB282" s="39"/>
      <c r="AC282" s="39"/>
      <c r="AD282" s="39"/>
      <c r="AE282" s="39"/>
      <c r="AR282" s="174" t="s">
        <v>151</v>
      </c>
      <c r="AT282" s="174" t="s">
        <v>146</v>
      </c>
      <c r="AU282" s="174" t="s">
        <v>82</v>
      </c>
      <c r="AY282" s="20" t="s">
        <v>144</v>
      </c>
      <c r="BE282" s="175">
        <f>IF(N282="základní",J282,0)</f>
        <v>0</v>
      </c>
      <c r="BF282" s="175">
        <f>IF(N282="snížená",J282,0)</f>
        <v>0</v>
      </c>
      <c r="BG282" s="175">
        <f>IF(N282="zákl. přenesená",J282,0)</f>
        <v>0</v>
      </c>
      <c r="BH282" s="175">
        <f>IF(N282="sníž. přenesená",J282,0)</f>
        <v>0</v>
      </c>
      <c r="BI282" s="175">
        <f>IF(N282="nulová",J282,0)</f>
        <v>0</v>
      </c>
      <c r="BJ282" s="20" t="s">
        <v>80</v>
      </c>
      <c r="BK282" s="175">
        <f>ROUND(I282*H282,2)</f>
        <v>0</v>
      </c>
      <c r="BL282" s="20" t="s">
        <v>151</v>
      </c>
      <c r="BM282" s="174" t="s">
        <v>410</v>
      </c>
    </row>
    <row r="283" s="13" customFormat="1">
      <c r="A283" s="13"/>
      <c r="B283" s="181"/>
      <c r="C283" s="13"/>
      <c r="D283" s="176" t="s">
        <v>155</v>
      </c>
      <c r="E283" s="182" t="s">
        <v>3</v>
      </c>
      <c r="F283" s="183" t="s">
        <v>411</v>
      </c>
      <c r="G283" s="13"/>
      <c r="H283" s="184">
        <v>1</v>
      </c>
      <c r="I283" s="185"/>
      <c r="J283" s="13"/>
      <c r="K283" s="13"/>
      <c r="L283" s="181"/>
      <c r="M283" s="186"/>
      <c r="N283" s="187"/>
      <c r="O283" s="187"/>
      <c r="P283" s="187"/>
      <c r="Q283" s="187"/>
      <c r="R283" s="187"/>
      <c r="S283" s="187"/>
      <c r="T283" s="188"/>
      <c r="U283" s="13"/>
      <c r="V283" s="13"/>
      <c r="W283" s="13"/>
      <c r="X283" s="13"/>
      <c r="Y283" s="13"/>
      <c r="Z283" s="13"/>
      <c r="AA283" s="13"/>
      <c r="AB283" s="13"/>
      <c r="AC283" s="13"/>
      <c r="AD283" s="13"/>
      <c r="AE283" s="13"/>
      <c r="AT283" s="182" t="s">
        <v>155</v>
      </c>
      <c r="AU283" s="182" t="s">
        <v>82</v>
      </c>
      <c r="AV283" s="13" t="s">
        <v>82</v>
      </c>
      <c r="AW283" s="13" t="s">
        <v>33</v>
      </c>
      <c r="AX283" s="13" t="s">
        <v>80</v>
      </c>
      <c r="AY283" s="182" t="s">
        <v>144</v>
      </c>
    </row>
    <row r="284" s="12" customFormat="1" ht="22.8" customHeight="1">
      <c r="A284" s="12"/>
      <c r="B284" s="149"/>
      <c r="C284" s="12"/>
      <c r="D284" s="150" t="s">
        <v>71</v>
      </c>
      <c r="E284" s="160" t="s">
        <v>412</v>
      </c>
      <c r="F284" s="160" t="s">
        <v>413</v>
      </c>
      <c r="G284" s="12"/>
      <c r="H284" s="12"/>
      <c r="I284" s="152"/>
      <c r="J284" s="161">
        <f>BK284</f>
        <v>0</v>
      </c>
      <c r="K284" s="12"/>
      <c r="L284" s="149"/>
      <c r="M284" s="154"/>
      <c r="N284" s="155"/>
      <c r="O284" s="155"/>
      <c r="P284" s="156">
        <f>SUM(P285:P301)</f>
        <v>0</v>
      </c>
      <c r="Q284" s="155"/>
      <c r="R284" s="156">
        <f>SUM(R285:R301)</f>
        <v>0</v>
      </c>
      <c r="S284" s="155"/>
      <c r="T284" s="157">
        <f>SUM(T285:T301)</f>
        <v>0</v>
      </c>
      <c r="U284" s="12"/>
      <c r="V284" s="12"/>
      <c r="W284" s="12"/>
      <c r="X284" s="12"/>
      <c r="Y284" s="12"/>
      <c r="Z284" s="12"/>
      <c r="AA284" s="12"/>
      <c r="AB284" s="12"/>
      <c r="AC284" s="12"/>
      <c r="AD284" s="12"/>
      <c r="AE284" s="12"/>
      <c r="AR284" s="150" t="s">
        <v>80</v>
      </c>
      <c r="AT284" s="158" t="s">
        <v>71</v>
      </c>
      <c r="AU284" s="158" t="s">
        <v>80</v>
      </c>
      <c r="AY284" s="150" t="s">
        <v>144</v>
      </c>
      <c r="BK284" s="159">
        <f>SUM(BK285:BK301)</f>
        <v>0</v>
      </c>
    </row>
    <row r="285" s="2" customFormat="1" ht="24.15" customHeight="1">
      <c r="A285" s="39"/>
      <c r="B285" s="162"/>
      <c r="C285" s="163" t="s">
        <v>414</v>
      </c>
      <c r="D285" s="163" t="s">
        <v>146</v>
      </c>
      <c r="E285" s="164" t="s">
        <v>415</v>
      </c>
      <c r="F285" s="165" t="s">
        <v>416</v>
      </c>
      <c r="G285" s="166" t="s">
        <v>235</v>
      </c>
      <c r="H285" s="167">
        <v>313.48200000000003</v>
      </c>
      <c r="I285" s="168"/>
      <c r="J285" s="169">
        <f>ROUND(I285*H285,2)</f>
        <v>0</v>
      </c>
      <c r="K285" s="165" t="s">
        <v>150</v>
      </c>
      <c r="L285" s="40"/>
      <c r="M285" s="170" t="s">
        <v>3</v>
      </c>
      <c r="N285" s="171" t="s">
        <v>43</v>
      </c>
      <c r="O285" s="73"/>
      <c r="P285" s="172">
        <f>O285*H285</f>
        <v>0</v>
      </c>
      <c r="Q285" s="172">
        <v>0</v>
      </c>
      <c r="R285" s="172">
        <f>Q285*H285</f>
        <v>0</v>
      </c>
      <c r="S285" s="172">
        <v>0</v>
      </c>
      <c r="T285" s="173">
        <f>S285*H285</f>
        <v>0</v>
      </c>
      <c r="U285" s="39"/>
      <c r="V285" s="39"/>
      <c r="W285" s="39"/>
      <c r="X285" s="39"/>
      <c r="Y285" s="39"/>
      <c r="Z285" s="39"/>
      <c r="AA285" s="39"/>
      <c r="AB285" s="39"/>
      <c r="AC285" s="39"/>
      <c r="AD285" s="39"/>
      <c r="AE285" s="39"/>
      <c r="AR285" s="174" t="s">
        <v>151</v>
      </c>
      <c r="AT285" s="174" t="s">
        <v>146</v>
      </c>
      <c r="AU285" s="174" t="s">
        <v>82</v>
      </c>
      <c r="AY285" s="20" t="s">
        <v>144</v>
      </c>
      <c r="BE285" s="175">
        <f>IF(N285="základní",J285,0)</f>
        <v>0</v>
      </c>
      <c r="BF285" s="175">
        <f>IF(N285="snížená",J285,0)</f>
        <v>0</v>
      </c>
      <c r="BG285" s="175">
        <f>IF(N285="zákl. přenesená",J285,0)</f>
        <v>0</v>
      </c>
      <c r="BH285" s="175">
        <f>IF(N285="sníž. přenesená",J285,0)</f>
        <v>0</v>
      </c>
      <c r="BI285" s="175">
        <f>IF(N285="nulová",J285,0)</f>
        <v>0</v>
      </c>
      <c r="BJ285" s="20" t="s">
        <v>80</v>
      </c>
      <c r="BK285" s="175">
        <f>ROUND(I285*H285,2)</f>
        <v>0</v>
      </c>
      <c r="BL285" s="20" t="s">
        <v>151</v>
      </c>
      <c r="BM285" s="174" t="s">
        <v>417</v>
      </c>
    </row>
    <row r="286" s="2" customFormat="1">
      <c r="A286" s="39"/>
      <c r="B286" s="40"/>
      <c r="C286" s="39"/>
      <c r="D286" s="176" t="s">
        <v>153</v>
      </c>
      <c r="E286" s="39"/>
      <c r="F286" s="177" t="s">
        <v>418</v>
      </c>
      <c r="G286" s="39"/>
      <c r="H286" s="39"/>
      <c r="I286" s="178"/>
      <c r="J286" s="39"/>
      <c r="K286" s="39"/>
      <c r="L286" s="40"/>
      <c r="M286" s="179"/>
      <c r="N286" s="180"/>
      <c r="O286" s="73"/>
      <c r="P286" s="73"/>
      <c r="Q286" s="73"/>
      <c r="R286" s="73"/>
      <c r="S286" s="73"/>
      <c r="T286" s="74"/>
      <c r="U286" s="39"/>
      <c r="V286" s="39"/>
      <c r="W286" s="39"/>
      <c r="X286" s="39"/>
      <c r="Y286" s="39"/>
      <c r="Z286" s="39"/>
      <c r="AA286" s="39"/>
      <c r="AB286" s="39"/>
      <c r="AC286" s="39"/>
      <c r="AD286" s="39"/>
      <c r="AE286" s="39"/>
      <c r="AT286" s="20" t="s">
        <v>153</v>
      </c>
      <c r="AU286" s="20" t="s">
        <v>82</v>
      </c>
    </row>
    <row r="287" s="2" customFormat="1" ht="24.15" customHeight="1">
      <c r="A287" s="39"/>
      <c r="B287" s="162"/>
      <c r="C287" s="163" t="s">
        <v>419</v>
      </c>
      <c r="D287" s="163" t="s">
        <v>146</v>
      </c>
      <c r="E287" s="164" t="s">
        <v>420</v>
      </c>
      <c r="F287" s="165" t="s">
        <v>421</v>
      </c>
      <c r="G287" s="166" t="s">
        <v>235</v>
      </c>
      <c r="H287" s="167">
        <v>8383.0139999999992</v>
      </c>
      <c r="I287" s="168"/>
      <c r="J287" s="169">
        <f>ROUND(I287*H287,2)</f>
        <v>0</v>
      </c>
      <c r="K287" s="165" t="s">
        <v>150</v>
      </c>
      <c r="L287" s="40"/>
      <c r="M287" s="170" t="s">
        <v>3</v>
      </c>
      <c r="N287" s="171" t="s">
        <v>43</v>
      </c>
      <c r="O287" s="73"/>
      <c r="P287" s="172">
        <f>O287*H287</f>
        <v>0</v>
      </c>
      <c r="Q287" s="172">
        <v>0</v>
      </c>
      <c r="R287" s="172">
        <f>Q287*H287</f>
        <v>0</v>
      </c>
      <c r="S287" s="172">
        <v>0</v>
      </c>
      <c r="T287" s="173">
        <f>S287*H287</f>
        <v>0</v>
      </c>
      <c r="U287" s="39"/>
      <c r="V287" s="39"/>
      <c r="W287" s="39"/>
      <c r="X287" s="39"/>
      <c r="Y287" s="39"/>
      <c r="Z287" s="39"/>
      <c r="AA287" s="39"/>
      <c r="AB287" s="39"/>
      <c r="AC287" s="39"/>
      <c r="AD287" s="39"/>
      <c r="AE287" s="39"/>
      <c r="AR287" s="174" t="s">
        <v>151</v>
      </c>
      <c r="AT287" s="174" t="s">
        <v>146</v>
      </c>
      <c r="AU287" s="174" t="s">
        <v>82</v>
      </c>
      <c r="AY287" s="20" t="s">
        <v>144</v>
      </c>
      <c r="BE287" s="175">
        <f>IF(N287="základní",J287,0)</f>
        <v>0</v>
      </c>
      <c r="BF287" s="175">
        <f>IF(N287="snížená",J287,0)</f>
        <v>0</v>
      </c>
      <c r="BG287" s="175">
        <f>IF(N287="zákl. přenesená",J287,0)</f>
        <v>0</v>
      </c>
      <c r="BH287" s="175">
        <f>IF(N287="sníž. přenesená",J287,0)</f>
        <v>0</v>
      </c>
      <c r="BI287" s="175">
        <f>IF(N287="nulová",J287,0)</f>
        <v>0</v>
      </c>
      <c r="BJ287" s="20" t="s">
        <v>80</v>
      </c>
      <c r="BK287" s="175">
        <f>ROUND(I287*H287,2)</f>
        <v>0</v>
      </c>
      <c r="BL287" s="20" t="s">
        <v>151</v>
      </c>
      <c r="BM287" s="174" t="s">
        <v>422</v>
      </c>
    </row>
    <row r="288" s="2" customFormat="1">
      <c r="A288" s="39"/>
      <c r="B288" s="40"/>
      <c r="C288" s="39"/>
      <c r="D288" s="176" t="s">
        <v>153</v>
      </c>
      <c r="E288" s="39"/>
      <c r="F288" s="177" t="s">
        <v>418</v>
      </c>
      <c r="G288" s="39"/>
      <c r="H288" s="39"/>
      <c r="I288" s="178"/>
      <c r="J288" s="39"/>
      <c r="K288" s="39"/>
      <c r="L288" s="40"/>
      <c r="M288" s="179"/>
      <c r="N288" s="180"/>
      <c r="O288" s="73"/>
      <c r="P288" s="73"/>
      <c r="Q288" s="73"/>
      <c r="R288" s="73"/>
      <c r="S288" s="73"/>
      <c r="T288" s="74"/>
      <c r="U288" s="39"/>
      <c r="V288" s="39"/>
      <c r="W288" s="39"/>
      <c r="X288" s="39"/>
      <c r="Y288" s="39"/>
      <c r="Z288" s="39"/>
      <c r="AA288" s="39"/>
      <c r="AB288" s="39"/>
      <c r="AC288" s="39"/>
      <c r="AD288" s="39"/>
      <c r="AE288" s="39"/>
      <c r="AT288" s="20" t="s">
        <v>153</v>
      </c>
      <c r="AU288" s="20" t="s">
        <v>82</v>
      </c>
    </row>
    <row r="289" s="14" customFormat="1">
      <c r="A289" s="14"/>
      <c r="B289" s="189"/>
      <c r="C289" s="14"/>
      <c r="D289" s="176" t="s">
        <v>155</v>
      </c>
      <c r="E289" s="190" t="s">
        <v>3</v>
      </c>
      <c r="F289" s="191" t="s">
        <v>423</v>
      </c>
      <c r="G289" s="14"/>
      <c r="H289" s="190" t="s">
        <v>3</v>
      </c>
      <c r="I289" s="192"/>
      <c r="J289" s="14"/>
      <c r="K289" s="14"/>
      <c r="L289" s="189"/>
      <c r="M289" s="193"/>
      <c r="N289" s="194"/>
      <c r="O289" s="194"/>
      <c r="P289" s="194"/>
      <c r="Q289" s="194"/>
      <c r="R289" s="194"/>
      <c r="S289" s="194"/>
      <c r="T289" s="195"/>
      <c r="U289" s="14"/>
      <c r="V289" s="14"/>
      <c r="W289" s="14"/>
      <c r="X289" s="14"/>
      <c r="Y289" s="14"/>
      <c r="Z289" s="14"/>
      <c r="AA289" s="14"/>
      <c r="AB289" s="14"/>
      <c r="AC289" s="14"/>
      <c r="AD289" s="14"/>
      <c r="AE289" s="14"/>
      <c r="AT289" s="190" t="s">
        <v>155</v>
      </c>
      <c r="AU289" s="190" t="s">
        <v>82</v>
      </c>
      <c r="AV289" s="14" t="s">
        <v>80</v>
      </c>
      <c r="AW289" s="14" t="s">
        <v>33</v>
      </c>
      <c r="AX289" s="14" t="s">
        <v>72</v>
      </c>
      <c r="AY289" s="190" t="s">
        <v>144</v>
      </c>
    </row>
    <row r="290" s="13" customFormat="1">
      <c r="A290" s="13"/>
      <c r="B290" s="181"/>
      <c r="C290" s="13"/>
      <c r="D290" s="176" t="s">
        <v>155</v>
      </c>
      <c r="E290" s="182" t="s">
        <v>3</v>
      </c>
      <c r="F290" s="183" t="s">
        <v>424</v>
      </c>
      <c r="G290" s="13"/>
      <c r="H290" s="184">
        <v>8383.0139999999992</v>
      </c>
      <c r="I290" s="185"/>
      <c r="J290" s="13"/>
      <c r="K290" s="13"/>
      <c r="L290" s="181"/>
      <c r="M290" s="186"/>
      <c r="N290" s="187"/>
      <c r="O290" s="187"/>
      <c r="P290" s="187"/>
      <c r="Q290" s="187"/>
      <c r="R290" s="187"/>
      <c r="S290" s="187"/>
      <c r="T290" s="188"/>
      <c r="U290" s="13"/>
      <c r="V290" s="13"/>
      <c r="W290" s="13"/>
      <c r="X290" s="13"/>
      <c r="Y290" s="13"/>
      <c r="Z290" s="13"/>
      <c r="AA290" s="13"/>
      <c r="AB290" s="13"/>
      <c r="AC290" s="13"/>
      <c r="AD290" s="13"/>
      <c r="AE290" s="13"/>
      <c r="AT290" s="182" t="s">
        <v>155</v>
      </c>
      <c r="AU290" s="182" t="s">
        <v>82</v>
      </c>
      <c r="AV290" s="13" t="s">
        <v>82</v>
      </c>
      <c r="AW290" s="13" t="s">
        <v>33</v>
      </c>
      <c r="AX290" s="13" t="s">
        <v>80</v>
      </c>
      <c r="AY290" s="182" t="s">
        <v>144</v>
      </c>
    </row>
    <row r="291" s="2" customFormat="1" ht="14.4" customHeight="1">
      <c r="A291" s="39"/>
      <c r="B291" s="162"/>
      <c r="C291" s="163" t="s">
        <v>425</v>
      </c>
      <c r="D291" s="163" t="s">
        <v>146</v>
      </c>
      <c r="E291" s="164" t="s">
        <v>426</v>
      </c>
      <c r="F291" s="165" t="s">
        <v>427</v>
      </c>
      <c r="G291" s="166" t="s">
        <v>235</v>
      </c>
      <c r="H291" s="167">
        <v>313.48200000000003</v>
      </c>
      <c r="I291" s="168"/>
      <c r="J291" s="169">
        <f>ROUND(I291*H291,2)</f>
        <v>0</v>
      </c>
      <c r="K291" s="165" t="s">
        <v>150</v>
      </c>
      <c r="L291" s="40"/>
      <c r="M291" s="170" t="s">
        <v>3</v>
      </c>
      <c r="N291" s="171" t="s">
        <v>43</v>
      </c>
      <c r="O291" s="73"/>
      <c r="P291" s="172">
        <f>O291*H291</f>
        <v>0</v>
      </c>
      <c r="Q291" s="172">
        <v>0</v>
      </c>
      <c r="R291" s="172">
        <f>Q291*H291</f>
        <v>0</v>
      </c>
      <c r="S291" s="172">
        <v>0</v>
      </c>
      <c r="T291" s="173">
        <f>S291*H291</f>
        <v>0</v>
      </c>
      <c r="U291" s="39"/>
      <c r="V291" s="39"/>
      <c r="W291" s="39"/>
      <c r="X291" s="39"/>
      <c r="Y291" s="39"/>
      <c r="Z291" s="39"/>
      <c r="AA291" s="39"/>
      <c r="AB291" s="39"/>
      <c r="AC291" s="39"/>
      <c r="AD291" s="39"/>
      <c r="AE291" s="39"/>
      <c r="AR291" s="174" t="s">
        <v>151</v>
      </c>
      <c r="AT291" s="174" t="s">
        <v>146</v>
      </c>
      <c r="AU291" s="174" t="s">
        <v>82</v>
      </c>
      <c r="AY291" s="20" t="s">
        <v>144</v>
      </c>
      <c r="BE291" s="175">
        <f>IF(N291="základní",J291,0)</f>
        <v>0</v>
      </c>
      <c r="BF291" s="175">
        <f>IF(N291="snížená",J291,0)</f>
        <v>0</v>
      </c>
      <c r="BG291" s="175">
        <f>IF(N291="zákl. přenesená",J291,0)</f>
        <v>0</v>
      </c>
      <c r="BH291" s="175">
        <f>IF(N291="sníž. přenesená",J291,0)</f>
        <v>0</v>
      </c>
      <c r="BI291" s="175">
        <f>IF(N291="nulová",J291,0)</f>
        <v>0</v>
      </c>
      <c r="BJ291" s="20" t="s">
        <v>80</v>
      </c>
      <c r="BK291" s="175">
        <f>ROUND(I291*H291,2)</f>
        <v>0</v>
      </c>
      <c r="BL291" s="20" t="s">
        <v>151</v>
      </c>
      <c r="BM291" s="174" t="s">
        <v>428</v>
      </c>
    </row>
    <row r="292" s="2" customFormat="1">
      <c r="A292" s="39"/>
      <c r="B292" s="40"/>
      <c r="C292" s="39"/>
      <c r="D292" s="176" t="s">
        <v>153</v>
      </c>
      <c r="E292" s="39"/>
      <c r="F292" s="177" t="s">
        <v>429</v>
      </c>
      <c r="G292" s="39"/>
      <c r="H292" s="39"/>
      <c r="I292" s="178"/>
      <c r="J292" s="39"/>
      <c r="K292" s="39"/>
      <c r="L292" s="40"/>
      <c r="M292" s="179"/>
      <c r="N292" s="180"/>
      <c r="O292" s="73"/>
      <c r="P292" s="73"/>
      <c r="Q292" s="73"/>
      <c r="R292" s="73"/>
      <c r="S292" s="73"/>
      <c r="T292" s="74"/>
      <c r="U292" s="39"/>
      <c r="V292" s="39"/>
      <c r="W292" s="39"/>
      <c r="X292" s="39"/>
      <c r="Y292" s="39"/>
      <c r="Z292" s="39"/>
      <c r="AA292" s="39"/>
      <c r="AB292" s="39"/>
      <c r="AC292" s="39"/>
      <c r="AD292" s="39"/>
      <c r="AE292" s="39"/>
      <c r="AT292" s="20" t="s">
        <v>153</v>
      </c>
      <c r="AU292" s="20" t="s">
        <v>82</v>
      </c>
    </row>
    <row r="293" s="2" customFormat="1" ht="24.15" customHeight="1">
      <c r="A293" s="39"/>
      <c r="B293" s="162"/>
      <c r="C293" s="163" t="s">
        <v>430</v>
      </c>
      <c r="D293" s="163" t="s">
        <v>146</v>
      </c>
      <c r="E293" s="164" t="s">
        <v>431</v>
      </c>
      <c r="F293" s="165" t="s">
        <v>432</v>
      </c>
      <c r="G293" s="166" t="s">
        <v>235</v>
      </c>
      <c r="H293" s="167">
        <v>104.893</v>
      </c>
      <c r="I293" s="168"/>
      <c r="J293" s="169">
        <f>ROUND(I293*H293,2)</f>
        <v>0</v>
      </c>
      <c r="K293" s="165" t="s">
        <v>150</v>
      </c>
      <c r="L293" s="40"/>
      <c r="M293" s="170" t="s">
        <v>3</v>
      </c>
      <c r="N293" s="171" t="s">
        <v>43</v>
      </c>
      <c r="O293" s="73"/>
      <c r="P293" s="172">
        <f>O293*H293</f>
        <v>0</v>
      </c>
      <c r="Q293" s="172">
        <v>0</v>
      </c>
      <c r="R293" s="172">
        <f>Q293*H293</f>
        <v>0</v>
      </c>
      <c r="S293" s="172">
        <v>0</v>
      </c>
      <c r="T293" s="173">
        <f>S293*H293</f>
        <v>0</v>
      </c>
      <c r="U293" s="39"/>
      <c r="V293" s="39"/>
      <c r="W293" s="39"/>
      <c r="X293" s="39"/>
      <c r="Y293" s="39"/>
      <c r="Z293" s="39"/>
      <c r="AA293" s="39"/>
      <c r="AB293" s="39"/>
      <c r="AC293" s="39"/>
      <c r="AD293" s="39"/>
      <c r="AE293" s="39"/>
      <c r="AR293" s="174" t="s">
        <v>151</v>
      </c>
      <c r="AT293" s="174" t="s">
        <v>146</v>
      </c>
      <c r="AU293" s="174" t="s">
        <v>82</v>
      </c>
      <c r="AY293" s="20" t="s">
        <v>144</v>
      </c>
      <c r="BE293" s="175">
        <f>IF(N293="základní",J293,0)</f>
        <v>0</v>
      </c>
      <c r="BF293" s="175">
        <f>IF(N293="snížená",J293,0)</f>
        <v>0</v>
      </c>
      <c r="BG293" s="175">
        <f>IF(N293="zákl. přenesená",J293,0)</f>
        <v>0</v>
      </c>
      <c r="BH293" s="175">
        <f>IF(N293="sníž. přenesená",J293,0)</f>
        <v>0</v>
      </c>
      <c r="BI293" s="175">
        <f>IF(N293="nulová",J293,0)</f>
        <v>0</v>
      </c>
      <c r="BJ293" s="20" t="s">
        <v>80</v>
      </c>
      <c r="BK293" s="175">
        <f>ROUND(I293*H293,2)</f>
        <v>0</v>
      </c>
      <c r="BL293" s="20" t="s">
        <v>151</v>
      </c>
      <c r="BM293" s="174" t="s">
        <v>433</v>
      </c>
    </row>
    <row r="294" s="2" customFormat="1">
      <c r="A294" s="39"/>
      <c r="B294" s="40"/>
      <c r="C294" s="39"/>
      <c r="D294" s="176" t="s">
        <v>153</v>
      </c>
      <c r="E294" s="39"/>
      <c r="F294" s="177" t="s">
        <v>434</v>
      </c>
      <c r="G294" s="39"/>
      <c r="H294" s="39"/>
      <c r="I294" s="178"/>
      <c r="J294" s="39"/>
      <c r="K294" s="39"/>
      <c r="L294" s="40"/>
      <c r="M294" s="179"/>
      <c r="N294" s="180"/>
      <c r="O294" s="73"/>
      <c r="P294" s="73"/>
      <c r="Q294" s="73"/>
      <c r="R294" s="73"/>
      <c r="S294" s="73"/>
      <c r="T294" s="74"/>
      <c r="U294" s="39"/>
      <c r="V294" s="39"/>
      <c r="W294" s="39"/>
      <c r="X294" s="39"/>
      <c r="Y294" s="39"/>
      <c r="Z294" s="39"/>
      <c r="AA294" s="39"/>
      <c r="AB294" s="39"/>
      <c r="AC294" s="39"/>
      <c r="AD294" s="39"/>
      <c r="AE294" s="39"/>
      <c r="AT294" s="20" t="s">
        <v>153</v>
      </c>
      <c r="AU294" s="20" t="s">
        <v>82</v>
      </c>
    </row>
    <row r="295" s="13" customFormat="1">
      <c r="A295" s="13"/>
      <c r="B295" s="181"/>
      <c r="C295" s="13"/>
      <c r="D295" s="176" t="s">
        <v>155</v>
      </c>
      <c r="E295" s="182" t="s">
        <v>3</v>
      </c>
      <c r="F295" s="183" t="s">
        <v>435</v>
      </c>
      <c r="G295" s="13"/>
      <c r="H295" s="184">
        <v>104.893</v>
      </c>
      <c r="I295" s="185"/>
      <c r="J295" s="13"/>
      <c r="K295" s="13"/>
      <c r="L295" s="181"/>
      <c r="M295" s="186"/>
      <c r="N295" s="187"/>
      <c r="O295" s="187"/>
      <c r="P295" s="187"/>
      <c r="Q295" s="187"/>
      <c r="R295" s="187"/>
      <c r="S295" s="187"/>
      <c r="T295" s="188"/>
      <c r="U295" s="13"/>
      <c r="V295" s="13"/>
      <c r="W295" s="13"/>
      <c r="X295" s="13"/>
      <c r="Y295" s="13"/>
      <c r="Z295" s="13"/>
      <c r="AA295" s="13"/>
      <c r="AB295" s="13"/>
      <c r="AC295" s="13"/>
      <c r="AD295" s="13"/>
      <c r="AE295" s="13"/>
      <c r="AT295" s="182" t="s">
        <v>155</v>
      </c>
      <c r="AU295" s="182" t="s">
        <v>82</v>
      </c>
      <c r="AV295" s="13" t="s">
        <v>82</v>
      </c>
      <c r="AW295" s="13" t="s">
        <v>33</v>
      </c>
      <c r="AX295" s="13" t="s">
        <v>80</v>
      </c>
      <c r="AY295" s="182" t="s">
        <v>144</v>
      </c>
    </row>
    <row r="296" s="2" customFormat="1" ht="24.15" customHeight="1">
      <c r="A296" s="39"/>
      <c r="B296" s="162"/>
      <c r="C296" s="163" t="s">
        <v>436</v>
      </c>
      <c r="D296" s="163" t="s">
        <v>146</v>
      </c>
      <c r="E296" s="164" t="s">
        <v>437</v>
      </c>
      <c r="F296" s="165" t="s">
        <v>438</v>
      </c>
      <c r="G296" s="166" t="s">
        <v>235</v>
      </c>
      <c r="H296" s="167">
        <v>92.305000000000007</v>
      </c>
      <c r="I296" s="168"/>
      <c r="J296" s="169">
        <f>ROUND(I296*H296,2)</f>
        <v>0</v>
      </c>
      <c r="K296" s="165" t="s">
        <v>150</v>
      </c>
      <c r="L296" s="40"/>
      <c r="M296" s="170" t="s">
        <v>3</v>
      </c>
      <c r="N296" s="171" t="s">
        <v>43</v>
      </c>
      <c r="O296" s="73"/>
      <c r="P296" s="172">
        <f>O296*H296</f>
        <v>0</v>
      </c>
      <c r="Q296" s="172">
        <v>0</v>
      </c>
      <c r="R296" s="172">
        <f>Q296*H296</f>
        <v>0</v>
      </c>
      <c r="S296" s="172">
        <v>0</v>
      </c>
      <c r="T296" s="173">
        <f>S296*H296</f>
        <v>0</v>
      </c>
      <c r="U296" s="39"/>
      <c r="V296" s="39"/>
      <c r="W296" s="39"/>
      <c r="X296" s="39"/>
      <c r="Y296" s="39"/>
      <c r="Z296" s="39"/>
      <c r="AA296" s="39"/>
      <c r="AB296" s="39"/>
      <c r="AC296" s="39"/>
      <c r="AD296" s="39"/>
      <c r="AE296" s="39"/>
      <c r="AR296" s="174" t="s">
        <v>151</v>
      </c>
      <c r="AT296" s="174" t="s">
        <v>146</v>
      </c>
      <c r="AU296" s="174" t="s">
        <v>82</v>
      </c>
      <c r="AY296" s="20" t="s">
        <v>144</v>
      </c>
      <c r="BE296" s="175">
        <f>IF(N296="základní",J296,0)</f>
        <v>0</v>
      </c>
      <c r="BF296" s="175">
        <f>IF(N296="snížená",J296,0)</f>
        <v>0</v>
      </c>
      <c r="BG296" s="175">
        <f>IF(N296="zákl. přenesená",J296,0)</f>
        <v>0</v>
      </c>
      <c r="BH296" s="175">
        <f>IF(N296="sníž. přenesená",J296,0)</f>
        <v>0</v>
      </c>
      <c r="BI296" s="175">
        <f>IF(N296="nulová",J296,0)</f>
        <v>0</v>
      </c>
      <c r="BJ296" s="20" t="s">
        <v>80</v>
      </c>
      <c r="BK296" s="175">
        <f>ROUND(I296*H296,2)</f>
        <v>0</v>
      </c>
      <c r="BL296" s="20" t="s">
        <v>151</v>
      </c>
      <c r="BM296" s="174" t="s">
        <v>439</v>
      </c>
    </row>
    <row r="297" s="2" customFormat="1">
      <c r="A297" s="39"/>
      <c r="B297" s="40"/>
      <c r="C297" s="39"/>
      <c r="D297" s="176" t="s">
        <v>153</v>
      </c>
      <c r="E297" s="39"/>
      <c r="F297" s="177" t="s">
        <v>434</v>
      </c>
      <c r="G297" s="39"/>
      <c r="H297" s="39"/>
      <c r="I297" s="178"/>
      <c r="J297" s="39"/>
      <c r="K297" s="39"/>
      <c r="L297" s="40"/>
      <c r="M297" s="179"/>
      <c r="N297" s="180"/>
      <c r="O297" s="73"/>
      <c r="P297" s="73"/>
      <c r="Q297" s="73"/>
      <c r="R297" s="73"/>
      <c r="S297" s="73"/>
      <c r="T297" s="74"/>
      <c r="U297" s="39"/>
      <c r="V297" s="39"/>
      <c r="W297" s="39"/>
      <c r="X297" s="39"/>
      <c r="Y297" s="39"/>
      <c r="Z297" s="39"/>
      <c r="AA297" s="39"/>
      <c r="AB297" s="39"/>
      <c r="AC297" s="39"/>
      <c r="AD297" s="39"/>
      <c r="AE297" s="39"/>
      <c r="AT297" s="20" t="s">
        <v>153</v>
      </c>
      <c r="AU297" s="20" t="s">
        <v>82</v>
      </c>
    </row>
    <row r="298" s="13" customFormat="1">
      <c r="A298" s="13"/>
      <c r="B298" s="181"/>
      <c r="C298" s="13"/>
      <c r="D298" s="176" t="s">
        <v>155</v>
      </c>
      <c r="E298" s="182" t="s">
        <v>3</v>
      </c>
      <c r="F298" s="183" t="s">
        <v>440</v>
      </c>
      <c r="G298" s="13"/>
      <c r="H298" s="184">
        <v>92.305000000000007</v>
      </c>
      <c r="I298" s="185"/>
      <c r="J298" s="13"/>
      <c r="K298" s="13"/>
      <c r="L298" s="181"/>
      <c r="M298" s="186"/>
      <c r="N298" s="187"/>
      <c r="O298" s="187"/>
      <c r="P298" s="187"/>
      <c r="Q298" s="187"/>
      <c r="R298" s="187"/>
      <c r="S298" s="187"/>
      <c r="T298" s="188"/>
      <c r="U298" s="13"/>
      <c r="V298" s="13"/>
      <c r="W298" s="13"/>
      <c r="X298" s="13"/>
      <c r="Y298" s="13"/>
      <c r="Z298" s="13"/>
      <c r="AA298" s="13"/>
      <c r="AB298" s="13"/>
      <c r="AC298" s="13"/>
      <c r="AD298" s="13"/>
      <c r="AE298" s="13"/>
      <c r="AT298" s="182" t="s">
        <v>155</v>
      </c>
      <c r="AU298" s="182" t="s">
        <v>82</v>
      </c>
      <c r="AV298" s="13" t="s">
        <v>82</v>
      </c>
      <c r="AW298" s="13" t="s">
        <v>33</v>
      </c>
      <c r="AX298" s="13" t="s">
        <v>80</v>
      </c>
      <c r="AY298" s="182" t="s">
        <v>144</v>
      </c>
    </row>
    <row r="299" s="2" customFormat="1" ht="24.15" customHeight="1">
      <c r="A299" s="39"/>
      <c r="B299" s="162"/>
      <c r="C299" s="163" t="s">
        <v>441</v>
      </c>
      <c r="D299" s="163" t="s">
        <v>146</v>
      </c>
      <c r="E299" s="164" t="s">
        <v>442</v>
      </c>
      <c r="F299" s="165" t="s">
        <v>234</v>
      </c>
      <c r="G299" s="166" t="s">
        <v>235</v>
      </c>
      <c r="H299" s="167">
        <v>167.82900000000001</v>
      </c>
      <c r="I299" s="168"/>
      <c r="J299" s="169">
        <f>ROUND(I299*H299,2)</f>
        <v>0</v>
      </c>
      <c r="K299" s="165" t="s">
        <v>150</v>
      </c>
      <c r="L299" s="40"/>
      <c r="M299" s="170" t="s">
        <v>3</v>
      </c>
      <c r="N299" s="171" t="s">
        <v>43</v>
      </c>
      <c r="O299" s="73"/>
      <c r="P299" s="172">
        <f>O299*H299</f>
        <v>0</v>
      </c>
      <c r="Q299" s="172">
        <v>0</v>
      </c>
      <c r="R299" s="172">
        <f>Q299*H299</f>
        <v>0</v>
      </c>
      <c r="S299" s="172">
        <v>0</v>
      </c>
      <c r="T299" s="173">
        <f>S299*H299</f>
        <v>0</v>
      </c>
      <c r="U299" s="39"/>
      <c r="V299" s="39"/>
      <c r="W299" s="39"/>
      <c r="X299" s="39"/>
      <c r="Y299" s="39"/>
      <c r="Z299" s="39"/>
      <c r="AA299" s="39"/>
      <c r="AB299" s="39"/>
      <c r="AC299" s="39"/>
      <c r="AD299" s="39"/>
      <c r="AE299" s="39"/>
      <c r="AR299" s="174" t="s">
        <v>151</v>
      </c>
      <c r="AT299" s="174" t="s">
        <v>146</v>
      </c>
      <c r="AU299" s="174" t="s">
        <v>82</v>
      </c>
      <c r="AY299" s="20" t="s">
        <v>144</v>
      </c>
      <c r="BE299" s="175">
        <f>IF(N299="základní",J299,0)</f>
        <v>0</v>
      </c>
      <c r="BF299" s="175">
        <f>IF(N299="snížená",J299,0)</f>
        <v>0</v>
      </c>
      <c r="BG299" s="175">
        <f>IF(N299="zákl. přenesená",J299,0)</f>
        <v>0</v>
      </c>
      <c r="BH299" s="175">
        <f>IF(N299="sníž. přenesená",J299,0)</f>
        <v>0</v>
      </c>
      <c r="BI299" s="175">
        <f>IF(N299="nulová",J299,0)</f>
        <v>0</v>
      </c>
      <c r="BJ299" s="20" t="s">
        <v>80</v>
      </c>
      <c r="BK299" s="175">
        <f>ROUND(I299*H299,2)</f>
        <v>0</v>
      </c>
      <c r="BL299" s="20" t="s">
        <v>151</v>
      </c>
      <c r="BM299" s="174" t="s">
        <v>443</v>
      </c>
    </row>
    <row r="300" s="2" customFormat="1">
      <c r="A300" s="39"/>
      <c r="B300" s="40"/>
      <c r="C300" s="39"/>
      <c r="D300" s="176" t="s">
        <v>153</v>
      </c>
      <c r="E300" s="39"/>
      <c r="F300" s="177" t="s">
        <v>434</v>
      </c>
      <c r="G300" s="39"/>
      <c r="H300" s="39"/>
      <c r="I300" s="178"/>
      <c r="J300" s="39"/>
      <c r="K300" s="39"/>
      <c r="L300" s="40"/>
      <c r="M300" s="179"/>
      <c r="N300" s="180"/>
      <c r="O300" s="73"/>
      <c r="P300" s="73"/>
      <c r="Q300" s="73"/>
      <c r="R300" s="73"/>
      <c r="S300" s="73"/>
      <c r="T300" s="74"/>
      <c r="U300" s="39"/>
      <c r="V300" s="39"/>
      <c r="W300" s="39"/>
      <c r="X300" s="39"/>
      <c r="Y300" s="39"/>
      <c r="Z300" s="39"/>
      <c r="AA300" s="39"/>
      <c r="AB300" s="39"/>
      <c r="AC300" s="39"/>
      <c r="AD300" s="39"/>
      <c r="AE300" s="39"/>
      <c r="AT300" s="20" t="s">
        <v>153</v>
      </c>
      <c r="AU300" s="20" t="s">
        <v>82</v>
      </c>
    </row>
    <row r="301" s="13" customFormat="1">
      <c r="A301" s="13"/>
      <c r="B301" s="181"/>
      <c r="C301" s="13"/>
      <c r="D301" s="176" t="s">
        <v>155</v>
      </c>
      <c r="E301" s="182" t="s">
        <v>3</v>
      </c>
      <c r="F301" s="183" t="s">
        <v>444</v>
      </c>
      <c r="G301" s="13"/>
      <c r="H301" s="184">
        <v>167.82900000000001</v>
      </c>
      <c r="I301" s="185"/>
      <c r="J301" s="13"/>
      <c r="K301" s="13"/>
      <c r="L301" s="181"/>
      <c r="M301" s="186"/>
      <c r="N301" s="187"/>
      <c r="O301" s="187"/>
      <c r="P301" s="187"/>
      <c r="Q301" s="187"/>
      <c r="R301" s="187"/>
      <c r="S301" s="187"/>
      <c r="T301" s="188"/>
      <c r="U301" s="13"/>
      <c r="V301" s="13"/>
      <c r="W301" s="13"/>
      <c r="X301" s="13"/>
      <c r="Y301" s="13"/>
      <c r="Z301" s="13"/>
      <c r="AA301" s="13"/>
      <c r="AB301" s="13"/>
      <c r="AC301" s="13"/>
      <c r="AD301" s="13"/>
      <c r="AE301" s="13"/>
      <c r="AT301" s="182" t="s">
        <v>155</v>
      </c>
      <c r="AU301" s="182" t="s">
        <v>82</v>
      </c>
      <c r="AV301" s="13" t="s">
        <v>82</v>
      </c>
      <c r="AW301" s="13" t="s">
        <v>33</v>
      </c>
      <c r="AX301" s="13" t="s">
        <v>80</v>
      </c>
      <c r="AY301" s="182" t="s">
        <v>144</v>
      </c>
    </row>
    <row r="302" s="12" customFormat="1" ht="22.8" customHeight="1">
      <c r="A302" s="12"/>
      <c r="B302" s="149"/>
      <c r="C302" s="12"/>
      <c r="D302" s="150" t="s">
        <v>71</v>
      </c>
      <c r="E302" s="160" t="s">
        <v>445</v>
      </c>
      <c r="F302" s="160" t="s">
        <v>446</v>
      </c>
      <c r="G302" s="12"/>
      <c r="H302" s="12"/>
      <c r="I302" s="152"/>
      <c r="J302" s="161">
        <f>BK302</f>
        <v>0</v>
      </c>
      <c r="K302" s="12"/>
      <c r="L302" s="149"/>
      <c r="M302" s="154"/>
      <c r="N302" s="155"/>
      <c r="O302" s="155"/>
      <c r="P302" s="156">
        <f>SUM(P303:P304)</f>
        <v>0</v>
      </c>
      <c r="Q302" s="155"/>
      <c r="R302" s="156">
        <f>SUM(R303:R304)</f>
        <v>0</v>
      </c>
      <c r="S302" s="155"/>
      <c r="T302" s="157">
        <f>SUM(T303:T304)</f>
        <v>0</v>
      </c>
      <c r="U302" s="12"/>
      <c r="V302" s="12"/>
      <c r="W302" s="12"/>
      <c r="X302" s="12"/>
      <c r="Y302" s="12"/>
      <c r="Z302" s="12"/>
      <c r="AA302" s="12"/>
      <c r="AB302" s="12"/>
      <c r="AC302" s="12"/>
      <c r="AD302" s="12"/>
      <c r="AE302" s="12"/>
      <c r="AR302" s="150" t="s">
        <v>80</v>
      </c>
      <c r="AT302" s="158" t="s">
        <v>71</v>
      </c>
      <c r="AU302" s="158" t="s">
        <v>80</v>
      </c>
      <c r="AY302" s="150" t="s">
        <v>144</v>
      </c>
      <c r="BK302" s="159">
        <f>SUM(BK303:BK304)</f>
        <v>0</v>
      </c>
    </row>
    <row r="303" s="2" customFormat="1" ht="14.4" customHeight="1">
      <c r="A303" s="39"/>
      <c r="B303" s="162"/>
      <c r="C303" s="163" t="s">
        <v>447</v>
      </c>
      <c r="D303" s="163" t="s">
        <v>146</v>
      </c>
      <c r="E303" s="164" t="s">
        <v>448</v>
      </c>
      <c r="F303" s="165" t="s">
        <v>449</v>
      </c>
      <c r="G303" s="166" t="s">
        <v>235</v>
      </c>
      <c r="H303" s="167">
        <v>119.054</v>
      </c>
      <c r="I303" s="168"/>
      <c r="J303" s="169">
        <f>ROUND(I303*H303,2)</f>
        <v>0</v>
      </c>
      <c r="K303" s="165" t="s">
        <v>150</v>
      </c>
      <c r="L303" s="40"/>
      <c r="M303" s="170" t="s">
        <v>3</v>
      </c>
      <c r="N303" s="171" t="s">
        <v>43</v>
      </c>
      <c r="O303" s="73"/>
      <c r="P303" s="172">
        <f>O303*H303</f>
        <v>0</v>
      </c>
      <c r="Q303" s="172">
        <v>0</v>
      </c>
      <c r="R303" s="172">
        <f>Q303*H303</f>
        <v>0</v>
      </c>
      <c r="S303" s="172">
        <v>0</v>
      </c>
      <c r="T303" s="173">
        <f>S303*H303</f>
        <v>0</v>
      </c>
      <c r="U303" s="39"/>
      <c r="V303" s="39"/>
      <c r="W303" s="39"/>
      <c r="X303" s="39"/>
      <c r="Y303" s="39"/>
      <c r="Z303" s="39"/>
      <c r="AA303" s="39"/>
      <c r="AB303" s="39"/>
      <c r="AC303" s="39"/>
      <c r="AD303" s="39"/>
      <c r="AE303" s="39"/>
      <c r="AR303" s="174" t="s">
        <v>151</v>
      </c>
      <c r="AT303" s="174" t="s">
        <v>146</v>
      </c>
      <c r="AU303" s="174" t="s">
        <v>82</v>
      </c>
      <c r="AY303" s="20" t="s">
        <v>144</v>
      </c>
      <c r="BE303" s="175">
        <f>IF(N303="základní",J303,0)</f>
        <v>0</v>
      </c>
      <c r="BF303" s="175">
        <f>IF(N303="snížená",J303,0)</f>
        <v>0</v>
      </c>
      <c r="BG303" s="175">
        <f>IF(N303="zákl. přenesená",J303,0)</f>
        <v>0</v>
      </c>
      <c r="BH303" s="175">
        <f>IF(N303="sníž. přenesená",J303,0)</f>
        <v>0</v>
      </c>
      <c r="BI303" s="175">
        <f>IF(N303="nulová",J303,0)</f>
        <v>0</v>
      </c>
      <c r="BJ303" s="20" t="s">
        <v>80</v>
      </c>
      <c r="BK303" s="175">
        <f>ROUND(I303*H303,2)</f>
        <v>0</v>
      </c>
      <c r="BL303" s="20" t="s">
        <v>151</v>
      </c>
      <c r="BM303" s="174" t="s">
        <v>450</v>
      </c>
    </row>
    <row r="304" s="2" customFormat="1">
      <c r="A304" s="39"/>
      <c r="B304" s="40"/>
      <c r="C304" s="39"/>
      <c r="D304" s="176" t="s">
        <v>153</v>
      </c>
      <c r="E304" s="39"/>
      <c r="F304" s="177" t="s">
        <v>451</v>
      </c>
      <c r="G304" s="39"/>
      <c r="H304" s="39"/>
      <c r="I304" s="178"/>
      <c r="J304" s="39"/>
      <c r="K304" s="39"/>
      <c r="L304" s="40"/>
      <c r="M304" s="179"/>
      <c r="N304" s="180"/>
      <c r="O304" s="73"/>
      <c r="P304" s="73"/>
      <c r="Q304" s="73"/>
      <c r="R304" s="73"/>
      <c r="S304" s="73"/>
      <c r="T304" s="74"/>
      <c r="U304" s="39"/>
      <c r="V304" s="39"/>
      <c r="W304" s="39"/>
      <c r="X304" s="39"/>
      <c r="Y304" s="39"/>
      <c r="Z304" s="39"/>
      <c r="AA304" s="39"/>
      <c r="AB304" s="39"/>
      <c r="AC304" s="39"/>
      <c r="AD304" s="39"/>
      <c r="AE304" s="39"/>
      <c r="AT304" s="20" t="s">
        <v>153</v>
      </c>
      <c r="AU304" s="20" t="s">
        <v>82</v>
      </c>
    </row>
    <row r="305" s="12" customFormat="1" ht="25.92" customHeight="1">
      <c r="A305" s="12"/>
      <c r="B305" s="149"/>
      <c r="C305" s="12"/>
      <c r="D305" s="150" t="s">
        <v>71</v>
      </c>
      <c r="E305" s="151" t="s">
        <v>452</v>
      </c>
      <c r="F305" s="151" t="s">
        <v>453</v>
      </c>
      <c r="G305" s="12"/>
      <c r="H305" s="12"/>
      <c r="I305" s="152"/>
      <c r="J305" s="153">
        <f>BK305</f>
        <v>0</v>
      </c>
      <c r="K305" s="12"/>
      <c r="L305" s="149"/>
      <c r="M305" s="154"/>
      <c r="N305" s="155"/>
      <c r="O305" s="155"/>
      <c r="P305" s="156">
        <f>P306+P318+P378</f>
        <v>0</v>
      </c>
      <c r="Q305" s="155"/>
      <c r="R305" s="156">
        <f>R306+R318+R378</f>
        <v>2.2928667300000001</v>
      </c>
      <c r="S305" s="155"/>
      <c r="T305" s="157">
        <f>T306+T318+T378</f>
        <v>3</v>
      </c>
      <c r="U305" s="12"/>
      <c r="V305" s="12"/>
      <c r="W305" s="12"/>
      <c r="X305" s="12"/>
      <c r="Y305" s="12"/>
      <c r="Z305" s="12"/>
      <c r="AA305" s="12"/>
      <c r="AB305" s="12"/>
      <c r="AC305" s="12"/>
      <c r="AD305" s="12"/>
      <c r="AE305" s="12"/>
      <c r="AR305" s="150" t="s">
        <v>82</v>
      </c>
      <c r="AT305" s="158" t="s">
        <v>71</v>
      </c>
      <c r="AU305" s="158" t="s">
        <v>72</v>
      </c>
      <c r="AY305" s="150" t="s">
        <v>144</v>
      </c>
      <c r="BK305" s="159">
        <f>BK306+BK318+BK378</f>
        <v>0</v>
      </c>
    </row>
    <row r="306" s="12" customFormat="1" ht="22.8" customHeight="1">
      <c r="A306" s="12"/>
      <c r="B306" s="149"/>
      <c r="C306" s="12"/>
      <c r="D306" s="150" t="s">
        <v>71</v>
      </c>
      <c r="E306" s="160" t="s">
        <v>454</v>
      </c>
      <c r="F306" s="160" t="s">
        <v>455</v>
      </c>
      <c r="G306" s="12"/>
      <c r="H306" s="12"/>
      <c r="I306" s="152"/>
      <c r="J306" s="161">
        <f>BK306</f>
        <v>0</v>
      </c>
      <c r="K306" s="12"/>
      <c r="L306" s="149"/>
      <c r="M306" s="154"/>
      <c r="N306" s="155"/>
      <c r="O306" s="155"/>
      <c r="P306" s="156">
        <f>SUM(P307:P317)</f>
        <v>0</v>
      </c>
      <c r="Q306" s="155"/>
      <c r="R306" s="156">
        <f>SUM(R307:R317)</f>
        <v>1.10290475</v>
      </c>
      <c r="S306" s="155"/>
      <c r="T306" s="157">
        <f>SUM(T307:T317)</f>
        <v>0</v>
      </c>
      <c r="U306" s="12"/>
      <c r="V306" s="12"/>
      <c r="W306" s="12"/>
      <c r="X306" s="12"/>
      <c r="Y306" s="12"/>
      <c r="Z306" s="12"/>
      <c r="AA306" s="12"/>
      <c r="AB306" s="12"/>
      <c r="AC306" s="12"/>
      <c r="AD306" s="12"/>
      <c r="AE306" s="12"/>
      <c r="AR306" s="150" t="s">
        <v>82</v>
      </c>
      <c r="AT306" s="158" t="s">
        <v>71</v>
      </c>
      <c r="AU306" s="158" t="s">
        <v>80</v>
      </c>
      <c r="AY306" s="150" t="s">
        <v>144</v>
      </c>
      <c r="BK306" s="159">
        <f>SUM(BK307:BK317)</f>
        <v>0</v>
      </c>
    </row>
    <row r="307" s="2" customFormat="1" ht="14.4" customHeight="1">
      <c r="A307" s="39"/>
      <c r="B307" s="162"/>
      <c r="C307" s="163" t="s">
        <v>456</v>
      </c>
      <c r="D307" s="163" t="s">
        <v>146</v>
      </c>
      <c r="E307" s="164" t="s">
        <v>457</v>
      </c>
      <c r="F307" s="165" t="s">
        <v>458</v>
      </c>
      <c r="G307" s="166" t="s">
        <v>149</v>
      </c>
      <c r="H307" s="167">
        <v>66.519999999999996</v>
      </c>
      <c r="I307" s="168"/>
      <c r="J307" s="169">
        <f>ROUND(I307*H307,2)</f>
        <v>0</v>
      </c>
      <c r="K307" s="165" t="s">
        <v>150</v>
      </c>
      <c r="L307" s="40"/>
      <c r="M307" s="170" t="s">
        <v>3</v>
      </c>
      <c r="N307" s="171" t="s">
        <v>43</v>
      </c>
      <c r="O307" s="73"/>
      <c r="P307" s="172">
        <f>O307*H307</f>
        <v>0</v>
      </c>
      <c r="Q307" s="172">
        <v>0</v>
      </c>
      <c r="R307" s="172">
        <f>Q307*H307</f>
        <v>0</v>
      </c>
      <c r="S307" s="172">
        <v>0</v>
      </c>
      <c r="T307" s="173">
        <f>S307*H307</f>
        <v>0</v>
      </c>
      <c r="U307" s="39"/>
      <c r="V307" s="39"/>
      <c r="W307" s="39"/>
      <c r="X307" s="39"/>
      <c r="Y307" s="39"/>
      <c r="Z307" s="39"/>
      <c r="AA307" s="39"/>
      <c r="AB307" s="39"/>
      <c r="AC307" s="39"/>
      <c r="AD307" s="39"/>
      <c r="AE307" s="39"/>
      <c r="AR307" s="174" t="s">
        <v>273</v>
      </c>
      <c r="AT307" s="174" t="s">
        <v>146</v>
      </c>
      <c r="AU307" s="174" t="s">
        <v>82</v>
      </c>
      <c r="AY307" s="20" t="s">
        <v>144</v>
      </c>
      <c r="BE307" s="175">
        <f>IF(N307="základní",J307,0)</f>
        <v>0</v>
      </c>
      <c r="BF307" s="175">
        <f>IF(N307="snížená",J307,0)</f>
        <v>0</v>
      </c>
      <c r="BG307" s="175">
        <f>IF(N307="zákl. přenesená",J307,0)</f>
        <v>0</v>
      </c>
      <c r="BH307" s="175">
        <f>IF(N307="sníž. přenesená",J307,0)</f>
        <v>0</v>
      </c>
      <c r="BI307" s="175">
        <f>IF(N307="nulová",J307,0)</f>
        <v>0</v>
      </c>
      <c r="BJ307" s="20" t="s">
        <v>80</v>
      </c>
      <c r="BK307" s="175">
        <f>ROUND(I307*H307,2)</f>
        <v>0</v>
      </c>
      <c r="BL307" s="20" t="s">
        <v>273</v>
      </c>
      <c r="BM307" s="174" t="s">
        <v>459</v>
      </c>
    </row>
    <row r="308" s="2" customFormat="1">
      <c r="A308" s="39"/>
      <c r="B308" s="40"/>
      <c r="C308" s="39"/>
      <c r="D308" s="176" t="s">
        <v>153</v>
      </c>
      <c r="E308" s="39"/>
      <c r="F308" s="177" t="s">
        <v>460</v>
      </c>
      <c r="G308" s="39"/>
      <c r="H308" s="39"/>
      <c r="I308" s="178"/>
      <c r="J308" s="39"/>
      <c r="K308" s="39"/>
      <c r="L308" s="40"/>
      <c r="M308" s="179"/>
      <c r="N308" s="180"/>
      <c r="O308" s="73"/>
      <c r="P308" s="73"/>
      <c r="Q308" s="73"/>
      <c r="R308" s="73"/>
      <c r="S308" s="73"/>
      <c r="T308" s="74"/>
      <c r="U308" s="39"/>
      <c r="V308" s="39"/>
      <c r="W308" s="39"/>
      <c r="X308" s="39"/>
      <c r="Y308" s="39"/>
      <c r="Z308" s="39"/>
      <c r="AA308" s="39"/>
      <c r="AB308" s="39"/>
      <c r="AC308" s="39"/>
      <c r="AD308" s="39"/>
      <c r="AE308" s="39"/>
      <c r="AT308" s="20" t="s">
        <v>153</v>
      </c>
      <c r="AU308" s="20" t="s">
        <v>82</v>
      </c>
    </row>
    <row r="309" s="14" customFormat="1">
      <c r="A309" s="14"/>
      <c r="B309" s="189"/>
      <c r="C309" s="14"/>
      <c r="D309" s="176" t="s">
        <v>155</v>
      </c>
      <c r="E309" s="190" t="s">
        <v>3</v>
      </c>
      <c r="F309" s="191" t="s">
        <v>461</v>
      </c>
      <c r="G309" s="14"/>
      <c r="H309" s="190" t="s">
        <v>3</v>
      </c>
      <c r="I309" s="192"/>
      <c r="J309" s="14"/>
      <c r="K309" s="14"/>
      <c r="L309" s="189"/>
      <c r="M309" s="193"/>
      <c r="N309" s="194"/>
      <c r="O309" s="194"/>
      <c r="P309" s="194"/>
      <c r="Q309" s="194"/>
      <c r="R309" s="194"/>
      <c r="S309" s="194"/>
      <c r="T309" s="195"/>
      <c r="U309" s="14"/>
      <c r="V309" s="14"/>
      <c r="W309" s="14"/>
      <c r="X309" s="14"/>
      <c r="Y309" s="14"/>
      <c r="Z309" s="14"/>
      <c r="AA309" s="14"/>
      <c r="AB309" s="14"/>
      <c r="AC309" s="14"/>
      <c r="AD309" s="14"/>
      <c r="AE309" s="14"/>
      <c r="AT309" s="190" t="s">
        <v>155</v>
      </c>
      <c r="AU309" s="190" t="s">
        <v>82</v>
      </c>
      <c r="AV309" s="14" t="s">
        <v>80</v>
      </c>
      <c r="AW309" s="14" t="s">
        <v>33</v>
      </c>
      <c r="AX309" s="14" t="s">
        <v>72</v>
      </c>
      <c r="AY309" s="190" t="s">
        <v>144</v>
      </c>
    </row>
    <row r="310" s="13" customFormat="1">
      <c r="A310" s="13"/>
      <c r="B310" s="181"/>
      <c r="C310" s="13"/>
      <c r="D310" s="176" t="s">
        <v>155</v>
      </c>
      <c r="E310" s="182" t="s">
        <v>3</v>
      </c>
      <c r="F310" s="183" t="s">
        <v>462</v>
      </c>
      <c r="G310" s="13"/>
      <c r="H310" s="184">
        <v>66.519999999999996</v>
      </c>
      <c r="I310" s="185"/>
      <c r="J310" s="13"/>
      <c r="K310" s="13"/>
      <c r="L310" s="181"/>
      <c r="M310" s="186"/>
      <c r="N310" s="187"/>
      <c r="O310" s="187"/>
      <c r="P310" s="187"/>
      <c r="Q310" s="187"/>
      <c r="R310" s="187"/>
      <c r="S310" s="187"/>
      <c r="T310" s="188"/>
      <c r="U310" s="13"/>
      <c r="V310" s="13"/>
      <c r="W310" s="13"/>
      <c r="X310" s="13"/>
      <c r="Y310" s="13"/>
      <c r="Z310" s="13"/>
      <c r="AA310" s="13"/>
      <c r="AB310" s="13"/>
      <c r="AC310" s="13"/>
      <c r="AD310" s="13"/>
      <c r="AE310" s="13"/>
      <c r="AT310" s="182" t="s">
        <v>155</v>
      </c>
      <c r="AU310" s="182" t="s">
        <v>82</v>
      </c>
      <c r="AV310" s="13" t="s">
        <v>82</v>
      </c>
      <c r="AW310" s="13" t="s">
        <v>33</v>
      </c>
      <c r="AX310" s="13" t="s">
        <v>80</v>
      </c>
      <c r="AY310" s="182" t="s">
        <v>144</v>
      </c>
    </row>
    <row r="311" s="2" customFormat="1" ht="14.4" customHeight="1">
      <c r="A311" s="39"/>
      <c r="B311" s="162"/>
      <c r="C311" s="212" t="s">
        <v>463</v>
      </c>
      <c r="D311" s="212" t="s">
        <v>285</v>
      </c>
      <c r="E311" s="213" t="s">
        <v>464</v>
      </c>
      <c r="F311" s="214" t="s">
        <v>465</v>
      </c>
      <c r="G311" s="215" t="s">
        <v>149</v>
      </c>
      <c r="H311" s="216">
        <v>69.180999999999997</v>
      </c>
      <c r="I311" s="217"/>
      <c r="J311" s="218">
        <f>ROUND(I311*H311,2)</f>
        <v>0</v>
      </c>
      <c r="K311" s="214" t="s">
        <v>150</v>
      </c>
      <c r="L311" s="219"/>
      <c r="M311" s="220" t="s">
        <v>3</v>
      </c>
      <c r="N311" s="221" t="s">
        <v>43</v>
      </c>
      <c r="O311" s="73"/>
      <c r="P311" s="172">
        <f>O311*H311</f>
        <v>0</v>
      </c>
      <c r="Q311" s="172">
        <v>0.01575</v>
      </c>
      <c r="R311" s="172">
        <f>Q311*H311</f>
        <v>1.08960075</v>
      </c>
      <c r="S311" s="172">
        <v>0</v>
      </c>
      <c r="T311" s="173">
        <f>S311*H311</f>
        <v>0</v>
      </c>
      <c r="U311" s="39"/>
      <c r="V311" s="39"/>
      <c r="W311" s="39"/>
      <c r="X311" s="39"/>
      <c r="Y311" s="39"/>
      <c r="Z311" s="39"/>
      <c r="AA311" s="39"/>
      <c r="AB311" s="39"/>
      <c r="AC311" s="39"/>
      <c r="AD311" s="39"/>
      <c r="AE311" s="39"/>
      <c r="AR311" s="174" t="s">
        <v>357</v>
      </c>
      <c r="AT311" s="174" t="s">
        <v>285</v>
      </c>
      <c r="AU311" s="174" t="s">
        <v>82</v>
      </c>
      <c r="AY311" s="20" t="s">
        <v>144</v>
      </c>
      <c r="BE311" s="175">
        <f>IF(N311="základní",J311,0)</f>
        <v>0</v>
      </c>
      <c r="BF311" s="175">
        <f>IF(N311="snížená",J311,0)</f>
        <v>0</v>
      </c>
      <c r="BG311" s="175">
        <f>IF(N311="zákl. přenesená",J311,0)</f>
        <v>0</v>
      </c>
      <c r="BH311" s="175">
        <f>IF(N311="sníž. přenesená",J311,0)</f>
        <v>0</v>
      </c>
      <c r="BI311" s="175">
        <f>IF(N311="nulová",J311,0)</f>
        <v>0</v>
      </c>
      <c r="BJ311" s="20" t="s">
        <v>80</v>
      </c>
      <c r="BK311" s="175">
        <f>ROUND(I311*H311,2)</f>
        <v>0</v>
      </c>
      <c r="BL311" s="20" t="s">
        <v>273</v>
      </c>
      <c r="BM311" s="174" t="s">
        <v>466</v>
      </c>
    </row>
    <row r="312" s="13" customFormat="1">
      <c r="A312" s="13"/>
      <c r="B312" s="181"/>
      <c r="C312" s="13"/>
      <c r="D312" s="176" t="s">
        <v>155</v>
      </c>
      <c r="E312" s="13"/>
      <c r="F312" s="183" t="s">
        <v>467</v>
      </c>
      <c r="G312" s="13"/>
      <c r="H312" s="184">
        <v>69.180999999999997</v>
      </c>
      <c r="I312" s="185"/>
      <c r="J312" s="13"/>
      <c r="K312" s="13"/>
      <c r="L312" s="181"/>
      <c r="M312" s="186"/>
      <c r="N312" s="187"/>
      <c r="O312" s="187"/>
      <c r="P312" s="187"/>
      <c r="Q312" s="187"/>
      <c r="R312" s="187"/>
      <c r="S312" s="187"/>
      <c r="T312" s="188"/>
      <c r="U312" s="13"/>
      <c r="V312" s="13"/>
      <c r="W312" s="13"/>
      <c r="X312" s="13"/>
      <c r="Y312" s="13"/>
      <c r="Z312" s="13"/>
      <c r="AA312" s="13"/>
      <c r="AB312" s="13"/>
      <c r="AC312" s="13"/>
      <c r="AD312" s="13"/>
      <c r="AE312" s="13"/>
      <c r="AT312" s="182" t="s">
        <v>155</v>
      </c>
      <c r="AU312" s="182" t="s">
        <v>82</v>
      </c>
      <c r="AV312" s="13" t="s">
        <v>82</v>
      </c>
      <c r="AW312" s="13" t="s">
        <v>4</v>
      </c>
      <c r="AX312" s="13" t="s">
        <v>80</v>
      </c>
      <c r="AY312" s="182" t="s">
        <v>144</v>
      </c>
    </row>
    <row r="313" s="2" customFormat="1" ht="14.4" customHeight="1">
      <c r="A313" s="39"/>
      <c r="B313" s="162"/>
      <c r="C313" s="163" t="s">
        <v>468</v>
      </c>
      <c r="D313" s="163" t="s">
        <v>146</v>
      </c>
      <c r="E313" s="164" t="s">
        <v>469</v>
      </c>
      <c r="F313" s="165" t="s">
        <v>470</v>
      </c>
      <c r="G313" s="166" t="s">
        <v>149</v>
      </c>
      <c r="H313" s="167">
        <v>66.519999999999996</v>
      </c>
      <c r="I313" s="168"/>
      <c r="J313" s="169">
        <f>ROUND(I313*H313,2)</f>
        <v>0</v>
      </c>
      <c r="K313" s="165" t="s">
        <v>150</v>
      </c>
      <c r="L313" s="40"/>
      <c r="M313" s="170" t="s">
        <v>3</v>
      </c>
      <c r="N313" s="171" t="s">
        <v>43</v>
      </c>
      <c r="O313" s="73"/>
      <c r="P313" s="172">
        <f>O313*H313</f>
        <v>0</v>
      </c>
      <c r="Q313" s="172">
        <v>0.00020000000000000001</v>
      </c>
      <c r="R313" s="172">
        <f>Q313*H313</f>
        <v>0.013304</v>
      </c>
      <c r="S313" s="172">
        <v>0</v>
      </c>
      <c r="T313" s="173">
        <f>S313*H313</f>
        <v>0</v>
      </c>
      <c r="U313" s="39"/>
      <c r="V313" s="39"/>
      <c r="W313" s="39"/>
      <c r="X313" s="39"/>
      <c r="Y313" s="39"/>
      <c r="Z313" s="39"/>
      <c r="AA313" s="39"/>
      <c r="AB313" s="39"/>
      <c r="AC313" s="39"/>
      <c r="AD313" s="39"/>
      <c r="AE313" s="39"/>
      <c r="AR313" s="174" t="s">
        <v>273</v>
      </c>
      <c r="AT313" s="174" t="s">
        <v>146</v>
      </c>
      <c r="AU313" s="174" t="s">
        <v>82</v>
      </c>
      <c r="AY313" s="20" t="s">
        <v>144</v>
      </c>
      <c r="BE313" s="175">
        <f>IF(N313="základní",J313,0)</f>
        <v>0</v>
      </c>
      <c r="BF313" s="175">
        <f>IF(N313="snížená",J313,0)</f>
        <v>0</v>
      </c>
      <c r="BG313" s="175">
        <f>IF(N313="zákl. přenesená",J313,0)</f>
        <v>0</v>
      </c>
      <c r="BH313" s="175">
        <f>IF(N313="sníž. přenesená",J313,0)</f>
        <v>0</v>
      </c>
      <c r="BI313" s="175">
        <f>IF(N313="nulová",J313,0)</f>
        <v>0</v>
      </c>
      <c r="BJ313" s="20" t="s">
        <v>80</v>
      </c>
      <c r="BK313" s="175">
        <f>ROUND(I313*H313,2)</f>
        <v>0</v>
      </c>
      <c r="BL313" s="20" t="s">
        <v>273</v>
      </c>
      <c r="BM313" s="174" t="s">
        <v>471</v>
      </c>
    </row>
    <row r="314" s="2" customFormat="1">
      <c r="A314" s="39"/>
      <c r="B314" s="40"/>
      <c r="C314" s="39"/>
      <c r="D314" s="176" t="s">
        <v>153</v>
      </c>
      <c r="E314" s="39"/>
      <c r="F314" s="177" t="s">
        <v>472</v>
      </c>
      <c r="G314" s="39"/>
      <c r="H314" s="39"/>
      <c r="I314" s="178"/>
      <c r="J314" s="39"/>
      <c r="K314" s="39"/>
      <c r="L314" s="40"/>
      <c r="M314" s="179"/>
      <c r="N314" s="180"/>
      <c r="O314" s="73"/>
      <c r="P314" s="73"/>
      <c r="Q314" s="73"/>
      <c r="R314" s="73"/>
      <c r="S314" s="73"/>
      <c r="T314" s="74"/>
      <c r="U314" s="39"/>
      <c r="V314" s="39"/>
      <c r="W314" s="39"/>
      <c r="X314" s="39"/>
      <c r="Y314" s="39"/>
      <c r="Z314" s="39"/>
      <c r="AA314" s="39"/>
      <c r="AB314" s="39"/>
      <c r="AC314" s="39"/>
      <c r="AD314" s="39"/>
      <c r="AE314" s="39"/>
      <c r="AT314" s="20" t="s">
        <v>153</v>
      </c>
      <c r="AU314" s="20" t="s">
        <v>82</v>
      </c>
    </row>
    <row r="315" s="13" customFormat="1">
      <c r="A315" s="13"/>
      <c r="B315" s="181"/>
      <c r="C315" s="13"/>
      <c r="D315" s="176" t="s">
        <v>155</v>
      </c>
      <c r="E315" s="182" t="s">
        <v>3</v>
      </c>
      <c r="F315" s="183" t="s">
        <v>473</v>
      </c>
      <c r="G315" s="13"/>
      <c r="H315" s="184">
        <v>66.519999999999996</v>
      </c>
      <c r="I315" s="185"/>
      <c r="J315" s="13"/>
      <c r="K315" s="13"/>
      <c r="L315" s="181"/>
      <c r="M315" s="186"/>
      <c r="N315" s="187"/>
      <c r="O315" s="187"/>
      <c r="P315" s="187"/>
      <c r="Q315" s="187"/>
      <c r="R315" s="187"/>
      <c r="S315" s="187"/>
      <c r="T315" s="188"/>
      <c r="U315" s="13"/>
      <c r="V315" s="13"/>
      <c r="W315" s="13"/>
      <c r="X315" s="13"/>
      <c r="Y315" s="13"/>
      <c r="Z315" s="13"/>
      <c r="AA315" s="13"/>
      <c r="AB315" s="13"/>
      <c r="AC315" s="13"/>
      <c r="AD315" s="13"/>
      <c r="AE315" s="13"/>
      <c r="AT315" s="182" t="s">
        <v>155</v>
      </c>
      <c r="AU315" s="182" t="s">
        <v>82</v>
      </c>
      <c r="AV315" s="13" t="s">
        <v>82</v>
      </c>
      <c r="AW315" s="13" t="s">
        <v>33</v>
      </c>
      <c r="AX315" s="13" t="s">
        <v>80</v>
      </c>
      <c r="AY315" s="182" t="s">
        <v>144</v>
      </c>
    </row>
    <row r="316" s="2" customFormat="1" ht="24.15" customHeight="1">
      <c r="A316" s="39"/>
      <c r="B316" s="162"/>
      <c r="C316" s="163" t="s">
        <v>474</v>
      </c>
      <c r="D316" s="163" t="s">
        <v>146</v>
      </c>
      <c r="E316" s="164" t="s">
        <v>475</v>
      </c>
      <c r="F316" s="165" t="s">
        <v>476</v>
      </c>
      <c r="G316" s="166" t="s">
        <v>477</v>
      </c>
      <c r="H316" s="222"/>
      <c r="I316" s="168"/>
      <c r="J316" s="169">
        <f>ROUND(I316*H316,2)</f>
        <v>0</v>
      </c>
      <c r="K316" s="165" t="s">
        <v>150</v>
      </c>
      <c r="L316" s="40"/>
      <c r="M316" s="170" t="s">
        <v>3</v>
      </c>
      <c r="N316" s="171" t="s">
        <v>43</v>
      </c>
      <c r="O316" s="73"/>
      <c r="P316" s="172">
        <f>O316*H316</f>
        <v>0</v>
      </c>
      <c r="Q316" s="172">
        <v>0</v>
      </c>
      <c r="R316" s="172">
        <f>Q316*H316</f>
        <v>0</v>
      </c>
      <c r="S316" s="172">
        <v>0</v>
      </c>
      <c r="T316" s="173">
        <f>S316*H316</f>
        <v>0</v>
      </c>
      <c r="U316" s="39"/>
      <c r="V316" s="39"/>
      <c r="W316" s="39"/>
      <c r="X316" s="39"/>
      <c r="Y316" s="39"/>
      <c r="Z316" s="39"/>
      <c r="AA316" s="39"/>
      <c r="AB316" s="39"/>
      <c r="AC316" s="39"/>
      <c r="AD316" s="39"/>
      <c r="AE316" s="39"/>
      <c r="AR316" s="174" t="s">
        <v>273</v>
      </c>
      <c r="AT316" s="174" t="s">
        <v>146</v>
      </c>
      <c r="AU316" s="174" t="s">
        <v>82</v>
      </c>
      <c r="AY316" s="20" t="s">
        <v>144</v>
      </c>
      <c r="BE316" s="175">
        <f>IF(N316="základní",J316,0)</f>
        <v>0</v>
      </c>
      <c r="BF316" s="175">
        <f>IF(N316="snížená",J316,0)</f>
        <v>0</v>
      </c>
      <c r="BG316" s="175">
        <f>IF(N316="zákl. přenesená",J316,0)</f>
        <v>0</v>
      </c>
      <c r="BH316" s="175">
        <f>IF(N316="sníž. přenesená",J316,0)</f>
        <v>0</v>
      </c>
      <c r="BI316" s="175">
        <f>IF(N316="nulová",J316,0)</f>
        <v>0</v>
      </c>
      <c r="BJ316" s="20" t="s">
        <v>80</v>
      </c>
      <c r="BK316" s="175">
        <f>ROUND(I316*H316,2)</f>
        <v>0</v>
      </c>
      <c r="BL316" s="20" t="s">
        <v>273</v>
      </c>
      <c r="BM316" s="174" t="s">
        <v>478</v>
      </c>
    </row>
    <row r="317" s="2" customFormat="1">
      <c r="A317" s="39"/>
      <c r="B317" s="40"/>
      <c r="C317" s="39"/>
      <c r="D317" s="176" t="s">
        <v>153</v>
      </c>
      <c r="E317" s="39"/>
      <c r="F317" s="177" t="s">
        <v>479</v>
      </c>
      <c r="G317" s="39"/>
      <c r="H317" s="39"/>
      <c r="I317" s="178"/>
      <c r="J317" s="39"/>
      <c r="K317" s="39"/>
      <c r="L317" s="40"/>
      <c r="M317" s="179"/>
      <c r="N317" s="180"/>
      <c r="O317" s="73"/>
      <c r="P317" s="73"/>
      <c r="Q317" s="73"/>
      <c r="R317" s="73"/>
      <c r="S317" s="73"/>
      <c r="T317" s="74"/>
      <c r="U317" s="39"/>
      <c r="V317" s="39"/>
      <c r="W317" s="39"/>
      <c r="X317" s="39"/>
      <c r="Y317" s="39"/>
      <c r="Z317" s="39"/>
      <c r="AA317" s="39"/>
      <c r="AB317" s="39"/>
      <c r="AC317" s="39"/>
      <c r="AD317" s="39"/>
      <c r="AE317" s="39"/>
      <c r="AT317" s="20" t="s">
        <v>153</v>
      </c>
      <c r="AU317" s="20" t="s">
        <v>82</v>
      </c>
    </row>
    <row r="318" s="12" customFormat="1" ht="22.8" customHeight="1">
      <c r="A318" s="12"/>
      <c r="B318" s="149"/>
      <c r="C318" s="12"/>
      <c r="D318" s="150" t="s">
        <v>71</v>
      </c>
      <c r="E318" s="160" t="s">
        <v>480</v>
      </c>
      <c r="F318" s="160" t="s">
        <v>481</v>
      </c>
      <c r="G318" s="12"/>
      <c r="H318" s="12"/>
      <c r="I318" s="152"/>
      <c r="J318" s="161">
        <f>BK318</f>
        <v>0</v>
      </c>
      <c r="K318" s="12"/>
      <c r="L318" s="149"/>
      <c r="M318" s="154"/>
      <c r="N318" s="155"/>
      <c r="O318" s="155"/>
      <c r="P318" s="156">
        <f>SUM(P319:P377)</f>
        <v>0</v>
      </c>
      <c r="Q318" s="155"/>
      <c r="R318" s="156">
        <f>SUM(R319:R377)</f>
        <v>1.14798014</v>
      </c>
      <c r="S318" s="155"/>
      <c r="T318" s="157">
        <f>SUM(T319:T377)</f>
        <v>3</v>
      </c>
      <c r="U318" s="12"/>
      <c r="V318" s="12"/>
      <c r="W318" s="12"/>
      <c r="X318" s="12"/>
      <c r="Y318" s="12"/>
      <c r="Z318" s="12"/>
      <c r="AA318" s="12"/>
      <c r="AB318" s="12"/>
      <c r="AC318" s="12"/>
      <c r="AD318" s="12"/>
      <c r="AE318" s="12"/>
      <c r="AR318" s="150" t="s">
        <v>82</v>
      </c>
      <c r="AT318" s="158" t="s">
        <v>71</v>
      </c>
      <c r="AU318" s="158" t="s">
        <v>80</v>
      </c>
      <c r="AY318" s="150" t="s">
        <v>144</v>
      </c>
      <c r="BK318" s="159">
        <f>SUM(BK319:BK377)</f>
        <v>0</v>
      </c>
    </row>
    <row r="319" s="2" customFormat="1" ht="14.4" customHeight="1">
      <c r="A319" s="39"/>
      <c r="B319" s="162"/>
      <c r="C319" s="163" t="s">
        <v>482</v>
      </c>
      <c r="D319" s="163" t="s">
        <v>146</v>
      </c>
      <c r="E319" s="164" t="s">
        <v>483</v>
      </c>
      <c r="F319" s="165" t="s">
        <v>484</v>
      </c>
      <c r="G319" s="166" t="s">
        <v>409</v>
      </c>
      <c r="H319" s="167">
        <v>2</v>
      </c>
      <c r="I319" s="168"/>
      <c r="J319" s="169">
        <f>ROUND(I319*H319,2)</f>
        <v>0</v>
      </c>
      <c r="K319" s="165" t="s">
        <v>3</v>
      </c>
      <c r="L319" s="40"/>
      <c r="M319" s="170" t="s">
        <v>3</v>
      </c>
      <c r="N319" s="171" t="s">
        <v>43</v>
      </c>
      <c r="O319" s="73"/>
      <c r="P319" s="172">
        <f>O319*H319</f>
        <v>0</v>
      </c>
      <c r="Q319" s="172">
        <v>0</v>
      </c>
      <c r="R319" s="172">
        <f>Q319*H319</f>
        <v>0</v>
      </c>
      <c r="S319" s="172">
        <v>0</v>
      </c>
      <c r="T319" s="173">
        <f>S319*H319</f>
        <v>0</v>
      </c>
      <c r="U319" s="39"/>
      <c r="V319" s="39"/>
      <c r="W319" s="39"/>
      <c r="X319" s="39"/>
      <c r="Y319" s="39"/>
      <c r="Z319" s="39"/>
      <c r="AA319" s="39"/>
      <c r="AB319" s="39"/>
      <c r="AC319" s="39"/>
      <c r="AD319" s="39"/>
      <c r="AE319" s="39"/>
      <c r="AR319" s="174" t="s">
        <v>273</v>
      </c>
      <c r="AT319" s="174" t="s">
        <v>146</v>
      </c>
      <c r="AU319" s="174" t="s">
        <v>82</v>
      </c>
      <c r="AY319" s="20" t="s">
        <v>144</v>
      </c>
      <c r="BE319" s="175">
        <f>IF(N319="základní",J319,0)</f>
        <v>0</v>
      </c>
      <c r="BF319" s="175">
        <f>IF(N319="snížená",J319,0)</f>
        <v>0</v>
      </c>
      <c r="BG319" s="175">
        <f>IF(N319="zákl. přenesená",J319,0)</f>
        <v>0</v>
      </c>
      <c r="BH319" s="175">
        <f>IF(N319="sníž. přenesená",J319,0)</f>
        <v>0</v>
      </c>
      <c r="BI319" s="175">
        <f>IF(N319="nulová",J319,0)</f>
        <v>0</v>
      </c>
      <c r="BJ319" s="20" t="s">
        <v>80</v>
      </c>
      <c r="BK319" s="175">
        <f>ROUND(I319*H319,2)</f>
        <v>0</v>
      </c>
      <c r="BL319" s="20" t="s">
        <v>273</v>
      </c>
      <c r="BM319" s="174" t="s">
        <v>485</v>
      </c>
    </row>
    <row r="320" s="2" customFormat="1" ht="14.4" customHeight="1">
      <c r="A320" s="39"/>
      <c r="B320" s="162"/>
      <c r="C320" s="163" t="s">
        <v>486</v>
      </c>
      <c r="D320" s="163" t="s">
        <v>146</v>
      </c>
      <c r="E320" s="164" t="s">
        <v>487</v>
      </c>
      <c r="F320" s="165" t="s">
        <v>488</v>
      </c>
      <c r="G320" s="166" t="s">
        <v>409</v>
      </c>
      <c r="H320" s="167">
        <v>18</v>
      </c>
      <c r="I320" s="168"/>
      <c r="J320" s="169">
        <f>ROUND(I320*H320,2)</f>
        <v>0</v>
      </c>
      <c r="K320" s="165" t="s">
        <v>3</v>
      </c>
      <c r="L320" s="40"/>
      <c r="M320" s="170" t="s">
        <v>3</v>
      </c>
      <c r="N320" s="171" t="s">
        <v>43</v>
      </c>
      <c r="O320" s="73"/>
      <c r="P320" s="172">
        <f>O320*H320</f>
        <v>0</v>
      </c>
      <c r="Q320" s="172">
        <v>0</v>
      </c>
      <c r="R320" s="172">
        <f>Q320*H320</f>
        <v>0</v>
      </c>
      <c r="S320" s="172">
        <v>0</v>
      </c>
      <c r="T320" s="173">
        <f>S320*H320</f>
        <v>0</v>
      </c>
      <c r="U320" s="39"/>
      <c r="V320" s="39"/>
      <c r="W320" s="39"/>
      <c r="X320" s="39"/>
      <c r="Y320" s="39"/>
      <c r="Z320" s="39"/>
      <c r="AA320" s="39"/>
      <c r="AB320" s="39"/>
      <c r="AC320" s="39"/>
      <c r="AD320" s="39"/>
      <c r="AE320" s="39"/>
      <c r="AR320" s="174" t="s">
        <v>273</v>
      </c>
      <c r="AT320" s="174" t="s">
        <v>146</v>
      </c>
      <c r="AU320" s="174" t="s">
        <v>82</v>
      </c>
      <c r="AY320" s="20" t="s">
        <v>144</v>
      </c>
      <c r="BE320" s="175">
        <f>IF(N320="základní",J320,0)</f>
        <v>0</v>
      </c>
      <c r="BF320" s="175">
        <f>IF(N320="snížená",J320,0)</f>
        <v>0</v>
      </c>
      <c r="BG320" s="175">
        <f>IF(N320="zákl. přenesená",J320,0)</f>
        <v>0</v>
      </c>
      <c r="BH320" s="175">
        <f>IF(N320="sníž. přenesená",J320,0)</f>
        <v>0</v>
      </c>
      <c r="BI320" s="175">
        <f>IF(N320="nulová",J320,0)</f>
        <v>0</v>
      </c>
      <c r="BJ320" s="20" t="s">
        <v>80</v>
      </c>
      <c r="BK320" s="175">
        <f>ROUND(I320*H320,2)</f>
        <v>0</v>
      </c>
      <c r="BL320" s="20" t="s">
        <v>273</v>
      </c>
      <c r="BM320" s="174" t="s">
        <v>489</v>
      </c>
    </row>
    <row r="321" s="13" customFormat="1">
      <c r="A321" s="13"/>
      <c r="B321" s="181"/>
      <c r="C321" s="13"/>
      <c r="D321" s="176" t="s">
        <v>155</v>
      </c>
      <c r="E321" s="182" t="s">
        <v>3</v>
      </c>
      <c r="F321" s="183" t="s">
        <v>490</v>
      </c>
      <c r="G321" s="13"/>
      <c r="H321" s="184">
        <v>18</v>
      </c>
      <c r="I321" s="185"/>
      <c r="J321" s="13"/>
      <c r="K321" s="13"/>
      <c r="L321" s="181"/>
      <c r="M321" s="186"/>
      <c r="N321" s="187"/>
      <c r="O321" s="187"/>
      <c r="P321" s="187"/>
      <c r="Q321" s="187"/>
      <c r="R321" s="187"/>
      <c r="S321" s="187"/>
      <c r="T321" s="188"/>
      <c r="U321" s="13"/>
      <c r="V321" s="13"/>
      <c r="W321" s="13"/>
      <c r="X321" s="13"/>
      <c r="Y321" s="13"/>
      <c r="Z321" s="13"/>
      <c r="AA321" s="13"/>
      <c r="AB321" s="13"/>
      <c r="AC321" s="13"/>
      <c r="AD321" s="13"/>
      <c r="AE321" s="13"/>
      <c r="AT321" s="182" t="s">
        <v>155</v>
      </c>
      <c r="AU321" s="182" t="s">
        <v>82</v>
      </c>
      <c r="AV321" s="13" t="s">
        <v>82</v>
      </c>
      <c r="AW321" s="13" t="s">
        <v>33</v>
      </c>
      <c r="AX321" s="13" t="s">
        <v>80</v>
      </c>
      <c r="AY321" s="182" t="s">
        <v>144</v>
      </c>
    </row>
    <row r="322" s="2" customFormat="1" ht="24.15" customHeight="1">
      <c r="A322" s="39"/>
      <c r="B322" s="162"/>
      <c r="C322" s="163" t="s">
        <v>491</v>
      </c>
      <c r="D322" s="163" t="s">
        <v>146</v>
      </c>
      <c r="E322" s="164" t="s">
        <v>492</v>
      </c>
      <c r="F322" s="165" t="s">
        <v>493</v>
      </c>
      <c r="G322" s="166" t="s">
        <v>494</v>
      </c>
      <c r="H322" s="167">
        <v>4</v>
      </c>
      <c r="I322" s="168"/>
      <c r="J322" s="169">
        <f>ROUND(I322*H322,2)</f>
        <v>0</v>
      </c>
      <c r="K322" s="165" t="s">
        <v>3</v>
      </c>
      <c r="L322" s="40"/>
      <c r="M322" s="170" t="s">
        <v>3</v>
      </c>
      <c r="N322" s="171" t="s">
        <v>43</v>
      </c>
      <c r="O322" s="73"/>
      <c r="P322" s="172">
        <f>O322*H322</f>
        <v>0</v>
      </c>
      <c r="Q322" s="172">
        <v>0</v>
      </c>
      <c r="R322" s="172">
        <f>Q322*H322</f>
        <v>0</v>
      </c>
      <c r="S322" s="172">
        <v>0</v>
      </c>
      <c r="T322" s="173">
        <f>S322*H322</f>
        <v>0</v>
      </c>
      <c r="U322" s="39"/>
      <c r="V322" s="39"/>
      <c r="W322" s="39"/>
      <c r="X322" s="39"/>
      <c r="Y322" s="39"/>
      <c r="Z322" s="39"/>
      <c r="AA322" s="39"/>
      <c r="AB322" s="39"/>
      <c r="AC322" s="39"/>
      <c r="AD322" s="39"/>
      <c r="AE322" s="39"/>
      <c r="AR322" s="174" t="s">
        <v>273</v>
      </c>
      <c r="AT322" s="174" t="s">
        <v>146</v>
      </c>
      <c r="AU322" s="174" t="s">
        <v>82</v>
      </c>
      <c r="AY322" s="20" t="s">
        <v>144</v>
      </c>
      <c r="BE322" s="175">
        <f>IF(N322="základní",J322,0)</f>
        <v>0</v>
      </c>
      <c r="BF322" s="175">
        <f>IF(N322="snížená",J322,0)</f>
        <v>0</v>
      </c>
      <c r="BG322" s="175">
        <f>IF(N322="zákl. přenesená",J322,0)</f>
        <v>0</v>
      </c>
      <c r="BH322" s="175">
        <f>IF(N322="sníž. přenesená",J322,0)</f>
        <v>0</v>
      </c>
      <c r="BI322" s="175">
        <f>IF(N322="nulová",J322,0)</f>
        <v>0</v>
      </c>
      <c r="BJ322" s="20" t="s">
        <v>80</v>
      </c>
      <c r="BK322" s="175">
        <f>ROUND(I322*H322,2)</f>
        <v>0</v>
      </c>
      <c r="BL322" s="20" t="s">
        <v>273</v>
      </c>
      <c r="BM322" s="174" t="s">
        <v>495</v>
      </c>
    </row>
    <row r="323" s="2" customFormat="1" ht="14.4" customHeight="1">
      <c r="A323" s="39"/>
      <c r="B323" s="162"/>
      <c r="C323" s="163" t="s">
        <v>496</v>
      </c>
      <c r="D323" s="163" t="s">
        <v>146</v>
      </c>
      <c r="E323" s="164" t="s">
        <v>497</v>
      </c>
      <c r="F323" s="165" t="s">
        <v>498</v>
      </c>
      <c r="G323" s="166" t="s">
        <v>409</v>
      </c>
      <c r="H323" s="167">
        <v>2</v>
      </c>
      <c r="I323" s="168"/>
      <c r="J323" s="169">
        <f>ROUND(I323*H323,2)</f>
        <v>0</v>
      </c>
      <c r="K323" s="165" t="s">
        <v>3</v>
      </c>
      <c r="L323" s="40"/>
      <c r="M323" s="170" t="s">
        <v>3</v>
      </c>
      <c r="N323" s="171" t="s">
        <v>43</v>
      </c>
      <c r="O323" s="73"/>
      <c r="P323" s="172">
        <f>O323*H323</f>
        <v>0</v>
      </c>
      <c r="Q323" s="172">
        <v>0</v>
      </c>
      <c r="R323" s="172">
        <f>Q323*H323</f>
        <v>0</v>
      </c>
      <c r="S323" s="172">
        <v>0</v>
      </c>
      <c r="T323" s="173">
        <f>S323*H323</f>
        <v>0</v>
      </c>
      <c r="U323" s="39"/>
      <c r="V323" s="39"/>
      <c r="W323" s="39"/>
      <c r="X323" s="39"/>
      <c r="Y323" s="39"/>
      <c r="Z323" s="39"/>
      <c r="AA323" s="39"/>
      <c r="AB323" s="39"/>
      <c r="AC323" s="39"/>
      <c r="AD323" s="39"/>
      <c r="AE323" s="39"/>
      <c r="AR323" s="174" t="s">
        <v>273</v>
      </c>
      <c r="AT323" s="174" t="s">
        <v>146</v>
      </c>
      <c r="AU323" s="174" t="s">
        <v>82</v>
      </c>
      <c r="AY323" s="20" t="s">
        <v>144</v>
      </c>
      <c r="BE323" s="175">
        <f>IF(N323="základní",J323,0)</f>
        <v>0</v>
      </c>
      <c r="BF323" s="175">
        <f>IF(N323="snížená",J323,0)</f>
        <v>0</v>
      </c>
      <c r="BG323" s="175">
        <f>IF(N323="zákl. přenesená",J323,0)</f>
        <v>0</v>
      </c>
      <c r="BH323" s="175">
        <f>IF(N323="sníž. přenesená",J323,0)</f>
        <v>0</v>
      </c>
      <c r="BI323" s="175">
        <f>IF(N323="nulová",J323,0)</f>
        <v>0</v>
      </c>
      <c r="BJ323" s="20" t="s">
        <v>80</v>
      </c>
      <c r="BK323" s="175">
        <f>ROUND(I323*H323,2)</f>
        <v>0</v>
      </c>
      <c r="BL323" s="20" t="s">
        <v>273</v>
      </c>
      <c r="BM323" s="174" t="s">
        <v>499</v>
      </c>
    </row>
    <row r="324" s="2" customFormat="1" ht="14.4" customHeight="1">
      <c r="A324" s="39"/>
      <c r="B324" s="162"/>
      <c r="C324" s="163" t="s">
        <v>500</v>
      </c>
      <c r="D324" s="163" t="s">
        <v>146</v>
      </c>
      <c r="E324" s="164" t="s">
        <v>501</v>
      </c>
      <c r="F324" s="165" t="s">
        <v>502</v>
      </c>
      <c r="G324" s="166" t="s">
        <v>409</v>
      </c>
      <c r="H324" s="167">
        <v>1</v>
      </c>
      <c r="I324" s="168"/>
      <c r="J324" s="169">
        <f>ROUND(I324*H324,2)</f>
        <v>0</v>
      </c>
      <c r="K324" s="165" t="s">
        <v>3</v>
      </c>
      <c r="L324" s="40"/>
      <c r="M324" s="170" t="s">
        <v>3</v>
      </c>
      <c r="N324" s="171" t="s">
        <v>43</v>
      </c>
      <c r="O324" s="73"/>
      <c r="P324" s="172">
        <f>O324*H324</f>
        <v>0</v>
      </c>
      <c r="Q324" s="172">
        <v>0</v>
      </c>
      <c r="R324" s="172">
        <f>Q324*H324</f>
        <v>0</v>
      </c>
      <c r="S324" s="172">
        <v>0</v>
      </c>
      <c r="T324" s="173">
        <f>S324*H324</f>
        <v>0</v>
      </c>
      <c r="U324" s="39"/>
      <c r="V324" s="39"/>
      <c r="W324" s="39"/>
      <c r="X324" s="39"/>
      <c r="Y324" s="39"/>
      <c r="Z324" s="39"/>
      <c r="AA324" s="39"/>
      <c r="AB324" s="39"/>
      <c r="AC324" s="39"/>
      <c r="AD324" s="39"/>
      <c r="AE324" s="39"/>
      <c r="AR324" s="174" t="s">
        <v>273</v>
      </c>
      <c r="AT324" s="174" t="s">
        <v>146</v>
      </c>
      <c r="AU324" s="174" t="s">
        <v>82</v>
      </c>
      <c r="AY324" s="20" t="s">
        <v>144</v>
      </c>
      <c r="BE324" s="175">
        <f>IF(N324="základní",J324,0)</f>
        <v>0</v>
      </c>
      <c r="BF324" s="175">
        <f>IF(N324="snížená",J324,0)</f>
        <v>0</v>
      </c>
      <c r="BG324" s="175">
        <f>IF(N324="zákl. přenesená",J324,0)</f>
        <v>0</v>
      </c>
      <c r="BH324" s="175">
        <f>IF(N324="sníž. přenesená",J324,0)</f>
        <v>0</v>
      </c>
      <c r="BI324" s="175">
        <f>IF(N324="nulová",J324,0)</f>
        <v>0</v>
      </c>
      <c r="BJ324" s="20" t="s">
        <v>80</v>
      </c>
      <c r="BK324" s="175">
        <f>ROUND(I324*H324,2)</f>
        <v>0</v>
      </c>
      <c r="BL324" s="20" t="s">
        <v>273</v>
      </c>
      <c r="BM324" s="174" t="s">
        <v>503</v>
      </c>
    </row>
    <row r="325" s="2" customFormat="1" ht="14.4" customHeight="1">
      <c r="A325" s="39"/>
      <c r="B325" s="162"/>
      <c r="C325" s="163" t="s">
        <v>504</v>
      </c>
      <c r="D325" s="163" t="s">
        <v>146</v>
      </c>
      <c r="E325" s="164" t="s">
        <v>505</v>
      </c>
      <c r="F325" s="165" t="s">
        <v>506</v>
      </c>
      <c r="G325" s="166" t="s">
        <v>243</v>
      </c>
      <c r="H325" s="167">
        <v>66.519999999999996</v>
      </c>
      <c r="I325" s="168"/>
      <c r="J325" s="169">
        <f>ROUND(I325*H325,2)</f>
        <v>0</v>
      </c>
      <c r="K325" s="165" t="s">
        <v>150</v>
      </c>
      <c r="L325" s="40"/>
      <c r="M325" s="170" t="s">
        <v>3</v>
      </c>
      <c r="N325" s="171" t="s">
        <v>43</v>
      </c>
      <c r="O325" s="73"/>
      <c r="P325" s="172">
        <f>O325*H325</f>
        <v>0</v>
      </c>
      <c r="Q325" s="172">
        <v>1.0000000000000001E-05</v>
      </c>
      <c r="R325" s="172">
        <f>Q325*H325</f>
        <v>0.00066520000000000001</v>
      </c>
      <c r="S325" s="172">
        <v>0</v>
      </c>
      <c r="T325" s="173">
        <f>S325*H325</f>
        <v>0</v>
      </c>
      <c r="U325" s="39"/>
      <c r="V325" s="39"/>
      <c r="W325" s="39"/>
      <c r="X325" s="39"/>
      <c r="Y325" s="39"/>
      <c r="Z325" s="39"/>
      <c r="AA325" s="39"/>
      <c r="AB325" s="39"/>
      <c r="AC325" s="39"/>
      <c r="AD325" s="39"/>
      <c r="AE325" s="39"/>
      <c r="AR325" s="174" t="s">
        <v>273</v>
      </c>
      <c r="AT325" s="174" t="s">
        <v>146</v>
      </c>
      <c r="AU325" s="174" t="s">
        <v>82</v>
      </c>
      <c r="AY325" s="20" t="s">
        <v>144</v>
      </c>
      <c r="BE325" s="175">
        <f>IF(N325="základní",J325,0)</f>
        <v>0</v>
      </c>
      <c r="BF325" s="175">
        <f>IF(N325="snížená",J325,0)</f>
        <v>0</v>
      </c>
      <c r="BG325" s="175">
        <f>IF(N325="zákl. přenesená",J325,0)</f>
        <v>0</v>
      </c>
      <c r="BH325" s="175">
        <f>IF(N325="sníž. přenesená",J325,0)</f>
        <v>0</v>
      </c>
      <c r="BI325" s="175">
        <f>IF(N325="nulová",J325,0)</f>
        <v>0</v>
      </c>
      <c r="BJ325" s="20" t="s">
        <v>80</v>
      </c>
      <c r="BK325" s="175">
        <f>ROUND(I325*H325,2)</f>
        <v>0</v>
      </c>
      <c r="BL325" s="20" t="s">
        <v>273</v>
      </c>
      <c r="BM325" s="174" t="s">
        <v>507</v>
      </c>
    </row>
    <row r="326" s="2" customFormat="1">
      <c r="A326" s="39"/>
      <c r="B326" s="40"/>
      <c r="C326" s="39"/>
      <c r="D326" s="176" t="s">
        <v>153</v>
      </c>
      <c r="E326" s="39"/>
      <c r="F326" s="177" t="s">
        <v>508</v>
      </c>
      <c r="G326" s="39"/>
      <c r="H326" s="39"/>
      <c r="I326" s="178"/>
      <c r="J326" s="39"/>
      <c r="K326" s="39"/>
      <c r="L326" s="40"/>
      <c r="M326" s="179"/>
      <c r="N326" s="180"/>
      <c r="O326" s="73"/>
      <c r="P326" s="73"/>
      <c r="Q326" s="73"/>
      <c r="R326" s="73"/>
      <c r="S326" s="73"/>
      <c r="T326" s="74"/>
      <c r="U326" s="39"/>
      <c r="V326" s="39"/>
      <c r="W326" s="39"/>
      <c r="X326" s="39"/>
      <c r="Y326" s="39"/>
      <c r="Z326" s="39"/>
      <c r="AA326" s="39"/>
      <c r="AB326" s="39"/>
      <c r="AC326" s="39"/>
      <c r="AD326" s="39"/>
      <c r="AE326" s="39"/>
      <c r="AT326" s="20" t="s">
        <v>153</v>
      </c>
      <c r="AU326" s="20" t="s">
        <v>82</v>
      </c>
    </row>
    <row r="327" s="14" customFormat="1">
      <c r="A327" s="14"/>
      <c r="B327" s="189"/>
      <c r="C327" s="14"/>
      <c r="D327" s="176" t="s">
        <v>155</v>
      </c>
      <c r="E327" s="190" t="s">
        <v>3</v>
      </c>
      <c r="F327" s="191" t="s">
        <v>509</v>
      </c>
      <c r="G327" s="14"/>
      <c r="H327" s="190" t="s">
        <v>3</v>
      </c>
      <c r="I327" s="192"/>
      <c r="J327" s="14"/>
      <c r="K327" s="14"/>
      <c r="L327" s="189"/>
      <c r="M327" s="193"/>
      <c r="N327" s="194"/>
      <c r="O327" s="194"/>
      <c r="P327" s="194"/>
      <c r="Q327" s="194"/>
      <c r="R327" s="194"/>
      <c r="S327" s="194"/>
      <c r="T327" s="195"/>
      <c r="U327" s="14"/>
      <c r="V327" s="14"/>
      <c r="W327" s="14"/>
      <c r="X327" s="14"/>
      <c r="Y327" s="14"/>
      <c r="Z327" s="14"/>
      <c r="AA327" s="14"/>
      <c r="AB327" s="14"/>
      <c r="AC327" s="14"/>
      <c r="AD327" s="14"/>
      <c r="AE327" s="14"/>
      <c r="AT327" s="190" t="s">
        <v>155</v>
      </c>
      <c r="AU327" s="190" t="s">
        <v>82</v>
      </c>
      <c r="AV327" s="14" t="s">
        <v>80</v>
      </c>
      <c r="AW327" s="14" t="s">
        <v>33</v>
      </c>
      <c r="AX327" s="14" t="s">
        <v>72</v>
      </c>
      <c r="AY327" s="190" t="s">
        <v>144</v>
      </c>
    </row>
    <row r="328" s="13" customFormat="1">
      <c r="A328" s="13"/>
      <c r="B328" s="181"/>
      <c r="C328" s="13"/>
      <c r="D328" s="176" t="s">
        <v>155</v>
      </c>
      <c r="E328" s="182" t="s">
        <v>3</v>
      </c>
      <c r="F328" s="183" t="s">
        <v>510</v>
      </c>
      <c r="G328" s="13"/>
      <c r="H328" s="184">
        <v>66.519999999999996</v>
      </c>
      <c r="I328" s="185"/>
      <c r="J328" s="13"/>
      <c r="K328" s="13"/>
      <c r="L328" s="181"/>
      <c r="M328" s="186"/>
      <c r="N328" s="187"/>
      <c r="O328" s="187"/>
      <c r="P328" s="187"/>
      <c r="Q328" s="187"/>
      <c r="R328" s="187"/>
      <c r="S328" s="187"/>
      <c r="T328" s="188"/>
      <c r="U328" s="13"/>
      <c r="V328" s="13"/>
      <c r="W328" s="13"/>
      <c r="X328" s="13"/>
      <c r="Y328" s="13"/>
      <c r="Z328" s="13"/>
      <c r="AA328" s="13"/>
      <c r="AB328" s="13"/>
      <c r="AC328" s="13"/>
      <c r="AD328" s="13"/>
      <c r="AE328" s="13"/>
      <c r="AT328" s="182" t="s">
        <v>155</v>
      </c>
      <c r="AU328" s="182" t="s">
        <v>82</v>
      </c>
      <c r="AV328" s="13" t="s">
        <v>82</v>
      </c>
      <c r="AW328" s="13" t="s">
        <v>33</v>
      </c>
      <c r="AX328" s="13" t="s">
        <v>80</v>
      </c>
      <c r="AY328" s="182" t="s">
        <v>144</v>
      </c>
    </row>
    <row r="329" s="2" customFormat="1" ht="24.15" customHeight="1">
      <c r="A329" s="39"/>
      <c r="B329" s="162"/>
      <c r="C329" s="212" t="s">
        <v>511</v>
      </c>
      <c r="D329" s="212" t="s">
        <v>285</v>
      </c>
      <c r="E329" s="213" t="s">
        <v>512</v>
      </c>
      <c r="F329" s="214" t="s">
        <v>513</v>
      </c>
      <c r="G329" s="215" t="s">
        <v>285</v>
      </c>
      <c r="H329" s="216">
        <v>73.171999999999997</v>
      </c>
      <c r="I329" s="217"/>
      <c r="J329" s="218">
        <f>ROUND(I329*H329,2)</f>
        <v>0</v>
      </c>
      <c r="K329" s="214" t="s">
        <v>3</v>
      </c>
      <c r="L329" s="219"/>
      <c r="M329" s="220" t="s">
        <v>3</v>
      </c>
      <c r="N329" s="221" t="s">
        <v>43</v>
      </c>
      <c r="O329" s="73"/>
      <c r="P329" s="172">
        <f>O329*H329</f>
        <v>0</v>
      </c>
      <c r="Q329" s="172">
        <v>0</v>
      </c>
      <c r="R329" s="172">
        <f>Q329*H329</f>
        <v>0</v>
      </c>
      <c r="S329" s="172">
        <v>0</v>
      </c>
      <c r="T329" s="173">
        <f>S329*H329</f>
        <v>0</v>
      </c>
      <c r="U329" s="39"/>
      <c r="V329" s="39"/>
      <c r="W329" s="39"/>
      <c r="X329" s="39"/>
      <c r="Y329" s="39"/>
      <c r="Z329" s="39"/>
      <c r="AA329" s="39"/>
      <c r="AB329" s="39"/>
      <c r="AC329" s="39"/>
      <c r="AD329" s="39"/>
      <c r="AE329" s="39"/>
      <c r="AR329" s="174" t="s">
        <v>357</v>
      </c>
      <c r="AT329" s="174" t="s">
        <v>285</v>
      </c>
      <c r="AU329" s="174" t="s">
        <v>82</v>
      </c>
      <c r="AY329" s="20" t="s">
        <v>144</v>
      </c>
      <c r="BE329" s="175">
        <f>IF(N329="základní",J329,0)</f>
        <v>0</v>
      </c>
      <c r="BF329" s="175">
        <f>IF(N329="snížená",J329,0)</f>
        <v>0</v>
      </c>
      <c r="BG329" s="175">
        <f>IF(N329="zákl. přenesená",J329,0)</f>
        <v>0</v>
      </c>
      <c r="BH329" s="175">
        <f>IF(N329="sníž. přenesená",J329,0)</f>
        <v>0</v>
      </c>
      <c r="BI329" s="175">
        <f>IF(N329="nulová",J329,0)</f>
        <v>0</v>
      </c>
      <c r="BJ329" s="20" t="s">
        <v>80</v>
      </c>
      <c r="BK329" s="175">
        <f>ROUND(I329*H329,2)</f>
        <v>0</v>
      </c>
      <c r="BL329" s="20" t="s">
        <v>273</v>
      </c>
      <c r="BM329" s="174" t="s">
        <v>514</v>
      </c>
    </row>
    <row r="330" s="13" customFormat="1">
      <c r="A330" s="13"/>
      <c r="B330" s="181"/>
      <c r="C330" s="13"/>
      <c r="D330" s="176" t="s">
        <v>155</v>
      </c>
      <c r="E330" s="182" t="s">
        <v>3</v>
      </c>
      <c r="F330" s="183" t="s">
        <v>515</v>
      </c>
      <c r="G330" s="13"/>
      <c r="H330" s="184">
        <v>73.171999999999997</v>
      </c>
      <c r="I330" s="185"/>
      <c r="J330" s="13"/>
      <c r="K330" s="13"/>
      <c r="L330" s="181"/>
      <c r="M330" s="186"/>
      <c r="N330" s="187"/>
      <c r="O330" s="187"/>
      <c r="P330" s="187"/>
      <c r="Q330" s="187"/>
      <c r="R330" s="187"/>
      <c r="S330" s="187"/>
      <c r="T330" s="188"/>
      <c r="U330" s="13"/>
      <c r="V330" s="13"/>
      <c r="W330" s="13"/>
      <c r="X330" s="13"/>
      <c r="Y330" s="13"/>
      <c r="Z330" s="13"/>
      <c r="AA330" s="13"/>
      <c r="AB330" s="13"/>
      <c r="AC330" s="13"/>
      <c r="AD330" s="13"/>
      <c r="AE330" s="13"/>
      <c r="AT330" s="182" t="s">
        <v>155</v>
      </c>
      <c r="AU330" s="182" t="s">
        <v>82</v>
      </c>
      <c r="AV330" s="13" t="s">
        <v>82</v>
      </c>
      <c r="AW330" s="13" t="s">
        <v>33</v>
      </c>
      <c r="AX330" s="13" t="s">
        <v>80</v>
      </c>
      <c r="AY330" s="182" t="s">
        <v>144</v>
      </c>
    </row>
    <row r="331" s="2" customFormat="1" ht="14.4" customHeight="1">
      <c r="A331" s="39"/>
      <c r="B331" s="162"/>
      <c r="C331" s="163" t="s">
        <v>516</v>
      </c>
      <c r="D331" s="163" t="s">
        <v>146</v>
      </c>
      <c r="E331" s="164" t="s">
        <v>517</v>
      </c>
      <c r="F331" s="165" t="s">
        <v>518</v>
      </c>
      <c r="G331" s="166" t="s">
        <v>519</v>
      </c>
      <c r="H331" s="167">
        <v>3125.3220000000001</v>
      </c>
      <c r="I331" s="168"/>
      <c r="J331" s="169">
        <f>ROUND(I331*H331,2)</f>
        <v>0</v>
      </c>
      <c r="K331" s="165" t="s">
        <v>150</v>
      </c>
      <c r="L331" s="40"/>
      <c r="M331" s="170" t="s">
        <v>3</v>
      </c>
      <c r="N331" s="171" t="s">
        <v>43</v>
      </c>
      <c r="O331" s="73"/>
      <c r="P331" s="172">
        <f>O331*H331</f>
        <v>0</v>
      </c>
      <c r="Q331" s="172">
        <v>5.0000000000000002E-05</v>
      </c>
      <c r="R331" s="172">
        <f>Q331*H331</f>
        <v>0.15626610000000002</v>
      </c>
      <c r="S331" s="172">
        <v>0</v>
      </c>
      <c r="T331" s="173">
        <f>S331*H331</f>
        <v>0</v>
      </c>
      <c r="U331" s="39"/>
      <c r="V331" s="39"/>
      <c r="W331" s="39"/>
      <c r="X331" s="39"/>
      <c r="Y331" s="39"/>
      <c r="Z331" s="39"/>
      <c r="AA331" s="39"/>
      <c r="AB331" s="39"/>
      <c r="AC331" s="39"/>
      <c r="AD331" s="39"/>
      <c r="AE331" s="39"/>
      <c r="AR331" s="174" t="s">
        <v>273</v>
      </c>
      <c r="AT331" s="174" t="s">
        <v>146</v>
      </c>
      <c r="AU331" s="174" t="s">
        <v>82</v>
      </c>
      <c r="AY331" s="20" t="s">
        <v>144</v>
      </c>
      <c r="BE331" s="175">
        <f>IF(N331="základní",J331,0)</f>
        <v>0</v>
      </c>
      <c r="BF331" s="175">
        <f>IF(N331="snížená",J331,0)</f>
        <v>0</v>
      </c>
      <c r="BG331" s="175">
        <f>IF(N331="zákl. přenesená",J331,0)</f>
        <v>0</v>
      </c>
      <c r="BH331" s="175">
        <f>IF(N331="sníž. přenesená",J331,0)</f>
        <v>0</v>
      </c>
      <c r="BI331" s="175">
        <f>IF(N331="nulová",J331,0)</f>
        <v>0</v>
      </c>
      <c r="BJ331" s="20" t="s">
        <v>80</v>
      </c>
      <c r="BK331" s="175">
        <f>ROUND(I331*H331,2)</f>
        <v>0</v>
      </c>
      <c r="BL331" s="20" t="s">
        <v>273</v>
      </c>
      <c r="BM331" s="174" t="s">
        <v>520</v>
      </c>
    </row>
    <row r="332" s="2" customFormat="1">
      <c r="A332" s="39"/>
      <c r="B332" s="40"/>
      <c r="C332" s="39"/>
      <c r="D332" s="176" t="s">
        <v>153</v>
      </c>
      <c r="E332" s="39"/>
      <c r="F332" s="177" t="s">
        <v>521</v>
      </c>
      <c r="G332" s="39"/>
      <c r="H332" s="39"/>
      <c r="I332" s="178"/>
      <c r="J332" s="39"/>
      <c r="K332" s="39"/>
      <c r="L332" s="40"/>
      <c r="M332" s="179"/>
      <c r="N332" s="180"/>
      <c r="O332" s="73"/>
      <c r="P332" s="73"/>
      <c r="Q332" s="73"/>
      <c r="R332" s="73"/>
      <c r="S332" s="73"/>
      <c r="T332" s="74"/>
      <c r="U332" s="39"/>
      <c r="V332" s="39"/>
      <c r="W332" s="39"/>
      <c r="X332" s="39"/>
      <c r="Y332" s="39"/>
      <c r="Z332" s="39"/>
      <c r="AA332" s="39"/>
      <c r="AB332" s="39"/>
      <c r="AC332" s="39"/>
      <c r="AD332" s="39"/>
      <c r="AE332" s="39"/>
      <c r="AT332" s="20" t="s">
        <v>153</v>
      </c>
      <c r="AU332" s="20" t="s">
        <v>82</v>
      </c>
    </row>
    <row r="333" s="14" customFormat="1">
      <c r="A333" s="14"/>
      <c r="B333" s="189"/>
      <c r="C333" s="14"/>
      <c r="D333" s="176" t="s">
        <v>155</v>
      </c>
      <c r="E333" s="190" t="s">
        <v>3</v>
      </c>
      <c r="F333" s="191" t="s">
        <v>522</v>
      </c>
      <c r="G333" s="14"/>
      <c r="H333" s="190" t="s">
        <v>3</v>
      </c>
      <c r="I333" s="192"/>
      <c r="J333" s="14"/>
      <c r="K333" s="14"/>
      <c r="L333" s="189"/>
      <c r="M333" s="193"/>
      <c r="N333" s="194"/>
      <c r="O333" s="194"/>
      <c r="P333" s="194"/>
      <c r="Q333" s="194"/>
      <c r="R333" s="194"/>
      <c r="S333" s="194"/>
      <c r="T333" s="195"/>
      <c r="U333" s="14"/>
      <c r="V333" s="14"/>
      <c r="W333" s="14"/>
      <c r="X333" s="14"/>
      <c r="Y333" s="14"/>
      <c r="Z333" s="14"/>
      <c r="AA333" s="14"/>
      <c r="AB333" s="14"/>
      <c r="AC333" s="14"/>
      <c r="AD333" s="14"/>
      <c r="AE333" s="14"/>
      <c r="AT333" s="190" t="s">
        <v>155</v>
      </c>
      <c r="AU333" s="190" t="s">
        <v>82</v>
      </c>
      <c r="AV333" s="14" t="s">
        <v>80</v>
      </c>
      <c r="AW333" s="14" t="s">
        <v>33</v>
      </c>
      <c r="AX333" s="14" t="s">
        <v>72</v>
      </c>
      <c r="AY333" s="190" t="s">
        <v>144</v>
      </c>
    </row>
    <row r="334" s="13" customFormat="1">
      <c r="A334" s="13"/>
      <c r="B334" s="181"/>
      <c r="C334" s="13"/>
      <c r="D334" s="176" t="s">
        <v>155</v>
      </c>
      <c r="E334" s="182" t="s">
        <v>3</v>
      </c>
      <c r="F334" s="183" t="s">
        <v>523</v>
      </c>
      <c r="G334" s="13"/>
      <c r="H334" s="184">
        <v>230.40000000000001</v>
      </c>
      <c r="I334" s="185"/>
      <c r="J334" s="13"/>
      <c r="K334" s="13"/>
      <c r="L334" s="181"/>
      <c r="M334" s="186"/>
      <c r="N334" s="187"/>
      <c r="O334" s="187"/>
      <c r="P334" s="187"/>
      <c r="Q334" s="187"/>
      <c r="R334" s="187"/>
      <c r="S334" s="187"/>
      <c r="T334" s="188"/>
      <c r="U334" s="13"/>
      <c r="V334" s="13"/>
      <c r="W334" s="13"/>
      <c r="X334" s="13"/>
      <c r="Y334" s="13"/>
      <c r="Z334" s="13"/>
      <c r="AA334" s="13"/>
      <c r="AB334" s="13"/>
      <c r="AC334" s="13"/>
      <c r="AD334" s="13"/>
      <c r="AE334" s="13"/>
      <c r="AT334" s="182" t="s">
        <v>155</v>
      </c>
      <c r="AU334" s="182" t="s">
        <v>82</v>
      </c>
      <c r="AV334" s="13" t="s">
        <v>82</v>
      </c>
      <c r="AW334" s="13" t="s">
        <v>33</v>
      </c>
      <c r="AX334" s="13" t="s">
        <v>72</v>
      </c>
      <c r="AY334" s="182" t="s">
        <v>144</v>
      </c>
    </row>
    <row r="335" s="15" customFormat="1">
      <c r="A335" s="15"/>
      <c r="B335" s="196"/>
      <c r="C335" s="15"/>
      <c r="D335" s="176" t="s">
        <v>155</v>
      </c>
      <c r="E335" s="197" t="s">
        <v>98</v>
      </c>
      <c r="F335" s="198" t="s">
        <v>177</v>
      </c>
      <c r="G335" s="15"/>
      <c r="H335" s="199">
        <v>230.40000000000001</v>
      </c>
      <c r="I335" s="200"/>
      <c r="J335" s="15"/>
      <c r="K335" s="15"/>
      <c r="L335" s="196"/>
      <c r="M335" s="201"/>
      <c r="N335" s="202"/>
      <c r="O335" s="202"/>
      <c r="P335" s="202"/>
      <c r="Q335" s="202"/>
      <c r="R335" s="202"/>
      <c r="S335" s="202"/>
      <c r="T335" s="203"/>
      <c r="U335" s="15"/>
      <c r="V335" s="15"/>
      <c r="W335" s="15"/>
      <c r="X335" s="15"/>
      <c r="Y335" s="15"/>
      <c r="Z335" s="15"/>
      <c r="AA335" s="15"/>
      <c r="AB335" s="15"/>
      <c r="AC335" s="15"/>
      <c r="AD335" s="15"/>
      <c r="AE335" s="15"/>
      <c r="AT335" s="197" t="s">
        <v>155</v>
      </c>
      <c r="AU335" s="197" t="s">
        <v>82</v>
      </c>
      <c r="AV335" s="15" t="s">
        <v>161</v>
      </c>
      <c r="AW335" s="15" t="s">
        <v>33</v>
      </c>
      <c r="AX335" s="15" t="s">
        <v>72</v>
      </c>
      <c r="AY335" s="197" t="s">
        <v>144</v>
      </c>
    </row>
    <row r="336" s="14" customFormat="1">
      <c r="A336" s="14"/>
      <c r="B336" s="189"/>
      <c r="C336" s="14"/>
      <c r="D336" s="176" t="s">
        <v>155</v>
      </c>
      <c r="E336" s="190" t="s">
        <v>3</v>
      </c>
      <c r="F336" s="191" t="s">
        <v>524</v>
      </c>
      <c r="G336" s="14"/>
      <c r="H336" s="190" t="s">
        <v>3</v>
      </c>
      <c r="I336" s="192"/>
      <c r="J336" s="14"/>
      <c r="K336" s="14"/>
      <c r="L336" s="189"/>
      <c r="M336" s="193"/>
      <c r="N336" s="194"/>
      <c r="O336" s="194"/>
      <c r="P336" s="194"/>
      <c r="Q336" s="194"/>
      <c r="R336" s="194"/>
      <c r="S336" s="194"/>
      <c r="T336" s="195"/>
      <c r="U336" s="14"/>
      <c r="V336" s="14"/>
      <c r="W336" s="14"/>
      <c r="X336" s="14"/>
      <c r="Y336" s="14"/>
      <c r="Z336" s="14"/>
      <c r="AA336" s="14"/>
      <c r="AB336" s="14"/>
      <c r="AC336" s="14"/>
      <c r="AD336" s="14"/>
      <c r="AE336" s="14"/>
      <c r="AT336" s="190" t="s">
        <v>155</v>
      </c>
      <c r="AU336" s="190" t="s">
        <v>82</v>
      </c>
      <c r="AV336" s="14" t="s">
        <v>80</v>
      </c>
      <c r="AW336" s="14" t="s">
        <v>33</v>
      </c>
      <c r="AX336" s="14" t="s">
        <v>72</v>
      </c>
      <c r="AY336" s="190" t="s">
        <v>144</v>
      </c>
    </row>
    <row r="337" s="13" customFormat="1">
      <c r="A337" s="13"/>
      <c r="B337" s="181"/>
      <c r="C337" s="13"/>
      <c r="D337" s="176" t="s">
        <v>155</v>
      </c>
      <c r="E337" s="182" t="s">
        <v>3</v>
      </c>
      <c r="F337" s="183" t="s">
        <v>525</v>
      </c>
      <c r="G337" s="13"/>
      <c r="H337" s="184">
        <v>489.50999999999999</v>
      </c>
      <c r="I337" s="185"/>
      <c r="J337" s="13"/>
      <c r="K337" s="13"/>
      <c r="L337" s="181"/>
      <c r="M337" s="186"/>
      <c r="N337" s="187"/>
      <c r="O337" s="187"/>
      <c r="P337" s="187"/>
      <c r="Q337" s="187"/>
      <c r="R337" s="187"/>
      <c r="S337" s="187"/>
      <c r="T337" s="188"/>
      <c r="U337" s="13"/>
      <c r="V337" s="13"/>
      <c r="W337" s="13"/>
      <c r="X337" s="13"/>
      <c r="Y337" s="13"/>
      <c r="Z337" s="13"/>
      <c r="AA337" s="13"/>
      <c r="AB337" s="13"/>
      <c r="AC337" s="13"/>
      <c r="AD337" s="13"/>
      <c r="AE337" s="13"/>
      <c r="AT337" s="182" t="s">
        <v>155</v>
      </c>
      <c r="AU337" s="182" t="s">
        <v>82</v>
      </c>
      <c r="AV337" s="13" t="s">
        <v>82</v>
      </c>
      <c r="AW337" s="13" t="s">
        <v>33</v>
      </c>
      <c r="AX337" s="13" t="s">
        <v>72</v>
      </c>
      <c r="AY337" s="182" t="s">
        <v>144</v>
      </c>
    </row>
    <row r="338" s="14" customFormat="1">
      <c r="A338" s="14"/>
      <c r="B338" s="189"/>
      <c r="C338" s="14"/>
      <c r="D338" s="176" t="s">
        <v>155</v>
      </c>
      <c r="E338" s="190" t="s">
        <v>3</v>
      </c>
      <c r="F338" s="191" t="s">
        <v>526</v>
      </c>
      <c r="G338" s="14"/>
      <c r="H338" s="190" t="s">
        <v>3</v>
      </c>
      <c r="I338" s="192"/>
      <c r="J338" s="14"/>
      <c r="K338" s="14"/>
      <c r="L338" s="189"/>
      <c r="M338" s="193"/>
      <c r="N338" s="194"/>
      <c r="O338" s="194"/>
      <c r="P338" s="194"/>
      <c r="Q338" s="194"/>
      <c r="R338" s="194"/>
      <c r="S338" s="194"/>
      <c r="T338" s="195"/>
      <c r="U338" s="14"/>
      <c r="V338" s="14"/>
      <c r="W338" s="14"/>
      <c r="X338" s="14"/>
      <c r="Y338" s="14"/>
      <c r="Z338" s="14"/>
      <c r="AA338" s="14"/>
      <c r="AB338" s="14"/>
      <c r="AC338" s="14"/>
      <c r="AD338" s="14"/>
      <c r="AE338" s="14"/>
      <c r="AT338" s="190" t="s">
        <v>155</v>
      </c>
      <c r="AU338" s="190" t="s">
        <v>82</v>
      </c>
      <c r="AV338" s="14" t="s">
        <v>80</v>
      </c>
      <c r="AW338" s="14" t="s">
        <v>33</v>
      </c>
      <c r="AX338" s="14" t="s">
        <v>72</v>
      </c>
      <c r="AY338" s="190" t="s">
        <v>144</v>
      </c>
    </row>
    <row r="339" s="13" customFormat="1">
      <c r="A339" s="13"/>
      <c r="B339" s="181"/>
      <c r="C339" s="13"/>
      <c r="D339" s="176" t="s">
        <v>155</v>
      </c>
      <c r="E339" s="182" t="s">
        <v>3</v>
      </c>
      <c r="F339" s="183" t="s">
        <v>527</v>
      </c>
      <c r="G339" s="13"/>
      <c r="H339" s="184">
        <v>142.86500000000001</v>
      </c>
      <c r="I339" s="185"/>
      <c r="J339" s="13"/>
      <c r="K339" s="13"/>
      <c r="L339" s="181"/>
      <c r="M339" s="186"/>
      <c r="N339" s="187"/>
      <c r="O339" s="187"/>
      <c r="P339" s="187"/>
      <c r="Q339" s="187"/>
      <c r="R339" s="187"/>
      <c r="S339" s="187"/>
      <c r="T339" s="188"/>
      <c r="U339" s="13"/>
      <c r="V339" s="13"/>
      <c r="W339" s="13"/>
      <c r="X339" s="13"/>
      <c r="Y339" s="13"/>
      <c r="Z339" s="13"/>
      <c r="AA339" s="13"/>
      <c r="AB339" s="13"/>
      <c r="AC339" s="13"/>
      <c r="AD339" s="13"/>
      <c r="AE339" s="13"/>
      <c r="AT339" s="182" t="s">
        <v>155</v>
      </c>
      <c r="AU339" s="182" t="s">
        <v>82</v>
      </c>
      <c r="AV339" s="13" t="s">
        <v>82</v>
      </c>
      <c r="AW339" s="13" t="s">
        <v>33</v>
      </c>
      <c r="AX339" s="13" t="s">
        <v>72</v>
      </c>
      <c r="AY339" s="182" t="s">
        <v>144</v>
      </c>
    </row>
    <row r="340" s="15" customFormat="1">
      <c r="A340" s="15"/>
      <c r="B340" s="196"/>
      <c r="C340" s="15"/>
      <c r="D340" s="176" t="s">
        <v>155</v>
      </c>
      <c r="E340" s="197" t="s">
        <v>101</v>
      </c>
      <c r="F340" s="198" t="s">
        <v>177</v>
      </c>
      <c r="G340" s="15"/>
      <c r="H340" s="199">
        <v>632.375</v>
      </c>
      <c r="I340" s="200"/>
      <c r="J340" s="15"/>
      <c r="K340" s="15"/>
      <c r="L340" s="196"/>
      <c r="M340" s="201"/>
      <c r="N340" s="202"/>
      <c r="O340" s="202"/>
      <c r="P340" s="202"/>
      <c r="Q340" s="202"/>
      <c r="R340" s="202"/>
      <c r="S340" s="202"/>
      <c r="T340" s="203"/>
      <c r="U340" s="15"/>
      <c r="V340" s="15"/>
      <c r="W340" s="15"/>
      <c r="X340" s="15"/>
      <c r="Y340" s="15"/>
      <c r="Z340" s="15"/>
      <c r="AA340" s="15"/>
      <c r="AB340" s="15"/>
      <c r="AC340" s="15"/>
      <c r="AD340" s="15"/>
      <c r="AE340" s="15"/>
      <c r="AT340" s="197" t="s">
        <v>155</v>
      </c>
      <c r="AU340" s="197" t="s">
        <v>82</v>
      </c>
      <c r="AV340" s="15" t="s">
        <v>161</v>
      </c>
      <c r="AW340" s="15" t="s">
        <v>33</v>
      </c>
      <c r="AX340" s="15" t="s">
        <v>72</v>
      </c>
      <c r="AY340" s="197" t="s">
        <v>144</v>
      </c>
    </row>
    <row r="341" s="14" customFormat="1">
      <c r="A341" s="14"/>
      <c r="B341" s="189"/>
      <c r="C341" s="14"/>
      <c r="D341" s="176" t="s">
        <v>155</v>
      </c>
      <c r="E341" s="190" t="s">
        <v>3</v>
      </c>
      <c r="F341" s="191" t="s">
        <v>528</v>
      </c>
      <c r="G341" s="14"/>
      <c r="H341" s="190" t="s">
        <v>3</v>
      </c>
      <c r="I341" s="192"/>
      <c r="J341" s="14"/>
      <c r="K341" s="14"/>
      <c r="L341" s="189"/>
      <c r="M341" s="193"/>
      <c r="N341" s="194"/>
      <c r="O341" s="194"/>
      <c r="P341" s="194"/>
      <c r="Q341" s="194"/>
      <c r="R341" s="194"/>
      <c r="S341" s="194"/>
      <c r="T341" s="195"/>
      <c r="U341" s="14"/>
      <c r="V341" s="14"/>
      <c r="W341" s="14"/>
      <c r="X341" s="14"/>
      <c r="Y341" s="14"/>
      <c r="Z341" s="14"/>
      <c r="AA341" s="14"/>
      <c r="AB341" s="14"/>
      <c r="AC341" s="14"/>
      <c r="AD341" s="14"/>
      <c r="AE341" s="14"/>
      <c r="AT341" s="190" t="s">
        <v>155</v>
      </c>
      <c r="AU341" s="190" t="s">
        <v>82</v>
      </c>
      <c r="AV341" s="14" t="s">
        <v>80</v>
      </c>
      <c r="AW341" s="14" t="s">
        <v>33</v>
      </c>
      <c r="AX341" s="14" t="s">
        <v>72</v>
      </c>
      <c r="AY341" s="190" t="s">
        <v>144</v>
      </c>
    </row>
    <row r="342" s="13" customFormat="1">
      <c r="A342" s="13"/>
      <c r="B342" s="181"/>
      <c r="C342" s="13"/>
      <c r="D342" s="176" t="s">
        <v>155</v>
      </c>
      <c r="E342" s="182" t="s">
        <v>3</v>
      </c>
      <c r="F342" s="183" t="s">
        <v>529</v>
      </c>
      <c r="G342" s="13"/>
      <c r="H342" s="184">
        <v>2262.547</v>
      </c>
      <c r="I342" s="185"/>
      <c r="J342" s="13"/>
      <c r="K342" s="13"/>
      <c r="L342" s="181"/>
      <c r="M342" s="186"/>
      <c r="N342" s="187"/>
      <c r="O342" s="187"/>
      <c r="P342" s="187"/>
      <c r="Q342" s="187"/>
      <c r="R342" s="187"/>
      <c r="S342" s="187"/>
      <c r="T342" s="188"/>
      <c r="U342" s="13"/>
      <c r="V342" s="13"/>
      <c r="W342" s="13"/>
      <c r="X342" s="13"/>
      <c r="Y342" s="13"/>
      <c r="Z342" s="13"/>
      <c r="AA342" s="13"/>
      <c r="AB342" s="13"/>
      <c r="AC342" s="13"/>
      <c r="AD342" s="13"/>
      <c r="AE342" s="13"/>
      <c r="AT342" s="182" t="s">
        <v>155</v>
      </c>
      <c r="AU342" s="182" t="s">
        <v>82</v>
      </c>
      <c r="AV342" s="13" t="s">
        <v>82</v>
      </c>
      <c r="AW342" s="13" t="s">
        <v>33</v>
      </c>
      <c r="AX342" s="13" t="s">
        <v>72</v>
      </c>
      <c r="AY342" s="182" t="s">
        <v>144</v>
      </c>
    </row>
    <row r="343" s="15" customFormat="1">
      <c r="A343" s="15"/>
      <c r="B343" s="196"/>
      <c r="C343" s="15"/>
      <c r="D343" s="176" t="s">
        <v>155</v>
      </c>
      <c r="E343" s="197" t="s">
        <v>530</v>
      </c>
      <c r="F343" s="198" t="s">
        <v>177</v>
      </c>
      <c r="G343" s="15"/>
      <c r="H343" s="199">
        <v>2262.547</v>
      </c>
      <c r="I343" s="200"/>
      <c r="J343" s="15"/>
      <c r="K343" s="15"/>
      <c r="L343" s="196"/>
      <c r="M343" s="201"/>
      <c r="N343" s="202"/>
      <c r="O343" s="202"/>
      <c r="P343" s="202"/>
      <c r="Q343" s="202"/>
      <c r="R343" s="202"/>
      <c r="S343" s="202"/>
      <c r="T343" s="203"/>
      <c r="U343" s="15"/>
      <c r="V343" s="15"/>
      <c r="W343" s="15"/>
      <c r="X343" s="15"/>
      <c r="Y343" s="15"/>
      <c r="Z343" s="15"/>
      <c r="AA343" s="15"/>
      <c r="AB343" s="15"/>
      <c r="AC343" s="15"/>
      <c r="AD343" s="15"/>
      <c r="AE343" s="15"/>
      <c r="AT343" s="197" t="s">
        <v>155</v>
      </c>
      <c r="AU343" s="197" t="s">
        <v>82</v>
      </c>
      <c r="AV343" s="15" t="s">
        <v>161</v>
      </c>
      <c r="AW343" s="15" t="s">
        <v>33</v>
      </c>
      <c r="AX343" s="15" t="s">
        <v>72</v>
      </c>
      <c r="AY343" s="197" t="s">
        <v>144</v>
      </c>
    </row>
    <row r="344" s="16" customFormat="1">
      <c r="A344" s="16"/>
      <c r="B344" s="204"/>
      <c r="C344" s="16"/>
      <c r="D344" s="176" t="s">
        <v>155</v>
      </c>
      <c r="E344" s="205" t="s">
        <v>3</v>
      </c>
      <c r="F344" s="206" t="s">
        <v>188</v>
      </c>
      <c r="G344" s="16"/>
      <c r="H344" s="207">
        <v>3125.3220000000001</v>
      </c>
      <c r="I344" s="208"/>
      <c r="J344" s="16"/>
      <c r="K344" s="16"/>
      <c r="L344" s="204"/>
      <c r="M344" s="209"/>
      <c r="N344" s="210"/>
      <c r="O344" s="210"/>
      <c r="P344" s="210"/>
      <c r="Q344" s="210"/>
      <c r="R344" s="210"/>
      <c r="S344" s="210"/>
      <c r="T344" s="211"/>
      <c r="U344" s="16"/>
      <c r="V344" s="16"/>
      <c r="W344" s="16"/>
      <c r="X344" s="16"/>
      <c r="Y344" s="16"/>
      <c r="Z344" s="16"/>
      <c r="AA344" s="16"/>
      <c r="AB344" s="16"/>
      <c r="AC344" s="16"/>
      <c r="AD344" s="16"/>
      <c r="AE344" s="16"/>
      <c r="AT344" s="205" t="s">
        <v>155</v>
      </c>
      <c r="AU344" s="205" t="s">
        <v>82</v>
      </c>
      <c r="AV344" s="16" t="s">
        <v>151</v>
      </c>
      <c r="AW344" s="16" t="s">
        <v>33</v>
      </c>
      <c r="AX344" s="16" t="s">
        <v>80</v>
      </c>
      <c r="AY344" s="205" t="s">
        <v>144</v>
      </c>
    </row>
    <row r="345" s="2" customFormat="1" ht="14.4" customHeight="1">
      <c r="A345" s="39"/>
      <c r="B345" s="162"/>
      <c r="C345" s="212" t="s">
        <v>531</v>
      </c>
      <c r="D345" s="212" t="s">
        <v>285</v>
      </c>
      <c r="E345" s="213" t="s">
        <v>532</v>
      </c>
      <c r="F345" s="214" t="s">
        <v>533</v>
      </c>
      <c r="G345" s="215" t="s">
        <v>243</v>
      </c>
      <c r="H345" s="216">
        <v>209.68199999999999</v>
      </c>
      <c r="I345" s="217"/>
      <c r="J345" s="218">
        <f>ROUND(I345*H345,2)</f>
        <v>0</v>
      </c>
      <c r="K345" s="214" t="s">
        <v>150</v>
      </c>
      <c r="L345" s="219"/>
      <c r="M345" s="220" t="s">
        <v>3</v>
      </c>
      <c r="N345" s="221" t="s">
        <v>43</v>
      </c>
      <c r="O345" s="73"/>
      <c r="P345" s="172">
        <f>O345*H345</f>
        <v>0</v>
      </c>
      <c r="Q345" s="172">
        <v>0.00362</v>
      </c>
      <c r="R345" s="172">
        <f>Q345*H345</f>
        <v>0.75904883999999995</v>
      </c>
      <c r="S345" s="172">
        <v>0</v>
      </c>
      <c r="T345" s="173">
        <f>S345*H345</f>
        <v>0</v>
      </c>
      <c r="U345" s="39"/>
      <c r="V345" s="39"/>
      <c r="W345" s="39"/>
      <c r="X345" s="39"/>
      <c r="Y345" s="39"/>
      <c r="Z345" s="39"/>
      <c r="AA345" s="39"/>
      <c r="AB345" s="39"/>
      <c r="AC345" s="39"/>
      <c r="AD345" s="39"/>
      <c r="AE345" s="39"/>
      <c r="AR345" s="174" t="s">
        <v>357</v>
      </c>
      <c r="AT345" s="174" t="s">
        <v>285</v>
      </c>
      <c r="AU345" s="174" t="s">
        <v>82</v>
      </c>
      <c r="AY345" s="20" t="s">
        <v>144</v>
      </c>
      <c r="BE345" s="175">
        <f>IF(N345="základní",J345,0)</f>
        <v>0</v>
      </c>
      <c r="BF345" s="175">
        <f>IF(N345="snížená",J345,0)</f>
        <v>0</v>
      </c>
      <c r="BG345" s="175">
        <f>IF(N345="zákl. přenesená",J345,0)</f>
        <v>0</v>
      </c>
      <c r="BH345" s="175">
        <f>IF(N345="sníž. přenesená",J345,0)</f>
        <v>0</v>
      </c>
      <c r="BI345" s="175">
        <f>IF(N345="nulová",J345,0)</f>
        <v>0</v>
      </c>
      <c r="BJ345" s="20" t="s">
        <v>80</v>
      </c>
      <c r="BK345" s="175">
        <f>ROUND(I345*H345,2)</f>
        <v>0</v>
      </c>
      <c r="BL345" s="20" t="s">
        <v>273</v>
      </c>
      <c r="BM345" s="174" t="s">
        <v>534</v>
      </c>
    </row>
    <row r="346" s="14" customFormat="1">
      <c r="A346" s="14"/>
      <c r="B346" s="189"/>
      <c r="C346" s="14"/>
      <c r="D346" s="176" t="s">
        <v>155</v>
      </c>
      <c r="E346" s="190" t="s">
        <v>3</v>
      </c>
      <c r="F346" s="191" t="s">
        <v>524</v>
      </c>
      <c r="G346" s="14"/>
      <c r="H346" s="190" t="s">
        <v>3</v>
      </c>
      <c r="I346" s="192"/>
      <c r="J346" s="14"/>
      <c r="K346" s="14"/>
      <c r="L346" s="189"/>
      <c r="M346" s="193"/>
      <c r="N346" s="194"/>
      <c r="O346" s="194"/>
      <c r="P346" s="194"/>
      <c r="Q346" s="194"/>
      <c r="R346" s="194"/>
      <c r="S346" s="194"/>
      <c r="T346" s="195"/>
      <c r="U346" s="14"/>
      <c r="V346" s="14"/>
      <c r="W346" s="14"/>
      <c r="X346" s="14"/>
      <c r="Y346" s="14"/>
      <c r="Z346" s="14"/>
      <c r="AA346" s="14"/>
      <c r="AB346" s="14"/>
      <c r="AC346" s="14"/>
      <c r="AD346" s="14"/>
      <c r="AE346" s="14"/>
      <c r="AT346" s="190" t="s">
        <v>155</v>
      </c>
      <c r="AU346" s="190" t="s">
        <v>82</v>
      </c>
      <c r="AV346" s="14" t="s">
        <v>80</v>
      </c>
      <c r="AW346" s="14" t="s">
        <v>33</v>
      </c>
      <c r="AX346" s="14" t="s">
        <v>72</v>
      </c>
      <c r="AY346" s="190" t="s">
        <v>144</v>
      </c>
    </row>
    <row r="347" s="13" customFormat="1">
      <c r="A347" s="13"/>
      <c r="B347" s="181"/>
      <c r="C347" s="13"/>
      <c r="D347" s="176" t="s">
        <v>155</v>
      </c>
      <c r="E347" s="182" t="s">
        <v>3</v>
      </c>
      <c r="F347" s="183" t="s">
        <v>535</v>
      </c>
      <c r="G347" s="13"/>
      <c r="H347" s="184">
        <v>147</v>
      </c>
      <c r="I347" s="185"/>
      <c r="J347" s="13"/>
      <c r="K347" s="13"/>
      <c r="L347" s="181"/>
      <c r="M347" s="186"/>
      <c r="N347" s="187"/>
      <c r="O347" s="187"/>
      <c r="P347" s="187"/>
      <c r="Q347" s="187"/>
      <c r="R347" s="187"/>
      <c r="S347" s="187"/>
      <c r="T347" s="188"/>
      <c r="U347" s="13"/>
      <c r="V347" s="13"/>
      <c r="W347" s="13"/>
      <c r="X347" s="13"/>
      <c r="Y347" s="13"/>
      <c r="Z347" s="13"/>
      <c r="AA347" s="13"/>
      <c r="AB347" s="13"/>
      <c r="AC347" s="13"/>
      <c r="AD347" s="13"/>
      <c r="AE347" s="13"/>
      <c r="AT347" s="182" t="s">
        <v>155</v>
      </c>
      <c r="AU347" s="182" t="s">
        <v>82</v>
      </c>
      <c r="AV347" s="13" t="s">
        <v>82</v>
      </c>
      <c r="AW347" s="13" t="s">
        <v>33</v>
      </c>
      <c r="AX347" s="13" t="s">
        <v>72</v>
      </c>
      <c r="AY347" s="182" t="s">
        <v>144</v>
      </c>
    </row>
    <row r="348" s="14" customFormat="1">
      <c r="A348" s="14"/>
      <c r="B348" s="189"/>
      <c r="C348" s="14"/>
      <c r="D348" s="176" t="s">
        <v>155</v>
      </c>
      <c r="E348" s="190" t="s">
        <v>3</v>
      </c>
      <c r="F348" s="191" t="s">
        <v>526</v>
      </c>
      <c r="G348" s="14"/>
      <c r="H348" s="190" t="s">
        <v>3</v>
      </c>
      <c r="I348" s="192"/>
      <c r="J348" s="14"/>
      <c r="K348" s="14"/>
      <c r="L348" s="189"/>
      <c r="M348" s="193"/>
      <c r="N348" s="194"/>
      <c r="O348" s="194"/>
      <c r="P348" s="194"/>
      <c r="Q348" s="194"/>
      <c r="R348" s="194"/>
      <c r="S348" s="194"/>
      <c r="T348" s="195"/>
      <c r="U348" s="14"/>
      <c r="V348" s="14"/>
      <c r="W348" s="14"/>
      <c r="X348" s="14"/>
      <c r="Y348" s="14"/>
      <c r="Z348" s="14"/>
      <c r="AA348" s="14"/>
      <c r="AB348" s="14"/>
      <c r="AC348" s="14"/>
      <c r="AD348" s="14"/>
      <c r="AE348" s="14"/>
      <c r="AT348" s="190" t="s">
        <v>155</v>
      </c>
      <c r="AU348" s="190" t="s">
        <v>82</v>
      </c>
      <c r="AV348" s="14" t="s">
        <v>80</v>
      </c>
      <c r="AW348" s="14" t="s">
        <v>33</v>
      </c>
      <c r="AX348" s="14" t="s">
        <v>72</v>
      </c>
      <c r="AY348" s="190" t="s">
        <v>144</v>
      </c>
    </row>
    <row r="349" s="13" customFormat="1">
      <c r="A349" s="13"/>
      <c r="B349" s="181"/>
      <c r="C349" s="13"/>
      <c r="D349" s="176" t="s">
        <v>155</v>
      </c>
      <c r="E349" s="182" t="s">
        <v>3</v>
      </c>
      <c r="F349" s="183" t="s">
        <v>536</v>
      </c>
      <c r="G349" s="13"/>
      <c r="H349" s="184">
        <v>47.149999999999999</v>
      </c>
      <c r="I349" s="185"/>
      <c r="J349" s="13"/>
      <c r="K349" s="13"/>
      <c r="L349" s="181"/>
      <c r="M349" s="186"/>
      <c r="N349" s="187"/>
      <c r="O349" s="187"/>
      <c r="P349" s="187"/>
      <c r="Q349" s="187"/>
      <c r="R349" s="187"/>
      <c r="S349" s="187"/>
      <c r="T349" s="188"/>
      <c r="U349" s="13"/>
      <c r="V349" s="13"/>
      <c r="W349" s="13"/>
      <c r="X349" s="13"/>
      <c r="Y349" s="13"/>
      <c r="Z349" s="13"/>
      <c r="AA349" s="13"/>
      <c r="AB349" s="13"/>
      <c r="AC349" s="13"/>
      <c r="AD349" s="13"/>
      <c r="AE349" s="13"/>
      <c r="AT349" s="182" t="s">
        <v>155</v>
      </c>
      <c r="AU349" s="182" t="s">
        <v>82</v>
      </c>
      <c r="AV349" s="13" t="s">
        <v>82</v>
      </c>
      <c r="AW349" s="13" t="s">
        <v>33</v>
      </c>
      <c r="AX349" s="13" t="s">
        <v>72</v>
      </c>
      <c r="AY349" s="182" t="s">
        <v>144</v>
      </c>
    </row>
    <row r="350" s="15" customFormat="1">
      <c r="A350" s="15"/>
      <c r="B350" s="196"/>
      <c r="C350" s="15"/>
      <c r="D350" s="176" t="s">
        <v>155</v>
      </c>
      <c r="E350" s="197" t="s">
        <v>3</v>
      </c>
      <c r="F350" s="198" t="s">
        <v>177</v>
      </c>
      <c r="G350" s="15"/>
      <c r="H350" s="199">
        <v>194.15000000000001</v>
      </c>
      <c r="I350" s="200"/>
      <c r="J350" s="15"/>
      <c r="K350" s="15"/>
      <c r="L350" s="196"/>
      <c r="M350" s="201"/>
      <c r="N350" s="202"/>
      <c r="O350" s="202"/>
      <c r="P350" s="202"/>
      <c r="Q350" s="202"/>
      <c r="R350" s="202"/>
      <c r="S350" s="202"/>
      <c r="T350" s="203"/>
      <c r="U350" s="15"/>
      <c r="V350" s="15"/>
      <c r="W350" s="15"/>
      <c r="X350" s="15"/>
      <c r="Y350" s="15"/>
      <c r="Z350" s="15"/>
      <c r="AA350" s="15"/>
      <c r="AB350" s="15"/>
      <c r="AC350" s="15"/>
      <c r="AD350" s="15"/>
      <c r="AE350" s="15"/>
      <c r="AT350" s="197" t="s">
        <v>155</v>
      </c>
      <c r="AU350" s="197" t="s">
        <v>82</v>
      </c>
      <c r="AV350" s="15" t="s">
        <v>161</v>
      </c>
      <c r="AW350" s="15" t="s">
        <v>33</v>
      </c>
      <c r="AX350" s="15" t="s">
        <v>72</v>
      </c>
      <c r="AY350" s="197" t="s">
        <v>144</v>
      </c>
    </row>
    <row r="351" s="13" customFormat="1">
      <c r="A351" s="13"/>
      <c r="B351" s="181"/>
      <c r="C351" s="13"/>
      <c r="D351" s="176" t="s">
        <v>155</v>
      </c>
      <c r="E351" s="182" t="s">
        <v>3</v>
      </c>
      <c r="F351" s="183" t="s">
        <v>537</v>
      </c>
      <c r="G351" s="13"/>
      <c r="H351" s="184">
        <v>15.532</v>
      </c>
      <c r="I351" s="185"/>
      <c r="J351" s="13"/>
      <c r="K351" s="13"/>
      <c r="L351" s="181"/>
      <c r="M351" s="186"/>
      <c r="N351" s="187"/>
      <c r="O351" s="187"/>
      <c r="P351" s="187"/>
      <c r="Q351" s="187"/>
      <c r="R351" s="187"/>
      <c r="S351" s="187"/>
      <c r="T351" s="188"/>
      <c r="U351" s="13"/>
      <c r="V351" s="13"/>
      <c r="W351" s="13"/>
      <c r="X351" s="13"/>
      <c r="Y351" s="13"/>
      <c r="Z351" s="13"/>
      <c r="AA351" s="13"/>
      <c r="AB351" s="13"/>
      <c r="AC351" s="13"/>
      <c r="AD351" s="13"/>
      <c r="AE351" s="13"/>
      <c r="AT351" s="182" t="s">
        <v>155</v>
      </c>
      <c r="AU351" s="182" t="s">
        <v>82</v>
      </c>
      <c r="AV351" s="13" t="s">
        <v>82</v>
      </c>
      <c r="AW351" s="13" t="s">
        <v>33</v>
      </c>
      <c r="AX351" s="13" t="s">
        <v>72</v>
      </c>
      <c r="AY351" s="182" t="s">
        <v>144</v>
      </c>
    </row>
    <row r="352" s="15" customFormat="1">
      <c r="A352" s="15"/>
      <c r="B352" s="196"/>
      <c r="C352" s="15"/>
      <c r="D352" s="176" t="s">
        <v>155</v>
      </c>
      <c r="E352" s="197" t="s">
        <v>3</v>
      </c>
      <c r="F352" s="198" t="s">
        <v>177</v>
      </c>
      <c r="G352" s="15"/>
      <c r="H352" s="199">
        <v>15.532</v>
      </c>
      <c r="I352" s="200"/>
      <c r="J352" s="15"/>
      <c r="K352" s="15"/>
      <c r="L352" s="196"/>
      <c r="M352" s="201"/>
      <c r="N352" s="202"/>
      <c r="O352" s="202"/>
      <c r="P352" s="202"/>
      <c r="Q352" s="202"/>
      <c r="R352" s="202"/>
      <c r="S352" s="202"/>
      <c r="T352" s="203"/>
      <c r="U352" s="15"/>
      <c r="V352" s="15"/>
      <c r="W352" s="15"/>
      <c r="X352" s="15"/>
      <c r="Y352" s="15"/>
      <c r="Z352" s="15"/>
      <c r="AA352" s="15"/>
      <c r="AB352" s="15"/>
      <c r="AC352" s="15"/>
      <c r="AD352" s="15"/>
      <c r="AE352" s="15"/>
      <c r="AT352" s="197" t="s">
        <v>155</v>
      </c>
      <c r="AU352" s="197" t="s">
        <v>82</v>
      </c>
      <c r="AV352" s="15" t="s">
        <v>161</v>
      </c>
      <c r="AW352" s="15" t="s">
        <v>33</v>
      </c>
      <c r="AX352" s="15" t="s">
        <v>72</v>
      </c>
      <c r="AY352" s="197" t="s">
        <v>144</v>
      </c>
    </row>
    <row r="353" s="16" customFormat="1">
      <c r="A353" s="16"/>
      <c r="B353" s="204"/>
      <c r="C353" s="16"/>
      <c r="D353" s="176" t="s">
        <v>155</v>
      </c>
      <c r="E353" s="205" t="s">
        <v>3</v>
      </c>
      <c r="F353" s="206" t="s">
        <v>188</v>
      </c>
      <c r="G353" s="16"/>
      <c r="H353" s="207">
        <v>209.68199999999999</v>
      </c>
      <c r="I353" s="208"/>
      <c r="J353" s="16"/>
      <c r="K353" s="16"/>
      <c r="L353" s="204"/>
      <c r="M353" s="209"/>
      <c r="N353" s="210"/>
      <c r="O353" s="210"/>
      <c r="P353" s="210"/>
      <c r="Q353" s="210"/>
      <c r="R353" s="210"/>
      <c r="S353" s="210"/>
      <c r="T353" s="211"/>
      <c r="U353" s="16"/>
      <c r="V353" s="16"/>
      <c r="W353" s="16"/>
      <c r="X353" s="16"/>
      <c r="Y353" s="16"/>
      <c r="Z353" s="16"/>
      <c r="AA353" s="16"/>
      <c r="AB353" s="16"/>
      <c r="AC353" s="16"/>
      <c r="AD353" s="16"/>
      <c r="AE353" s="16"/>
      <c r="AT353" s="205" t="s">
        <v>155</v>
      </c>
      <c r="AU353" s="205" t="s">
        <v>82</v>
      </c>
      <c r="AV353" s="16" t="s">
        <v>151</v>
      </c>
      <c r="AW353" s="16" t="s">
        <v>33</v>
      </c>
      <c r="AX353" s="16" t="s">
        <v>80</v>
      </c>
      <c r="AY353" s="205" t="s">
        <v>144</v>
      </c>
    </row>
    <row r="354" s="2" customFormat="1" ht="14.4" customHeight="1">
      <c r="A354" s="39"/>
      <c r="B354" s="162"/>
      <c r="C354" s="212" t="s">
        <v>538</v>
      </c>
      <c r="D354" s="212" t="s">
        <v>285</v>
      </c>
      <c r="E354" s="213" t="s">
        <v>539</v>
      </c>
      <c r="F354" s="214" t="s">
        <v>540</v>
      </c>
      <c r="G354" s="215" t="s">
        <v>285</v>
      </c>
      <c r="H354" s="216">
        <v>344.64699999999999</v>
      </c>
      <c r="I354" s="217"/>
      <c r="J354" s="218">
        <f>ROUND(I354*H354,2)</f>
        <v>0</v>
      </c>
      <c r="K354" s="214" t="s">
        <v>3</v>
      </c>
      <c r="L354" s="219"/>
      <c r="M354" s="220" t="s">
        <v>3</v>
      </c>
      <c r="N354" s="221" t="s">
        <v>43</v>
      </c>
      <c r="O354" s="73"/>
      <c r="P354" s="172">
        <f>O354*H354</f>
        <v>0</v>
      </c>
      <c r="Q354" s="172">
        <v>0</v>
      </c>
      <c r="R354" s="172">
        <f>Q354*H354</f>
        <v>0</v>
      </c>
      <c r="S354" s="172">
        <v>0</v>
      </c>
      <c r="T354" s="173">
        <f>S354*H354</f>
        <v>0</v>
      </c>
      <c r="U354" s="39"/>
      <c r="V354" s="39"/>
      <c r="W354" s="39"/>
      <c r="X354" s="39"/>
      <c r="Y354" s="39"/>
      <c r="Z354" s="39"/>
      <c r="AA354" s="39"/>
      <c r="AB354" s="39"/>
      <c r="AC354" s="39"/>
      <c r="AD354" s="39"/>
      <c r="AE354" s="39"/>
      <c r="AR354" s="174" t="s">
        <v>357</v>
      </c>
      <c r="AT354" s="174" t="s">
        <v>285</v>
      </c>
      <c r="AU354" s="174" t="s">
        <v>82</v>
      </c>
      <c r="AY354" s="20" t="s">
        <v>144</v>
      </c>
      <c r="BE354" s="175">
        <f>IF(N354="základní",J354,0)</f>
        <v>0</v>
      </c>
      <c r="BF354" s="175">
        <f>IF(N354="snížená",J354,0)</f>
        <v>0</v>
      </c>
      <c r="BG354" s="175">
        <f>IF(N354="zákl. přenesená",J354,0)</f>
        <v>0</v>
      </c>
      <c r="BH354" s="175">
        <f>IF(N354="sníž. přenesená",J354,0)</f>
        <v>0</v>
      </c>
      <c r="BI354" s="175">
        <f>IF(N354="nulová",J354,0)</f>
        <v>0</v>
      </c>
      <c r="BJ354" s="20" t="s">
        <v>80</v>
      </c>
      <c r="BK354" s="175">
        <f>ROUND(I354*H354,2)</f>
        <v>0</v>
      </c>
      <c r="BL354" s="20" t="s">
        <v>273</v>
      </c>
      <c r="BM354" s="174" t="s">
        <v>541</v>
      </c>
    </row>
    <row r="355" s="14" customFormat="1">
      <c r="A355" s="14"/>
      <c r="B355" s="189"/>
      <c r="C355" s="14"/>
      <c r="D355" s="176" t="s">
        <v>155</v>
      </c>
      <c r="E355" s="190" t="s">
        <v>3</v>
      </c>
      <c r="F355" s="191" t="s">
        <v>528</v>
      </c>
      <c r="G355" s="14"/>
      <c r="H355" s="190" t="s">
        <v>3</v>
      </c>
      <c r="I355" s="192"/>
      <c r="J355" s="14"/>
      <c r="K355" s="14"/>
      <c r="L355" s="189"/>
      <c r="M355" s="193"/>
      <c r="N355" s="194"/>
      <c r="O355" s="194"/>
      <c r="P355" s="194"/>
      <c r="Q355" s="194"/>
      <c r="R355" s="194"/>
      <c r="S355" s="194"/>
      <c r="T355" s="195"/>
      <c r="U355" s="14"/>
      <c r="V355" s="14"/>
      <c r="W355" s="14"/>
      <c r="X355" s="14"/>
      <c r="Y355" s="14"/>
      <c r="Z355" s="14"/>
      <c r="AA355" s="14"/>
      <c r="AB355" s="14"/>
      <c r="AC355" s="14"/>
      <c r="AD355" s="14"/>
      <c r="AE355" s="14"/>
      <c r="AT355" s="190" t="s">
        <v>155</v>
      </c>
      <c r="AU355" s="190" t="s">
        <v>82</v>
      </c>
      <c r="AV355" s="14" t="s">
        <v>80</v>
      </c>
      <c r="AW355" s="14" t="s">
        <v>33</v>
      </c>
      <c r="AX355" s="14" t="s">
        <v>72</v>
      </c>
      <c r="AY355" s="190" t="s">
        <v>144</v>
      </c>
    </row>
    <row r="356" s="13" customFormat="1">
      <c r="A356" s="13"/>
      <c r="B356" s="181"/>
      <c r="C356" s="13"/>
      <c r="D356" s="176" t="s">
        <v>155</v>
      </c>
      <c r="E356" s="182" t="s">
        <v>3</v>
      </c>
      <c r="F356" s="183" t="s">
        <v>542</v>
      </c>
      <c r="G356" s="13"/>
      <c r="H356" s="184">
        <v>319.118</v>
      </c>
      <c r="I356" s="185"/>
      <c r="J356" s="13"/>
      <c r="K356" s="13"/>
      <c r="L356" s="181"/>
      <c r="M356" s="186"/>
      <c r="N356" s="187"/>
      <c r="O356" s="187"/>
      <c r="P356" s="187"/>
      <c r="Q356" s="187"/>
      <c r="R356" s="187"/>
      <c r="S356" s="187"/>
      <c r="T356" s="188"/>
      <c r="U356" s="13"/>
      <c r="V356" s="13"/>
      <c r="W356" s="13"/>
      <c r="X356" s="13"/>
      <c r="Y356" s="13"/>
      <c r="Z356" s="13"/>
      <c r="AA356" s="13"/>
      <c r="AB356" s="13"/>
      <c r="AC356" s="13"/>
      <c r="AD356" s="13"/>
      <c r="AE356" s="13"/>
      <c r="AT356" s="182" t="s">
        <v>155</v>
      </c>
      <c r="AU356" s="182" t="s">
        <v>82</v>
      </c>
      <c r="AV356" s="13" t="s">
        <v>82</v>
      </c>
      <c r="AW356" s="13" t="s">
        <v>33</v>
      </c>
      <c r="AX356" s="13" t="s">
        <v>72</v>
      </c>
      <c r="AY356" s="182" t="s">
        <v>144</v>
      </c>
    </row>
    <row r="357" s="15" customFormat="1">
      <c r="A357" s="15"/>
      <c r="B357" s="196"/>
      <c r="C357" s="15"/>
      <c r="D357" s="176" t="s">
        <v>155</v>
      </c>
      <c r="E357" s="197" t="s">
        <v>3</v>
      </c>
      <c r="F357" s="198" t="s">
        <v>177</v>
      </c>
      <c r="G357" s="15"/>
      <c r="H357" s="199">
        <v>319.118</v>
      </c>
      <c r="I357" s="200"/>
      <c r="J357" s="15"/>
      <c r="K357" s="15"/>
      <c r="L357" s="196"/>
      <c r="M357" s="201"/>
      <c r="N357" s="202"/>
      <c r="O357" s="202"/>
      <c r="P357" s="202"/>
      <c r="Q357" s="202"/>
      <c r="R357" s="202"/>
      <c r="S357" s="202"/>
      <c r="T357" s="203"/>
      <c r="U357" s="15"/>
      <c r="V357" s="15"/>
      <c r="W357" s="15"/>
      <c r="X357" s="15"/>
      <c r="Y357" s="15"/>
      <c r="Z357" s="15"/>
      <c r="AA357" s="15"/>
      <c r="AB357" s="15"/>
      <c r="AC357" s="15"/>
      <c r="AD357" s="15"/>
      <c r="AE357" s="15"/>
      <c r="AT357" s="197" t="s">
        <v>155</v>
      </c>
      <c r="AU357" s="197" t="s">
        <v>82</v>
      </c>
      <c r="AV357" s="15" t="s">
        <v>161</v>
      </c>
      <c r="AW357" s="15" t="s">
        <v>33</v>
      </c>
      <c r="AX357" s="15" t="s">
        <v>72</v>
      </c>
      <c r="AY357" s="197" t="s">
        <v>144</v>
      </c>
    </row>
    <row r="358" s="13" customFormat="1">
      <c r="A358" s="13"/>
      <c r="B358" s="181"/>
      <c r="C358" s="13"/>
      <c r="D358" s="176" t="s">
        <v>155</v>
      </c>
      <c r="E358" s="182" t="s">
        <v>3</v>
      </c>
      <c r="F358" s="183" t="s">
        <v>543</v>
      </c>
      <c r="G358" s="13"/>
      <c r="H358" s="184">
        <v>25.529</v>
      </c>
      <c r="I358" s="185"/>
      <c r="J358" s="13"/>
      <c r="K358" s="13"/>
      <c r="L358" s="181"/>
      <c r="M358" s="186"/>
      <c r="N358" s="187"/>
      <c r="O358" s="187"/>
      <c r="P358" s="187"/>
      <c r="Q358" s="187"/>
      <c r="R358" s="187"/>
      <c r="S358" s="187"/>
      <c r="T358" s="188"/>
      <c r="U358" s="13"/>
      <c r="V358" s="13"/>
      <c r="W358" s="13"/>
      <c r="X358" s="13"/>
      <c r="Y358" s="13"/>
      <c r="Z358" s="13"/>
      <c r="AA358" s="13"/>
      <c r="AB358" s="13"/>
      <c r="AC358" s="13"/>
      <c r="AD358" s="13"/>
      <c r="AE358" s="13"/>
      <c r="AT358" s="182" t="s">
        <v>155</v>
      </c>
      <c r="AU358" s="182" t="s">
        <v>82</v>
      </c>
      <c r="AV358" s="13" t="s">
        <v>82</v>
      </c>
      <c r="AW358" s="13" t="s">
        <v>33</v>
      </c>
      <c r="AX358" s="13" t="s">
        <v>72</v>
      </c>
      <c r="AY358" s="182" t="s">
        <v>144</v>
      </c>
    </row>
    <row r="359" s="15" customFormat="1">
      <c r="A359" s="15"/>
      <c r="B359" s="196"/>
      <c r="C359" s="15"/>
      <c r="D359" s="176" t="s">
        <v>155</v>
      </c>
      <c r="E359" s="197" t="s">
        <v>3</v>
      </c>
      <c r="F359" s="198" t="s">
        <v>177</v>
      </c>
      <c r="G359" s="15"/>
      <c r="H359" s="199">
        <v>25.529</v>
      </c>
      <c r="I359" s="200"/>
      <c r="J359" s="15"/>
      <c r="K359" s="15"/>
      <c r="L359" s="196"/>
      <c r="M359" s="201"/>
      <c r="N359" s="202"/>
      <c r="O359" s="202"/>
      <c r="P359" s="202"/>
      <c r="Q359" s="202"/>
      <c r="R359" s="202"/>
      <c r="S359" s="202"/>
      <c r="T359" s="203"/>
      <c r="U359" s="15"/>
      <c r="V359" s="15"/>
      <c r="W359" s="15"/>
      <c r="X359" s="15"/>
      <c r="Y359" s="15"/>
      <c r="Z359" s="15"/>
      <c r="AA359" s="15"/>
      <c r="AB359" s="15"/>
      <c r="AC359" s="15"/>
      <c r="AD359" s="15"/>
      <c r="AE359" s="15"/>
      <c r="AT359" s="197" t="s">
        <v>155</v>
      </c>
      <c r="AU359" s="197" t="s">
        <v>82</v>
      </c>
      <c r="AV359" s="15" t="s">
        <v>161</v>
      </c>
      <c r="AW359" s="15" t="s">
        <v>33</v>
      </c>
      <c r="AX359" s="15" t="s">
        <v>72</v>
      </c>
      <c r="AY359" s="197" t="s">
        <v>144</v>
      </c>
    </row>
    <row r="360" s="16" customFormat="1">
      <c r="A360" s="16"/>
      <c r="B360" s="204"/>
      <c r="C360" s="16"/>
      <c r="D360" s="176" t="s">
        <v>155</v>
      </c>
      <c r="E360" s="205" t="s">
        <v>3</v>
      </c>
      <c r="F360" s="206" t="s">
        <v>188</v>
      </c>
      <c r="G360" s="16"/>
      <c r="H360" s="207">
        <v>344.64699999999999</v>
      </c>
      <c r="I360" s="208"/>
      <c r="J360" s="16"/>
      <c r="K360" s="16"/>
      <c r="L360" s="204"/>
      <c r="M360" s="209"/>
      <c r="N360" s="210"/>
      <c r="O360" s="210"/>
      <c r="P360" s="210"/>
      <c r="Q360" s="210"/>
      <c r="R360" s="210"/>
      <c r="S360" s="210"/>
      <c r="T360" s="211"/>
      <c r="U360" s="16"/>
      <c r="V360" s="16"/>
      <c r="W360" s="16"/>
      <c r="X360" s="16"/>
      <c r="Y360" s="16"/>
      <c r="Z360" s="16"/>
      <c r="AA360" s="16"/>
      <c r="AB360" s="16"/>
      <c r="AC360" s="16"/>
      <c r="AD360" s="16"/>
      <c r="AE360" s="16"/>
      <c r="AT360" s="205" t="s">
        <v>155</v>
      </c>
      <c r="AU360" s="205" t="s">
        <v>82</v>
      </c>
      <c r="AV360" s="16" t="s">
        <v>151</v>
      </c>
      <c r="AW360" s="16" t="s">
        <v>33</v>
      </c>
      <c r="AX360" s="16" t="s">
        <v>80</v>
      </c>
      <c r="AY360" s="205" t="s">
        <v>144</v>
      </c>
    </row>
    <row r="361" s="2" customFormat="1" ht="14.4" customHeight="1">
      <c r="A361" s="39"/>
      <c r="B361" s="162"/>
      <c r="C361" s="212" t="s">
        <v>544</v>
      </c>
      <c r="D361" s="212" t="s">
        <v>285</v>
      </c>
      <c r="E361" s="213" t="s">
        <v>545</v>
      </c>
      <c r="F361" s="214" t="s">
        <v>546</v>
      </c>
      <c r="G361" s="215" t="s">
        <v>235</v>
      </c>
      <c r="H361" s="216">
        <v>0.23200000000000001</v>
      </c>
      <c r="I361" s="217"/>
      <c r="J361" s="218">
        <f>ROUND(I361*H361,2)</f>
        <v>0</v>
      </c>
      <c r="K361" s="214" t="s">
        <v>150</v>
      </c>
      <c r="L361" s="219"/>
      <c r="M361" s="220" t="s">
        <v>3</v>
      </c>
      <c r="N361" s="221" t="s">
        <v>43</v>
      </c>
      <c r="O361" s="73"/>
      <c r="P361" s="172">
        <f>O361*H361</f>
        <v>0</v>
      </c>
      <c r="Q361" s="172">
        <v>1</v>
      </c>
      <c r="R361" s="172">
        <f>Q361*H361</f>
        <v>0.23200000000000001</v>
      </c>
      <c r="S361" s="172">
        <v>0</v>
      </c>
      <c r="T361" s="173">
        <f>S361*H361</f>
        <v>0</v>
      </c>
      <c r="U361" s="39"/>
      <c r="V361" s="39"/>
      <c r="W361" s="39"/>
      <c r="X361" s="39"/>
      <c r="Y361" s="39"/>
      <c r="Z361" s="39"/>
      <c r="AA361" s="39"/>
      <c r="AB361" s="39"/>
      <c r="AC361" s="39"/>
      <c r="AD361" s="39"/>
      <c r="AE361" s="39"/>
      <c r="AR361" s="174" t="s">
        <v>357</v>
      </c>
      <c r="AT361" s="174" t="s">
        <v>285</v>
      </c>
      <c r="AU361" s="174" t="s">
        <v>82</v>
      </c>
      <c r="AY361" s="20" t="s">
        <v>144</v>
      </c>
      <c r="BE361" s="175">
        <f>IF(N361="základní",J361,0)</f>
        <v>0</v>
      </c>
      <c r="BF361" s="175">
        <f>IF(N361="snížená",J361,0)</f>
        <v>0</v>
      </c>
      <c r="BG361" s="175">
        <f>IF(N361="zákl. přenesená",J361,0)</f>
        <v>0</v>
      </c>
      <c r="BH361" s="175">
        <f>IF(N361="sníž. přenesená",J361,0)</f>
        <v>0</v>
      </c>
      <c r="BI361" s="175">
        <f>IF(N361="nulová",J361,0)</f>
        <v>0</v>
      </c>
      <c r="BJ361" s="20" t="s">
        <v>80</v>
      </c>
      <c r="BK361" s="175">
        <f>ROUND(I361*H361,2)</f>
        <v>0</v>
      </c>
      <c r="BL361" s="20" t="s">
        <v>273</v>
      </c>
      <c r="BM361" s="174" t="s">
        <v>547</v>
      </c>
    </row>
    <row r="362" s="14" customFormat="1">
      <c r="A362" s="14"/>
      <c r="B362" s="189"/>
      <c r="C362" s="14"/>
      <c r="D362" s="176" t="s">
        <v>155</v>
      </c>
      <c r="E362" s="190" t="s">
        <v>3</v>
      </c>
      <c r="F362" s="191" t="s">
        <v>522</v>
      </c>
      <c r="G362" s="14"/>
      <c r="H362" s="190" t="s">
        <v>3</v>
      </c>
      <c r="I362" s="192"/>
      <c r="J362" s="14"/>
      <c r="K362" s="14"/>
      <c r="L362" s="189"/>
      <c r="M362" s="193"/>
      <c r="N362" s="194"/>
      <c r="O362" s="194"/>
      <c r="P362" s="194"/>
      <c r="Q362" s="194"/>
      <c r="R362" s="194"/>
      <c r="S362" s="194"/>
      <c r="T362" s="195"/>
      <c r="U362" s="14"/>
      <c r="V362" s="14"/>
      <c r="W362" s="14"/>
      <c r="X362" s="14"/>
      <c r="Y362" s="14"/>
      <c r="Z362" s="14"/>
      <c r="AA362" s="14"/>
      <c r="AB362" s="14"/>
      <c r="AC362" s="14"/>
      <c r="AD362" s="14"/>
      <c r="AE362" s="14"/>
      <c r="AT362" s="190" t="s">
        <v>155</v>
      </c>
      <c r="AU362" s="190" t="s">
        <v>82</v>
      </c>
      <c r="AV362" s="14" t="s">
        <v>80</v>
      </c>
      <c r="AW362" s="14" t="s">
        <v>33</v>
      </c>
      <c r="AX362" s="14" t="s">
        <v>72</v>
      </c>
      <c r="AY362" s="190" t="s">
        <v>144</v>
      </c>
    </row>
    <row r="363" s="13" customFormat="1">
      <c r="A363" s="13"/>
      <c r="B363" s="181"/>
      <c r="C363" s="13"/>
      <c r="D363" s="176" t="s">
        <v>155</v>
      </c>
      <c r="E363" s="182" t="s">
        <v>3</v>
      </c>
      <c r="F363" s="183" t="s">
        <v>548</v>
      </c>
      <c r="G363" s="13"/>
      <c r="H363" s="184">
        <v>0.23000000000000001</v>
      </c>
      <c r="I363" s="185"/>
      <c r="J363" s="13"/>
      <c r="K363" s="13"/>
      <c r="L363" s="181"/>
      <c r="M363" s="186"/>
      <c r="N363" s="187"/>
      <c r="O363" s="187"/>
      <c r="P363" s="187"/>
      <c r="Q363" s="187"/>
      <c r="R363" s="187"/>
      <c r="S363" s="187"/>
      <c r="T363" s="188"/>
      <c r="U363" s="13"/>
      <c r="V363" s="13"/>
      <c r="W363" s="13"/>
      <c r="X363" s="13"/>
      <c r="Y363" s="13"/>
      <c r="Z363" s="13"/>
      <c r="AA363" s="13"/>
      <c r="AB363" s="13"/>
      <c r="AC363" s="13"/>
      <c r="AD363" s="13"/>
      <c r="AE363" s="13"/>
      <c r="AT363" s="182" t="s">
        <v>155</v>
      </c>
      <c r="AU363" s="182" t="s">
        <v>82</v>
      </c>
      <c r="AV363" s="13" t="s">
        <v>82</v>
      </c>
      <c r="AW363" s="13" t="s">
        <v>33</v>
      </c>
      <c r="AX363" s="13" t="s">
        <v>72</v>
      </c>
      <c r="AY363" s="182" t="s">
        <v>144</v>
      </c>
    </row>
    <row r="364" s="15" customFormat="1">
      <c r="A364" s="15"/>
      <c r="B364" s="196"/>
      <c r="C364" s="15"/>
      <c r="D364" s="176" t="s">
        <v>155</v>
      </c>
      <c r="E364" s="197" t="s">
        <v>3</v>
      </c>
      <c r="F364" s="198" t="s">
        <v>177</v>
      </c>
      <c r="G364" s="15"/>
      <c r="H364" s="199">
        <v>0.23000000000000001</v>
      </c>
      <c r="I364" s="200"/>
      <c r="J364" s="15"/>
      <c r="K364" s="15"/>
      <c r="L364" s="196"/>
      <c r="M364" s="201"/>
      <c r="N364" s="202"/>
      <c r="O364" s="202"/>
      <c r="P364" s="202"/>
      <c r="Q364" s="202"/>
      <c r="R364" s="202"/>
      <c r="S364" s="202"/>
      <c r="T364" s="203"/>
      <c r="U364" s="15"/>
      <c r="V364" s="15"/>
      <c r="W364" s="15"/>
      <c r="X364" s="15"/>
      <c r="Y364" s="15"/>
      <c r="Z364" s="15"/>
      <c r="AA364" s="15"/>
      <c r="AB364" s="15"/>
      <c r="AC364" s="15"/>
      <c r="AD364" s="15"/>
      <c r="AE364" s="15"/>
      <c r="AT364" s="197" t="s">
        <v>155</v>
      </c>
      <c r="AU364" s="197" t="s">
        <v>82</v>
      </c>
      <c r="AV364" s="15" t="s">
        <v>161</v>
      </c>
      <c r="AW364" s="15" t="s">
        <v>33</v>
      </c>
      <c r="AX364" s="15" t="s">
        <v>72</v>
      </c>
      <c r="AY364" s="197" t="s">
        <v>144</v>
      </c>
    </row>
    <row r="365" s="14" customFormat="1">
      <c r="A365" s="14"/>
      <c r="B365" s="189"/>
      <c r="C365" s="14"/>
      <c r="D365" s="176" t="s">
        <v>155</v>
      </c>
      <c r="E365" s="190" t="s">
        <v>3</v>
      </c>
      <c r="F365" s="191" t="s">
        <v>549</v>
      </c>
      <c r="G365" s="14"/>
      <c r="H365" s="190" t="s">
        <v>3</v>
      </c>
      <c r="I365" s="192"/>
      <c r="J365" s="14"/>
      <c r="K365" s="14"/>
      <c r="L365" s="189"/>
      <c r="M365" s="193"/>
      <c r="N365" s="194"/>
      <c r="O365" s="194"/>
      <c r="P365" s="194"/>
      <c r="Q365" s="194"/>
      <c r="R365" s="194"/>
      <c r="S365" s="194"/>
      <c r="T365" s="195"/>
      <c r="U365" s="14"/>
      <c r="V365" s="14"/>
      <c r="W365" s="14"/>
      <c r="X365" s="14"/>
      <c r="Y365" s="14"/>
      <c r="Z365" s="14"/>
      <c r="AA365" s="14"/>
      <c r="AB365" s="14"/>
      <c r="AC365" s="14"/>
      <c r="AD365" s="14"/>
      <c r="AE365" s="14"/>
      <c r="AT365" s="190" t="s">
        <v>155</v>
      </c>
      <c r="AU365" s="190" t="s">
        <v>82</v>
      </c>
      <c r="AV365" s="14" t="s">
        <v>80</v>
      </c>
      <c r="AW365" s="14" t="s">
        <v>33</v>
      </c>
      <c r="AX365" s="14" t="s">
        <v>72</v>
      </c>
      <c r="AY365" s="190" t="s">
        <v>144</v>
      </c>
    </row>
    <row r="366" s="13" customFormat="1">
      <c r="A366" s="13"/>
      <c r="B366" s="181"/>
      <c r="C366" s="13"/>
      <c r="D366" s="176" t="s">
        <v>155</v>
      </c>
      <c r="E366" s="182" t="s">
        <v>3</v>
      </c>
      <c r="F366" s="183" t="s">
        <v>550</v>
      </c>
      <c r="G366" s="13"/>
      <c r="H366" s="184">
        <v>0.002</v>
      </c>
      <c r="I366" s="185"/>
      <c r="J366" s="13"/>
      <c r="K366" s="13"/>
      <c r="L366" s="181"/>
      <c r="M366" s="186"/>
      <c r="N366" s="187"/>
      <c r="O366" s="187"/>
      <c r="P366" s="187"/>
      <c r="Q366" s="187"/>
      <c r="R366" s="187"/>
      <c r="S366" s="187"/>
      <c r="T366" s="188"/>
      <c r="U366" s="13"/>
      <c r="V366" s="13"/>
      <c r="W366" s="13"/>
      <c r="X366" s="13"/>
      <c r="Y366" s="13"/>
      <c r="Z366" s="13"/>
      <c r="AA366" s="13"/>
      <c r="AB366" s="13"/>
      <c r="AC366" s="13"/>
      <c r="AD366" s="13"/>
      <c r="AE366" s="13"/>
      <c r="AT366" s="182" t="s">
        <v>155</v>
      </c>
      <c r="AU366" s="182" t="s">
        <v>82</v>
      </c>
      <c r="AV366" s="13" t="s">
        <v>82</v>
      </c>
      <c r="AW366" s="13" t="s">
        <v>33</v>
      </c>
      <c r="AX366" s="13" t="s">
        <v>72</v>
      </c>
      <c r="AY366" s="182" t="s">
        <v>144</v>
      </c>
    </row>
    <row r="367" s="15" customFormat="1">
      <c r="A367" s="15"/>
      <c r="B367" s="196"/>
      <c r="C367" s="15"/>
      <c r="D367" s="176" t="s">
        <v>155</v>
      </c>
      <c r="E367" s="197" t="s">
        <v>3</v>
      </c>
      <c r="F367" s="198" t="s">
        <v>177</v>
      </c>
      <c r="G367" s="15"/>
      <c r="H367" s="199">
        <v>0.002</v>
      </c>
      <c r="I367" s="200"/>
      <c r="J367" s="15"/>
      <c r="K367" s="15"/>
      <c r="L367" s="196"/>
      <c r="M367" s="201"/>
      <c r="N367" s="202"/>
      <c r="O367" s="202"/>
      <c r="P367" s="202"/>
      <c r="Q367" s="202"/>
      <c r="R367" s="202"/>
      <c r="S367" s="202"/>
      <c r="T367" s="203"/>
      <c r="U367" s="15"/>
      <c r="V367" s="15"/>
      <c r="W367" s="15"/>
      <c r="X367" s="15"/>
      <c r="Y367" s="15"/>
      <c r="Z367" s="15"/>
      <c r="AA367" s="15"/>
      <c r="AB367" s="15"/>
      <c r="AC367" s="15"/>
      <c r="AD367" s="15"/>
      <c r="AE367" s="15"/>
      <c r="AT367" s="197" t="s">
        <v>155</v>
      </c>
      <c r="AU367" s="197" t="s">
        <v>82</v>
      </c>
      <c r="AV367" s="15" t="s">
        <v>161</v>
      </c>
      <c r="AW367" s="15" t="s">
        <v>33</v>
      </c>
      <c r="AX367" s="15" t="s">
        <v>72</v>
      </c>
      <c r="AY367" s="197" t="s">
        <v>144</v>
      </c>
    </row>
    <row r="368" s="16" customFormat="1">
      <c r="A368" s="16"/>
      <c r="B368" s="204"/>
      <c r="C368" s="16"/>
      <c r="D368" s="176" t="s">
        <v>155</v>
      </c>
      <c r="E368" s="205" t="s">
        <v>3</v>
      </c>
      <c r="F368" s="206" t="s">
        <v>188</v>
      </c>
      <c r="G368" s="16"/>
      <c r="H368" s="207">
        <v>0.23200000000000001</v>
      </c>
      <c r="I368" s="208"/>
      <c r="J368" s="16"/>
      <c r="K368" s="16"/>
      <c r="L368" s="204"/>
      <c r="M368" s="209"/>
      <c r="N368" s="210"/>
      <c r="O368" s="210"/>
      <c r="P368" s="210"/>
      <c r="Q368" s="210"/>
      <c r="R368" s="210"/>
      <c r="S368" s="210"/>
      <c r="T368" s="211"/>
      <c r="U368" s="16"/>
      <c r="V368" s="16"/>
      <c r="W368" s="16"/>
      <c r="X368" s="16"/>
      <c r="Y368" s="16"/>
      <c r="Z368" s="16"/>
      <c r="AA368" s="16"/>
      <c r="AB368" s="16"/>
      <c r="AC368" s="16"/>
      <c r="AD368" s="16"/>
      <c r="AE368" s="16"/>
      <c r="AT368" s="205" t="s">
        <v>155</v>
      </c>
      <c r="AU368" s="205" t="s">
        <v>82</v>
      </c>
      <c r="AV368" s="16" t="s">
        <v>151</v>
      </c>
      <c r="AW368" s="16" t="s">
        <v>33</v>
      </c>
      <c r="AX368" s="16" t="s">
        <v>80</v>
      </c>
      <c r="AY368" s="205" t="s">
        <v>144</v>
      </c>
    </row>
    <row r="369" s="2" customFormat="1" ht="14.4" customHeight="1">
      <c r="A369" s="39"/>
      <c r="B369" s="162"/>
      <c r="C369" s="163" t="s">
        <v>551</v>
      </c>
      <c r="D369" s="163" t="s">
        <v>146</v>
      </c>
      <c r="E369" s="164" t="s">
        <v>552</v>
      </c>
      <c r="F369" s="165" t="s">
        <v>553</v>
      </c>
      <c r="G369" s="166" t="s">
        <v>519</v>
      </c>
      <c r="H369" s="167">
        <v>3000</v>
      </c>
      <c r="I369" s="168"/>
      <c r="J369" s="169">
        <f>ROUND(I369*H369,2)</f>
        <v>0</v>
      </c>
      <c r="K369" s="165" t="s">
        <v>150</v>
      </c>
      <c r="L369" s="40"/>
      <c r="M369" s="170" t="s">
        <v>3</v>
      </c>
      <c r="N369" s="171" t="s">
        <v>43</v>
      </c>
      <c r="O369" s="73"/>
      <c r="P369" s="172">
        <f>O369*H369</f>
        <v>0</v>
      </c>
      <c r="Q369" s="172">
        <v>0</v>
      </c>
      <c r="R369" s="172">
        <f>Q369*H369</f>
        <v>0</v>
      </c>
      <c r="S369" s="172">
        <v>0.001</v>
      </c>
      <c r="T369" s="173">
        <f>S369*H369</f>
        <v>3</v>
      </c>
      <c r="U369" s="39"/>
      <c r="V369" s="39"/>
      <c r="W369" s="39"/>
      <c r="X369" s="39"/>
      <c r="Y369" s="39"/>
      <c r="Z369" s="39"/>
      <c r="AA369" s="39"/>
      <c r="AB369" s="39"/>
      <c r="AC369" s="39"/>
      <c r="AD369" s="39"/>
      <c r="AE369" s="39"/>
      <c r="AR369" s="174" t="s">
        <v>273</v>
      </c>
      <c r="AT369" s="174" t="s">
        <v>146</v>
      </c>
      <c r="AU369" s="174" t="s">
        <v>82</v>
      </c>
      <c r="AY369" s="20" t="s">
        <v>144</v>
      </c>
      <c r="BE369" s="175">
        <f>IF(N369="základní",J369,0)</f>
        <v>0</v>
      </c>
      <c r="BF369" s="175">
        <f>IF(N369="snížená",J369,0)</f>
        <v>0</v>
      </c>
      <c r="BG369" s="175">
        <f>IF(N369="zákl. přenesená",J369,0)</f>
        <v>0</v>
      </c>
      <c r="BH369" s="175">
        <f>IF(N369="sníž. přenesená",J369,0)</f>
        <v>0</v>
      </c>
      <c r="BI369" s="175">
        <f>IF(N369="nulová",J369,0)</f>
        <v>0</v>
      </c>
      <c r="BJ369" s="20" t="s">
        <v>80</v>
      </c>
      <c r="BK369" s="175">
        <f>ROUND(I369*H369,2)</f>
        <v>0</v>
      </c>
      <c r="BL369" s="20" t="s">
        <v>273</v>
      </c>
      <c r="BM369" s="174" t="s">
        <v>554</v>
      </c>
    </row>
    <row r="370" s="2" customFormat="1">
      <c r="A370" s="39"/>
      <c r="B370" s="40"/>
      <c r="C370" s="39"/>
      <c r="D370" s="176" t="s">
        <v>153</v>
      </c>
      <c r="E370" s="39"/>
      <c r="F370" s="177" t="s">
        <v>555</v>
      </c>
      <c r="G370" s="39"/>
      <c r="H370" s="39"/>
      <c r="I370" s="178"/>
      <c r="J370" s="39"/>
      <c r="K370" s="39"/>
      <c r="L370" s="40"/>
      <c r="M370" s="179"/>
      <c r="N370" s="180"/>
      <c r="O370" s="73"/>
      <c r="P370" s="73"/>
      <c r="Q370" s="73"/>
      <c r="R370" s="73"/>
      <c r="S370" s="73"/>
      <c r="T370" s="74"/>
      <c r="U370" s="39"/>
      <c r="V370" s="39"/>
      <c r="W370" s="39"/>
      <c r="X370" s="39"/>
      <c r="Y370" s="39"/>
      <c r="Z370" s="39"/>
      <c r="AA370" s="39"/>
      <c r="AB370" s="39"/>
      <c r="AC370" s="39"/>
      <c r="AD370" s="39"/>
      <c r="AE370" s="39"/>
      <c r="AT370" s="20" t="s">
        <v>153</v>
      </c>
      <c r="AU370" s="20" t="s">
        <v>82</v>
      </c>
    </row>
    <row r="371" s="14" customFormat="1">
      <c r="A371" s="14"/>
      <c r="B371" s="189"/>
      <c r="C371" s="14"/>
      <c r="D371" s="176" t="s">
        <v>155</v>
      </c>
      <c r="E371" s="190" t="s">
        <v>3</v>
      </c>
      <c r="F371" s="191" t="s">
        <v>556</v>
      </c>
      <c r="G371" s="14"/>
      <c r="H371" s="190" t="s">
        <v>3</v>
      </c>
      <c r="I371" s="192"/>
      <c r="J371" s="14"/>
      <c r="K371" s="14"/>
      <c r="L371" s="189"/>
      <c r="M371" s="193"/>
      <c r="N371" s="194"/>
      <c r="O371" s="194"/>
      <c r="P371" s="194"/>
      <c r="Q371" s="194"/>
      <c r="R371" s="194"/>
      <c r="S371" s="194"/>
      <c r="T371" s="195"/>
      <c r="U371" s="14"/>
      <c r="V371" s="14"/>
      <c r="W371" s="14"/>
      <c r="X371" s="14"/>
      <c r="Y371" s="14"/>
      <c r="Z371" s="14"/>
      <c r="AA371" s="14"/>
      <c r="AB371" s="14"/>
      <c r="AC371" s="14"/>
      <c r="AD371" s="14"/>
      <c r="AE371" s="14"/>
      <c r="AT371" s="190" t="s">
        <v>155</v>
      </c>
      <c r="AU371" s="190" t="s">
        <v>82</v>
      </c>
      <c r="AV371" s="14" t="s">
        <v>80</v>
      </c>
      <c r="AW371" s="14" t="s">
        <v>33</v>
      </c>
      <c r="AX371" s="14" t="s">
        <v>72</v>
      </c>
      <c r="AY371" s="190" t="s">
        <v>144</v>
      </c>
    </row>
    <row r="372" s="14" customFormat="1">
      <c r="A372" s="14"/>
      <c r="B372" s="189"/>
      <c r="C372" s="14"/>
      <c r="D372" s="176" t="s">
        <v>155</v>
      </c>
      <c r="E372" s="190" t="s">
        <v>3</v>
      </c>
      <c r="F372" s="191" t="s">
        <v>557</v>
      </c>
      <c r="G372" s="14"/>
      <c r="H372" s="190" t="s">
        <v>3</v>
      </c>
      <c r="I372" s="192"/>
      <c r="J372" s="14"/>
      <c r="K372" s="14"/>
      <c r="L372" s="189"/>
      <c r="M372" s="193"/>
      <c r="N372" s="194"/>
      <c r="O372" s="194"/>
      <c r="P372" s="194"/>
      <c r="Q372" s="194"/>
      <c r="R372" s="194"/>
      <c r="S372" s="194"/>
      <c r="T372" s="195"/>
      <c r="U372" s="14"/>
      <c r="V372" s="14"/>
      <c r="W372" s="14"/>
      <c r="X372" s="14"/>
      <c r="Y372" s="14"/>
      <c r="Z372" s="14"/>
      <c r="AA372" s="14"/>
      <c r="AB372" s="14"/>
      <c r="AC372" s="14"/>
      <c r="AD372" s="14"/>
      <c r="AE372" s="14"/>
      <c r="AT372" s="190" t="s">
        <v>155</v>
      </c>
      <c r="AU372" s="190" t="s">
        <v>82</v>
      </c>
      <c r="AV372" s="14" t="s">
        <v>80</v>
      </c>
      <c r="AW372" s="14" t="s">
        <v>33</v>
      </c>
      <c r="AX372" s="14" t="s">
        <v>72</v>
      </c>
      <c r="AY372" s="190" t="s">
        <v>144</v>
      </c>
    </row>
    <row r="373" s="13" customFormat="1">
      <c r="A373" s="13"/>
      <c r="B373" s="181"/>
      <c r="C373" s="13"/>
      <c r="D373" s="176" t="s">
        <v>155</v>
      </c>
      <c r="E373" s="182" t="s">
        <v>3</v>
      </c>
      <c r="F373" s="183" t="s">
        <v>558</v>
      </c>
      <c r="G373" s="13"/>
      <c r="H373" s="184">
        <v>3000</v>
      </c>
      <c r="I373" s="185"/>
      <c r="J373" s="13"/>
      <c r="K373" s="13"/>
      <c r="L373" s="181"/>
      <c r="M373" s="186"/>
      <c r="N373" s="187"/>
      <c r="O373" s="187"/>
      <c r="P373" s="187"/>
      <c r="Q373" s="187"/>
      <c r="R373" s="187"/>
      <c r="S373" s="187"/>
      <c r="T373" s="188"/>
      <c r="U373" s="13"/>
      <c r="V373" s="13"/>
      <c r="W373" s="13"/>
      <c r="X373" s="13"/>
      <c r="Y373" s="13"/>
      <c r="Z373" s="13"/>
      <c r="AA373" s="13"/>
      <c r="AB373" s="13"/>
      <c r="AC373" s="13"/>
      <c r="AD373" s="13"/>
      <c r="AE373" s="13"/>
      <c r="AT373" s="182" t="s">
        <v>155</v>
      </c>
      <c r="AU373" s="182" t="s">
        <v>82</v>
      </c>
      <c r="AV373" s="13" t="s">
        <v>82</v>
      </c>
      <c r="AW373" s="13" t="s">
        <v>33</v>
      </c>
      <c r="AX373" s="13" t="s">
        <v>80</v>
      </c>
      <c r="AY373" s="182" t="s">
        <v>144</v>
      </c>
    </row>
    <row r="374" s="2" customFormat="1" ht="24.15" customHeight="1">
      <c r="A374" s="39"/>
      <c r="B374" s="162"/>
      <c r="C374" s="163" t="s">
        <v>559</v>
      </c>
      <c r="D374" s="163" t="s">
        <v>146</v>
      </c>
      <c r="E374" s="164" t="s">
        <v>560</v>
      </c>
      <c r="F374" s="165" t="s">
        <v>561</v>
      </c>
      <c r="G374" s="166" t="s">
        <v>562</v>
      </c>
      <c r="H374" s="167">
        <v>3125.3220000000001</v>
      </c>
      <c r="I374" s="168"/>
      <c r="J374" s="169">
        <f>ROUND(I374*H374,2)</f>
        <v>0</v>
      </c>
      <c r="K374" s="165" t="s">
        <v>3</v>
      </c>
      <c r="L374" s="40"/>
      <c r="M374" s="170" t="s">
        <v>3</v>
      </c>
      <c r="N374" s="171" t="s">
        <v>43</v>
      </c>
      <c r="O374" s="73"/>
      <c r="P374" s="172">
        <f>O374*H374</f>
        <v>0</v>
      </c>
      <c r="Q374" s="172">
        <v>0</v>
      </c>
      <c r="R374" s="172">
        <f>Q374*H374</f>
        <v>0</v>
      </c>
      <c r="S374" s="172">
        <v>0</v>
      </c>
      <c r="T374" s="173">
        <f>S374*H374</f>
        <v>0</v>
      </c>
      <c r="U374" s="39"/>
      <c r="V374" s="39"/>
      <c r="W374" s="39"/>
      <c r="X374" s="39"/>
      <c r="Y374" s="39"/>
      <c r="Z374" s="39"/>
      <c r="AA374" s="39"/>
      <c r="AB374" s="39"/>
      <c r="AC374" s="39"/>
      <c r="AD374" s="39"/>
      <c r="AE374" s="39"/>
      <c r="AR374" s="174" t="s">
        <v>273</v>
      </c>
      <c r="AT374" s="174" t="s">
        <v>146</v>
      </c>
      <c r="AU374" s="174" t="s">
        <v>82</v>
      </c>
      <c r="AY374" s="20" t="s">
        <v>144</v>
      </c>
      <c r="BE374" s="175">
        <f>IF(N374="základní",J374,0)</f>
        <v>0</v>
      </c>
      <c r="BF374" s="175">
        <f>IF(N374="snížená",J374,0)</f>
        <v>0</v>
      </c>
      <c r="BG374" s="175">
        <f>IF(N374="zákl. přenesená",J374,0)</f>
        <v>0</v>
      </c>
      <c r="BH374" s="175">
        <f>IF(N374="sníž. přenesená",J374,0)</f>
        <v>0</v>
      </c>
      <c r="BI374" s="175">
        <f>IF(N374="nulová",J374,0)</f>
        <v>0</v>
      </c>
      <c r="BJ374" s="20" t="s">
        <v>80</v>
      </c>
      <c r="BK374" s="175">
        <f>ROUND(I374*H374,2)</f>
        <v>0</v>
      </c>
      <c r="BL374" s="20" t="s">
        <v>273</v>
      </c>
      <c r="BM374" s="174" t="s">
        <v>563</v>
      </c>
    </row>
    <row r="375" s="13" customFormat="1">
      <c r="A375" s="13"/>
      <c r="B375" s="181"/>
      <c r="C375" s="13"/>
      <c r="D375" s="176" t="s">
        <v>155</v>
      </c>
      <c r="E375" s="182" t="s">
        <v>3</v>
      </c>
      <c r="F375" s="183" t="s">
        <v>564</v>
      </c>
      <c r="G375" s="13"/>
      <c r="H375" s="184">
        <v>3125.3220000000001</v>
      </c>
      <c r="I375" s="185"/>
      <c r="J375" s="13"/>
      <c r="K375" s="13"/>
      <c r="L375" s="181"/>
      <c r="M375" s="186"/>
      <c r="N375" s="187"/>
      <c r="O375" s="187"/>
      <c r="P375" s="187"/>
      <c r="Q375" s="187"/>
      <c r="R375" s="187"/>
      <c r="S375" s="187"/>
      <c r="T375" s="188"/>
      <c r="U375" s="13"/>
      <c r="V375" s="13"/>
      <c r="W375" s="13"/>
      <c r="X375" s="13"/>
      <c r="Y375" s="13"/>
      <c r="Z375" s="13"/>
      <c r="AA375" s="13"/>
      <c r="AB375" s="13"/>
      <c r="AC375" s="13"/>
      <c r="AD375" s="13"/>
      <c r="AE375" s="13"/>
      <c r="AT375" s="182" t="s">
        <v>155</v>
      </c>
      <c r="AU375" s="182" t="s">
        <v>82</v>
      </c>
      <c r="AV375" s="13" t="s">
        <v>82</v>
      </c>
      <c r="AW375" s="13" t="s">
        <v>33</v>
      </c>
      <c r="AX375" s="13" t="s">
        <v>80</v>
      </c>
      <c r="AY375" s="182" t="s">
        <v>144</v>
      </c>
    </row>
    <row r="376" s="2" customFormat="1" ht="24.15" customHeight="1">
      <c r="A376" s="39"/>
      <c r="B376" s="162"/>
      <c r="C376" s="163" t="s">
        <v>565</v>
      </c>
      <c r="D376" s="163" t="s">
        <v>146</v>
      </c>
      <c r="E376" s="164" t="s">
        <v>566</v>
      </c>
      <c r="F376" s="165" t="s">
        <v>567</v>
      </c>
      <c r="G376" s="166" t="s">
        <v>477</v>
      </c>
      <c r="H376" s="222"/>
      <c r="I376" s="168"/>
      <c r="J376" s="169">
        <f>ROUND(I376*H376,2)</f>
        <v>0</v>
      </c>
      <c r="K376" s="165" t="s">
        <v>150</v>
      </c>
      <c r="L376" s="40"/>
      <c r="M376" s="170" t="s">
        <v>3</v>
      </c>
      <c r="N376" s="171" t="s">
        <v>43</v>
      </c>
      <c r="O376" s="73"/>
      <c r="P376" s="172">
        <f>O376*H376</f>
        <v>0</v>
      </c>
      <c r="Q376" s="172">
        <v>0</v>
      </c>
      <c r="R376" s="172">
        <f>Q376*H376</f>
        <v>0</v>
      </c>
      <c r="S376" s="172">
        <v>0</v>
      </c>
      <c r="T376" s="173">
        <f>S376*H376</f>
        <v>0</v>
      </c>
      <c r="U376" s="39"/>
      <c r="V376" s="39"/>
      <c r="W376" s="39"/>
      <c r="X376" s="39"/>
      <c r="Y376" s="39"/>
      <c r="Z376" s="39"/>
      <c r="AA376" s="39"/>
      <c r="AB376" s="39"/>
      <c r="AC376" s="39"/>
      <c r="AD376" s="39"/>
      <c r="AE376" s="39"/>
      <c r="AR376" s="174" t="s">
        <v>273</v>
      </c>
      <c r="AT376" s="174" t="s">
        <v>146</v>
      </c>
      <c r="AU376" s="174" t="s">
        <v>82</v>
      </c>
      <c r="AY376" s="20" t="s">
        <v>144</v>
      </c>
      <c r="BE376" s="175">
        <f>IF(N376="základní",J376,0)</f>
        <v>0</v>
      </c>
      <c r="BF376" s="175">
        <f>IF(N376="snížená",J376,0)</f>
        <v>0</v>
      </c>
      <c r="BG376" s="175">
        <f>IF(N376="zákl. přenesená",J376,0)</f>
        <v>0</v>
      </c>
      <c r="BH376" s="175">
        <f>IF(N376="sníž. přenesená",J376,0)</f>
        <v>0</v>
      </c>
      <c r="BI376" s="175">
        <f>IF(N376="nulová",J376,0)</f>
        <v>0</v>
      </c>
      <c r="BJ376" s="20" t="s">
        <v>80</v>
      </c>
      <c r="BK376" s="175">
        <f>ROUND(I376*H376,2)</f>
        <v>0</v>
      </c>
      <c r="BL376" s="20" t="s">
        <v>273</v>
      </c>
      <c r="BM376" s="174" t="s">
        <v>568</v>
      </c>
    </row>
    <row r="377" s="2" customFormat="1">
      <c r="A377" s="39"/>
      <c r="B377" s="40"/>
      <c r="C377" s="39"/>
      <c r="D377" s="176" t="s">
        <v>153</v>
      </c>
      <c r="E377" s="39"/>
      <c r="F377" s="177" t="s">
        <v>569</v>
      </c>
      <c r="G377" s="39"/>
      <c r="H377" s="39"/>
      <c r="I377" s="178"/>
      <c r="J377" s="39"/>
      <c r="K377" s="39"/>
      <c r="L377" s="40"/>
      <c r="M377" s="179"/>
      <c r="N377" s="180"/>
      <c r="O377" s="73"/>
      <c r="P377" s="73"/>
      <c r="Q377" s="73"/>
      <c r="R377" s="73"/>
      <c r="S377" s="73"/>
      <c r="T377" s="74"/>
      <c r="U377" s="39"/>
      <c r="V377" s="39"/>
      <c r="W377" s="39"/>
      <c r="X377" s="39"/>
      <c r="Y377" s="39"/>
      <c r="Z377" s="39"/>
      <c r="AA377" s="39"/>
      <c r="AB377" s="39"/>
      <c r="AC377" s="39"/>
      <c r="AD377" s="39"/>
      <c r="AE377" s="39"/>
      <c r="AT377" s="20" t="s">
        <v>153</v>
      </c>
      <c r="AU377" s="20" t="s">
        <v>82</v>
      </c>
    </row>
    <row r="378" s="12" customFormat="1" ht="22.8" customHeight="1">
      <c r="A378" s="12"/>
      <c r="B378" s="149"/>
      <c r="C378" s="12"/>
      <c r="D378" s="150" t="s">
        <v>71</v>
      </c>
      <c r="E378" s="160" t="s">
        <v>570</v>
      </c>
      <c r="F378" s="160" t="s">
        <v>571</v>
      </c>
      <c r="G378" s="12"/>
      <c r="H378" s="12"/>
      <c r="I378" s="152"/>
      <c r="J378" s="161">
        <f>BK378</f>
        <v>0</v>
      </c>
      <c r="K378" s="12"/>
      <c r="L378" s="149"/>
      <c r="M378" s="154"/>
      <c r="N378" s="155"/>
      <c r="O378" s="155"/>
      <c r="P378" s="156">
        <f>SUM(P379:P395)</f>
        <v>0</v>
      </c>
      <c r="Q378" s="155"/>
      <c r="R378" s="156">
        <f>SUM(R379:R395)</f>
        <v>0.041981839999999999</v>
      </c>
      <c r="S378" s="155"/>
      <c r="T378" s="157">
        <f>SUM(T379:T395)</f>
        <v>0</v>
      </c>
      <c r="U378" s="12"/>
      <c r="V378" s="12"/>
      <c r="W378" s="12"/>
      <c r="X378" s="12"/>
      <c r="Y378" s="12"/>
      <c r="Z378" s="12"/>
      <c r="AA378" s="12"/>
      <c r="AB378" s="12"/>
      <c r="AC378" s="12"/>
      <c r="AD378" s="12"/>
      <c r="AE378" s="12"/>
      <c r="AR378" s="150" t="s">
        <v>82</v>
      </c>
      <c r="AT378" s="158" t="s">
        <v>71</v>
      </c>
      <c r="AU378" s="158" t="s">
        <v>80</v>
      </c>
      <c r="AY378" s="150" t="s">
        <v>144</v>
      </c>
      <c r="BK378" s="159">
        <f>SUM(BK379:BK395)</f>
        <v>0</v>
      </c>
    </row>
    <row r="379" s="2" customFormat="1" ht="24.15" customHeight="1">
      <c r="A379" s="39"/>
      <c r="B379" s="162"/>
      <c r="C379" s="163" t="s">
        <v>572</v>
      </c>
      <c r="D379" s="163" t="s">
        <v>146</v>
      </c>
      <c r="E379" s="164" t="s">
        <v>573</v>
      </c>
      <c r="F379" s="165" t="s">
        <v>574</v>
      </c>
      <c r="G379" s="166" t="s">
        <v>149</v>
      </c>
      <c r="H379" s="167">
        <v>123.476</v>
      </c>
      <c r="I379" s="168"/>
      <c r="J379" s="169">
        <f>ROUND(I379*H379,2)</f>
        <v>0</v>
      </c>
      <c r="K379" s="165" t="s">
        <v>150</v>
      </c>
      <c r="L379" s="40"/>
      <c r="M379" s="170" t="s">
        <v>3</v>
      </c>
      <c r="N379" s="171" t="s">
        <v>43</v>
      </c>
      <c r="O379" s="73"/>
      <c r="P379" s="172">
        <f>O379*H379</f>
        <v>0</v>
      </c>
      <c r="Q379" s="172">
        <v>8.0000000000000007E-05</v>
      </c>
      <c r="R379" s="172">
        <f>Q379*H379</f>
        <v>0.0098780800000000009</v>
      </c>
      <c r="S379" s="172">
        <v>0</v>
      </c>
      <c r="T379" s="173">
        <f>S379*H379</f>
        <v>0</v>
      </c>
      <c r="U379" s="39"/>
      <c r="V379" s="39"/>
      <c r="W379" s="39"/>
      <c r="X379" s="39"/>
      <c r="Y379" s="39"/>
      <c r="Z379" s="39"/>
      <c r="AA379" s="39"/>
      <c r="AB379" s="39"/>
      <c r="AC379" s="39"/>
      <c r="AD379" s="39"/>
      <c r="AE379" s="39"/>
      <c r="AR379" s="174" t="s">
        <v>273</v>
      </c>
      <c r="AT379" s="174" t="s">
        <v>146</v>
      </c>
      <c r="AU379" s="174" t="s">
        <v>82</v>
      </c>
      <c r="AY379" s="20" t="s">
        <v>144</v>
      </c>
      <c r="BE379" s="175">
        <f>IF(N379="základní",J379,0)</f>
        <v>0</v>
      </c>
      <c r="BF379" s="175">
        <f>IF(N379="snížená",J379,0)</f>
        <v>0</v>
      </c>
      <c r="BG379" s="175">
        <f>IF(N379="zákl. přenesená",J379,0)</f>
        <v>0</v>
      </c>
      <c r="BH379" s="175">
        <f>IF(N379="sníž. přenesená",J379,0)</f>
        <v>0</v>
      </c>
      <c r="BI379" s="175">
        <f>IF(N379="nulová",J379,0)</f>
        <v>0</v>
      </c>
      <c r="BJ379" s="20" t="s">
        <v>80</v>
      </c>
      <c r="BK379" s="175">
        <f>ROUND(I379*H379,2)</f>
        <v>0</v>
      </c>
      <c r="BL379" s="20" t="s">
        <v>273</v>
      </c>
      <c r="BM379" s="174" t="s">
        <v>575</v>
      </c>
    </row>
    <row r="380" s="14" customFormat="1">
      <c r="A380" s="14"/>
      <c r="B380" s="189"/>
      <c r="C380" s="14"/>
      <c r="D380" s="176" t="s">
        <v>155</v>
      </c>
      <c r="E380" s="190" t="s">
        <v>3</v>
      </c>
      <c r="F380" s="191" t="s">
        <v>576</v>
      </c>
      <c r="G380" s="14"/>
      <c r="H380" s="190" t="s">
        <v>3</v>
      </c>
      <c r="I380" s="192"/>
      <c r="J380" s="14"/>
      <c r="K380" s="14"/>
      <c r="L380" s="189"/>
      <c r="M380" s="193"/>
      <c r="N380" s="194"/>
      <c r="O380" s="194"/>
      <c r="P380" s="194"/>
      <c r="Q380" s="194"/>
      <c r="R380" s="194"/>
      <c r="S380" s="194"/>
      <c r="T380" s="195"/>
      <c r="U380" s="14"/>
      <c r="V380" s="14"/>
      <c r="W380" s="14"/>
      <c r="X380" s="14"/>
      <c r="Y380" s="14"/>
      <c r="Z380" s="14"/>
      <c r="AA380" s="14"/>
      <c r="AB380" s="14"/>
      <c r="AC380" s="14"/>
      <c r="AD380" s="14"/>
      <c r="AE380" s="14"/>
      <c r="AT380" s="190" t="s">
        <v>155</v>
      </c>
      <c r="AU380" s="190" t="s">
        <v>82</v>
      </c>
      <c r="AV380" s="14" t="s">
        <v>80</v>
      </c>
      <c r="AW380" s="14" t="s">
        <v>33</v>
      </c>
      <c r="AX380" s="14" t="s">
        <v>72</v>
      </c>
      <c r="AY380" s="190" t="s">
        <v>144</v>
      </c>
    </row>
    <row r="381" s="13" customFormat="1">
      <c r="A381" s="13"/>
      <c r="B381" s="181"/>
      <c r="C381" s="13"/>
      <c r="D381" s="176" t="s">
        <v>155</v>
      </c>
      <c r="E381" s="182" t="s">
        <v>3</v>
      </c>
      <c r="F381" s="183" t="s">
        <v>577</v>
      </c>
      <c r="G381" s="13"/>
      <c r="H381" s="184">
        <v>6.9119999999999999</v>
      </c>
      <c r="I381" s="185"/>
      <c r="J381" s="13"/>
      <c r="K381" s="13"/>
      <c r="L381" s="181"/>
      <c r="M381" s="186"/>
      <c r="N381" s="187"/>
      <c r="O381" s="187"/>
      <c r="P381" s="187"/>
      <c r="Q381" s="187"/>
      <c r="R381" s="187"/>
      <c r="S381" s="187"/>
      <c r="T381" s="188"/>
      <c r="U381" s="13"/>
      <c r="V381" s="13"/>
      <c r="W381" s="13"/>
      <c r="X381" s="13"/>
      <c r="Y381" s="13"/>
      <c r="Z381" s="13"/>
      <c r="AA381" s="13"/>
      <c r="AB381" s="13"/>
      <c r="AC381" s="13"/>
      <c r="AD381" s="13"/>
      <c r="AE381" s="13"/>
      <c r="AT381" s="182" t="s">
        <v>155</v>
      </c>
      <c r="AU381" s="182" t="s">
        <v>82</v>
      </c>
      <c r="AV381" s="13" t="s">
        <v>82</v>
      </c>
      <c r="AW381" s="13" t="s">
        <v>33</v>
      </c>
      <c r="AX381" s="13" t="s">
        <v>72</v>
      </c>
      <c r="AY381" s="182" t="s">
        <v>144</v>
      </c>
    </row>
    <row r="382" s="15" customFormat="1">
      <c r="A382" s="15"/>
      <c r="B382" s="196"/>
      <c r="C382" s="15"/>
      <c r="D382" s="176" t="s">
        <v>155</v>
      </c>
      <c r="E382" s="197" t="s">
        <v>3</v>
      </c>
      <c r="F382" s="198" t="s">
        <v>177</v>
      </c>
      <c r="G382" s="15"/>
      <c r="H382" s="199">
        <v>6.9119999999999999</v>
      </c>
      <c r="I382" s="200"/>
      <c r="J382" s="15"/>
      <c r="K382" s="15"/>
      <c r="L382" s="196"/>
      <c r="M382" s="201"/>
      <c r="N382" s="202"/>
      <c r="O382" s="202"/>
      <c r="P382" s="202"/>
      <c r="Q382" s="202"/>
      <c r="R382" s="202"/>
      <c r="S382" s="202"/>
      <c r="T382" s="203"/>
      <c r="U382" s="15"/>
      <c r="V382" s="15"/>
      <c r="W382" s="15"/>
      <c r="X382" s="15"/>
      <c r="Y382" s="15"/>
      <c r="Z382" s="15"/>
      <c r="AA382" s="15"/>
      <c r="AB382" s="15"/>
      <c r="AC382" s="15"/>
      <c r="AD382" s="15"/>
      <c r="AE382" s="15"/>
      <c r="AT382" s="197" t="s">
        <v>155</v>
      </c>
      <c r="AU382" s="197" t="s">
        <v>82</v>
      </c>
      <c r="AV382" s="15" t="s">
        <v>161</v>
      </c>
      <c r="AW382" s="15" t="s">
        <v>33</v>
      </c>
      <c r="AX382" s="15" t="s">
        <v>72</v>
      </c>
      <c r="AY382" s="197" t="s">
        <v>144</v>
      </c>
    </row>
    <row r="383" s="14" customFormat="1">
      <c r="A383" s="14"/>
      <c r="B383" s="189"/>
      <c r="C383" s="14"/>
      <c r="D383" s="176" t="s">
        <v>155</v>
      </c>
      <c r="E383" s="190" t="s">
        <v>3</v>
      </c>
      <c r="F383" s="191" t="s">
        <v>578</v>
      </c>
      <c r="G383" s="14"/>
      <c r="H383" s="190" t="s">
        <v>3</v>
      </c>
      <c r="I383" s="192"/>
      <c r="J383" s="14"/>
      <c r="K383" s="14"/>
      <c r="L383" s="189"/>
      <c r="M383" s="193"/>
      <c r="N383" s="194"/>
      <c r="O383" s="194"/>
      <c r="P383" s="194"/>
      <c r="Q383" s="194"/>
      <c r="R383" s="194"/>
      <c r="S383" s="194"/>
      <c r="T383" s="195"/>
      <c r="U383" s="14"/>
      <c r="V383" s="14"/>
      <c r="W383" s="14"/>
      <c r="X383" s="14"/>
      <c r="Y383" s="14"/>
      <c r="Z383" s="14"/>
      <c r="AA383" s="14"/>
      <c r="AB383" s="14"/>
      <c r="AC383" s="14"/>
      <c r="AD383" s="14"/>
      <c r="AE383" s="14"/>
      <c r="AT383" s="190" t="s">
        <v>155</v>
      </c>
      <c r="AU383" s="190" t="s">
        <v>82</v>
      </c>
      <c r="AV383" s="14" t="s">
        <v>80</v>
      </c>
      <c r="AW383" s="14" t="s">
        <v>33</v>
      </c>
      <c r="AX383" s="14" t="s">
        <v>72</v>
      </c>
      <c r="AY383" s="190" t="s">
        <v>144</v>
      </c>
    </row>
    <row r="384" s="13" customFormat="1">
      <c r="A384" s="13"/>
      <c r="B384" s="181"/>
      <c r="C384" s="13"/>
      <c r="D384" s="176" t="s">
        <v>155</v>
      </c>
      <c r="E384" s="182" t="s">
        <v>3</v>
      </c>
      <c r="F384" s="183" t="s">
        <v>579</v>
      </c>
      <c r="G384" s="13"/>
      <c r="H384" s="184">
        <v>22.294</v>
      </c>
      <c r="I384" s="185"/>
      <c r="J384" s="13"/>
      <c r="K384" s="13"/>
      <c r="L384" s="181"/>
      <c r="M384" s="186"/>
      <c r="N384" s="187"/>
      <c r="O384" s="187"/>
      <c r="P384" s="187"/>
      <c r="Q384" s="187"/>
      <c r="R384" s="187"/>
      <c r="S384" s="187"/>
      <c r="T384" s="188"/>
      <c r="U384" s="13"/>
      <c r="V384" s="13"/>
      <c r="W384" s="13"/>
      <c r="X384" s="13"/>
      <c r="Y384" s="13"/>
      <c r="Z384" s="13"/>
      <c r="AA384" s="13"/>
      <c r="AB384" s="13"/>
      <c r="AC384" s="13"/>
      <c r="AD384" s="13"/>
      <c r="AE384" s="13"/>
      <c r="AT384" s="182" t="s">
        <v>155</v>
      </c>
      <c r="AU384" s="182" t="s">
        <v>82</v>
      </c>
      <c r="AV384" s="13" t="s">
        <v>82</v>
      </c>
      <c r="AW384" s="13" t="s">
        <v>33</v>
      </c>
      <c r="AX384" s="13" t="s">
        <v>72</v>
      </c>
      <c r="AY384" s="182" t="s">
        <v>144</v>
      </c>
    </row>
    <row r="385" s="14" customFormat="1">
      <c r="A385" s="14"/>
      <c r="B385" s="189"/>
      <c r="C385" s="14"/>
      <c r="D385" s="176" t="s">
        <v>155</v>
      </c>
      <c r="E385" s="190" t="s">
        <v>3</v>
      </c>
      <c r="F385" s="191" t="s">
        <v>526</v>
      </c>
      <c r="G385" s="14"/>
      <c r="H385" s="190" t="s">
        <v>3</v>
      </c>
      <c r="I385" s="192"/>
      <c r="J385" s="14"/>
      <c r="K385" s="14"/>
      <c r="L385" s="189"/>
      <c r="M385" s="193"/>
      <c r="N385" s="194"/>
      <c r="O385" s="194"/>
      <c r="P385" s="194"/>
      <c r="Q385" s="194"/>
      <c r="R385" s="194"/>
      <c r="S385" s="194"/>
      <c r="T385" s="195"/>
      <c r="U385" s="14"/>
      <c r="V385" s="14"/>
      <c r="W385" s="14"/>
      <c r="X385" s="14"/>
      <c r="Y385" s="14"/>
      <c r="Z385" s="14"/>
      <c r="AA385" s="14"/>
      <c r="AB385" s="14"/>
      <c r="AC385" s="14"/>
      <c r="AD385" s="14"/>
      <c r="AE385" s="14"/>
      <c r="AT385" s="190" t="s">
        <v>155</v>
      </c>
      <c r="AU385" s="190" t="s">
        <v>82</v>
      </c>
      <c r="AV385" s="14" t="s">
        <v>80</v>
      </c>
      <c r="AW385" s="14" t="s">
        <v>33</v>
      </c>
      <c r="AX385" s="14" t="s">
        <v>72</v>
      </c>
      <c r="AY385" s="190" t="s">
        <v>144</v>
      </c>
    </row>
    <row r="386" s="13" customFormat="1">
      <c r="A386" s="13"/>
      <c r="B386" s="181"/>
      <c r="C386" s="13"/>
      <c r="D386" s="176" t="s">
        <v>155</v>
      </c>
      <c r="E386" s="182" t="s">
        <v>3</v>
      </c>
      <c r="F386" s="183" t="s">
        <v>580</v>
      </c>
      <c r="G386" s="13"/>
      <c r="H386" s="184">
        <v>7.1509999999999998</v>
      </c>
      <c r="I386" s="185"/>
      <c r="J386" s="13"/>
      <c r="K386" s="13"/>
      <c r="L386" s="181"/>
      <c r="M386" s="186"/>
      <c r="N386" s="187"/>
      <c r="O386" s="187"/>
      <c r="P386" s="187"/>
      <c r="Q386" s="187"/>
      <c r="R386" s="187"/>
      <c r="S386" s="187"/>
      <c r="T386" s="188"/>
      <c r="U386" s="13"/>
      <c r="V386" s="13"/>
      <c r="W386" s="13"/>
      <c r="X386" s="13"/>
      <c r="Y386" s="13"/>
      <c r="Z386" s="13"/>
      <c r="AA386" s="13"/>
      <c r="AB386" s="13"/>
      <c r="AC386" s="13"/>
      <c r="AD386" s="13"/>
      <c r="AE386" s="13"/>
      <c r="AT386" s="182" t="s">
        <v>155</v>
      </c>
      <c r="AU386" s="182" t="s">
        <v>82</v>
      </c>
      <c r="AV386" s="13" t="s">
        <v>82</v>
      </c>
      <c r="AW386" s="13" t="s">
        <v>33</v>
      </c>
      <c r="AX386" s="13" t="s">
        <v>72</v>
      </c>
      <c r="AY386" s="182" t="s">
        <v>144</v>
      </c>
    </row>
    <row r="387" s="15" customFormat="1">
      <c r="A387" s="15"/>
      <c r="B387" s="196"/>
      <c r="C387" s="15"/>
      <c r="D387" s="176" t="s">
        <v>155</v>
      </c>
      <c r="E387" s="197" t="s">
        <v>3</v>
      </c>
      <c r="F387" s="198" t="s">
        <v>177</v>
      </c>
      <c r="G387" s="15"/>
      <c r="H387" s="199">
        <v>29.445</v>
      </c>
      <c r="I387" s="200"/>
      <c r="J387" s="15"/>
      <c r="K387" s="15"/>
      <c r="L387" s="196"/>
      <c r="M387" s="201"/>
      <c r="N387" s="202"/>
      <c r="O387" s="202"/>
      <c r="P387" s="202"/>
      <c r="Q387" s="202"/>
      <c r="R387" s="202"/>
      <c r="S387" s="202"/>
      <c r="T387" s="203"/>
      <c r="U387" s="15"/>
      <c r="V387" s="15"/>
      <c r="W387" s="15"/>
      <c r="X387" s="15"/>
      <c r="Y387" s="15"/>
      <c r="Z387" s="15"/>
      <c r="AA387" s="15"/>
      <c r="AB387" s="15"/>
      <c r="AC387" s="15"/>
      <c r="AD387" s="15"/>
      <c r="AE387" s="15"/>
      <c r="AT387" s="197" t="s">
        <v>155</v>
      </c>
      <c r="AU387" s="197" t="s">
        <v>82</v>
      </c>
      <c r="AV387" s="15" t="s">
        <v>161</v>
      </c>
      <c r="AW387" s="15" t="s">
        <v>33</v>
      </c>
      <c r="AX387" s="15" t="s">
        <v>72</v>
      </c>
      <c r="AY387" s="197" t="s">
        <v>144</v>
      </c>
    </row>
    <row r="388" s="14" customFormat="1">
      <c r="A388" s="14"/>
      <c r="B388" s="189"/>
      <c r="C388" s="14"/>
      <c r="D388" s="176" t="s">
        <v>155</v>
      </c>
      <c r="E388" s="190" t="s">
        <v>3</v>
      </c>
      <c r="F388" s="191" t="s">
        <v>581</v>
      </c>
      <c r="G388" s="14"/>
      <c r="H388" s="190" t="s">
        <v>3</v>
      </c>
      <c r="I388" s="192"/>
      <c r="J388" s="14"/>
      <c r="K388" s="14"/>
      <c r="L388" s="189"/>
      <c r="M388" s="193"/>
      <c r="N388" s="194"/>
      <c r="O388" s="194"/>
      <c r="P388" s="194"/>
      <c r="Q388" s="194"/>
      <c r="R388" s="194"/>
      <c r="S388" s="194"/>
      <c r="T388" s="195"/>
      <c r="U388" s="14"/>
      <c r="V388" s="14"/>
      <c r="W388" s="14"/>
      <c r="X388" s="14"/>
      <c r="Y388" s="14"/>
      <c r="Z388" s="14"/>
      <c r="AA388" s="14"/>
      <c r="AB388" s="14"/>
      <c r="AC388" s="14"/>
      <c r="AD388" s="14"/>
      <c r="AE388" s="14"/>
      <c r="AT388" s="190" t="s">
        <v>155</v>
      </c>
      <c r="AU388" s="190" t="s">
        <v>82</v>
      </c>
      <c r="AV388" s="14" t="s">
        <v>80</v>
      </c>
      <c r="AW388" s="14" t="s">
        <v>33</v>
      </c>
      <c r="AX388" s="14" t="s">
        <v>72</v>
      </c>
      <c r="AY388" s="190" t="s">
        <v>144</v>
      </c>
    </row>
    <row r="389" s="13" customFormat="1">
      <c r="A389" s="13"/>
      <c r="B389" s="181"/>
      <c r="C389" s="13"/>
      <c r="D389" s="176" t="s">
        <v>155</v>
      </c>
      <c r="E389" s="182" t="s">
        <v>3</v>
      </c>
      <c r="F389" s="183" t="s">
        <v>582</v>
      </c>
      <c r="G389" s="13"/>
      <c r="H389" s="184">
        <v>87.119</v>
      </c>
      <c r="I389" s="185"/>
      <c r="J389" s="13"/>
      <c r="K389" s="13"/>
      <c r="L389" s="181"/>
      <c r="M389" s="186"/>
      <c r="N389" s="187"/>
      <c r="O389" s="187"/>
      <c r="P389" s="187"/>
      <c r="Q389" s="187"/>
      <c r="R389" s="187"/>
      <c r="S389" s="187"/>
      <c r="T389" s="188"/>
      <c r="U389" s="13"/>
      <c r="V389" s="13"/>
      <c r="W389" s="13"/>
      <c r="X389" s="13"/>
      <c r="Y389" s="13"/>
      <c r="Z389" s="13"/>
      <c r="AA389" s="13"/>
      <c r="AB389" s="13"/>
      <c r="AC389" s="13"/>
      <c r="AD389" s="13"/>
      <c r="AE389" s="13"/>
      <c r="AT389" s="182" t="s">
        <v>155</v>
      </c>
      <c r="AU389" s="182" t="s">
        <v>82</v>
      </c>
      <c r="AV389" s="13" t="s">
        <v>82</v>
      </c>
      <c r="AW389" s="13" t="s">
        <v>33</v>
      </c>
      <c r="AX389" s="13" t="s">
        <v>72</v>
      </c>
      <c r="AY389" s="182" t="s">
        <v>144</v>
      </c>
    </row>
    <row r="390" s="15" customFormat="1">
      <c r="A390" s="15"/>
      <c r="B390" s="196"/>
      <c r="C390" s="15"/>
      <c r="D390" s="176" t="s">
        <v>155</v>
      </c>
      <c r="E390" s="197" t="s">
        <v>3</v>
      </c>
      <c r="F390" s="198" t="s">
        <v>177</v>
      </c>
      <c r="G390" s="15"/>
      <c r="H390" s="199">
        <v>87.119</v>
      </c>
      <c r="I390" s="200"/>
      <c r="J390" s="15"/>
      <c r="K390" s="15"/>
      <c r="L390" s="196"/>
      <c r="M390" s="201"/>
      <c r="N390" s="202"/>
      <c r="O390" s="202"/>
      <c r="P390" s="202"/>
      <c r="Q390" s="202"/>
      <c r="R390" s="202"/>
      <c r="S390" s="202"/>
      <c r="T390" s="203"/>
      <c r="U390" s="15"/>
      <c r="V390" s="15"/>
      <c r="W390" s="15"/>
      <c r="X390" s="15"/>
      <c r="Y390" s="15"/>
      <c r="Z390" s="15"/>
      <c r="AA390" s="15"/>
      <c r="AB390" s="15"/>
      <c r="AC390" s="15"/>
      <c r="AD390" s="15"/>
      <c r="AE390" s="15"/>
      <c r="AT390" s="197" t="s">
        <v>155</v>
      </c>
      <c r="AU390" s="197" t="s">
        <v>82</v>
      </c>
      <c r="AV390" s="15" t="s">
        <v>161</v>
      </c>
      <c r="AW390" s="15" t="s">
        <v>33</v>
      </c>
      <c r="AX390" s="15" t="s">
        <v>72</v>
      </c>
      <c r="AY390" s="197" t="s">
        <v>144</v>
      </c>
    </row>
    <row r="391" s="16" customFormat="1">
      <c r="A391" s="16"/>
      <c r="B391" s="204"/>
      <c r="C391" s="16"/>
      <c r="D391" s="176" t="s">
        <v>155</v>
      </c>
      <c r="E391" s="205" t="s">
        <v>103</v>
      </c>
      <c r="F391" s="206" t="s">
        <v>188</v>
      </c>
      <c r="G391" s="16"/>
      <c r="H391" s="207">
        <v>123.476</v>
      </c>
      <c r="I391" s="208"/>
      <c r="J391" s="16"/>
      <c r="K391" s="16"/>
      <c r="L391" s="204"/>
      <c r="M391" s="209"/>
      <c r="N391" s="210"/>
      <c r="O391" s="210"/>
      <c r="P391" s="210"/>
      <c r="Q391" s="210"/>
      <c r="R391" s="210"/>
      <c r="S391" s="210"/>
      <c r="T391" s="211"/>
      <c r="U391" s="16"/>
      <c r="V391" s="16"/>
      <c r="W391" s="16"/>
      <c r="X391" s="16"/>
      <c r="Y391" s="16"/>
      <c r="Z391" s="16"/>
      <c r="AA391" s="16"/>
      <c r="AB391" s="16"/>
      <c r="AC391" s="16"/>
      <c r="AD391" s="16"/>
      <c r="AE391" s="16"/>
      <c r="AT391" s="205" t="s">
        <v>155</v>
      </c>
      <c r="AU391" s="205" t="s">
        <v>82</v>
      </c>
      <c r="AV391" s="16" t="s">
        <v>151</v>
      </c>
      <c r="AW391" s="16" t="s">
        <v>33</v>
      </c>
      <c r="AX391" s="16" t="s">
        <v>80</v>
      </c>
      <c r="AY391" s="205" t="s">
        <v>144</v>
      </c>
    </row>
    <row r="392" s="2" customFormat="1" ht="14.4" customHeight="1">
      <c r="A392" s="39"/>
      <c r="B392" s="162"/>
      <c r="C392" s="163" t="s">
        <v>583</v>
      </c>
      <c r="D392" s="163" t="s">
        <v>146</v>
      </c>
      <c r="E392" s="164" t="s">
        <v>584</v>
      </c>
      <c r="F392" s="165" t="s">
        <v>585</v>
      </c>
      <c r="G392" s="166" t="s">
        <v>149</v>
      </c>
      <c r="H392" s="167">
        <v>123.476</v>
      </c>
      <c r="I392" s="168"/>
      <c r="J392" s="169">
        <f>ROUND(I392*H392,2)</f>
        <v>0</v>
      </c>
      <c r="K392" s="165" t="s">
        <v>150</v>
      </c>
      <c r="L392" s="40"/>
      <c r="M392" s="170" t="s">
        <v>3</v>
      </c>
      <c r="N392" s="171" t="s">
        <v>43</v>
      </c>
      <c r="O392" s="73"/>
      <c r="P392" s="172">
        <f>O392*H392</f>
        <v>0</v>
      </c>
      <c r="Q392" s="172">
        <v>0.00013999999999999999</v>
      </c>
      <c r="R392" s="172">
        <f>Q392*H392</f>
        <v>0.017286639999999999</v>
      </c>
      <c r="S392" s="172">
        <v>0</v>
      </c>
      <c r="T392" s="173">
        <f>S392*H392</f>
        <v>0</v>
      </c>
      <c r="U392" s="39"/>
      <c r="V392" s="39"/>
      <c r="W392" s="39"/>
      <c r="X392" s="39"/>
      <c r="Y392" s="39"/>
      <c r="Z392" s="39"/>
      <c r="AA392" s="39"/>
      <c r="AB392" s="39"/>
      <c r="AC392" s="39"/>
      <c r="AD392" s="39"/>
      <c r="AE392" s="39"/>
      <c r="AR392" s="174" t="s">
        <v>273</v>
      </c>
      <c r="AT392" s="174" t="s">
        <v>146</v>
      </c>
      <c r="AU392" s="174" t="s">
        <v>82</v>
      </c>
      <c r="AY392" s="20" t="s">
        <v>144</v>
      </c>
      <c r="BE392" s="175">
        <f>IF(N392="základní",J392,0)</f>
        <v>0</v>
      </c>
      <c r="BF392" s="175">
        <f>IF(N392="snížená",J392,0)</f>
        <v>0</v>
      </c>
      <c r="BG392" s="175">
        <f>IF(N392="zákl. přenesená",J392,0)</f>
        <v>0</v>
      </c>
      <c r="BH392" s="175">
        <f>IF(N392="sníž. přenesená",J392,0)</f>
        <v>0</v>
      </c>
      <c r="BI392" s="175">
        <f>IF(N392="nulová",J392,0)</f>
        <v>0</v>
      </c>
      <c r="BJ392" s="20" t="s">
        <v>80</v>
      </c>
      <c r="BK392" s="175">
        <f>ROUND(I392*H392,2)</f>
        <v>0</v>
      </c>
      <c r="BL392" s="20" t="s">
        <v>273</v>
      </c>
      <c r="BM392" s="174" t="s">
        <v>586</v>
      </c>
    </row>
    <row r="393" s="13" customFormat="1">
      <c r="A393" s="13"/>
      <c r="B393" s="181"/>
      <c r="C393" s="13"/>
      <c r="D393" s="176" t="s">
        <v>155</v>
      </c>
      <c r="E393" s="182" t="s">
        <v>3</v>
      </c>
      <c r="F393" s="183" t="s">
        <v>103</v>
      </c>
      <c r="G393" s="13"/>
      <c r="H393" s="184">
        <v>123.476</v>
      </c>
      <c r="I393" s="185"/>
      <c r="J393" s="13"/>
      <c r="K393" s="13"/>
      <c r="L393" s="181"/>
      <c r="M393" s="186"/>
      <c r="N393" s="187"/>
      <c r="O393" s="187"/>
      <c r="P393" s="187"/>
      <c r="Q393" s="187"/>
      <c r="R393" s="187"/>
      <c r="S393" s="187"/>
      <c r="T393" s="188"/>
      <c r="U393" s="13"/>
      <c r="V393" s="13"/>
      <c r="W393" s="13"/>
      <c r="X393" s="13"/>
      <c r="Y393" s="13"/>
      <c r="Z393" s="13"/>
      <c r="AA393" s="13"/>
      <c r="AB393" s="13"/>
      <c r="AC393" s="13"/>
      <c r="AD393" s="13"/>
      <c r="AE393" s="13"/>
      <c r="AT393" s="182" t="s">
        <v>155</v>
      </c>
      <c r="AU393" s="182" t="s">
        <v>82</v>
      </c>
      <c r="AV393" s="13" t="s">
        <v>82</v>
      </c>
      <c r="AW393" s="13" t="s">
        <v>33</v>
      </c>
      <c r="AX393" s="13" t="s">
        <v>80</v>
      </c>
      <c r="AY393" s="182" t="s">
        <v>144</v>
      </c>
    </row>
    <row r="394" s="2" customFormat="1" ht="14.4" customHeight="1">
      <c r="A394" s="39"/>
      <c r="B394" s="162"/>
      <c r="C394" s="163" t="s">
        <v>587</v>
      </c>
      <c r="D394" s="163" t="s">
        <v>146</v>
      </c>
      <c r="E394" s="164" t="s">
        <v>588</v>
      </c>
      <c r="F394" s="165" t="s">
        <v>589</v>
      </c>
      <c r="G394" s="166" t="s">
        <v>149</v>
      </c>
      <c r="H394" s="167">
        <v>123.476</v>
      </c>
      <c r="I394" s="168"/>
      <c r="J394" s="169">
        <f>ROUND(I394*H394,2)</f>
        <v>0</v>
      </c>
      <c r="K394" s="165" t="s">
        <v>150</v>
      </c>
      <c r="L394" s="40"/>
      <c r="M394" s="170" t="s">
        <v>3</v>
      </c>
      <c r="N394" s="171" t="s">
        <v>43</v>
      </c>
      <c r="O394" s="73"/>
      <c r="P394" s="172">
        <f>O394*H394</f>
        <v>0</v>
      </c>
      <c r="Q394" s="172">
        <v>0.00012</v>
      </c>
      <c r="R394" s="172">
        <f>Q394*H394</f>
        <v>0.01481712</v>
      </c>
      <c r="S394" s="172">
        <v>0</v>
      </c>
      <c r="T394" s="173">
        <f>S394*H394</f>
        <v>0</v>
      </c>
      <c r="U394" s="39"/>
      <c r="V394" s="39"/>
      <c r="W394" s="39"/>
      <c r="X394" s="39"/>
      <c r="Y394" s="39"/>
      <c r="Z394" s="39"/>
      <c r="AA394" s="39"/>
      <c r="AB394" s="39"/>
      <c r="AC394" s="39"/>
      <c r="AD394" s="39"/>
      <c r="AE394" s="39"/>
      <c r="AR394" s="174" t="s">
        <v>273</v>
      </c>
      <c r="AT394" s="174" t="s">
        <v>146</v>
      </c>
      <c r="AU394" s="174" t="s">
        <v>82</v>
      </c>
      <c r="AY394" s="20" t="s">
        <v>144</v>
      </c>
      <c r="BE394" s="175">
        <f>IF(N394="základní",J394,0)</f>
        <v>0</v>
      </c>
      <c r="BF394" s="175">
        <f>IF(N394="snížená",J394,0)</f>
        <v>0</v>
      </c>
      <c r="BG394" s="175">
        <f>IF(N394="zákl. přenesená",J394,0)</f>
        <v>0</v>
      </c>
      <c r="BH394" s="175">
        <f>IF(N394="sníž. přenesená",J394,0)</f>
        <v>0</v>
      </c>
      <c r="BI394" s="175">
        <f>IF(N394="nulová",J394,0)</f>
        <v>0</v>
      </c>
      <c r="BJ394" s="20" t="s">
        <v>80</v>
      </c>
      <c r="BK394" s="175">
        <f>ROUND(I394*H394,2)</f>
        <v>0</v>
      </c>
      <c r="BL394" s="20" t="s">
        <v>273</v>
      </c>
      <c r="BM394" s="174" t="s">
        <v>590</v>
      </c>
    </row>
    <row r="395" s="13" customFormat="1">
      <c r="A395" s="13"/>
      <c r="B395" s="181"/>
      <c r="C395" s="13"/>
      <c r="D395" s="176" t="s">
        <v>155</v>
      </c>
      <c r="E395" s="182" t="s">
        <v>3</v>
      </c>
      <c r="F395" s="183" t="s">
        <v>103</v>
      </c>
      <c r="G395" s="13"/>
      <c r="H395" s="184">
        <v>123.476</v>
      </c>
      <c r="I395" s="185"/>
      <c r="J395" s="13"/>
      <c r="K395" s="13"/>
      <c r="L395" s="181"/>
      <c r="M395" s="186"/>
      <c r="N395" s="187"/>
      <c r="O395" s="187"/>
      <c r="P395" s="187"/>
      <c r="Q395" s="187"/>
      <c r="R395" s="187"/>
      <c r="S395" s="187"/>
      <c r="T395" s="188"/>
      <c r="U395" s="13"/>
      <c r="V395" s="13"/>
      <c r="W395" s="13"/>
      <c r="X395" s="13"/>
      <c r="Y395" s="13"/>
      <c r="Z395" s="13"/>
      <c r="AA395" s="13"/>
      <c r="AB395" s="13"/>
      <c r="AC395" s="13"/>
      <c r="AD395" s="13"/>
      <c r="AE395" s="13"/>
      <c r="AT395" s="182" t="s">
        <v>155</v>
      </c>
      <c r="AU395" s="182" t="s">
        <v>82</v>
      </c>
      <c r="AV395" s="13" t="s">
        <v>82</v>
      </c>
      <c r="AW395" s="13" t="s">
        <v>33</v>
      </c>
      <c r="AX395" s="13" t="s">
        <v>80</v>
      </c>
      <c r="AY395" s="182" t="s">
        <v>144</v>
      </c>
    </row>
    <row r="396" s="12" customFormat="1" ht="25.92" customHeight="1">
      <c r="A396" s="12"/>
      <c r="B396" s="149"/>
      <c r="C396" s="12"/>
      <c r="D396" s="150" t="s">
        <v>71</v>
      </c>
      <c r="E396" s="151" t="s">
        <v>591</v>
      </c>
      <c r="F396" s="151" t="s">
        <v>592</v>
      </c>
      <c r="G396" s="12"/>
      <c r="H396" s="12"/>
      <c r="I396" s="152"/>
      <c r="J396" s="153">
        <f>BK396</f>
        <v>0</v>
      </c>
      <c r="K396" s="12"/>
      <c r="L396" s="149"/>
      <c r="M396" s="154"/>
      <c r="N396" s="155"/>
      <c r="O396" s="155"/>
      <c r="P396" s="156">
        <f>SUM(P397:P398)</f>
        <v>0</v>
      </c>
      <c r="Q396" s="155"/>
      <c r="R396" s="156">
        <f>SUM(R397:R398)</f>
        <v>0</v>
      </c>
      <c r="S396" s="155"/>
      <c r="T396" s="157">
        <f>SUM(T397:T398)</f>
        <v>0</v>
      </c>
      <c r="U396" s="12"/>
      <c r="V396" s="12"/>
      <c r="W396" s="12"/>
      <c r="X396" s="12"/>
      <c r="Y396" s="12"/>
      <c r="Z396" s="12"/>
      <c r="AA396" s="12"/>
      <c r="AB396" s="12"/>
      <c r="AC396" s="12"/>
      <c r="AD396" s="12"/>
      <c r="AE396" s="12"/>
      <c r="AR396" s="150" t="s">
        <v>151</v>
      </c>
      <c r="AT396" s="158" t="s">
        <v>71</v>
      </c>
      <c r="AU396" s="158" t="s">
        <v>72</v>
      </c>
      <c r="AY396" s="150" t="s">
        <v>144</v>
      </c>
      <c r="BK396" s="159">
        <f>SUM(BK397:BK398)</f>
        <v>0</v>
      </c>
    </row>
    <row r="397" s="2" customFormat="1" ht="24.15" customHeight="1">
      <c r="A397" s="39"/>
      <c r="B397" s="162"/>
      <c r="C397" s="163" t="s">
        <v>593</v>
      </c>
      <c r="D397" s="163" t="s">
        <v>146</v>
      </c>
      <c r="E397" s="164" t="s">
        <v>594</v>
      </c>
      <c r="F397" s="165" t="s">
        <v>595</v>
      </c>
      <c r="G397" s="166" t="s">
        <v>596</v>
      </c>
      <c r="H397" s="167">
        <v>8</v>
      </c>
      <c r="I397" s="168"/>
      <c r="J397" s="169">
        <f>ROUND(I397*H397,2)</f>
        <v>0</v>
      </c>
      <c r="K397" s="165" t="s">
        <v>150</v>
      </c>
      <c r="L397" s="40"/>
      <c r="M397" s="170" t="s">
        <v>3</v>
      </c>
      <c r="N397" s="171" t="s">
        <v>43</v>
      </c>
      <c r="O397" s="73"/>
      <c r="P397" s="172">
        <f>O397*H397</f>
        <v>0</v>
      </c>
      <c r="Q397" s="172">
        <v>0</v>
      </c>
      <c r="R397" s="172">
        <f>Q397*H397</f>
        <v>0</v>
      </c>
      <c r="S397" s="172">
        <v>0</v>
      </c>
      <c r="T397" s="173">
        <f>S397*H397</f>
        <v>0</v>
      </c>
      <c r="U397" s="39"/>
      <c r="V397" s="39"/>
      <c r="W397" s="39"/>
      <c r="X397" s="39"/>
      <c r="Y397" s="39"/>
      <c r="Z397" s="39"/>
      <c r="AA397" s="39"/>
      <c r="AB397" s="39"/>
      <c r="AC397" s="39"/>
      <c r="AD397" s="39"/>
      <c r="AE397" s="39"/>
      <c r="AR397" s="174" t="s">
        <v>597</v>
      </c>
      <c r="AT397" s="174" t="s">
        <v>146</v>
      </c>
      <c r="AU397" s="174" t="s">
        <v>80</v>
      </c>
      <c r="AY397" s="20" t="s">
        <v>144</v>
      </c>
      <c r="BE397" s="175">
        <f>IF(N397="základní",J397,0)</f>
        <v>0</v>
      </c>
      <c r="BF397" s="175">
        <f>IF(N397="snížená",J397,0)</f>
        <v>0</v>
      </c>
      <c r="BG397" s="175">
        <f>IF(N397="zákl. přenesená",J397,0)</f>
        <v>0</v>
      </c>
      <c r="BH397" s="175">
        <f>IF(N397="sníž. přenesená",J397,0)</f>
        <v>0</v>
      </c>
      <c r="BI397" s="175">
        <f>IF(N397="nulová",J397,0)</f>
        <v>0</v>
      </c>
      <c r="BJ397" s="20" t="s">
        <v>80</v>
      </c>
      <c r="BK397" s="175">
        <f>ROUND(I397*H397,2)</f>
        <v>0</v>
      </c>
      <c r="BL397" s="20" t="s">
        <v>597</v>
      </c>
      <c r="BM397" s="174" t="s">
        <v>598</v>
      </c>
    </row>
    <row r="398" s="13" customFormat="1">
      <c r="A398" s="13"/>
      <c r="B398" s="181"/>
      <c r="C398" s="13"/>
      <c r="D398" s="176" t="s">
        <v>155</v>
      </c>
      <c r="E398" s="182" t="s">
        <v>3</v>
      </c>
      <c r="F398" s="183" t="s">
        <v>599</v>
      </c>
      <c r="G398" s="13"/>
      <c r="H398" s="184">
        <v>8</v>
      </c>
      <c r="I398" s="185"/>
      <c r="J398" s="13"/>
      <c r="K398" s="13"/>
      <c r="L398" s="181"/>
      <c r="M398" s="186"/>
      <c r="N398" s="187"/>
      <c r="O398" s="187"/>
      <c r="P398" s="187"/>
      <c r="Q398" s="187"/>
      <c r="R398" s="187"/>
      <c r="S398" s="187"/>
      <c r="T398" s="188"/>
      <c r="U398" s="13"/>
      <c r="V398" s="13"/>
      <c r="W398" s="13"/>
      <c r="X398" s="13"/>
      <c r="Y398" s="13"/>
      <c r="Z398" s="13"/>
      <c r="AA398" s="13"/>
      <c r="AB398" s="13"/>
      <c r="AC398" s="13"/>
      <c r="AD398" s="13"/>
      <c r="AE398" s="13"/>
      <c r="AT398" s="182" t="s">
        <v>155</v>
      </c>
      <c r="AU398" s="182" t="s">
        <v>80</v>
      </c>
      <c r="AV398" s="13" t="s">
        <v>82</v>
      </c>
      <c r="AW398" s="13" t="s">
        <v>33</v>
      </c>
      <c r="AX398" s="13" t="s">
        <v>80</v>
      </c>
      <c r="AY398" s="182" t="s">
        <v>144</v>
      </c>
    </row>
    <row r="399" s="12" customFormat="1" ht="25.92" customHeight="1">
      <c r="A399" s="12"/>
      <c r="B399" s="149"/>
      <c r="C399" s="12"/>
      <c r="D399" s="150" t="s">
        <v>71</v>
      </c>
      <c r="E399" s="151" t="s">
        <v>600</v>
      </c>
      <c r="F399" s="151" t="s">
        <v>601</v>
      </c>
      <c r="G399" s="12"/>
      <c r="H399" s="12"/>
      <c r="I399" s="152"/>
      <c r="J399" s="153">
        <f>BK399</f>
        <v>0</v>
      </c>
      <c r="K399" s="12"/>
      <c r="L399" s="149"/>
      <c r="M399" s="154"/>
      <c r="N399" s="155"/>
      <c r="O399" s="155"/>
      <c r="P399" s="156">
        <f>P400+P403+P406</f>
        <v>0</v>
      </c>
      <c r="Q399" s="155"/>
      <c r="R399" s="156">
        <f>R400+R403+R406</f>
        <v>0</v>
      </c>
      <c r="S399" s="155"/>
      <c r="T399" s="157">
        <f>T400+T403+T406</f>
        <v>0</v>
      </c>
      <c r="U399" s="12"/>
      <c r="V399" s="12"/>
      <c r="W399" s="12"/>
      <c r="X399" s="12"/>
      <c r="Y399" s="12"/>
      <c r="Z399" s="12"/>
      <c r="AA399" s="12"/>
      <c r="AB399" s="12"/>
      <c r="AC399" s="12"/>
      <c r="AD399" s="12"/>
      <c r="AE399" s="12"/>
      <c r="AR399" s="150" t="s">
        <v>178</v>
      </c>
      <c r="AT399" s="158" t="s">
        <v>71</v>
      </c>
      <c r="AU399" s="158" t="s">
        <v>72</v>
      </c>
      <c r="AY399" s="150" t="s">
        <v>144</v>
      </c>
      <c r="BK399" s="159">
        <f>BK400+BK403+BK406</f>
        <v>0</v>
      </c>
    </row>
    <row r="400" s="12" customFormat="1" ht="22.8" customHeight="1">
      <c r="A400" s="12"/>
      <c r="B400" s="149"/>
      <c r="C400" s="12"/>
      <c r="D400" s="150" t="s">
        <v>71</v>
      </c>
      <c r="E400" s="160" t="s">
        <v>602</v>
      </c>
      <c r="F400" s="160" t="s">
        <v>603</v>
      </c>
      <c r="G400" s="12"/>
      <c r="H400" s="12"/>
      <c r="I400" s="152"/>
      <c r="J400" s="161">
        <f>BK400</f>
        <v>0</v>
      </c>
      <c r="K400" s="12"/>
      <c r="L400" s="149"/>
      <c r="M400" s="154"/>
      <c r="N400" s="155"/>
      <c r="O400" s="155"/>
      <c r="P400" s="156">
        <f>SUM(P401:P402)</f>
        <v>0</v>
      </c>
      <c r="Q400" s="155"/>
      <c r="R400" s="156">
        <f>SUM(R401:R402)</f>
        <v>0</v>
      </c>
      <c r="S400" s="155"/>
      <c r="T400" s="157">
        <f>SUM(T401:T402)</f>
        <v>0</v>
      </c>
      <c r="U400" s="12"/>
      <c r="V400" s="12"/>
      <c r="W400" s="12"/>
      <c r="X400" s="12"/>
      <c r="Y400" s="12"/>
      <c r="Z400" s="12"/>
      <c r="AA400" s="12"/>
      <c r="AB400" s="12"/>
      <c r="AC400" s="12"/>
      <c r="AD400" s="12"/>
      <c r="AE400" s="12"/>
      <c r="AR400" s="150" t="s">
        <v>178</v>
      </c>
      <c r="AT400" s="158" t="s">
        <v>71</v>
      </c>
      <c r="AU400" s="158" t="s">
        <v>80</v>
      </c>
      <c r="AY400" s="150" t="s">
        <v>144</v>
      </c>
      <c r="BK400" s="159">
        <f>SUM(BK401:BK402)</f>
        <v>0</v>
      </c>
    </row>
    <row r="401" s="2" customFormat="1" ht="14.4" customHeight="1">
      <c r="A401" s="39"/>
      <c r="B401" s="162"/>
      <c r="C401" s="163" t="s">
        <v>604</v>
      </c>
      <c r="D401" s="163" t="s">
        <v>146</v>
      </c>
      <c r="E401" s="164" t="s">
        <v>605</v>
      </c>
      <c r="F401" s="165" t="s">
        <v>606</v>
      </c>
      <c r="G401" s="166" t="s">
        <v>607</v>
      </c>
      <c r="H401" s="167">
        <v>1</v>
      </c>
      <c r="I401" s="168"/>
      <c r="J401" s="169">
        <f>ROUND(I401*H401,2)</f>
        <v>0</v>
      </c>
      <c r="K401" s="165" t="s">
        <v>150</v>
      </c>
      <c r="L401" s="40"/>
      <c r="M401" s="170" t="s">
        <v>3</v>
      </c>
      <c r="N401" s="171" t="s">
        <v>43</v>
      </c>
      <c r="O401" s="73"/>
      <c r="P401" s="172">
        <f>O401*H401</f>
        <v>0</v>
      </c>
      <c r="Q401" s="172">
        <v>0</v>
      </c>
      <c r="R401" s="172">
        <f>Q401*H401</f>
        <v>0</v>
      </c>
      <c r="S401" s="172">
        <v>0</v>
      </c>
      <c r="T401" s="173">
        <f>S401*H401</f>
        <v>0</v>
      </c>
      <c r="U401" s="39"/>
      <c r="V401" s="39"/>
      <c r="W401" s="39"/>
      <c r="X401" s="39"/>
      <c r="Y401" s="39"/>
      <c r="Z401" s="39"/>
      <c r="AA401" s="39"/>
      <c r="AB401" s="39"/>
      <c r="AC401" s="39"/>
      <c r="AD401" s="39"/>
      <c r="AE401" s="39"/>
      <c r="AR401" s="174" t="s">
        <v>608</v>
      </c>
      <c r="AT401" s="174" t="s">
        <v>146</v>
      </c>
      <c r="AU401" s="174" t="s">
        <v>82</v>
      </c>
      <c r="AY401" s="20" t="s">
        <v>144</v>
      </c>
      <c r="BE401" s="175">
        <f>IF(N401="základní",J401,0)</f>
        <v>0</v>
      </c>
      <c r="BF401" s="175">
        <f>IF(N401="snížená",J401,0)</f>
        <v>0</v>
      </c>
      <c r="BG401" s="175">
        <f>IF(N401="zákl. přenesená",J401,0)</f>
        <v>0</v>
      </c>
      <c r="BH401" s="175">
        <f>IF(N401="sníž. přenesená",J401,0)</f>
        <v>0</v>
      </c>
      <c r="BI401" s="175">
        <f>IF(N401="nulová",J401,0)</f>
        <v>0</v>
      </c>
      <c r="BJ401" s="20" t="s">
        <v>80</v>
      </c>
      <c r="BK401" s="175">
        <f>ROUND(I401*H401,2)</f>
        <v>0</v>
      </c>
      <c r="BL401" s="20" t="s">
        <v>608</v>
      </c>
      <c r="BM401" s="174" t="s">
        <v>609</v>
      </c>
    </row>
    <row r="402" s="13" customFormat="1">
      <c r="A402" s="13"/>
      <c r="B402" s="181"/>
      <c r="C402" s="13"/>
      <c r="D402" s="176" t="s">
        <v>155</v>
      </c>
      <c r="E402" s="182" t="s">
        <v>3</v>
      </c>
      <c r="F402" s="183" t="s">
        <v>610</v>
      </c>
      <c r="G402" s="13"/>
      <c r="H402" s="184">
        <v>1</v>
      </c>
      <c r="I402" s="185"/>
      <c r="J402" s="13"/>
      <c r="K402" s="13"/>
      <c r="L402" s="181"/>
      <c r="M402" s="186"/>
      <c r="N402" s="187"/>
      <c r="O402" s="187"/>
      <c r="P402" s="187"/>
      <c r="Q402" s="187"/>
      <c r="R402" s="187"/>
      <c r="S402" s="187"/>
      <c r="T402" s="188"/>
      <c r="U402" s="13"/>
      <c r="V402" s="13"/>
      <c r="W402" s="13"/>
      <c r="X402" s="13"/>
      <c r="Y402" s="13"/>
      <c r="Z402" s="13"/>
      <c r="AA402" s="13"/>
      <c r="AB402" s="13"/>
      <c r="AC402" s="13"/>
      <c r="AD402" s="13"/>
      <c r="AE402" s="13"/>
      <c r="AT402" s="182" t="s">
        <v>155</v>
      </c>
      <c r="AU402" s="182" t="s">
        <v>82</v>
      </c>
      <c r="AV402" s="13" t="s">
        <v>82</v>
      </c>
      <c r="AW402" s="13" t="s">
        <v>33</v>
      </c>
      <c r="AX402" s="13" t="s">
        <v>80</v>
      </c>
      <c r="AY402" s="182" t="s">
        <v>144</v>
      </c>
    </row>
    <row r="403" s="12" customFormat="1" ht="22.8" customHeight="1">
      <c r="A403" s="12"/>
      <c r="B403" s="149"/>
      <c r="C403" s="12"/>
      <c r="D403" s="150" t="s">
        <v>71</v>
      </c>
      <c r="E403" s="160" t="s">
        <v>611</v>
      </c>
      <c r="F403" s="160" t="s">
        <v>612</v>
      </c>
      <c r="G403" s="12"/>
      <c r="H403" s="12"/>
      <c r="I403" s="152"/>
      <c r="J403" s="161">
        <f>BK403</f>
        <v>0</v>
      </c>
      <c r="K403" s="12"/>
      <c r="L403" s="149"/>
      <c r="M403" s="154"/>
      <c r="N403" s="155"/>
      <c r="O403" s="155"/>
      <c r="P403" s="156">
        <f>SUM(P404:P405)</f>
        <v>0</v>
      </c>
      <c r="Q403" s="155"/>
      <c r="R403" s="156">
        <f>SUM(R404:R405)</f>
        <v>0</v>
      </c>
      <c r="S403" s="155"/>
      <c r="T403" s="157">
        <f>SUM(T404:T405)</f>
        <v>0</v>
      </c>
      <c r="U403" s="12"/>
      <c r="V403" s="12"/>
      <c r="W403" s="12"/>
      <c r="X403" s="12"/>
      <c r="Y403" s="12"/>
      <c r="Z403" s="12"/>
      <c r="AA403" s="12"/>
      <c r="AB403" s="12"/>
      <c r="AC403" s="12"/>
      <c r="AD403" s="12"/>
      <c r="AE403" s="12"/>
      <c r="AR403" s="150" t="s">
        <v>178</v>
      </c>
      <c r="AT403" s="158" t="s">
        <v>71</v>
      </c>
      <c r="AU403" s="158" t="s">
        <v>80</v>
      </c>
      <c r="AY403" s="150" t="s">
        <v>144</v>
      </c>
      <c r="BK403" s="159">
        <f>SUM(BK404:BK405)</f>
        <v>0</v>
      </c>
    </row>
    <row r="404" s="2" customFormat="1" ht="14.4" customHeight="1">
      <c r="A404" s="39"/>
      <c r="B404" s="162"/>
      <c r="C404" s="163" t="s">
        <v>613</v>
      </c>
      <c r="D404" s="163" t="s">
        <v>146</v>
      </c>
      <c r="E404" s="164" t="s">
        <v>614</v>
      </c>
      <c r="F404" s="165" t="s">
        <v>612</v>
      </c>
      <c r="G404" s="166" t="s">
        <v>607</v>
      </c>
      <c r="H404" s="167">
        <v>1</v>
      </c>
      <c r="I404" s="168"/>
      <c r="J404" s="169">
        <f>ROUND(I404*H404,2)</f>
        <v>0</v>
      </c>
      <c r="K404" s="165" t="s">
        <v>150</v>
      </c>
      <c r="L404" s="40"/>
      <c r="M404" s="170" t="s">
        <v>3</v>
      </c>
      <c r="N404" s="171" t="s">
        <v>43</v>
      </c>
      <c r="O404" s="73"/>
      <c r="P404" s="172">
        <f>O404*H404</f>
        <v>0</v>
      </c>
      <c r="Q404" s="172">
        <v>0</v>
      </c>
      <c r="R404" s="172">
        <f>Q404*H404</f>
        <v>0</v>
      </c>
      <c r="S404" s="172">
        <v>0</v>
      </c>
      <c r="T404" s="173">
        <f>S404*H404</f>
        <v>0</v>
      </c>
      <c r="U404" s="39"/>
      <c r="V404" s="39"/>
      <c r="W404" s="39"/>
      <c r="X404" s="39"/>
      <c r="Y404" s="39"/>
      <c r="Z404" s="39"/>
      <c r="AA404" s="39"/>
      <c r="AB404" s="39"/>
      <c r="AC404" s="39"/>
      <c r="AD404" s="39"/>
      <c r="AE404" s="39"/>
      <c r="AR404" s="174" t="s">
        <v>608</v>
      </c>
      <c r="AT404" s="174" t="s">
        <v>146</v>
      </c>
      <c r="AU404" s="174" t="s">
        <v>82</v>
      </c>
      <c r="AY404" s="20" t="s">
        <v>144</v>
      </c>
      <c r="BE404" s="175">
        <f>IF(N404="základní",J404,0)</f>
        <v>0</v>
      </c>
      <c r="BF404" s="175">
        <f>IF(N404="snížená",J404,0)</f>
        <v>0</v>
      </c>
      <c r="BG404" s="175">
        <f>IF(N404="zákl. přenesená",J404,0)</f>
        <v>0</v>
      </c>
      <c r="BH404" s="175">
        <f>IF(N404="sníž. přenesená",J404,0)</f>
        <v>0</v>
      </c>
      <c r="BI404" s="175">
        <f>IF(N404="nulová",J404,0)</f>
        <v>0</v>
      </c>
      <c r="BJ404" s="20" t="s">
        <v>80</v>
      </c>
      <c r="BK404" s="175">
        <f>ROUND(I404*H404,2)</f>
        <v>0</v>
      </c>
      <c r="BL404" s="20" t="s">
        <v>608</v>
      </c>
      <c r="BM404" s="174" t="s">
        <v>615</v>
      </c>
    </row>
    <row r="405" s="13" customFormat="1">
      <c r="A405" s="13"/>
      <c r="B405" s="181"/>
      <c r="C405" s="13"/>
      <c r="D405" s="176" t="s">
        <v>155</v>
      </c>
      <c r="E405" s="182" t="s">
        <v>3</v>
      </c>
      <c r="F405" s="183" t="s">
        <v>616</v>
      </c>
      <c r="G405" s="13"/>
      <c r="H405" s="184">
        <v>1</v>
      </c>
      <c r="I405" s="185"/>
      <c r="J405" s="13"/>
      <c r="K405" s="13"/>
      <c r="L405" s="181"/>
      <c r="M405" s="186"/>
      <c r="N405" s="187"/>
      <c r="O405" s="187"/>
      <c r="P405" s="187"/>
      <c r="Q405" s="187"/>
      <c r="R405" s="187"/>
      <c r="S405" s="187"/>
      <c r="T405" s="188"/>
      <c r="U405" s="13"/>
      <c r="V405" s="13"/>
      <c r="W405" s="13"/>
      <c r="X405" s="13"/>
      <c r="Y405" s="13"/>
      <c r="Z405" s="13"/>
      <c r="AA405" s="13"/>
      <c r="AB405" s="13"/>
      <c r="AC405" s="13"/>
      <c r="AD405" s="13"/>
      <c r="AE405" s="13"/>
      <c r="AT405" s="182" t="s">
        <v>155</v>
      </c>
      <c r="AU405" s="182" t="s">
        <v>82</v>
      </c>
      <c r="AV405" s="13" t="s">
        <v>82</v>
      </c>
      <c r="AW405" s="13" t="s">
        <v>33</v>
      </c>
      <c r="AX405" s="13" t="s">
        <v>80</v>
      </c>
      <c r="AY405" s="182" t="s">
        <v>144</v>
      </c>
    </row>
    <row r="406" s="12" customFormat="1" ht="22.8" customHeight="1">
      <c r="A406" s="12"/>
      <c r="B406" s="149"/>
      <c r="C406" s="12"/>
      <c r="D406" s="150" t="s">
        <v>71</v>
      </c>
      <c r="E406" s="160" t="s">
        <v>617</v>
      </c>
      <c r="F406" s="160" t="s">
        <v>618</v>
      </c>
      <c r="G406" s="12"/>
      <c r="H406" s="12"/>
      <c r="I406" s="152"/>
      <c r="J406" s="161">
        <f>BK406</f>
        <v>0</v>
      </c>
      <c r="K406" s="12"/>
      <c r="L406" s="149"/>
      <c r="M406" s="154"/>
      <c r="N406" s="155"/>
      <c r="O406" s="155"/>
      <c r="P406" s="156">
        <f>SUM(P407:P408)</f>
        <v>0</v>
      </c>
      <c r="Q406" s="155"/>
      <c r="R406" s="156">
        <f>SUM(R407:R408)</f>
        <v>0</v>
      </c>
      <c r="S406" s="155"/>
      <c r="T406" s="157">
        <f>SUM(T407:T408)</f>
        <v>0</v>
      </c>
      <c r="U406" s="12"/>
      <c r="V406" s="12"/>
      <c r="W406" s="12"/>
      <c r="X406" s="12"/>
      <c r="Y406" s="12"/>
      <c r="Z406" s="12"/>
      <c r="AA406" s="12"/>
      <c r="AB406" s="12"/>
      <c r="AC406" s="12"/>
      <c r="AD406" s="12"/>
      <c r="AE406" s="12"/>
      <c r="AR406" s="150" t="s">
        <v>178</v>
      </c>
      <c r="AT406" s="158" t="s">
        <v>71</v>
      </c>
      <c r="AU406" s="158" t="s">
        <v>80</v>
      </c>
      <c r="AY406" s="150" t="s">
        <v>144</v>
      </c>
      <c r="BK406" s="159">
        <f>SUM(BK407:BK408)</f>
        <v>0</v>
      </c>
    </row>
    <row r="407" s="2" customFormat="1" ht="14.4" customHeight="1">
      <c r="A407" s="39"/>
      <c r="B407" s="162"/>
      <c r="C407" s="163" t="s">
        <v>619</v>
      </c>
      <c r="D407" s="163" t="s">
        <v>146</v>
      </c>
      <c r="E407" s="164" t="s">
        <v>620</v>
      </c>
      <c r="F407" s="165" t="s">
        <v>621</v>
      </c>
      <c r="G407" s="166" t="s">
        <v>607</v>
      </c>
      <c r="H407" s="167">
        <v>1</v>
      </c>
      <c r="I407" s="168"/>
      <c r="J407" s="169">
        <f>ROUND(I407*H407,2)</f>
        <v>0</v>
      </c>
      <c r="K407" s="165" t="s">
        <v>150</v>
      </c>
      <c r="L407" s="40"/>
      <c r="M407" s="170" t="s">
        <v>3</v>
      </c>
      <c r="N407" s="171" t="s">
        <v>43</v>
      </c>
      <c r="O407" s="73"/>
      <c r="P407" s="172">
        <f>O407*H407</f>
        <v>0</v>
      </c>
      <c r="Q407" s="172">
        <v>0</v>
      </c>
      <c r="R407" s="172">
        <f>Q407*H407</f>
        <v>0</v>
      </c>
      <c r="S407" s="172">
        <v>0</v>
      </c>
      <c r="T407" s="173">
        <f>S407*H407</f>
        <v>0</v>
      </c>
      <c r="U407" s="39"/>
      <c r="V407" s="39"/>
      <c r="W407" s="39"/>
      <c r="X407" s="39"/>
      <c r="Y407" s="39"/>
      <c r="Z407" s="39"/>
      <c r="AA407" s="39"/>
      <c r="AB407" s="39"/>
      <c r="AC407" s="39"/>
      <c r="AD407" s="39"/>
      <c r="AE407" s="39"/>
      <c r="AR407" s="174" t="s">
        <v>608</v>
      </c>
      <c r="AT407" s="174" t="s">
        <v>146</v>
      </c>
      <c r="AU407" s="174" t="s">
        <v>82</v>
      </c>
      <c r="AY407" s="20" t="s">
        <v>144</v>
      </c>
      <c r="BE407" s="175">
        <f>IF(N407="základní",J407,0)</f>
        <v>0</v>
      </c>
      <c r="BF407" s="175">
        <f>IF(N407="snížená",J407,0)</f>
        <v>0</v>
      </c>
      <c r="BG407" s="175">
        <f>IF(N407="zákl. přenesená",J407,0)</f>
        <v>0</v>
      </c>
      <c r="BH407" s="175">
        <f>IF(N407="sníž. přenesená",J407,0)</f>
        <v>0</v>
      </c>
      <c r="BI407" s="175">
        <f>IF(N407="nulová",J407,0)</f>
        <v>0</v>
      </c>
      <c r="BJ407" s="20" t="s">
        <v>80</v>
      </c>
      <c r="BK407" s="175">
        <f>ROUND(I407*H407,2)</f>
        <v>0</v>
      </c>
      <c r="BL407" s="20" t="s">
        <v>608</v>
      </c>
      <c r="BM407" s="174" t="s">
        <v>622</v>
      </c>
    </row>
    <row r="408" s="13" customFormat="1">
      <c r="A408" s="13"/>
      <c r="B408" s="181"/>
      <c r="C408" s="13"/>
      <c r="D408" s="176" t="s">
        <v>155</v>
      </c>
      <c r="E408" s="182" t="s">
        <v>3</v>
      </c>
      <c r="F408" s="183" t="s">
        <v>623</v>
      </c>
      <c r="G408" s="13"/>
      <c r="H408" s="184">
        <v>1</v>
      </c>
      <c r="I408" s="185"/>
      <c r="J408" s="13"/>
      <c r="K408" s="13"/>
      <c r="L408" s="181"/>
      <c r="M408" s="223"/>
      <c r="N408" s="224"/>
      <c r="O408" s="224"/>
      <c r="P408" s="224"/>
      <c r="Q408" s="224"/>
      <c r="R408" s="224"/>
      <c r="S408" s="224"/>
      <c r="T408" s="225"/>
      <c r="U408" s="13"/>
      <c r="V408" s="13"/>
      <c r="W408" s="13"/>
      <c r="X408" s="13"/>
      <c r="Y408" s="13"/>
      <c r="Z408" s="13"/>
      <c r="AA408" s="13"/>
      <c r="AB408" s="13"/>
      <c r="AC408" s="13"/>
      <c r="AD408" s="13"/>
      <c r="AE408" s="13"/>
      <c r="AT408" s="182" t="s">
        <v>155</v>
      </c>
      <c r="AU408" s="182" t="s">
        <v>82</v>
      </c>
      <c r="AV408" s="13" t="s">
        <v>82</v>
      </c>
      <c r="AW408" s="13" t="s">
        <v>33</v>
      </c>
      <c r="AX408" s="13" t="s">
        <v>80</v>
      </c>
      <c r="AY408" s="182" t="s">
        <v>144</v>
      </c>
    </row>
    <row r="409" s="2" customFormat="1" ht="6.96" customHeight="1">
      <c r="A409" s="39"/>
      <c r="B409" s="56"/>
      <c r="C409" s="57"/>
      <c r="D409" s="57"/>
      <c r="E409" s="57"/>
      <c r="F409" s="57"/>
      <c r="G409" s="57"/>
      <c r="H409" s="57"/>
      <c r="I409" s="57"/>
      <c r="J409" s="57"/>
      <c r="K409" s="57"/>
      <c r="L409" s="40"/>
      <c r="M409" s="39"/>
      <c r="O409" s="39"/>
      <c r="P409" s="39"/>
      <c r="Q409" s="39"/>
      <c r="R409" s="39"/>
      <c r="S409" s="39"/>
      <c r="T409" s="39"/>
      <c r="U409" s="39"/>
      <c r="V409" s="39"/>
      <c r="W409" s="39"/>
      <c r="X409" s="39"/>
      <c r="Y409" s="39"/>
      <c r="Z409" s="39"/>
      <c r="AA409" s="39"/>
      <c r="AB409" s="39"/>
      <c r="AC409" s="39"/>
      <c r="AD409" s="39"/>
      <c r="AE409" s="39"/>
    </row>
  </sheetData>
  <autoFilter ref="C97:K408"/>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21"/>
      <c r="C3" s="22"/>
      <c r="D3" s="22"/>
      <c r="E3" s="22"/>
      <c r="F3" s="22"/>
      <c r="G3" s="22"/>
      <c r="H3" s="23"/>
    </row>
    <row r="4" s="1" customFormat="1" ht="24.96" customHeight="1">
      <c r="B4" s="23"/>
      <c r="C4" s="24" t="s">
        <v>624</v>
      </c>
      <c r="H4" s="23"/>
    </row>
    <row r="5" s="1" customFormat="1" ht="12" customHeight="1">
      <c r="B5" s="23"/>
      <c r="C5" s="27" t="s">
        <v>14</v>
      </c>
      <c r="D5" s="37" t="s">
        <v>15</v>
      </c>
      <c r="E5" s="1"/>
      <c r="F5" s="1"/>
      <c r="H5" s="23"/>
    </row>
    <row r="6" s="1" customFormat="1" ht="36.96" customHeight="1">
      <c r="B6" s="23"/>
      <c r="C6" s="30" t="s">
        <v>17</v>
      </c>
      <c r="D6" s="31" t="s">
        <v>18</v>
      </c>
      <c r="E6" s="1"/>
      <c r="F6" s="1"/>
      <c r="H6" s="23"/>
    </row>
    <row r="7" s="1" customFormat="1" ht="16.5" customHeight="1">
      <c r="B7" s="23"/>
      <c r="C7" s="33" t="s">
        <v>23</v>
      </c>
      <c r="D7" s="65" t="str">
        <f>'Rekapitulace stavby'!AN8</f>
        <v>20. 12. 2020</v>
      </c>
      <c r="H7" s="23"/>
    </row>
    <row r="8" s="2" customFormat="1" ht="10.8" customHeight="1">
      <c r="A8" s="39"/>
      <c r="B8" s="40"/>
      <c r="C8" s="39"/>
      <c r="D8" s="39"/>
      <c r="E8" s="39"/>
      <c r="F8" s="39"/>
      <c r="G8" s="39"/>
      <c r="H8" s="40"/>
    </row>
    <row r="9" s="11" customFormat="1" ht="29.28" customHeight="1">
      <c r="A9" s="139"/>
      <c r="B9" s="140"/>
      <c r="C9" s="141" t="s">
        <v>53</v>
      </c>
      <c r="D9" s="142" t="s">
        <v>54</v>
      </c>
      <c r="E9" s="142" t="s">
        <v>131</v>
      </c>
      <c r="F9" s="143" t="s">
        <v>625</v>
      </c>
      <c r="G9" s="139"/>
      <c r="H9" s="140"/>
    </row>
    <row r="10" s="2" customFormat="1" ht="26.4" customHeight="1">
      <c r="A10" s="39"/>
      <c r="B10" s="40"/>
      <c r="C10" s="226" t="s">
        <v>626</v>
      </c>
      <c r="D10" s="226" t="s">
        <v>78</v>
      </c>
      <c r="E10" s="39"/>
      <c r="F10" s="39"/>
      <c r="G10" s="39"/>
      <c r="H10" s="40"/>
    </row>
    <row r="11" s="2" customFormat="1" ht="16.8" customHeight="1">
      <c r="A11" s="39"/>
      <c r="B11" s="40"/>
      <c r="C11" s="227" t="s">
        <v>90</v>
      </c>
      <c r="D11" s="228" t="s">
        <v>91</v>
      </c>
      <c r="E11" s="229" t="s">
        <v>3</v>
      </c>
      <c r="F11" s="230">
        <v>419.56999999999999</v>
      </c>
      <c r="G11" s="39"/>
      <c r="H11" s="40"/>
    </row>
    <row r="12" s="2" customFormat="1" ht="16.8" customHeight="1">
      <c r="A12" s="39"/>
      <c r="B12" s="40"/>
      <c r="C12" s="231" t="s">
        <v>3</v>
      </c>
      <c r="D12" s="231" t="s">
        <v>170</v>
      </c>
      <c r="E12" s="20" t="s">
        <v>3</v>
      </c>
      <c r="F12" s="232">
        <v>0</v>
      </c>
      <c r="G12" s="39"/>
      <c r="H12" s="40"/>
    </row>
    <row r="13" s="2" customFormat="1" ht="16.8" customHeight="1">
      <c r="A13" s="39"/>
      <c r="B13" s="40"/>
      <c r="C13" s="231" t="s">
        <v>3</v>
      </c>
      <c r="D13" s="231" t="s">
        <v>171</v>
      </c>
      <c r="E13" s="20" t="s">
        <v>3</v>
      </c>
      <c r="F13" s="232">
        <v>258.19</v>
      </c>
      <c r="G13" s="39"/>
      <c r="H13" s="40"/>
    </row>
    <row r="14" s="2" customFormat="1" ht="16.8" customHeight="1">
      <c r="A14" s="39"/>
      <c r="B14" s="40"/>
      <c r="C14" s="231" t="s">
        <v>3</v>
      </c>
      <c r="D14" s="231" t="s">
        <v>172</v>
      </c>
      <c r="E14" s="20" t="s">
        <v>3</v>
      </c>
      <c r="F14" s="232">
        <v>16.02</v>
      </c>
      <c r="G14" s="39"/>
      <c r="H14" s="40"/>
    </row>
    <row r="15" s="2" customFormat="1" ht="16.8" customHeight="1">
      <c r="A15" s="39"/>
      <c r="B15" s="40"/>
      <c r="C15" s="231" t="s">
        <v>3</v>
      </c>
      <c r="D15" s="231" t="s">
        <v>173</v>
      </c>
      <c r="E15" s="20" t="s">
        <v>3</v>
      </c>
      <c r="F15" s="232">
        <v>32.909999999999997</v>
      </c>
      <c r="G15" s="39"/>
      <c r="H15" s="40"/>
    </row>
    <row r="16" s="2" customFormat="1" ht="16.8" customHeight="1">
      <c r="A16" s="39"/>
      <c r="B16" s="40"/>
      <c r="C16" s="231" t="s">
        <v>3</v>
      </c>
      <c r="D16" s="231" t="s">
        <v>174</v>
      </c>
      <c r="E16" s="20" t="s">
        <v>3</v>
      </c>
      <c r="F16" s="232">
        <v>91</v>
      </c>
      <c r="G16" s="39"/>
      <c r="H16" s="40"/>
    </row>
    <row r="17" s="2" customFormat="1" ht="16.8" customHeight="1">
      <c r="A17" s="39"/>
      <c r="B17" s="40"/>
      <c r="C17" s="231" t="s">
        <v>3</v>
      </c>
      <c r="D17" s="231" t="s">
        <v>175</v>
      </c>
      <c r="E17" s="20" t="s">
        <v>3</v>
      </c>
      <c r="F17" s="232">
        <v>16.199999999999999</v>
      </c>
      <c r="G17" s="39"/>
      <c r="H17" s="40"/>
    </row>
    <row r="18" s="2" customFormat="1" ht="16.8" customHeight="1">
      <c r="A18" s="39"/>
      <c r="B18" s="40"/>
      <c r="C18" s="231" t="s">
        <v>3</v>
      </c>
      <c r="D18" s="231" t="s">
        <v>176</v>
      </c>
      <c r="E18" s="20" t="s">
        <v>3</v>
      </c>
      <c r="F18" s="232">
        <v>5.25</v>
      </c>
      <c r="G18" s="39"/>
      <c r="H18" s="40"/>
    </row>
    <row r="19" s="2" customFormat="1" ht="16.8" customHeight="1">
      <c r="A19" s="39"/>
      <c r="B19" s="40"/>
      <c r="C19" s="231" t="s">
        <v>90</v>
      </c>
      <c r="D19" s="231" t="s">
        <v>177</v>
      </c>
      <c r="E19" s="20" t="s">
        <v>3</v>
      </c>
      <c r="F19" s="232">
        <v>419.56999999999999</v>
      </c>
      <c r="G19" s="39"/>
      <c r="H19" s="40"/>
    </row>
    <row r="20" s="2" customFormat="1" ht="16.8" customHeight="1">
      <c r="A20" s="39"/>
      <c r="B20" s="40"/>
      <c r="C20" s="233" t="s">
        <v>627</v>
      </c>
      <c r="D20" s="39"/>
      <c r="E20" s="39"/>
      <c r="F20" s="39"/>
      <c r="G20" s="39"/>
      <c r="H20" s="40"/>
    </row>
    <row r="21" s="2" customFormat="1" ht="16.8" customHeight="1">
      <c r="A21" s="39"/>
      <c r="B21" s="40"/>
      <c r="C21" s="231" t="s">
        <v>167</v>
      </c>
      <c r="D21" s="231" t="s">
        <v>628</v>
      </c>
      <c r="E21" s="20" t="s">
        <v>149</v>
      </c>
      <c r="F21" s="232">
        <v>419.56999999999999</v>
      </c>
      <c r="G21" s="39"/>
      <c r="H21" s="40"/>
    </row>
    <row r="22" s="2" customFormat="1" ht="16.8" customHeight="1">
      <c r="A22" s="39"/>
      <c r="B22" s="40"/>
      <c r="C22" s="231" t="s">
        <v>147</v>
      </c>
      <c r="D22" s="231" t="s">
        <v>629</v>
      </c>
      <c r="E22" s="20" t="s">
        <v>149</v>
      </c>
      <c r="F22" s="232">
        <v>209.785</v>
      </c>
      <c r="G22" s="39"/>
      <c r="H22" s="40"/>
    </row>
    <row r="23" s="2" customFormat="1" ht="16.8" customHeight="1">
      <c r="A23" s="39"/>
      <c r="B23" s="40"/>
      <c r="C23" s="231" t="s">
        <v>157</v>
      </c>
      <c r="D23" s="231" t="s">
        <v>630</v>
      </c>
      <c r="E23" s="20" t="s">
        <v>149</v>
      </c>
      <c r="F23" s="232">
        <v>209.785</v>
      </c>
      <c r="G23" s="39"/>
      <c r="H23" s="40"/>
    </row>
    <row r="24" s="2" customFormat="1" ht="16.8" customHeight="1">
      <c r="A24" s="39"/>
      <c r="B24" s="40"/>
      <c r="C24" s="231" t="s">
        <v>162</v>
      </c>
      <c r="D24" s="231" t="s">
        <v>631</v>
      </c>
      <c r="E24" s="20" t="s">
        <v>149</v>
      </c>
      <c r="F24" s="232">
        <v>209.785</v>
      </c>
      <c r="G24" s="39"/>
      <c r="H24" s="40"/>
    </row>
    <row r="25" s="2" customFormat="1" ht="16.8" customHeight="1">
      <c r="A25" s="39"/>
      <c r="B25" s="40"/>
      <c r="C25" s="231" t="s">
        <v>228</v>
      </c>
      <c r="D25" s="231" t="s">
        <v>632</v>
      </c>
      <c r="E25" s="20" t="s">
        <v>149</v>
      </c>
      <c r="F25" s="232">
        <v>419.56999999999999</v>
      </c>
      <c r="G25" s="39"/>
      <c r="H25" s="40"/>
    </row>
    <row r="26" s="2" customFormat="1" ht="16.8" customHeight="1">
      <c r="A26" s="39"/>
      <c r="B26" s="40"/>
      <c r="C26" s="231" t="s">
        <v>318</v>
      </c>
      <c r="D26" s="231" t="s">
        <v>633</v>
      </c>
      <c r="E26" s="20" t="s">
        <v>149</v>
      </c>
      <c r="F26" s="232">
        <v>419.56999999999999</v>
      </c>
      <c r="G26" s="39"/>
      <c r="H26" s="40"/>
    </row>
    <row r="27" s="2" customFormat="1" ht="16.8" customHeight="1">
      <c r="A27" s="39"/>
      <c r="B27" s="40"/>
      <c r="C27" s="231" t="s">
        <v>327</v>
      </c>
      <c r="D27" s="231" t="s">
        <v>634</v>
      </c>
      <c r="E27" s="20" t="s">
        <v>149</v>
      </c>
      <c r="F27" s="232">
        <v>44.418999999999997</v>
      </c>
      <c r="G27" s="39"/>
      <c r="H27" s="40"/>
    </row>
    <row r="28" s="2" customFormat="1" ht="16.8" customHeight="1">
      <c r="A28" s="39"/>
      <c r="B28" s="40"/>
      <c r="C28" s="227" t="s">
        <v>103</v>
      </c>
      <c r="D28" s="228" t="s">
        <v>103</v>
      </c>
      <c r="E28" s="229" t="s">
        <v>3</v>
      </c>
      <c r="F28" s="230">
        <v>123.476</v>
      </c>
      <c r="G28" s="39"/>
      <c r="H28" s="40"/>
    </row>
    <row r="29" s="2" customFormat="1" ht="16.8" customHeight="1">
      <c r="A29" s="39"/>
      <c r="B29" s="40"/>
      <c r="C29" s="231" t="s">
        <v>3</v>
      </c>
      <c r="D29" s="231" t="s">
        <v>576</v>
      </c>
      <c r="E29" s="20" t="s">
        <v>3</v>
      </c>
      <c r="F29" s="232">
        <v>0</v>
      </c>
      <c r="G29" s="39"/>
      <c r="H29" s="40"/>
    </row>
    <row r="30" s="2" customFormat="1" ht="16.8" customHeight="1">
      <c r="A30" s="39"/>
      <c r="B30" s="40"/>
      <c r="C30" s="231" t="s">
        <v>3</v>
      </c>
      <c r="D30" s="231" t="s">
        <v>577</v>
      </c>
      <c r="E30" s="20" t="s">
        <v>3</v>
      </c>
      <c r="F30" s="232">
        <v>6.9119999999999999</v>
      </c>
      <c r="G30" s="39"/>
      <c r="H30" s="40"/>
    </row>
    <row r="31" s="2" customFormat="1" ht="16.8" customHeight="1">
      <c r="A31" s="39"/>
      <c r="B31" s="40"/>
      <c r="C31" s="231" t="s">
        <v>3</v>
      </c>
      <c r="D31" s="231" t="s">
        <v>578</v>
      </c>
      <c r="E31" s="20" t="s">
        <v>3</v>
      </c>
      <c r="F31" s="232">
        <v>0</v>
      </c>
      <c r="G31" s="39"/>
      <c r="H31" s="40"/>
    </row>
    <row r="32" s="2" customFormat="1" ht="16.8" customHeight="1">
      <c r="A32" s="39"/>
      <c r="B32" s="40"/>
      <c r="C32" s="231" t="s">
        <v>3</v>
      </c>
      <c r="D32" s="231" t="s">
        <v>579</v>
      </c>
      <c r="E32" s="20" t="s">
        <v>3</v>
      </c>
      <c r="F32" s="232">
        <v>22.294</v>
      </c>
      <c r="G32" s="39"/>
      <c r="H32" s="40"/>
    </row>
    <row r="33" s="2" customFormat="1" ht="16.8" customHeight="1">
      <c r="A33" s="39"/>
      <c r="B33" s="40"/>
      <c r="C33" s="231" t="s">
        <v>3</v>
      </c>
      <c r="D33" s="231" t="s">
        <v>526</v>
      </c>
      <c r="E33" s="20" t="s">
        <v>3</v>
      </c>
      <c r="F33" s="232">
        <v>0</v>
      </c>
      <c r="G33" s="39"/>
      <c r="H33" s="40"/>
    </row>
    <row r="34" s="2" customFormat="1" ht="16.8" customHeight="1">
      <c r="A34" s="39"/>
      <c r="B34" s="40"/>
      <c r="C34" s="231" t="s">
        <v>3</v>
      </c>
      <c r="D34" s="231" t="s">
        <v>580</v>
      </c>
      <c r="E34" s="20" t="s">
        <v>3</v>
      </c>
      <c r="F34" s="232">
        <v>7.1509999999999998</v>
      </c>
      <c r="G34" s="39"/>
      <c r="H34" s="40"/>
    </row>
    <row r="35" s="2" customFormat="1" ht="16.8" customHeight="1">
      <c r="A35" s="39"/>
      <c r="B35" s="40"/>
      <c r="C35" s="231" t="s">
        <v>3</v>
      </c>
      <c r="D35" s="231" t="s">
        <v>581</v>
      </c>
      <c r="E35" s="20" t="s">
        <v>3</v>
      </c>
      <c r="F35" s="232">
        <v>0</v>
      </c>
      <c r="G35" s="39"/>
      <c r="H35" s="40"/>
    </row>
    <row r="36" s="2" customFormat="1" ht="16.8" customHeight="1">
      <c r="A36" s="39"/>
      <c r="B36" s="40"/>
      <c r="C36" s="231" t="s">
        <v>3</v>
      </c>
      <c r="D36" s="231" t="s">
        <v>582</v>
      </c>
      <c r="E36" s="20" t="s">
        <v>3</v>
      </c>
      <c r="F36" s="232">
        <v>87.119</v>
      </c>
      <c r="G36" s="39"/>
      <c r="H36" s="40"/>
    </row>
    <row r="37" s="2" customFormat="1" ht="16.8" customHeight="1">
      <c r="A37" s="39"/>
      <c r="B37" s="40"/>
      <c r="C37" s="231" t="s">
        <v>103</v>
      </c>
      <c r="D37" s="231" t="s">
        <v>188</v>
      </c>
      <c r="E37" s="20" t="s">
        <v>3</v>
      </c>
      <c r="F37" s="232">
        <v>123.476</v>
      </c>
      <c r="G37" s="39"/>
      <c r="H37" s="40"/>
    </row>
    <row r="38" s="2" customFormat="1" ht="16.8" customHeight="1">
      <c r="A38" s="39"/>
      <c r="B38" s="40"/>
      <c r="C38" s="233" t="s">
        <v>627</v>
      </c>
      <c r="D38" s="39"/>
      <c r="E38" s="39"/>
      <c r="F38" s="39"/>
      <c r="G38" s="39"/>
      <c r="H38" s="40"/>
    </row>
    <row r="39" s="2" customFormat="1" ht="16.8" customHeight="1">
      <c r="A39" s="39"/>
      <c r="B39" s="40"/>
      <c r="C39" s="231" t="s">
        <v>573</v>
      </c>
      <c r="D39" s="231" t="s">
        <v>635</v>
      </c>
      <c r="E39" s="20" t="s">
        <v>149</v>
      </c>
      <c r="F39" s="232">
        <v>123.476</v>
      </c>
      <c r="G39" s="39"/>
      <c r="H39" s="40"/>
    </row>
    <row r="40" s="2" customFormat="1" ht="16.8" customHeight="1">
      <c r="A40" s="39"/>
      <c r="B40" s="40"/>
      <c r="C40" s="231" t="s">
        <v>584</v>
      </c>
      <c r="D40" s="231" t="s">
        <v>636</v>
      </c>
      <c r="E40" s="20" t="s">
        <v>149</v>
      </c>
      <c r="F40" s="232">
        <v>123.476</v>
      </c>
      <c r="G40" s="39"/>
      <c r="H40" s="40"/>
    </row>
    <row r="41" s="2" customFormat="1" ht="16.8" customHeight="1">
      <c r="A41" s="39"/>
      <c r="B41" s="40"/>
      <c r="C41" s="231" t="s">
        <v>588</v>
      </c>
      <c r="D41" s="231" t="s">
        <v>637</v>
      </c>
      <c r="E41" s="20" t="s">
        <v>149</v>
      </c>
      <c r="F41" s="232">
        <v>123.476</v>
      </c>
      <c r="G41" s="39"/>
      <c r="H41" s="40"/>
    </row>
    <row r="42" s="2" customFormat="1" ht="16.8" customHeight="1">
      <c r="A42" s="39"/>
      <c r="B42" s="40"/>
      <c r="C42" s="227" t="s">
        <v>88</v>
      </c>
      <c r="D42" s="228" t="s">
        <v>88</v>
      </c>
      <c r="E42" s="229" t="s">
        <v>3</v>
      </c>
      <c r="F42" s="230">
        <v>25.550999999999998</v>
      </c>
      <c r="G42" s="39"/>
      <c r="H42" s="40"/>
    </row>
    <row r="43" s="2" customFormat="1" ht="16.8" customHeight="1">
      <c r="A43" s="39"/>
      <c r="B43" s="40"/>
      <c r="C43" s="231" t="s">
        <v>3</v>
      </c>
      <c r="D43" s="231" t="s">
        <v>367</v>
      </c>
      <c r="E43" s="20" t="s">
        <v>3</v>
      </c>
      <c r="F43" s="232">
        <v>6.423</v>
      </c>
      <c r="G43" s="39"/>
      <c r="H43" s="40"/>
    </row>
    <row r="44" s="2" customFormat="1" ht="16.8" customHeight="1">
      <c r="A44" s="39"/>
      <c r="B44" s="40"/>
      <c r="C44" s="231" t="s">
        <v>3</v>
      </c>
      <c r="D44" s="231" t="s">
        <v>368</v>
      </c>
      <c r="E44" s="20" t="s">
        <v>3</v>
      </c>
      <c r="F44" s="232">
        <v>1.8129999999999999</v>
      </c>
      <c r="G44" s="39"/>
      <c r="H44" s="40"/>
    </row>
    <row r="45" s="2" customFormat="1" ht="16.8" customHeight="1">
      <c r="A45" s="39"/>
      <c r="B45" s="40"/>
      <c r="C45" s="231" t="s">
        <v>3</v>
      </c>
      <c r="D45" s="231" t="s">
        <v>369</v>
      </c>
      <c r="E45" s="20" t="s">
        <v>3</v>
      </c>
      <c r="F45" s="232">
        <v>1.5</v>
      </c>
      <c r="G45" s="39"/>
      <c r="H45" s="40"/>
    </row>
    <row r="46" s="2" customFormat="1" ht="16.8" customHeight="1">
      <c r="A46" s="39"/>
      <c r="B46" s="40"/>
      <c r="C46" s="231" t="s">
        <v>3</v>
      </c>
      <c r="D46" s="231" t="s">
        <v>370</v>
      </c>
      <c r="E46" s="20" t="s">
        <v>3</v>
      </c>
      <c r="F46" s="232">
        <v>5.6749999999999998</v>
      </c>
      <c r="G46" s="39"/>
      <c r="H46" s="40"/>
    </row>
    <row r="47" s="2" customFormat="1" ht="16.8" customHeight="1">
      <c r="A47" s="39"/>
      <c r="B47" s="40"/>
      <c r="C47" s="231" t="s">
        <v>3</v>
      </c>
      <c r="D47" s="231" t="s">
        <v>371</v>
      </c>
      <c r="E47" s="20" t="s">
        <v>3</v>
      </c>
      <c r="F47" s="232">
        <v>10.140000000000001</v>
      </c>
      <c r="G47" s="39"/>
      <c r="H47" s="40"/>
    </row>
    <row r="48" s="2" customFormat="1" ht="16.8" customHeight="1">
      <c r="A48" s="39"/>
      <c r="B48" s="40"/>
      <c r="C48" s="231" t="s">
        <v>88</v>
      </c>
      <c r="D48" s="231" t="s">
        <v>188</v>
      </c>
      <c r="E48" s="20" t="s">
        <v>3</v>
      </c>
      <c r="F48" s="232">
        <v>25.550999999999998</v>
      </c>
      <c r="G48" s="39"/>
      <c r="H48" s="40"/>
    </row>
    <row r="49" s="2" customFormat="1" ht="16.8" customHeight="1">
      <c r="A49" s="39"/>
      <c r="B49" s="40"/>
      <c r="C49" s="233" t="s">
        <v>627</v>
      </c>
      <c r="D49" s="39"/>
      <c r="E49" s="39"/>
      <c r="F49" s="39"/>
      <c r="G49" s="39"/>
      <c r="H49" s="40"/>
    </row>
    <row r="50" s="2" customFormat="1" ht="16.8" customHeight="1">
      <c r="A50" s="39"/>
      <c r="B50" s="40"/>
      <c r="C50" s="231" t="s">
        <v>364</v>
      </c>
      <c r="D50" s="231" t="s">
        <v>638</v>
      </c>
      <c r="E50" s="20" t="s">
        <v>149</v>
      </c>
      <c r="F50" s="232">
        <v>25.550999999999998</v>
      </c>
      <c r="G50" s="39"/>
      <c r="H50" s="40"/>
    </row>
    <row r="51" s="2" customFormat="1" ht="16.8" customHeight="1">
      <c r="A51" s="39"/>
      <c r="B51" s="40"/>
      <c r="C51" s="231" t="s">
        <v>327</v>
      </c>
      <c r="D51" s="231" t="s">
        <v>634</v>
      </c>
      <c r="E51" s="20" t="s">
        <v>149</v>
      </c>
      <c r="F51" s="232">
        <v>44.418999999999997</v>
      </c>
      <c r="G51" s="39"/>
      <c r="H51" s="40"/>
    </row>
    <row r="52" s="2" customFormat="1" ht="16.8" customHeight="1">
      <c r="A52" s="39"/>
      <c r="B52" s="40"/>
      <c r="C52" s="227" t="s">
        <v>98</v>
      </c>
      <c r="D52" s="228" t="s">
        <v>98</v>
      </c>
      <c r="E52" s="229" t="s">
        <v>3</v>
      </c>
      <c r="F52" s="230">
        <v>230.40000000000001</v>
      </c>
      <c r="G52" s="39"/>
      <c r="H52" s="40"/>
    </row>
    <row r="53" s="2" customFormat="1" ht="16.8" customHeight="1">
      <c r="A53" s="39"/>
      <c r="B53" s="40"/>
      <c r="C53" s="231" t="s">
        <v>3</v>
      </c>
      <c r="D53" s="231" t="s">
        <v>522</v>
      </c>
      <c r="E53" s="20" t="s">
        <v>3</v>
      </c>
      <c r="F53" s="232">
        <v>0</v>
      </c>
      <c r="G53" s="39"/>
      <c r="H53" s="40"/>
    </row>
    <row r="54" s="2" customFormat="1" ht="16.8" customHeight="1">
      <c r="A54" s="39"/>
      <c r="B54" s="40"/>
      <c r="C54" s="231" t="s">
        <v>3</v>
      </c>
      <c r="D54" s="231" t="s">
        <v>523</v>
      </c>
      <c r="E54" s="20" t="s">
        <v>3</v>
      </c>
      <c r="F54" s="232">
        <v>230.40000000000001</v>
      </c>
      <c r="G54" s="39"/>
      <c r="H54" s="40"/>
    </row>
    <row r="55" s="2" customFormat="1" ht="16.8" customHeight="1">
      <c r="A55" s="39"/>
      <c r="B55" s="40"/>
      <c r="C55" s="231" t="s">
        <v>98</v>
      </c>
      <c r="D55" s="231" t="s">
        <v>177</v>
      </c>
      <c r="E55" s="20" t="s">
        <v>3</v>
      </c>
      <c r="F55" s="232">
        <v>230.40000000000001</v>
      </c>
      <c r="G55" s="39"/>
      <c r="H55" s="40"/>
    </row>
    <row r="56" s="2" customFormat="1" ht="16.8" customHeight="1">
      <c r="A56" s="39"/>
      <c r="B56" s="40"/>
      <c r="C56" s="227" t="s">
        <v>93</v>
      </c>
      <c r="D56" s="228" t="s">
        <v>93</v>
      </c>
      <c r="E56" s="229" t="s">
        <v>3</v>
      </c>
      <c r="F56" s="230">
        <v>21.329999999999998</v>
      </c>
      <c r="G56" s="39"/>
      <c r="H56" s="40"/>
    </row>
    <row r="57" s="2" customFormat="1" ht="16.8" customHeight="1">
      <c r="A57" s="39"/>
      <c r="B57" s="40"/>
      <c r="C57" s="231" t="s">
        <v>3</v>
      </c>
      <c r="D57" s="231" t="s">
        <v>184</v>
      </c>
      <c r="E57" s="20" t="s">
        <v>3</v>
      </c>
      <c r="F57" s="232">
        <v>0</v>
      </c>
      <c r="G57" s="39"/>
      <c r="H57" s="40"/>
    </row>
    <row r="58" s="2" customFormat="1" ht="16.8" customHeight="1">
      <c r="A58" s="39"/>
      <c r="B58" s="40"/>
      <c r="C58" s="231" t="s">
        <v>3</v>
      </c>
      <c r="D58" s="231" t="s">
        <v>185</v>
      </c>
      <c r="E58" s="20" t="s">
        <v>3</v>
      </c>
      <c r="F58" s="232">
        <v>13.050000000000001</v>
      </c>
      <c r="G58" s="39"/>
      <c r="H58" s="40"/>
    </row>
    <row r="59" s="2" customFormat="1" ht="16.8" customHeight="1">
      <c r="A59" s="39"/>
      <c r="B59" s="40"/>
      <c r="C59" s="231" t="s">
        <v>3</v>
      </c>
      <c r="D59" s="231" t="s">
        <v>186</v>
      </c>
      <c r="E59" s="20" t="s">
        <v>3</v>
      </c>
      <c r="F59" s="232">
        <v>0</v>
      </c>
      <c r="G59" s="39"/>
      <c r="H59" s="40"/>
    </row>
    <row r="60" s="2" customFormat="1" ht="16.8" customHeight="1">
      <c r="A60" s="39"/>
      <c r="B60" s="40"/>
      <c r="C60" s="231" t="s">
        <v>3</v>
      </c>
      <c r="D60" s="231" t="s">
        <v>187</v>
      </c>
      <c r="E60" s="20" t="s">
        <v>3</v>
      </c>
      <c r="F60" s="232">
        <v>8.2799999999999994</v>
      </c>
      <c r="G60" s="39"/>
      <c r="H60" s="40"/>
    </row>
    <row r="61" s="2" customFormat="1" ht="16.8" customHeight="1">
      <c r="A61" s="39"/>
      <c r="B61" s="40"/>
      <c r="C61" s="231" t="s">
        <v>93</v>
      </c>
      <c r="D61" s="231" t="s">
        <v>188</v>
      </c>
      <c r="E61" s="20" t="s">
        <v>3</v>
      </c>
      <c r="F61" s="232">
        <v>21.329999999999998</v>
      </c>
      <c r="G61" s="39"/>
      <c r="H61" s="40"/>
    </row>
    <row r="62" s="2" customFormat="1" ht="16.8" customHeight="1">
      <c r="A62" s="39"/>
      <c r="B62" s="40"/>
      <c r="C62" s="233" t="s">
        <v>627</v>
      </c>
      <c r="D62" s="39"/>
      <c r="E62" s="39"/>
      <c r="F62" s="39"/>
      <c r="G62" s="39"/>
      <c r="H62" s="40"/>
    </row>
    <row r="63" s="2" customFormat="1" ht="16.8" customHeight="1">
      <c r="A63" s="39"/>
      <c r="B63" s="40"/>
      <c r="C63" s="231" t="s">
        <v>179</v>
      </c>
      <c r="D63" s="231" t="s">
        <v>639</v>
      </c>
      <c r="E63" s="20" t="s">
        <v>181</v>
      </c>
      <c r="F63" s="232">
        <v>21.329999999999998</v>
      </c>
      <c r="G63" s="39"/>
      <c r="H63" s="40"/>
    </row>
    <row r="64" s="2" customFormat="1" ht="16.8" customHeight="1">
      <c r="A64" s="39"/>
      <c r="B64" s="40"/>
      <c r="C64" s="231" t="s">
        <v>208</v>
      </c>
      <c r="D64" s="231" t="s">
        <v>640</v>
      </c>
      <c r="E64" s="20" t="s">
        <v>181</v>
      </c>
      <c r="F64" s="232">
        <v>31.853999999999999</v>
      </c>
      <c r="G64" s="39"/>
      <c r="H64" s="40"/>
    </row>
    <row r="65" s="2" customFormat="1" ht="16.8" customHeight="1">
      <c r="A65" s="39"/>
      <c r="B65" s="40"/>
      <c r="C65" s="231" t="s">
        <v>213</v>
      </c>
      <c r="D65" s="231" t="s">
        <v>641</v>
      </c>
      <c r="E65" s="20" t="s">
        <v>181</v>
      </c>
      <c r="F65" s="232">
        <v>31.853999999999999</v>
      </c>
      <c r="G65" s="39"/>
      <c r="H65" s="40"/>
    </row>
    <row r="66" s="2" customFormat="1" ht="16.8" customHeight="1">
      <c r="A66" s="39"/>
      <c r="B66" s="40"/>
      <c r="C66" s="231" t="s">
        <v>217</v>
      </c>
      <c r="D66" s="231" t="s">
        <v>642</v>
      </c>
      <c r="E66" s="20" t="s">
        <v>181</v>
      </c>
      <c r="F66" s="232">
        <v>31.853999999999999</v>
      </c>
      <c r="G66" s="39"/>
      <c r="H66" s="40"/>
    </row>
    <row r="67" s="2" customFormat="1" ht="16.8" customHeight="1">
      <c r="A67" s="39"/>
      <c r="B67" s="40"/>
      <c r="C67" s="231" t="s">
        <v>223</v>
      </c>
      <c r="D67" s="231" t="s">
        <v>643</v>
      </c>
      <c r="E67" s="20" t="s">
        <v>181</v>
      </c>
      <c r="F67" s="232">
        <v>573.37199999999996</v>
      </c>
      <c r="G67" s="39"/>
      <c r="H67" s="40"/>
    </row>
    <row r="68" s="2" customFormat="1" ht="16.8" customHeight="1">
      <c r="A68" s="39"/>
      <c r="B68" s="40"/>
      <c r="C68" s="231" t="s">
        <v>233</v>
      </c>
      <c r="D68" s="231" t="s">
        <v>644</v>
      </c>
      <c r="E68" s="20" t="s">
        <v>235</v>
      </c>
      <c r="F68" s="232">
        <v>57.337000000000003</v>
      </c>
      <c r="G68" s="39"/>
      <c r="H68" s="40"/>
    </row>
    <row r="69" s="2" customFormat="1" ht="16.8" customHeight="1">
      <c r="A69" s="39"/>
      <c r="B69" s="40"/>
      <c r="C69" s="227" t="s">
        <v>95</v>
      </c>
      <c r="D69" s="228" t="s">
        <v>95</v>
      </c>
      <c r="E69" s="229" t="s">
        <v>3</v>
      </c>
      <c r="F69" s="230">
        <v>10.523999999999999</v>
      </c>
      <c r="G69" s="39"/>
      <c r="H69" s="40"/>
    </row>
    <row r="70" s="2" customFormat="1" ht="16.8" customHeight="1">
      <c r="A70" s="39"/>
      <c r="B70" s="40"/>
      <c r="C70" s="231" t="s">
        <v>3</v>
      </c>
      <c r="D70" s="231" t="s">
        <v>194</v>
      </c>
      <c r="E70" s="20" t="s">
        <v>3</v>
      </c>
      <c r="F70" s="232">
        <v>0</v>
      </c>
      <c r="G70" s="39"/>
      <c r="H70" s="40"/>
    </row>
    <row r="71" s="2" customFormat="1" ht="16.8" customHeight="1">
      <c r="A71" s="39"/>
      <c r="B71" s="40"/>
      <c r="C71" s="231" t="s">
        <v>3</v>
      </c>
      <c r="D71" s="231" t="s">
        <v>195</v>
      </c>
      <c r="E71" s="20" t="s">
        <v>3</v>
      </c>
      <c r="F71" s="232">
        <v>0</v>
      </c>
      <c r="G71" s="39"/>
      <c r="H71" s="40"/>
    </row>
    <row r="72" s="2" customFormat="1" ht="16.8" customHeight="1">
      <c r="A72" s="39"/>
      <c r="B72" s="40"/>
      <c r="C72" s="231" t="s">
        <v>3</v>
      </c>
      <c r="D72" s="231" t="s">
        <v>196</v>
      </c>
      <c r="E72" s="20" t="s">
        <v>3</v>
      </c>
      <c r="F72" s="232">
        <v>0.59999999999999998</v>
      </c>
      <c r="G72" s="39"/>
      <c r="H72" s="40"/>
    </row>
    <row r="73" s="2" customFormat="1" ht="16.8" customHeight="1">
      <c r="A73" s="39"/>
      <c r="B73" s="40"/>
      <c r="C73" s="231" t="s">
        <v>3</v>
      </c>
      <c r="D73" s="231" t="s">
        <v>197</v>
      </c>
      <c r="E73" s="20" t="s">
        <v>3</v>
      </c>
      <c r="F73" s="232">
        <v>0.28799999999999998</v>
      </c>
      <c r="G73" s="39"/>
      <c r="H73" s="40"/>
    </row>
    <row r="74" s="2" customFormat="1" ht="16.8" customHeight="1">
      <c r="A74" s="39"/>
      <c r="B74" s="40"/>
      <c r="C74" s="231" t="s">
        <v>3</v>
      </c>
      <c r="D74" s="231" t="s">
        <v>198</v>
      </c>
      <c r="E74" s="20" t="s">
        <v>3</v>
      </c>
      <c r="F74" s="232">
        <v>0.51800000000000002</v>
      </c>
      <c r="G74" s="39"/>
      <c r="H74" s="40"/>
    </row>
    <row r="75" s="2" customFormat="1" ht="16.8" customHeight="1">
      <c r="A75" s="39"/>
      <c r="B75" s="40"/>
      <c r="C75" s="231" t="s">
        <v>3</v>
      </c>
      <c r="D75" s="231" t="s">
        <v>199</v>
      </c>
      <c r="E75" s="20" t="s">
        <v>3</v>
      </c>
      <c r="F75" s="232">
        <v>1.2</v>
      </c>
      <c r="G75" s="39"/>
      <c r="H75" s="40"/>
    </row>
    <row r="76" s="2" customFormat="1" ht="16.8" customHeight="1">
      <c r="A76" s="39"/>
      <c r="B76" s="40"/>
      <c r="C76" s="231" t="s">
        <v>3</v>
      </c>
      <c r="D76" s="231" t="s">
        <v>200</v>
      </c>
      <c r="E76" s="20" t="s">
        <v>3</v>
      </c>
      <c r="F76" s="232">
        <v>0</v>
      </c>
      <c r="G76" s="39"/>
      <c r="H76" s="40"/>
    </row>
    <row r="77" s="2" customFormat="1" ht="16.8" customHeight="1">
      <c r="A77" s="39"/>
      <c r="B77" s="40"/>
      <c r="C77" s="231" t="s">
        <v>3</v>
      </c>
      <c r="D77" s="231" t="s">
        <v>201</v>
      </c>
      <c r="E77" s="20" t="s">
        <v>3</v>
      </c>
      <c r="F77" s="232">
        <v>1.45</v>
      </c>
      <c r="G77" s="39"/>
      <c r="H77" s="40"/>
    </row>
    <row r="78" s="2" customFormat="1" ht="16.8" customHeight="1">
      <c r="A78" s="39"/>
      <c r="B78" s="40"/>
      <c r="C78" s="231" t="s">
        <v>3</v>
      </c>
      <c r="D78" s="231" t="s">
        <v>202</v>
      </c>
      <c r="E78" s="20" t="s">
        <v>3</v>
      </c>
      <c r="F78" s="232">
        <v>0.71099999999999997</v>
      </c>
      <c r="G78" s="39"/>
      <c r="H78" s="40"/>
    </row>
    <row r="79" s="2" customFormat="1" ht="16.8" customHeight="1">
      <c r="A79" s="39"/>
      <c r="B79" s="40"/>
      <c r="C79" s="231" t="s">
        <v>3</v>
      </c>
      <c r="D79" s="231" t="s">
        <v>203</v>
      </c>
      <c r="E79" s="20" t="s">
        <v>3</v>
      </c>
      <c r="F79" s="232">
        <v>0</v>
      </c>
      <c r="G79" s="39"/>
      <c r="H79" s="40"/>
    </row>
    <row r="80" s="2" customFormat="1" ht="16.8" customHeight="1">
      <c r="A80" s="39"/>
      <c r="B80" s="40"/>
      <c r="C80" s="231" t="s">
        <v>3</v>
      </c>
      <c r="D80" s="231" t="s">
        <v>204</v>
      </c>
      <c r="E80" s="20" t="s">
        <v>3</v>
      </c>
      <c r="F80" s="232">
        <v>2.1320000000000001</v>
      </c>
      <c r="G80" s="39"/>
      <c r="H80" s="40"/>
    </row>
    <row r="81" s="2" customFormat="1" ht="16.8" customHeight="1">
      <c r="A81" s="39"/>
      <c r="B81" s="40"/>
      <c r="C81" s="231" t="s">
        <v>3</v>
      </c>
      <c r="D81" s="231" t="s">
        <v>205</v>
      </c>
      <c r="E81" s="20" t="s">
        <v>3</v>
      </c>
      <c r="F81" s="232">
        <v>2.1749999999999998</v>
      </c>
      <c r="G81" s="39"/>
      <c r="H81" s="40"/>
    </row>
    <row r="82" s="2" customFormat="1" ht="16.8" customHeight="1">
      <c r="A82" s="39"/>
      <c r="B82" s="40"/>
      <c r="C82" s="231" t="s">
        <v>3</v>
      </c>
      <c r="D82" s="231" t="s">
        <v>206</v>
      </c>
      <c r="E82" s="20" t="s">
        <v>3</v>
      </c>
      <c r="F82" s="232">
        <v>0</v>
      </c>
      <c r="G82" s="39"/>
      <c r="H82" s="40"/>
    </row>
    <row r="83" s="2" customFormat="1" ht="16.8" customHeight="1">
      <c r="A83" s="39"/>
      <c r="B83" s="40"/>
      <c r="C83" s="231" t="s">
        <v>3</v>
      </c>
      <c r="D83" s="231" t="s">
        <v>201</v>
      </c>
      <c r="E83" s="20" t="s">
        <v>3</v>
      </c>
      <c r="F83" s="232">
        <v>1.45</v>
      </c>
      <c r="G83" s="39"/>
      <c r="H83" s="40"/>
    </row>
    <row r="84" s="2" customFormat="1" ht="16.8" customHeight="1">
      <c r="A84" s="39"/>
      <c r="B84" s="40"/>
      <c r="C84" s="231" t="s">
        <v>95</v>
      </c>
      <c r="D84" s="231" t="s">
        <v>188</v>
      </c>
      <c r="E84" s="20" t="s">
        <v>3</v>
      </c>
      <c r="F84" s="232">
        <v>10.523999999999999</v>
      </c>
      <c r="G84" s="39"/>
      <c r="H84" s="40"/>
    </row>
    <row r="85" s="2" customFormat="1" ht="16.8" customHeight="1">
      <c r="A85" s="39"/>
      <c r="B85" s="40"/>
      <c r="C85" s="233" t="s">
        <v>627</v>
      </c>
      <c r="D85" s="39"/>
      <c r="E85" s="39"/>
      <c r="F85" s="39"/>
      <c r="G85" s="39"/>
      <c r="H85" s="40"/>
    </row>
    <row r="86" s="2" customFormat="1" ht="16.8" customHeight="1">
      <c r="A86" s="39"/>
      <c r="B86" s="40"/>
      <c r="C86" s="231" t="s">
        <v>190</v>
      </c>
      <c r="D86" s="231" t="s">
        <v>645</v>
      </c>
      <c r="E86" s="20" t="s">
        <v>181</v>
      </c>
      <c r="F86" s="232">
        <v>10.523999999999999</v>
      </c>
      <c r="G86" s="39"/>
      <c r="H86" s="40"/>
    </row>
    <row r="87" s="2" customFormat="1" ht="16.8" customHeight="1">
      <c r="A87" s="39"/>
      <c r="B87" s="40"/>
      <c r="C87" s="231" t="s">
        <v>208</v>
      </c>
      <c r="D87" s="231" t="s">
        <v>640</v>
      </c>
      <c r="E87" s="20" t="s">
        <v>181</v>
      </c>
      <c r="F87" s="232">
        <v>31.853999999999999</v>
      </c>
      <c r="G87" s="39"/>
      <c r="H87" s="40"/>
    </row>
    <row r="88" s="2" customFormat="1" ht="16.8" customHeight="1">
      <c r="A88" s="39"/>
      <c r="B88" s="40"/>
      <c r="C88" s="231" t="s">
        <v>213</v>
      </c>
      <c r="D88" s="231" t="s">
        <v>641</v>
      </c>
      <c r="E88" s="20" t="s">
        <v>181</v>
      </c>
      <c r="F88" s="232">
        <v>31.853999999999999</v>
      </c>
      <c r="G88" s="39"/>
      <c r="H88" s="40"/>
    </row>
    <row r="89" s="2" customFormat="1" ht="16.8" customHeight="1">
      <c r="A89" s="39"/>
      <c r="B89" s="40"/>
      <c r="C89" s="231" t="s">
        <v>217</v>
      </c>
      <c r="D89" s="231" t="s">
        <v>642</v>
      </c>
      <c r="E89" s="20" t="s">
        <v>181</v>
      </c>
      <c r="F89" s="232">
        <v>31.853999999999999</v>
      </c>
      <c r="G89" s="39"/>
      <c r="H89" s="40"/>
    </row>
    <row r="90" s="2" customFormat="1" ht="16.8" customHeight="1">
      <c r="A90" s="39"/>
      <c r="B90" s="40"/>
      <c r="C90" s="231" t="s">
        <v>223</v>
      </c>
      <c r="D90" s="231" t="s">
        <v>643</v>
      </c>
      <c r="E90" s="20" t="s">
        <v>181</v>
      </c>
      <c r="F90" s="232">
        <v>573.37199999999996</v>
      </c>
      <c r="G90" s="39"/>
      <c r="H90" s="40"/>
    </row>
    <row r="91" s="2" customFormat="1" ht="16.8" customHeight="1">
      <c r="A91" s="39"/>
      <c r="B91" s="40"/>
      <c r="C91" s="231" t="s">
        <v>233</v>
      </c>
      <c r="D91" s="231" t="s">
        <v>644</v>
      </c>
      <c r="E91" s="20" t="s">
        <v>235</v>
      </c>
      <c r="F91" s="232">
        <v>57.337000000000003</v>
      </c>
      <c r="G91" s="39"/>
      <c r="H91" s="40"/>
    </row>
    <row r="92" s="2" customFormat="1" ht="16.8" customHeight="1">
      <c r="A92" s="39"/>
      <c r="B92" s="40"/>
      <c r="C92" s="227" t="s">
        <v>101</v>
      </c>
      <c r="D92" s="228" t="s">
        <v>101</v>
      </c>
      <c r="E92" s="229" t="s">
        <v>3</v>
      </c>
      <c r="F92" s="230">
        <v>632.375</v>
      </c>
      <c r="G92" s="39"/>
      <c r="H92" s="40"/>
    </row>
    <row r="93" s="2" customFormat="1" ht="16.8" customHeight="1">
      <c r="A93" s="39"/>
      <c r="B93" s="40"/>
      <c r="C93" s="231" t="s">
        <v>3</v>
      </c>
      <c r="D93" s="231" t="s">
        <v>524</v>
      </c>
      <c r="E93" s="20" t="s">
        <v>3</v>
      </c>
      <c r="F93" s="232">
        <v>0</v>
      </c>
      <c r="G93" s="39"/>
      <c r="H93" s="40"/>
    </row>
    <row r="94" s="2" customFormat="1" ht="16.8" customHeight="1">
      <c r="A94" s="39"/>
      <c r="B94" s="40"/>
      <c r="C94" s="231" t="s">
        <v>3</v>
      </c>
      <c r="D94" s="231" t="s">
        <v>525</v>
      </c>
      <c r="E94" s="20" t="s">
        <v>3</v>
      </c>
      <c r="F94" s="232">
        <v>489.50999999999999</v>
      </c>
      <c r="G94" s="39"/>
      <c r="H94" s="40"/>
    </row>
    <row r="95" s="2" customFormat="1" ht="16.8" customHeight="1">
      <c r="A95" s="39"/>
      <c r="B95" s="40"/>
      <c r="C95" s="231" t="s">
        <v>3</v>
      </c>
      <c r="D95" s="231" t="s">
        <v>526</v>
      </c>
      <c r="E95" s="20" t="s">
        <v>3</v>
      </c>
      <c r="F95" s="232">
        <v>0</v>
      </c>
      <c r="G95" s="39"/>
      <c r="H95" s="40"/>
    </row>
    <row r="96" s="2" customFormat="1" ht="16.8" customHeight="1">
      <c r="A96" s="39"/>
      <c r="B96" s="40"/>
      <c r="C96" s="231" t="s">
        <v>3</v>
      </c>
      <c r="D96" s="231" t="s">
        <v>527</v>
      </c>
      <c r="E96" s="20" t="s">
        <v>3</v>
      </c>
      <c r="F96" s="232">
        <v>142.86500000000001</v>
      </c>
      <c r="G96" s="39"/>
      <c r="H96" s="40"/>
    </row>
    <row r="97" s="2" customFormat="1" ht="16.8" customHeight="1">
      <c r="A97" s="39"/>
      <c r="B97" s="40"/>
      <c r="C97" s="231" t="s">
        <v>101</v>
      </c>
      <c r="D97" s="231" t="s">
        <v>177</v>
      </c>
      <c r="E97" s="20" t="s">
        <v>3</v>
      </c>
      <c r="F97" s="232">
        <v>632.375</v>
      </c>
      <c r="G97" s="39"/>
      <c r="H97" s="40"/>
    </row>
    <row r="98" s="2" customFormat="1" ht="16.8" customHeight="1">
      <c r="A98" s="39"/>
      <c r="B98" s="40"/>
      <c r="C98" s="227" t="s">
        <v>83</v>
      </c>
      <c r="D98" s="228" t="s">
        <v>83</v>
      </c>
      <c r="E98" s="229" t="s">
        <v>3</v>
      </c>
      <c r="F98" s="230">
        <v>285.35000000000002</v>
      </c>
      <c r="G98" s="39"/>
      <c r="H98" s="40"/>
    </row>
    <row r="99" s="2" customFormat="1" ht="16.8" customHeight="1">
      <c r="A99" s="39"/>
      <c r="B99" s="40"/>
      <c r="C99" s="231" t="s">
        <v>83</v>
      </c>
      <c r="D99" s="231" t="s">
        <v>311</v>
      </c>
      <c r="E99" s="20" t="s">
        <v>3</v>
      </c>
      <c r="F99" s="232">
        <v>285.35000000000002</v>
      </c>
      <c r="G99" s="39"/>
      <c r="H99" s="40"/>
    </row>
    <row r="100" s="2" customFormat="1" ht="16.8" customHeight="1">
      <c r="A100" s="39"/>
      <c r="B100" s="40"/>
      <c r="C100" s="233" t="s">
        <v>627</v>
      </c>
      <c r="D100" s="39"/>
      <c r="E100" s="39"/>
      <c r="F100" s="39"/>
      <c r="G100" s="39"/>
      <c r="H100" s="40"/>
    </row>
    <row r="101" s="2" customFormat="1" ht="16.8" customHeight="1">
      <c r="A101" s="39"/>
      <c r="B101" s="40"/>
      <c r="C101" s="231" t="s">
        <v>308</v>
      </c>
      <c r="D101" s="231" t="s">
        <v>646</v>
      </c>
      <c r="E101" s="20" t="s">
        <v>149</v>
      </c>
      <c r="F101" s="232">
        <v>349.60000000000002</v>
      </c>
      <c r="G101" s="39"/>
      <c r="H101" s="40"/>
    </row>
    <row r="102" s="2" customFormat="1" ht="16.8" customHeight="1">
      <c r="A102" s="39"/>
      <c r="B102" s="40"/>
      <c r="C102" s="231" t="s">
        <v>304</v>
      </c>
      <c r="D102" s="231" t="s">
        <v>647</v>
      </c>
      <c r="E102" s="20" t="s">
        <v>149</v>
      </c>
      <c r="F102" s="232">
        <v>285.35000000000002</v>
      </c>
      <c r="G102" s="39"/>
      <c r="H102" s="40"/>
    </row>
    <row r="103" s="2" customFormat="1" ht="16.8" customHeight="1">
      <c r="A103" s="39"/>
      <c r="B103" s="40"/>
      <c r="C103" s="231" t="s">
        <v>327</v>
      </c>
      <c r="D103" s="231" t="s">
        <v>634</v>
      </c>
      <c r="E103" s="20" t="s">
        <v>149</v>
      </c>
      <c r="F103" s="232">
        <v>44.418999999999997</v>
      </c>
      <c r="G103" s="39"/>
      <c r="H103" s="40"/>
    </row>
    <row r="104" s="2" customFormat="1" ht="16.8" customHeight="1">
      <c r="A104" s="39"/>
      <c r="B104" s="40"/>
      <c r="C104" s="231" t="s">
        <v>332</v>
      </c>
      <c r="D104" s="231" t="s">
        <v>648</v>
      </c>
      <c r="E104" s="20" t="s">
        <v>149</v>
      </c>
      <c r="F104" s="232">
        <v>285.35000000000002</v>
      </c>
      <c r="G104" s="39"/>
      <c r="H104" s="40"/>
    </row>
    <row r="105" s="2" customFormat="1" ht="16.8" customHeight="1">
      <c r="A105" s="39"/>
      <c r="B105" s="40"/>
      <c r="C105" s="231" t="s">
        <v>336</v>
      </c>
      <c r="D105" s="231" t="s">
        <v>649</v>
      </c>
      <c r="E105" s="20" t="s">
        <v>149</v>
      </c>
      <c r="F105" s="232">
        <v>285.35000000000002</v>
      </c>
      <c r="G105" s="39"/>
      <c r="H105" s="40"/>
    </row>
    <row r="106" s="2" customFormat="1" ht="16.8" customHeight="1">
      <c r="A106" s="39"/>
      <c r="B106" s="40"/>
      <c r="C106" s="231" t="s">
        <v>340</v>
      </c>
      <c r="D106" s="231" t="s">
        <v>650</v>
      </c>
      <c r="E106" s="20" t="s">
        <v>149</v>
      </c>
      <c r="F106" s="232">
        <v>285.35000000000002</v>
      </c>
      <c r="G106" s="39"/>
      <c r="H106" s="40"/>
    </row>
    <row r="107" s="2" customFormat="1" ht="16.8" customHeight="1">
      <c r="A107" s="39"/>
      <c r="B107" s="40"/>
      <c r="C107" s="227" t="s">
        <v>530</v>
      </c>
      <c r="D107" s="228" t="s">
        <v>530</v>
      </c>
      <c r="E107" s="229" t="s">
        <v>3</v>
      </c>
      <c r="F107" s="230">
        <v>2262.547</v>
      </c>
      <c r="G107" s="39"/>
      <c r="H107" s="40"/>
    </row>
    <row r="108" s="2" customFormat="1" ht="16.8" customHeight="1">
      <c r="A108" s="39"/>
      <c r="B108" s="40"/>
      <c r="C108" s="231" t="s">
        <v>3</v>
      </c>
      <c r="D108" s="231" t="s">
        <v>528</v>
      </c>
      <c r="E108" s="20" t="s">
        <v>3</v>
      </c>
      <c r="F108" s="232">
        <v>0</v>
      </c>
      <c r="G108" s="39"/>
      <c r="H108" s="40"/>
    </row>
    <row r="109" s="2" customFormat="1" ht="16.8" customHeight="1">
      <c r="A109" s="39"/>
      <c r="B109" s="40"/>
      <c r="C109" s="231" t="s">
        <v>3</v>
      </c>
      <c r="D109" s="231" t="s">
        <v>529</v>
      </c>
      <c r="E109" s="20" t="s">
        <v>3</v>
      </c>
      <c r="F109" s="232">
        <v>2262.547</v>
      </c>
      <c r="G109" s="39"/>
      <c r="H109" s="40"/>
    </row>
    <row r="110" s="2" customFormat="1" ht="16.8" customHeight="1">
      <c r="A110" s="39"/>
      <c r="B110" s="40"/>
      <c r="C110" s="231" t="s">
        <v>530</v>
      </c>
      <c r="D110" s="231" t="s">
        <v>177</v>
      </c>
      <c r="E110" s="20" t="s">
        <v>3</v>
      </c>
      <c r="F110" s="232">
        <v>2262.547</v>
      </c>
      <c r="G110" s="39"/>
      <c r="H110" s="40"/>
    </row>
    <row r="111" s="2" customFormat="1" ht="16.8" customHeight="1">
      <c r="A111" s="39"/>
      <c r="B111" s="40"/>
      <c r="C111" s="227" t="s">
        <v>85</v>
      </c>
      <c r="D111" s="228" t="s">
        <v>85</v>
      </c>
      <c r="E111" s="229" t="s">
        <v>3</v>
      </c>
      <c r="F111" s="230">
        <v>64.25</v>
      </c>
      <c r="G111" s="39"/>
      <c r="H111" s="40"/>
    </row>
    <row r="112" s="2" customFormat="1" ht="16.8" customHeight="1">
      <c r="A112" s="39"/>
      <c r="B112" s="40"/>
      <c r="C112" s="231" t="s">
        <v>85</v>
      </c>
      <c r="D112" s="231" t="s">
        <v>316</v>
      </c>
      <c r="E112" s="20" t="s">
        <v>3</v>
      </c>
      <c r="F112" s="232">
        <v>64.25</v>
      </c>
      <c r="G112" s="39"/>
      <c r="H112" s="40"/>
    </row>
    <row r="113" s="2" customFormat="1" ht="16.8" customHeight="1">
      <c r="A113" s="39"/>
      <c r="B113" s="40"/>
      <c r="C113" s="233" t="s">
        <v>627</v>
      </c>
      <c r="D113" s="39"/>
      <c r="E113" s="39"/>
      <c r="F113" s="39"/>
      <c r="G113" s="39"/>
      <c r="H113" s="40"/>
    </row>
    <row r="114" s="2" customFormat="1" ht="16.8" customHeight="1">
      <c r="A114" s="39"/>
      <c r="B114" s="40"/>
      <c r="C114" s="231" t="s">
        <v>313</v>
      </c>
      <c r="D114" s="231" t="s">
        <v>651</v>
      </c>
      <c r="E114" s="20" t="s">
        <v>149</v>
      </c>
      <c r="F114" s="232">
        <v>64.25</v>
      </c>
      <c r="G114" s="39"/>
      <c r="H114" s="40"/>
    </row>
    <row r="115" s="2" customFormat="1" ht="16.8" customHeight="1">
      <c r="A115" s="39"/>
      <c r="B115" s="40"/>
      <c r="C115" s="231" t="s">
        <v>308</v>
      </c>
      <c r="D115" s="231" t="s">
        <v>646</v>
      </c>
      <c r="E115" s="20" t="s">
        <v>149</v>
      </c>
      <c r="F115" s="232">
        <v>349.60000000000002</v>
      </c>
      <c r="G115" s="39"/>
      <c r="H115" s="40"/>
    </row>
    <row r="116" s="2" customFormat="1" ht="16.8" customHeight="1">
      <c r="A116" s="39"/>
      <c r="B116" s="40"/>
      <c r="C116" s="231" t="s">
        <v>323</v>
      </c>
      <c r="D116" s="231" t="s">
        <v>652</v>
      </c>
      <c r="E116" s="20" t="s">
        <v>149</v>
      </c>
      <c r="F116" s="232">
        <v>64.25</v>
      </c>
      <c r="G116" s="39"/>
      <c r="H116" s="40"/>
    </row>
    <row r="117" s="2" customFormat="1" ht="16.8" customHeight="1">
      <c r="A117" s="39"/>
      <c r="B117" s="40"/>
      <c r="C117" s="231" t="s">
        <v>327</v>
      </c>
      <c r="D117" s="231" t="s">
        <v>634</v>
      </c>
      <c r="E117" s="20" t="s">
        <v>149</v>
      </c>
      <c r="F117" s="232">
        <v>44.418999999999997</v>
      </c>
      <c r="G117" s="39"/>
      <c r="H117" s="40"/>
    </row>
    <row r="118" s="2" customFormat="1" ht="16.8" customHeight="1">
      <c r="A118" s="39"/>
      <c r="B118" s="40"/>
      <c r="C118" s="231" t="s">
        <v>353</v>
      </c>
      <c r="D118" s="231" t="s">
        <v>653</v>
      </c>
      <c r="E118" s="20" t="s">
        <v>149</v>
      </c>
      <c r="F118" s="232">
        <v>64.25</v>
      </c>
      <c r="G118" s="39"/>
      <c r="H118" s="40"/>
    </row>
    <row r="119" s="2" customFormat="1" ht="16.8" customHeight="1">
      <c r="A119" s="39"/>
      <c r="B119" s="40"/>
      <c r="C119" s="231" t="s">
        <v>358</v>
      </c>
      <c r="D119" s="231" t="s">
        <v>359</v>
      </c>
      <c r="E119" s="20" t="s">
        <v>149</v>
      </c>
      <c r="F119" s="232">
        <v>67.462999999999994</v>
      </c>
      <c r="G119" s="39"/>
      <c r="H119" s="40"/>
    </row>
    <row r="120" s="2" customFormat="1" ht="7.44" customHeight="1">
      <c r="A120" s="39"/>
      <c r="B120" s="56"/>
      <c r="C120" s="57"/>
      <c r="D120" s="57"/>
      <c r="E120" s="57"/>
      <c r="F120" s="57"/>
      <c r="G120" s="57"/>
      <c r="H120" s="40"/>
    </row>
    <row r="121" s="2" customFormat="1">
      <c r="A121" s="39"/>
      <c r="B121" s="39"/>
      <c r="C121" s="39"/>
      <c r="D121" s="39"/>
      <c r="E121" s="39"/>
      <c r="F121" s="39"/>
      <c r="G121" s="39"/>
      <c r="H121" s="39"/>
    </row>
  </sheetData>
  <mergeCells count="2">
    <mergeCell ref="D5:F5"/>
    <mergeCell ref="D6:F6"/>
  </mergeCells>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34" customWidth="1"/>
    <col min="2" max="2" width="1.667969" style="234" customWidth="1"/>
    <col min="3" max="4" width="5" style="234" customWidth="1"/>
    <col min="5" max="5" width="11.66016" style="234" customWidth="1"/>
    <col min="6" max="6" width="9.160156" style="234" customWidth="1"/>
    <col min="7" max="7" width="5" style="234" customWidth="1"/>
    <col min="8" max="8" width="77.83203" style="234" customWidth="1"/>
    <col min="9" max="10" width="20" style="234" customWidth="1"/>
    <col min="11" max="11" width="1.667969" style="234" customWidth="1"/>
  </cols>
  <sheetData>
    <row r="1" s="1" customFormat="1" ht="37.5" customHeight="1"/>
    <row r="2" s="1" customFormat="1" ht="7.5" customHeight="1">
      <c r="B2" s="235"/>
      <c r="C2" s="236"/>
      <c r="D2" s="236"/>
      <c r="E2" s="236"/>
      <c r="F2" s="236"/>
      <c r="G2" s="236"/>
      <c r="H2" s="236"/>
      <c r="I2" s="236"/>
      <c r="J2" s="236"/>
      <c r="K2" s="237"/>
    </row>
    <row r="3" s="17" customFormat="1" ht="45" customHeight="1">
      <c r="B3" s="238"/>
      <c r="C3" s="239" t="s">
        <v>654</v>
      </c>
      <c r="D3" s="239"/>
      <c r="E3" s="239"/>
      <c r="F3" s="239"/>
      <c r="G3" s="239"/>
      <c r="H3" s="239"/>
      <c r="I3" s="239"/>
      <c r="J3" s="239"/>
      <c r="K3" s="240"/>
    </row>
    <row r="4" s="1" customFormat="1" ht="25.5" customHeight="1">
      <c r="B4" s="241"/>
      <c r="C4" s="242" t="s">
        <v>655</v>
      </c>
      <c r="D4" s="242"/>
      <c r="E4" s="242"/>
      <c r="F4" s="242"/>
      <c r="G4" s="242"/>
      <c r="H4" s="242"/>
      <c r="I4" s="242"/>
      <c r="J4" s="242"/>
      <c r="K4" s="243"/>
    </row>
    <row r="5" s="1" customFormat="1" ht="5.25" customHeight="1">
      <c r="B5" s="241"/>
      <c r="C5" s="244"/>
      <c r="D5" s="244"/>
      <c r="E5" s="244"/>
      <c r="F5" s="244"/>
      <c r="G5" s="244"/>
      <c r="H5" s="244"/>
      <c r="I5" s="244"/>
      <c r="J5" s="244"/>
      <c r="K5" s="243"/>
    </row>
    <row r="6" s="1" customFormat="1" ht="15" customHeight="1">
      <c r="B6" s="241"/>
      <c r="C6" s="245" t="s">
        <v>656</v>
      </c>
      <c r="D6" s="245"/>
      <c r="E6" s="245"/>
      <c r="F6" s="245"/>
      <c r="G6" s="245"/>
      <c r="H6" s="245"/>
      <c r="I6" s="245"/>
      <c r="J6" s="245"/>
      <c r="K6" s="243"/>
    </row>
    <row r="7" s="1" customFormat="1" ht="15" customHeight="1">
      <c r="B7" s="246"/>
      <c r="C7" s="245" t="s">
        <v>657</v>
      </c>
      <c r="D7" s="245"/>
      <c r="E7" s="245"/>
      <c r="F7" s="245"/>
      <c r="G7" s="245"/>
      <c r="H7" s="245"/>
      <c r="I7" s="245"/>
      <c r="J7" s="245"/>
      <c r="K7" s="243"/>
    </row>
    <row r="8" s="1" customFormat="1" ht="12.75" customHeight="1">
      <c r="B8" s="246"/>
      <c r="C8" s="245"/>
      <c r="D8" s="245"/>
      <c r="E8" s="245"/>
      <c r="F8" s="245"/>
      <c r="G8" s="245"/>
      <c r="H8" s="245"/>
      <c r="I8" s="245"/>
      <c r="J8" s="245"/>
      <c r="K8" s="243"/>
    </row>
    <row r="9" s="1" customFormat="1" ht="15" customHeight="1">
      <c r="B9" s="246"/>
      <c r="C9" s="245" t="s">
        <v>658</v>
      </c>
      <c r="D9" s="245"/>
      <c r="E9" s="245"/>
      <c r="F9" s="245"/>
      <c r="G9" s="245"/>
      <c r="H9" s="245"/>
      <c r="I9" s="245"/>
      <c r="J9" s="245"/>
      <c r="K9" s="243"/>
    </row>
    <row r="10" s="1" customFormat="1" ht="15" customHeight="1">
      <c r="B10" s="246"/>
      <c r="C10" s="245"/>
      <c r="D10" s="245" t="s">
        <v>659</v>
      </c>
      <c r="E10" s="245"/>
      <c r="F10" s="245"/>
      <c r="G10" s="245"/>
      <c r="H10" s="245"/>
      <c r="I10" s="245"/>
      <c r="J10" s="245"/>
      <c r="K10" s="243"/>
    </row>
    <row r="11" s="1" customFormat="1" ht="15" customHeight="1">
      <c r="B11" s="246"/>
      <c r="C11" s="247"/>
      <c r="D11" s="245" t="s">
        <v>660</v>
      </c>
      <c r="E11" s="245"/>
      <c r="F11" s="245"/>
      <c r="G11" s="245"/>
      <c r="H11" s="245"/>
      <c r="I11" s="245"/>
      <c r="J11" s="245"/>
      <c r="K11" s="243"/>
    </row>
    <row r="12" s="1" customFormat="1" ht="15" customHeight="1">
      <c r="B12" s="246"/>
      <c r="C12" s="247"/>
      <c r="D12" s="245"/>
      <c r="E12" s="245"/>
      <c r="F12" s="245"/>
      <c r="G12" s="245"/>
      <c r="H12" s="245"/>
      <c r="I12" s="245"/>
      <c r="J12" s="245"/>
      <c r="K12" s="243"/>
    </row>
    <row r="13" s="1" customFormat="1" ht="15" customHeight="1">
      <c r="B13" s="246"/>
      <c r="C13" s="247"/>
      <c r="D13" s="248" t="s">
        <v>661</v>
      </c>
      <c r="E13" s="245"/>
      <c r="F13" s="245"/>
      <c r="G13" s="245"/>
      <c r="H13" s="245"/>
      <c r="I13" s="245"/>
      <c r="J13" s="245"/>
      <c r="K13" s="243"/>
    </row>
    <row r="14" s="1" customFormat="1" ht="12.75" customHeight="1">
      <c r="B14" s="246"/>
      <c r="C14" s="247"/>
      <c r="D14" s="247"/>
      <c r="E14" s="247"/>
      <c r="F14" s="247"/>
      <c r="G14" s="247"/>
      <c r="H14" s="247"/>
      <c r="I14" s="247"/>
      <c r="J14" s="247"/>
      <c r="K14" s="243"/>
    </row>
    <row r="15" s="1" customFormat="1" ht="15" customHeight="1">
      <c r="B15" s="246"/>
      <c r="C15" s="247"/>
      <c r="D15" s="245" t="s">
        <v>662</v>
      </c>
      <c r="E15" s="245"/>
      <c r="F15" s="245"/>
      <c r="G15" s="245"/>
      <c r="H15" s="245"/>
      <c r="I15" s="245"/>
      <c r="J15" s="245"/>
      <c r="K15" s="243"/>
    </row>
    <row r="16" s="1" customFormat="1" ht="15" customHeight="1">
      <c r="B16" s="246"/>
      <c r="C16" s="247"/>
      <c r="D16" s="245" t="s">
        <v>663</v>
      </c>
      <c r="E16" s="245"/>
      <c r="F16" s="245"/>
      <c r="G16" s="245"/>
      <c r="H16" s="245"/>
      <c r="I16" s="245"/>
      <c r="J16" s="245"/>
      <c r="K16" s="243"/>
    </row>
    <row r="17" s="1" customFormat="1" ht="15" customHeight="1">
      <c r="B17" s="246"/>
      <c r="C17" s="247"/>
      <c r="D17" s="245" t="s">
        <v>664</v>
      </c>
      <c r="E17" s="245"/>
      <c r="F17" s="245"/>
      <c r="G17" s="245"/>
      <c r="H17" s="245"/>
      <c r="I17" s="245"/>
      <c r="J17" s="245"/>
      <c r="K17" s="243"/>
    </row>
    <row r="18" s="1" customFormat="1" ht="15" customHeight="1">
      <c r="B18" s="246"/>
      <c r="C18" s="247"/>
      <c r="D18" s="247"/>
      <c r="E18" s="249" t="s">
        <v>79</v>
      </c>
      <c r="F18" s="245" t="s">
        <v>665</v>
      </c>
      <c r="G18" s="245"/>
      <c r="H18" s="245"/>
      <c r="I18" s="245"/>
      <c r="J18" s="245"/>
      <c r="K18" s="243"/>
    </row>
    <row r="19" s="1" customFormat="1" ht="15" customHeight="1">
      <c r="B19" s="246"/>
      <c r="C19" s="247"/>
      <c r="D19" s="247"/>
      <c r="E19" s="249" t="s">
        <v>666</v>
      </c>
      <c r="F19" s="245" t="s">
        <v>667</v>
      </c>
      <c r="G19" s="245"/>
      <c r="H19" s="245"/>
      <c r="I19" s="245"/>
      <c r="J19" s="245"/>
      <c r="K19" s="243"/>
    </row>
    <row r="20" s="1" customFormat="1" ht="15" customHeight="1">
      <c r="B20" s="246"/>
      <c r="C20" s="247"/>
      <c r="D20" s="247"/>
      <c r="E20" s="249" t="s">
        <v>668</v>
      </c>
      <c r="F20" s="245" t="s">
        <v>669</v>
      </c>
      <c r="G20" s="245"/>
      <c r="H20" s="245"/>
      <c r="I20" s="245"/>
      <c r="J20" s="245"/>
      <c r="K20" s="243"/>
    </row>
    <row r="21" s="1" customFormat="1" ht="15" customHeight="1">
      <c r="B21" s="246"/>
      <c r="C21" s="247"/>
      <c r="D21" s="247"/>
      <c r="E21" s="249" t="s">
        <v>670</v>
      </c>
      <c r="F21" s="245" t="s">
        <v>671</v>
      </c>
      <c r="G21" s="245"/>
      <c r="H21" s="245"/>
      <c r="I21" s="245"/>
      <c r="J21" s="245"/>
      <c r="K21" s="243"/>
    </row>
    <row r="22" s="1" customFormat="1" ht="15" customHeight="1">
      <c r="B22" s="246"/>
      <c r="C22" s="247"/>
      <c r="D22" s="247"/>
      <c r="E22" s="249" t="s">
        <v>672</v>
      </c>
      <c r="F22" s="245" t="s">
        <v>673</v>
      </c>
      <c r="G22" s="245"/>
      <c r="H22" s="245"/>
      <c r="I22" s="245"/>
      <c r="J22" s="245"/>
      <c r="K22" s="243"/>
    </row>
    <row r="23" s="1" customFormat="1" ht="15" customHeight="1">
      <c r="B23" s="246"/>
      <c r="C23" s="247"/>
      <c r="D23" s="247"/>
      <c r="E23" s="249" t="s">
        <v>674</v>
      </c>
      <c r="F23" s="245" t="s">
        <v>675</v>
      </c>
      <c r="G23" s="245"/>
      <c r="H23" s="245"/>
      <c r="I23" s="245"/>
      <c r="J23" s="245"/>
      <c r="K23" s="243"/>
    </row>
    <row r="24" s="1" customFormat="1" ht="12.75" customHeight="1">
      <c r="B24" s="246"/>
      <c r="C24" s="247"/>
      <c r="D24" s="247"/>
      <c r="E24" s="247"/>
      <c r="F24" s="247"/>
      <c r="G24" s="247"/>
      <c r="H24" s="247"/>
      <c r="I24" s="247"/>
      <c r="J24" s="247"/>
      <c r="K24" s="243"/>
    </row>
    <row r="25" s="1" customFormat="1" ht="15" customHeight="1">
      <c r="B25" s="246"/>
      <c r="C25" s="245" t="s">
        <v>676</v>
      </c>
      <c r="D25" s="245"/>
      <c r="E25" s="245"/>
      <c r="F25" s="245"/>
      <c r="G25" s="245"/>
      <c r="H25" s="245"/>
      <c r="I25" s="245"/>
      <c r="J25" s="245"/>
      <c r="K25" s="243"/>
    </row>
    <row r="26" s="1" customFormat="1" ht="15" customHeight="1">
      <c r="B26" s="246"/>
      <c r="C26" s="245" t="s">
        <v>677</v>
      </c>
      <c r="D26" s="245"/>
      <c r="E26" s="245"/>
      <c r="F26" s="245"/>
      <c r="G26" s="245"/>
      <c r="H26" s="245"/>
      <c r="I26" s="245"/>
      <c r="J26" s="245"/>
      <c r="K26" s="243"/>
    </row>
    <row r="27" s="1" customFormat="1" ht="15" customHeight="1">
      <c r="B27" s="246"/>
      <c r="C27" s="245"/>
      <c r="D27" s="245" t="s">
        <v>678</v>
      </c>
      <c r="E27" s="245"/>
      <c r="F27" s="245"/>
      <c r="G27" s="245"/>
      <c r="H27" s="245"/>
      <c r="I27" s="245"/>
      <c r="J27" s="245"/>
      <c r="K27" s="243"/>
    </row>
    <row r="28" s="1" customFormat="1" ht="15" customHeight="1">
      <c r="B28" s="246"/>
      <c r="C28" s="247"/>
      <c r="D28" s="245" t="s">
        <v>679</v>
      </c>
      <c r="E28" s="245"/>
      <c r="F28" s="245"/>
      <c r="G28" s="245"/>
      <c r="H28" s="245"/>
      <c r="I28" s="245"/>
      <c r="J28" s="245"/>
      <c r="K28" s="243"/>
    </row>
    <row r="29" s="1" customFormat="1" ht="12.75" customHeight="1">
      <c r="B29" s="246"/>
      <c r="C29" s="247"/>
      <c r="D29" s="247"/>
      <c r="E29" s="247"/>
      <c r="F29" s="247"/>
      <c r="G29" s="247"/>
      <c r="H29" s="247"/>
      <c r="I29" s="247"/>
      <c r="J29" s="247"/>
      <c r="K29" s="243"/>
    </row>
    <row r="30" s="1" customFormat="1" ht="15" customHeight="1">
      <c r="B30" s="246"/>
      <c r="C30" s="247"/>
      <c r="D30" s="245" t="s">
        <v>680</v>
      </c>
      <c r="E30" s="245"/>
      <c r="F30" s="245"/>
      <c r="G30" s="245"/>
      <c r="H30" s="245"/>
      <c r="I30" s="245"/>
      <c r="J30" s="245"/>
      <c r="K30" s="243"/>
    </row>
    <row r="31" s="1" customFormat="1" ht="15" customHeight="1">
      <c r="B31" s="246"/>
      <c r="C31" s="247"/>
      <c r="D31" s="245" t="s">
        <v>681</v>
      </c>
      <c r="E31" s="245"/>
      <c r="F31" s="245"/>
      <c r="G31" s="245"/>
      <c r="H31" s="245"/>
      <c r="I31" s="245"/>
      <c r="J31" s="245"/>
      <c r="K31" s="243"/>
    </row>
    <row r="32" s="1" customFormat="1" ht="12.75" customHeight="1">
      <c r="B32" s="246"/>
      <c r="C32" s="247"/>
      <c r="D32" s="247"/>
      <c r="E32" s="247"/>
      <c r="F32" s="247"/>
      <c r="G32" s="247"/>
      <c r="H32" s="247"/>
      <c r="I32" s="247"/>
      <c r="J32" s="247"/>
      <c r="K32" s="243"/>
    </row>
    <row r="33" s="1" customFormat="1" ht="15" customHeight="1">
      <c r="B33" s="246"/>
      <c r="C33" s="247"/>
      <c r="D33" s="245" t="s">
        <v>682</v>
      </c>
      <c r="E33" s="245"/>
      <c r="F33" s="245"/>
      <c r="G33" s="245"/>
      <c r="H33" s="245"/>
      <c r="I33" s="245"/>
      <c r="J33" s="245"/>
      <c r="K33" s="243"/>
    </row>
    <row r="34" s="1" customFormat="1" ht="15" customHeight="1">
      <c r="B34" s="246"/>
      <c r="C34" s="247"/>
      <c r="D34" s="245" t="s">
        <v>683</v>
      </c>
      <c r="E34" s="245"/>
      <c r="F34" s="245"/>
      <c r="G34" s="245"/>
      <c r="H34" s="245"/>
      <c r="I34" s="245"/>
      <c r="J34" s="245"/>
      <c r="K34" s="243"/>
    </row>
    <row r="35" s="1" customFormat="1" ht="15" customHeight="1">
      <c r="B35" s="246"/>
      <c r="C35" s="247"/>
      <c r="D35" s="245" t="s">
        <v>684</v>
      </c>
      <c r="E35" s="245"/>
      <c r="F35" s="245"/>
      <c r="G35" s="245"/>
      <c r="H35" s="245"/>
      <c r="I35" s="245"/>
      <c r="J35" s="245"/>
      <c r="K35" s="243"/>
    </row>
    <row r="36" s="1" customFormat="1" ht="15" customHeight="1">
      <c r="B36" s="246"/>
      <c r="C36" s="247"/>
      <c r="D36" s="245"/>
      <c r="E36" s="248" t="s">
        <v>130</v>
      </c>
      <c r="F36" s="245"/>
      <c r="G36" s="245" t="s">
        <v>685</v>
      </c>
      <c r="H36" s="245"/>
      <c r="I36" s="245"/>
      <c r="J36" s="245"/>
      <c r="K36" s="243"/>
    </row>
    <row r="37" s="1" customFormat="1" ht="30.75" customHeight="1">
      <c r="B37" s="246"/>
      <c r="C37" s="247"/>
      <c r="D37" s="245"/>
      <c r="E37" s="248" t="s">
        <v>686</v>
      </c>
      <c r="F37" s="245"/>
      <c r="G37" s="245" t="s">
        <v>687</v>
      </c>
      <c r="H37" s="245"/>
      <c r="I37" s="245"/>
      <c r="J37" s="245"/>
      <c r="K37" s="243"/>
    </row>
    <row r="38" s="1" customFormat="1" ht="15" customHeight="1">
      <c r="B38" s="246"/>
      <c r="C38" s="247"/>
      <c r="D38" s="245"/>
      <c r="E38" s="248" t="s">
        <v>53</v>
      </c>
      <c r="F38" s="245"/>
      <c r="G38" s="245" t="s">
        <v>688</v>
      </c>
      <c r="H38" s="245"/>
      <c r="I38" s="245"/>
      <c r="J38" s="245"/>
      <c r="K38" s="243"/>
    </row>
    <row r="39" s="1" customFormat="1" ht="15" customHeight="1">
      <c r="B39" s="246"/>
      <c r="C39" s="247"/>
      <c r="D39" s="245"/>
      <c r="E39" s="248" t="s">
        <v>54</v>
      </c>
      <c r="F39" s="245"/>
      <c r="G39" s="245" t="s">
        <v>689</v>
      </c>
      <c r="H39" s="245"/>
      <c r="I39" s="245"/>
      <c r="J39" s="245"/>
      <c r="K39" s="243"/>
    </row>
    <row r="40" s="1" customFormat="1" ht="15" customHeight="1">
      <c r="B40" s="246"/>
      <c r="C40" s="247"/>
      <c r="D40" s="245"/>
      <c r="E40" s="248" t="s">
        <v>131</v>
      </c>
      <c r="F40" s="245"/>
      <c r="G40" s="245" t="s">
        <v>690</v>
      </c>
      <c r="H40" s="245"/>
      <c r="I40" s="245"/>
      <c r="J40" s="245"/>
      <c r="K40" s="243"/>
    </row>
    <row r="41" s="1" customFormat="1" ht="15" customHeight="1">
      <c r="B41" s="246"/>
      <c r="C41" s="247"/>
      <c r="D41" s="245"/>
      <c r="E41" s="248" t="s">
        <v>132</v>
      </c>
      <c r="F41" s="245"/>
      <c r="G41" s="245" t="s">
        <v>691</v>
      </c>
      <c r="H41" s="245"/>
      <c r="I41" s="245"/>
      <c r="J41" s="245"/>
      <c r="K41" s="243"/>
    </row>
    <row r="42" s="1" customFormat="1" ht="15" customHeight="1">
      <c r="B42" s="246"/>
      <c r="C42" s="247"/>
      <c r="D42" s="245"/>
      <c r="E42" s="248" t="s">
        <v>692</v>
      </c>
      <c r="F42" s="245"/>
      <c r="G42" s="245" t="s">
        <v>693</v>
      </c>
      <c r="H42" s="245"/>
      <c r="I42" s="245"/>
      <c r="J42" s="245"/>
      <c r="K42" s="243"/>
    </row>
    <row r="43" s="1" customFormat="1" ht="15" customHeight="1">
      <c r="B43" s="246"/>
      <c r="C43" s="247"/>
      <c r="D43" s="245"/>
      <c r="E43" s="248"/>
      <c r="F43" s="245"/>
      <c r="G43" s="245" t="s">
        <v>694</v>
      </c>
      <c r="H43" s="245"/>
      <c r="I43" s="245"/>
      <c r="J43" s="245"/>
      <c r="K43" s="243"/>
    </row>
    <row r="44" s="1" customFormat="1" ht="15" customHeight="1">
      <c r="B44" s="246"/>
      <c r="C44" s="247"/>
      <c r="D44" s="245"/>
      <c r="E44" s="248" t="s">
        <v>695</v>
      </c>
      <c r="F44" s="245"/>
      <c r="G44" s="245" t="s">
        <v>696</v>
      </c>
      <c r="H44" s="245"/>
      <c r="I44" s="245"/>
      <c r="J44" s="245"/>
      <c r="K44" s="243"/>
    </row>
    <row r="45" s="1" customFormat="1" ht="15" customHeight="1">
      <c r="B45" s="246"/>
      <c r="C45" s="247"/>
      <c r="D45" s="245"/>
      <c r="E45" s="248" t="s">
        <v>134</v>
      </c>
      <c r="F45" s="245"/>
      <c r="G45" s="245" t="s">
        <v>697</v>
      </c>
      <c r="H45" s="245"/>
      <c r="I45" s="245"/>
      <c r="J45" s="245"/>
      <c r="K45" s="243"/>
    </row>
    <row r="46" s="1" customFormat="1" ht="12.75" customHeight="1">
      <c r="B46" s="246"/>
      <c r="C46" s="247"/>
      <c r="D46" s="245"/>
      <c r="E46" s="245"/>
      <c r="F46" s="245"/>
      <c r="G46" s="245"/>
      <c r="H46" s="245"/>
      <c r="I46" s="245"/>
      <c r="J46" s="245"/>
      <c r="K46" s="243"/>
    </row>
    <row r="47" s="1" customFormat="1" ht="15" customHeight="1">
      <c r="B47" s="246"/>
      <c r="C47" s="247"/>
      <c r="D47" s="245" t="s">
        <v>698</v>
      </c>
      <c r="E47" s="245"/>
      <c r="F47" s="245"/>
      <c r="G47" s="245"/>
      <c r="H47" s="245"/>
      <c r="I47" s="245"/>
      <c r="J47" s="245"/>
      <c r="K47" s="243"/>
    </row>
    <row r="48" s="1" customFormat="1" ht="15" customHeight="1">
      <c r="B48" s="246"/>
      <c r="C48" s="247"/>
      <c r="D48" s="247"/>
      <c r="E48" s="245" t="s">
        <v>699</v>
      </c>
      <c r="F48" s="245"/>
      <c r="G48" s="245"/>
      <c r="H48" s="245"/>
      <c r="I48" s="245"/>
      <c r="J48" s="245"/>
      <c r="K48" s="243"/>
    </row>
    <row r="49" s="1" customFormat="1" ht="15" customHeight="1">
      <c r="B49" s="246"/>
      <c r="C49" s="247"/>
      <c r="D49" s="247"/>
      <c r="E49" s="245" t="s">
        <v>700</v>
      </c>
      <c r="F49" s="245"/>
      <c r="G49" s="245"/>
      <c r="H49" s="245"/>
      <c r="I49" s="245"/>
      <c r="J49" s="245"/>
      <c r="K49" s="243"/>
    </row>
    <row r="50" s="1" customFormat="1" ht="15" customHeight="1">
      <c r="B50" s="246"/>
      <c r="C50" s="247"/>
      <c r="D50" s="247"/>
      <c r="E50" s="245" t="s">
        <v>701</v>
      </c>
      <c r="F50" s="245"/>
      <c r="G50" s="245"/>
      <c r="H50" s="245"/>
      <c r="I50" s="245"/>
      <c r="J50" s="245"/>
      <c r="K50" s="243"/>
    </row>
    <row r="51" s="1" customFormat="1" ht="15" customHeight="1">
      <c r="B51" s="246"/>
      <c r="C51" s="247"/>
      <c r="D51" s="245" t="s">
        <v>702</v>
      </c>
      <c r="E51" s="245"/>
      <c r="F51" s="245"/>
      <c r="G51" s="245"/>
      <c r="H51" s="245"/>
      <c r="I51" s="245"/>
      <c r="J51" s="245"/>
      <c r="K51" s="243"/>
    </row>
    <row r="52" s="1" customFormat="1" ht="25.5" customHeight="1">
      <c r="B52" s="241"/>
      <c r="C52" s="242" t="s">
        <v>703</v>
      </c>
      <c r="D52" s="242"/>
      <c r="E52" s="242"/>
      <c r="F52" s="242"/>
      <c r="G52" s="242"/>
      <c r="H52" s="242"/>
      <c r="I52" s="242"/>
      <c r="J52" s="242"/>
      <c r="K52" s="243"/>
    </row>
    <row r="53" s="1" customFormat="1" ht="5.25" customHeight="1">
      <c r="B53" s="241"/>
      <c r="C53" s="244"/>
      <c r="D53" s="244"/>
      <c r="E53" s="244"/>
      <c r="F53" s="244"/>
      <c r="G53" s="244"/>
      <c r="H53" s="244"/>
      <c r="I53" s="244"/>
      <c r="J53" s="244"/>
      <c r="K53" s="243"/>
    </row>
    <row r="54" s="1" customFormat="1" ht="15" customHeight="1">
      <c r="B54" s="241"/>
      <c r="C54" s="245" t="s">
        <v>704</v>
      </c>
      <c r="D54" s="245"/>
      <c r="E54" s="245"/>
      <c r="F54" s="245"/>
      <c r="G54" s="245"/>
      <c r="H54" s="245"/>
      <c r="I54" s="245"/>
      <c r="J54" s="245"/>
      <c r="K54" s="243"/>
    </row>
    <row r="55" s="1" customFormat="1" ht="15" customHeight="1">
      <c r="B55" s="241"/>
      <c r="C55" s="245" t="s">
        <v>705</v>
      </c>
      <c r="D55" s="245"/>
      <c r="E55" s="245"/>
      <c r="F55" s="245"/>
      <c r="G55" s="245"/>
      <c r="H55" s="245"/>
      <c r="I55" s="245"/>
      <c r="J55" s="245"/>
      <c r="K55" s="243"/>
    </row>
    <row r="56" s="1" customFormat="1" ht="12.75" customHeight="1">
      <c r="B56" s="241"/>
      <c r="C56" s="245"/>
      <c r="D56" s="245"/>
      <c r="E56" s="245"/>
      <c r="F56" s="245"/>
      <c r="G56" s="245"/>
      <c r="H56" s="245"/>
      <c r="I56" s="245"/>
      <c r="J56" s="245"/>
      <c r="K56" s="243"/>
    </row>
    <row r="57" s="1" customFormat="1" ht="15" customHeight="1">
      <c r="B57" s="241"/>
      <c r="C57" s="245" t="s">
        <v>706</v>
      </c>
      <c r="D57" s="245"/>
      <c r="E57" s="245"/>
      <c r="F57" s="245"/>
      <c r="G57" s="245"/>
      <c r="H57" s="245"/>
      <c r="I57" s="245"/>
      <c r="J57" s="245"/>
      <c r="K57" s="243"/>
    </row>
    <row r="58" s="1" customFormat="1" ht="15" customHeight="1">
      <c r="B58" s="241"/>
      <c r="C58" s="247"/>
      <c r="D58" s="245" t="s">
        <v>707</v>
      </c>
      <c r="E58" s="245"/>
      <c r="F58" s="245"/>
      <c r="G58" s="245"/>
      <c r="H58" s="245"/>
      <c r="I58" s="245"/>
      <c r="J58" s="245"/>
      <c r="K58" s="243"/>
    </row>
    <row r="59" s="1" customFormat="1" ht="15" customHeight="1">
      <c r="B59" s="241"/>
      <c r="C59" s="247"/>
      <c r="D59" s="245" t="s">
        <v>708</v>
      </c>
      <c r="E59" s="245"/>
      <c r="F59" s="245"/>
      <c r="G59" s="245"/>
      <c r="H59" s="245"/>
      <c r="I59" s="245"/>
      <c r="J59" s="245"/>
      <c r="K59" s="243"/>
    </row>
    <row r="60" s="1" customFormat="1" ht="15" customHeight="1">
      <c r="B60" s="241"/>
      <c r="C60" s="247"/>
      <c r="D60" s="245" t="s">
        <v>709</v>
      </c>
      <c r="E60" s="245"/>
      <c r="F60" s="245"/>
      <c r="G60" s="245"/>
      <c r="H60" s="245"/>
      <c r="I60" s="245"/>
      <c r="J60" s="245"/>
      <c r="K60" s="243"/>
    </row>
    <row r="61" s="1" customFormat="1" ht="15" customHeight="1">
      <c r="B61" s="241"/>
      <c r="C61" s="247"/>
      <c r="D61" s="245" t="s">
        <v>710</v>
      </c>
      <c r="E61" s="245"/>
      <c r="F61" s="245"/>
      <c r="G61" s="245"/>
      <c r="H61" s="245"/>
      <c r="I61" s="245"/>
      <c r="J61" s="245"/>
      <c r="K61" s="243"/>
    </row>
    <row r="62" s="1" customFormat="1" ht="15" customHeight="1">
      <c r="B62" s="241"/>
      <c r="C62" s="247"/>
      <c r="D62" s="250" t="s">
        <v>711</v>
      </c>
      <c r="E62" s="250"/>
      <c r="F62" s="250"/>
      <c r="G62" s="250"/>
      <c r="H62" s="250"/>
      <c r="I62" s="250"/>
      <c r="J62" s="250"/>
      <c r="K62" s="243"/>
    </row>
    <row r="63" s="1" customFormat="1" ht="15" customHeight="1">
      <c r="B63" s="241"/>
      <c r="C63" s="247"/>
      <c r="D63" s="245" t="s">
        <v>712</v>
      </c>
      <c r="E63" s="245"/>
      <c r="F63" s="245"/>
      <c r="G63" s="245"/>
      <c r="H63" s="245"/>
      <c r="I63" s="245"/>
      <c r="J63" s="245"/>
      <c r="K63" s="243"/>
    </row>
    <row r="64" s="1" customFormat="1" ht="12.75" customHeight="1">
      <c r="B64" s="241"/>
      <c r="C64" s="247"/>
      <c r="D64" s="247"/>
      <c r="E64" s="251"/>
      <c r="F64" s="247"/>
      <c r="G64" s="247"/>
      <c r="H64" s="247"/>
      <c r="I64" s="247"/>
      <c r="J64" s="247"/>
      <c r="K64" s="243"/>
    </row>
    <row r="65" s="1" customFormat="1" ht="15" customHeight="1">
      <c r="B65" s="241"/>
      <c r="C65" s="247"/>
      <c r="D65" s="245" t="s">
        <v>713</v>
      </c>
      <c r="E65" s="245"/>
      <c r="F65" s="245"/>
      <c r="G65" s="245"/>
      <c r="H65" s="245"/>
      <c r="I65" s="245"/>
      <c r="J65" s="245"/>
      <c r="K65" s="243"/>
    </row>
    <row r="66" s="1" customFormat="1" ht="15" customHeight="1">
      <c r="B66" s="241"/>
      <c r="C66" s="247"/>
      <c r="D66" s="250" t="s">
        <v>714</v>
      </c>
      <c r="E66" s="250"/>
      <c r="F66" s="250"/>
      <c r="G66" s="250"/>
      <c r="H66" s="250"/>
      <c r="I66" s="250"/>
      <c r="J66" s="250"/>
      <c r="K66" s="243"/>
    </row>
    <row r="67" s="1" customFormat="1" ht="15" customHeight="1">
      <c r="B67" s="241"/>
      <c r="C67" s="247"/>
      <c r="D67" s="245" t="s">
        <v>715</v>
      </c>
      <c r="E67" s="245"/>
      <c r="F67" s="245"/>
      <c r="G67" s="245"/>
      <c r="H67" s="245"/>
      <c r="I67" s="245"/>
      <c r="J67" s="245"/>
      <c r="K67" s="243"/>
    </row>
    <row r="68" s="1" customFormat="1" ht="15" customHeight="1">
      <c r="B68" s="241"/>
      <c r="C68" s="247"/>
      <c r="D68" s="245" t="s">
        <v>716</v>
      </c>
      <c r="E68" s="245"/>
      <c r="F68" s="245"/>
      <c r="G68" s="245"/>
      <c r="H68" s="245"/>
      <c r="I68" s="245"/>
      <c r="J68" s="245"/>
      <c r="K68" s="243"/>
    </row>
    <row r="69" s="1" customFormat="1" ht="15" customHeight="1">
      <c r="B69" s="241"/>
      <c r="C69" s="247"/>
      <c r="D69" s="245" t="s">
        <v>717</v>
      </c>
      <c r="E69" s="245"/>
      <c r="F69" s="245"/>
      <c r="G69" s="245"/>
      <c r="H69" s="245"/>
      <c r="I69" s="245"/>
      <c r="J69" s="245"/>
      <c r="K69" s="243"/>
    </row>
    <row r="70" s="1" customFormat="1" ht="15" customHeight="1">
      <c r="B70" s="241"/>
      <c r="C70" s="247"/>
      <c r="D70" s="245" t="s">
        <v>718</v>
      </c>
      <c r="E70" s="245"/>
      <c r="F70" s="245"/>
      <c r="G70" s="245"/>
      <c r="H70" s="245"/>
      <c r="I70" s="245"/>
      <c r="J70" s="245"/>
      <c r="K70" s="243"/>
    </row>
    <row r="71" s="1" customFormat="1" ht="12.75" customHeight="1">
      <c r="B71" s="252"/>
      <c r="C71" s="253"/>
      <c r="D71" s="253"/>
      <c r="E71" s="253"/>
      <c r="F71" s="253"/>
      <c r="G71" s="253"/>
      <c r="H71" s="253"/>
      <c r="I71" s="253"/>
      <c r="J71" s="253"/>
      <c r="K71" s="254"/>
    </row>
    <row r="72" s="1" customFormat="1" ht="18.75" customHeight="1">
      <c r="B72" s="255"/>
      <c r="C72" s="255"/>
      <c r="D72" s="255"/>
      <c r="E72" s="255"/>
      <c r="F72" s="255"/>
      <c r="G72" s="255"/>
      <c r="H72" s="255"/>
      <c r="I72" s="255"/>
      <c r="J72" s="255"/>
      <c r="K72" s="256"/>
    </row>
    <row r="73" s="1" customFormat="1" ht="18.75" customHeight="1">
      <c r="B73" s="256"/>
      <c r="C73" s="256"/>
      <c r="D73" s="256"/>
      <c r="E73" s="256"/>
      <c r="F73" s="256"/>
      <c r="G73" s="256"/>
      <c r="H73" s="256"/>
      <c r="I73" s="256"/>
      <c r="J73" s="256"/>
      <c r="K73" s="256"/>
    </row>
    <row r="74" s="1" customFormat="1" ht="7.5" customHeight="1">
      <c r="B74" s="257"/>
      <c r="C74" s="258"/>
      <c r="D74" s="258"/>
      <c r="E74" s="258"/>
      <c r="F74" s="258"/>
      <c r="G74" s="258"/>
      <c r="H74" s="258"/>
      <c r="I74" s="258"/>
      <c r="J74" s="258"/>
      <c r="K74" s="259"/>
    </row>
    <row r="75" s="1" customFormat="1" ht="45" customHeight="1">
      <c r="B75" s="260"/>
      <c r="C75" s="261" t="s">
        <v>719</v>
      </c>
      <c r="D75" s="261"/>
      <c r="E75" s="261"/>
      <c r="F75" s="261"/>
      <c r="G75" s="261"/>
      <c r="H75" s="261"/>
      <c r="I75" s="261"/>
      <c r="J75" s="261"/>
      <c r="K75" s="262"/>
    </row>
    <row r="76" s="1" customFormat="1" ht="17.25" customHeight="1">
      <c r="B76" s="260"/>
      <c r="C76" s="263" t="s">
        <v>720</v>
      </c>
      <c r="D76" s="263"/>
      <c r="E76" s="263"/>
      <c r="F76" s="263" t="s">
        <v>721</v>
      </c>
      <c r="G76" s="264"/>
      <c r="H76" s="263" t="s">
        <v>54</v>
      </c>
      <c r="I76" s="263" t="s">
        <v>57</v>
      </c>
      <c r="J76" s="263" t="s">
        <v>722</v>
      </c>
      <c r="K76" s="262"/>
    </row>
    <row r="77" s="1" customFormat="1" ht="17.25" customHeight="1">
      <c r="B77" s="260"/>
      <c r="C77" s="265" t="s">
        <v>723</v>
      </c>
      <c r="D77" s="265"/>
      <c r="E77" s="265"/>
      <c r="F77" s="266" t="s">
        <v>724</v>
      </c>
      <c r="G77" s="267"/>
      <c r="H77" s="265"/>
      <c r="I77" s="265"/>
      <c r="J77" s="265" t="s">
        <v>725</v>
      </c>
      <c r="K77" s="262"/>
    </row>
    <row r="78" s="1" customFormat="1" ht="5.25" customHeight="1">
      <c r="B78" s="260"/>
      <c r="C78" s="268"/>
      <c r="D78" s="268"/>
      <c r="E78" s="268"/>
      <c r="F78" s="268"/>
      <c r="G78" s="269"/>
      <c r="H78" s="268"/>
      <c r="I78" s="268"/>
      <c r="J78" s="268"/>
      <c r="K78" s="262"/>
    </row>
    <row r="79" s="1" customFormat="1" ht="15" customHeight="1">
      <c r="B79" s="260"/>
      <c r="C79" s="248" t="s">
        <v>53</v>
      </c>
      <c r="D79" s="270"/>
      <c r="E79" s="270"/>
      <c r="F79" s="271" t="s">
        <v>726</v>
      </c>
      <c r="G79" s="272"/>
      <c r="H79" s="248" t="s">
        <v>727</v>
      </c>
      <c r="I79" s="248" t="s">
        <v>728</v>
      </c>
      <c r="J79" s="248">
        <v>20</v>
      </c>
      <c r="K79" s="262"/>
    </row>
    <row r="80" s="1" customFormat="1" ht="15" customHeight="1">
      <c r="B80" s="260"/>
      <c r="C80" s="248" t="s">
        <v>729</v>
      </c>
      <c r="D80" s="248"/>
      <c r="E80" s="248"/>
      <c r="F80" s="271" t="s">
        <v>726</v>
      </c>
      <c r="G80" s="272"/>
      <c r="H80" s="248" t="s">
        <v>730</v>
      </c>
      <c r="I80" s="248" t="s">
        <v>728</v>
      </c>
      <c r="J80" s="248">
        <v>120</v>
      </c>
      <c r="K80" s="262"/>
    </row>
    <row r="81" s="1" customFormat="1" ht="15" customHeight="1">
      <c r="B81" s="273"/>
      <c r="C81" s="248" t="s">
        <v>731</v>
      </c>
      <c r="D81" s="248"/>
      <c r="E81" s="248"/>
      <c r="F81" s="271" t="s">
        <v>732</v>
      </c>
      <c r="G81" s="272"/>
      <c r="H81" s="248" t="s">
        <v>733</v>
      </c>
      <c r="I81" s="248" t="s">
        <v>728</v>
      </c>
      <c r="J81" s="248">
        <v>50</v>
      </c>
      <c r="K81" s="262"/>
    </row>
    <row r="82" s="1" customFormat="1" ht="15" customHeight="1">
      <c r="B82" s="273"/>
      <c r="C82" s="248" t="s">
        <v>734</v>
      </c>
      <c r="D82" s="248"/>
      <c r="E82" s="248"/>
      <c r="F82" s="271" t="s">
        <v>726</v>
      </c>
      <c r="G82" s="272"/>
      <c r="H82" s="248" t="s">
        <v>735</v>
      </c>
      <c r="I82" s="248" t="s">
        <v>736</v>
      </c>
      <c r="J82" s="248"/>
      <c r="K82" s="262"/>
    </row>
    <row r="83" s="1" customFormat="1" ht="15" customHeight="1">
      <c r="B83" s="273"/>
      <c r="C83" s="274" t="s">
        <v>737</v>
      </c>
      <c r="D83" s="274"/>
      <c r="E83" s="274"/>
      <c r="F83" s="275" t="s">
        <v>732</v>
      </c>
      <c r="G83" s="274"/>
      <c r="H83" s="274" t="s">
        <v>738</v>
      </c>
      <c r="I83" s="274" t="s">
        <v>728</v>
      </c>
      <c r="J83" s="274">
        <v>15</v>
      </c>
      <c r="K83" s="262"/>
    </row>
    <row r="84" s="1" customFormat="1" ht="15" customHeight="1">
      <c r="B84" s="273"/>
      <c r="C84" s="274" t="s">
        <v>739</v>
      </c>
      <c r="D84" s="274"/>
      <c r="E84" s="274"/>
      <c r="F84" s="275" t="s">
        <v>732</v>
      </c>
      <c r="G84" s="274"/>
      <c r="H84" s="274" t="s">
        <v>740</v>
      </c>
      <c r="I84" s="274" t="s">
        <v>728</v>
      </c>
      <c r="J84" s="274">
        <v>15</v>
      </c>
      <c r="K84" s="262"/>
    </row>
    <row r="85" s="1" customFormat="1" ht="15" customHeight="1">
      <c r="B85" s="273"/>
      <c r="C85" s="274" t="s">
        <v>741</v>
      </c>
      <c r="D85" s="274"/>
      <c r="E85" s="274"/>
      <c r="F85" s="275" t="s">
        <v>732</v>
      </c>
      <c r="G85" s="274"/>
      <c r="H85" s="274" t="s">
        <v>742</v>
      </c>
      <c r="I85" s="274" t="s">
        <v>728</v>
      </c>
      <c r="J85" s="274">
        <v>20</v>
      </c>
      <c r="K85" s="262"/>
    </row>
    <row r="86" s="1" customFormat="1" ht="15" customHeight="1">
      <c r="B86" s="273"/>
      <c r="C86" s="274" t="s">
        <v>743</v>
      </c>
      <c r="D86" s="274"/>
      <c r="E86" s="274"/>
      <c r="F86" s="275" t="s">
        <v>732</v>
      </c>
      <c r="G86" s="274"/>
      <c r="H86" s="274" t="s">
        <v>744</v>
      </c>
      <c r="I86" s="274" t="s">
        <v>728</v>
      </c>
      <c r="J86" s="274">
        <v>20</v>
      </c>
      <c r="K86" s="262"/>
    </row>
    <row r="87" s="1" customFormat="1" ht="15" customHeight="1">
      <c r="B87" s="273"/>
      <c r="C87" s="248" t="s">
        <v>745</v>
      </c>
      <c r="D87" s="248"/>
      <c r="E87" s="248"/>
      <c r="F87" s="271" t="s">
        <v>732</v>
      </c>
      <c r="G87" s="272"/>
      <c r="H87" s="248" t="s">
        <v>746</v>
      </c>
      <c r="I87" s="248" t="s">
        <v>728</v>
      </c>
      <c r="J87" s="248">
        <v>50</v>
      </c>
      <c r="K87" s="262"/>
    </row>
    <row r="88" s="1" customFormat="1" ht="15" customHeight="1">
      <c r="B88" s="273"/>
      <c r="C88" s="248" t="s">
        <v>747</v>
      </c>
      <c r="D88" s="248"/>
      <c r="E88" s="248"/>
      <c r="F88" s="271" t="s">
        <v>732</v>
      </c>
      <c r="G88" s="272"/>
      <c r="H88" s="248" t="s">
        <v>748</v>
      </c>
      <c r="I88" s="248" t="s">
        <v>728</v>
      </c>
      <c r="J88" s="248">
        <v>20</v>
      </c>
      <c r="K88" s="262"/>
    </row>
    <row r="89" s="1" customFormat="1" ht="15" customHeight="1">
      <c r="B89" s="273"/>
      <c r="C89" s="248" t="s">
        <v>749</v>
      </c>
      <c r="D89" s="248"/>
      <c r="E89" s="248"/>
      <c r="F89" s="271" t="s">
        <v>732</v>
      </c>
      <c r="G89" s="272"/>
      <c r="H89" s="248" t="s">
        <v>750</v>
      </c>
      <c r="I89" s="248" t="s">
        <v>728</v>
      </c>
      <c r="J89" s="248">
        <v>20</v>
      </c>
      <c r="K89" s="262"/>
    </row>
    <row r="90" s="1" customFormat="1" ht="15" customHeight="1">
      <c r="B90" s="273"/>
      <c r="C90" s="248" t="s">
        <v>751</v>
      </c>
      <c r="D90" s="248"/>
      <c r="E90" s="248"/>
      <c r="F90" s="271" t="s">
        <v>732</v>
      </c>
      <c r="G90" s="272"/>
      <c r="H90" s="248" t="s">
        <v>752</v>
      </c>
      <c r="I90" s="248" t="s">
        <v>728</v>
      </c>
      <c r="J90" s="248">
        <v>50</v>
      </c>
      <c r="K90" s="262"/>
    </row>
    <row r="91" s="1" customFormat="1" ht="15" customHeight="1">
      <c r="B91" s="273"/>
      <c r="C91" s="248" t="s">
        <v>753</v>
      </c>
      <c r="D91" s="248"/>
      <c r="E91" s="248"/>
      <c r="F91" s="271" t="s">
        <v>732</v>
      </c>
      <c r="G91" s="272"/>
      <c r="H91" s="248" t="s">
        <v>753</v>
      </c>
      <c r="I91" s="248" t="s">
        <v>728</v>
      </c>
      <c r="J91" s="248">
        <v>50</v>
      </c>
      <c r="K91" s="262"/>
    </row>
    <row r="92" s="1" customFormat="1" ht="15" customHeight="1">
      <c r="B92" s="273"/>
      <c r="C92" s="248" t="s">
        <v>754</v>
      </c>
      <c r="D92" s="248"/>
      <c r="E92" s="248"/>
      <c r="F92" s="271" t="s">
        <v>732</v>
      </c>
      <c r="G92" s="272"/>
      <c r="H92" s="248" t="s">
        <v>755</v>
      </c>
      <c r="I92" s="248" t="s">
        <v>728</v>
      </c>
      <c r="J92" s="248">
        <v>255</v>
      </c>
      <c r="K92" s="262"/>
    </row>
    <row r="93" s="1" customFormat="1" ht="15" customHeight="1">
      <c r="B93" s="273"/>
      <c r="C93" s="248" t="s">
        <v>756</v>
      </c>
      <c r="D93" s="248"/>
      <c r="E93" s="248"/>
      <c r="F93" s="271" t="s">
        <v>726</v>
      </c>
      <c r="G93" s="272"/>
      <c r="H93" s="248" t="s">
        <v>757</v>
      </c>
      <c r="I93" s="248" t="s">
        <v>758</v>
      </c>
      <c r="J93" s="248"/>
      <c r="K93" s="262"/>
    </row>
    <row r="94" s="1" customFormat="1" ht="15" customHeight="1">
      <c r="B94" s="273"/>
      <c r="C94" s="248" t="s">
        <v>759</v>
      </c>
      <c r="D94" s="248"/>
      <c r="E94" s="248"/>
      <c r="F94" s="271" t="s">
        <v>726</v>
      </c>
      <c r="G94" s="272"/>
      <c r="H94" s="248" t="s">
        <v>760</v>
      </c>
      <c r="I94" s="248" t="s">
        <v>761</v>
      </c>
      <c r="J94" s="248"/>
      <c r="K94" s="262"/>
    </row>
    <row r="95" s="1" customFormat="1" ht="15" customHeight="1">
      <c r="B95" s="273"/>
      <c r="C95" s="248" t="s">
        <v>762</v>
      </c>
      <c r="D95" s="248"/>
      <c r="E95" s="248"/>
      <c r="F95" s="271" t="s">
        <v>726</v>
      </c>
      <c r="G95" s="272"/>
      <c r="H95" s="248" t="s">
        <v>762</v>
      </c>
      <c r="I95" s="248" t="s">
        <v>761</v>
      </c>
      <c r="J95" s="248"/>
      <c r="K95" s="262"/>
    </row>
    <row r="96" s="1" customFormat="1" ht="15" customHeight="1">
      <c r="B96" s="273"/>
      <c r="C96" s="248" t="s">
        <v>38</v>
      </c>
      <c r="D96" s="248"/>
      <c r="E96" s="248"/>
      <c r="F96" s="271" t="s">
        <v>726</v>
      </c>
      <c r="G96" s="272"/>
      <c r="H96" s="248" t="s">
        <v>763</v>
      </c>
      <c r="I96" s="248" t="s">
        <v>761</v>
      </c>
      <c r="J96" s="248"/>
      <c r="K96" s="262"/>
    </row>
    <row r="97" s="1" customFormat="1" ht="15" customHeight="1">
      <c r="B97" s="273"/>
      <c r="C97" s="248" t="s">
        <v>48</v>
      </c>
      <c r="D97" s="248"/>
      <c r="E97" s="248"/>
      <c r="F97" s="271" t="s">
        <v>726</v>
      </c>
      <c r="G97" s="272"/>
      <c r="H97" s="248" t="s">
        <v>764</v>
      </c>
      <c r="I97" s="248" t="s">
        <v>761</v>
      </c>
      <c r="J97" s="248"/>
      <c r="K97" s="262"/>
    </row>
    <row r="98" s="1" customFormat="1" ht="15" customHeight="1">
      <c r="B98" s="276"/>
      <c r="C98" s="277"/>
      <c r="D98" s="277"/>
      <c r="E98" s="277"/>
      <c r="F98" s="277"/>
      <c r="G98" s="277"/>
      <c r="H98" s="277"/>
      <c r="I98" s="277"/>
      <c r="J98" s="277"/>
      <c r="K98" s="278"/>
    </row>
    <row r="99" s="1" customFormat="1" ht="18.75" customHeight="1">
      <c r="B99" s="279"/>
      <c r="C99" s="280"/>
      <c r="D99" s="280"/>
      <c r="E99" s="280"/>
      <c r="F99" s="280"/>
      <c r="G99" s="280"/>
      <c r="H99" s="280"/>
      <c r="I99" s="280"/>
      <c r="J99" s="280"/>
      <c r="K99" s="279"/>
    </row>
    <row r="100" s="1" customFormat="1" ht="18.75" customHeight="1">
      <c r="B100" s="256"/>
      <c r="C100" s="256"/>
      <c r="D100" s="256"/>
      <c r="E100" s="256"/>
      <c r="F100" s="256"/>
      <c r="G100" s="256"/>
      <c r="H100" s="256"/>
      <c r="I100" s="256"/>
      <c r="J100" s="256"/>
      <c r="K100" s="256"/>
    </row>
    <row r="101" s="1" customFormat="1" ht="7.5" customHeight="1">
      <c r="B101" s="257"/>
      <c r="C101" s="258"/>
      <c r="D101" s="258"/>
      <c r="E101" s="258"/>
      <c r="F101" s="258"/>
      <c r="G101" s="258"/>
      <c r="H101" s="258"/>
      <c r="I101" s="258"/>
      <c r="J101" s="258"/>
      <c r="K101" s="259"/>
    </row>
    <row r="102" s="1" customFormat="1" ht="45" customHeight="1">
      <c r="B102" s="260"/>
      <c r="C102" s="261" t="s">
        <v>765</v>
      </c>
      <c r="D102" s="261"/>
      <c r="E102" s="261"/>
      <c r="F102" s="261"/>
      <c r="G102" s="261"/>
      <c r="H102" s="261"/>
      <c r="I102" s="261"/>
      <c r="J102" s="261"/>
      <c r="K102" s="262"/>
    </row>
    <row r="103" s="1" customFormat="1" ht="17.25" customHeight="1">
      <c r="B103" s="260"/>
      <c r="C103" s="263" t="s">
        <v>720</v>
      </c>
      <c r="D103" s="263"/>
      <c r="E103" s="263"/>
      <c r="F103" s="263" t="s">
        <v>721</v>
      </c>
      <c r="G103" s="264"/>
      <c r="H103" s="263" t="s">
        <v>54</v>
      </c>
      <c r="I103" s="263" t="s">
        <v>57</v>
      </c>
      <c r="J103" s="263" t="s">
        <v>722</v>
      </c>
      <c r="K103" s="262"/>
    </row>
    <row r="104" s="1" customFormat="1" ht="17.25" customHeight="1">
      <c r="B104" s="260"/>
      <c r="C104" s="265" t="s">
        <v>723</v>
      </c>
      <c r="D104" s="265"/>
      <c r="E104" s="265"/>
      <c r="F104" s="266" t="s">
        <v>724</v>
      </c>
      <c r="G104" s="267"/>
      <c r="H104" s="265"/>
      <c r="I104" s="265"/>
      <c r="J104" s="265" t="s">
        <v>725</v>
      </c>
      <c r="K104" s="262"/>
    </row>
    <row r="105" s="1" customFormat="1" ht="5.25" customHeight="1">
      <c r="B105" s="260"/>
      <c r="C105" s="263"/>
      <c r="D105" s="263"/>
      <c r="E105" s="263"/>
      <c r="F105" s="263"/>
      <c r="G105" s="281"/>
      <c r="H105" s="263"/>
      <c r="I105" s="263"/>
      <c r="J105" s="263"/>
      <c r="K105" s="262"/>
    </row>
    <row r="106" s="1" customFormat="1" ht="15" customHeight="1">
      <c r="B106" s="260"/>
      <c r="C106" s="248" t="s">
        <v>53</v>
      </c>
      <c r="D106" s="270"/>
      <c r="E106" s="270"/>
      <c r="F106" s="271" t="s">
        <v>726</v>
      </c>
      <c r="G106" s="248"/>
      <c r="H106" s="248" t="s">
        <v>766</v>
      </c>
      <c r="I106" s="248" t="s">
        <v>728</v>
      </c>
      <c r="J106" s="248">
        <v>20</v>
      </c>
      <c r="K106" s="262"/>
    </row>
    <row r="107" s="1" customFormat="1" ht="15" customHeight="1">
      <c r="B107" s="260"/>
      <c r="C107" s="248" t="s">
        <v>729</v>
      </c>
      <c r="D107" s="248"/>
      <c r="E107" s="248"/>
      <c r="F107" s="271" t="s">
        <v>726</v>
      </c>
      <c r="G107" s="248"/>
      <c r="H107" s="248" t="s">
        <v>766</v>
      </c>
      <c r="I107" s="248" t="s">
        <v>728</v>
      </c>
      <c r="J107" s="248">
        <v>120</v>
      </c>
      <c r="K107" s="262"/>
    </row>
    <row r="108" s="1" customFormat="1" ht="15" customHeight="1">
      <c r="B108" s="273"/>
      <c r="C108" s="248" t="s">
        <v>731</v>
      </c>
      <c r="D108" s="248"/>
      <c r="E108" s="248"/>
      <c r="F108" s="271" t="s">
        <v>732</v>
      </c>
      <c r="G108" s="248"/>
      <c r="H108" s="248" t="s">
        <v>766</v>
      </c>
      <c r="I108" s="248" t="s">
        <v>728</v>
      </c>
      <c r="J108" s="248">
        <v>50</v>
      </c>
      <c r="K108" s="262"/>
    </row>
    <row r="109" s="1" customFormat="1" ht="15" customHeight="1">
      <c r="B109" s="273"/>
      <c r="C109" s="248" t="s">
        <v>734</v>
      </c>
      <c r="D109" s="248"/>
      <c r="E109" s="248"/>
      <c r="F109" s="271" t="s">
        <v>726</v>
      </c>
      <c r="G109" s="248"/>
      <c r="H109" s="248" t="s">
        <v>766</v>
      </c>
      <c r="I109" s="248" t="s">
        <v>736</v>
      </c>
      <c r="J109" s="248"/>
      <c r="K109" s="262"/>
    </row>
    <row r="110" s="1" customFormat="1" ht="15" customHeight="1">
      <c r="B110" s="273"/>
      <c r="C110" s="248" t="s">
        <v>745</v>
      </c>
      <c r="D110" s="248"/>
      <c r="E110" s="248"/>
      <c r="F110" s="271" t="s">
        <v>732</v>
      </c>
      <c r="G110" s="248"/>
      <c r="H110" s="248" t="s">
        <v>766</v>
      </c>
      <c r="I110" s="248" t="s">
        <v>728</v>
      </c>
      <c r="J110" s="248">
        <v>50</v>
      </c>
      <c r="K110" s="262"/>
    </row>
    <row r="111" s="1" customFormat="1" ht="15" customHeight="1">
      <c r="B111" s="273"/>
      <c r="C111" s="248" t="s">
        <v>753</v>
      </c>
      <c r="D111" s="248"/>
      <c r="E111" s="248"/>
      <c r="F111" s="271" t="s">
        <v>732</v>
      </c>
      <c r="G111" s="248"/>
      <c r="H111" s="248" t="s">
        <v>766</v>
      </c>
      <c r="I111" s="248" t="s">
        <v>728</v>
      </c>
      <c r="J111" s="248">
        <v>50</v>
      </c>
      <c r="K111" s="262"/>
    </row>
    <row r="112" s="1" customFormat="1" ht="15" customHeight="1">
      <c r="B112" s="273"/>
      <c r="C112" s="248" t="s">
        <v>751</v>
      </c>
      <c r="D112" s="248"/>
      <c r="E112" s="248"/>
      <c r="F112" s="271" t="s">
        <v>732</v>
      </c>
      <c r="G112" s="248"/>
      <c r="H112" s="248" t="s">
        <v>766</v>
      </c>
      <c r="I112" s="248" t="s">
        <v>728</v>
      </c>
      <c r="J112" s="248">
        <v>50</v>
      </c>
      <c r="K112" s="262"/>
    </row>
    <row r="113" s="1" customFormat="1" ht="15" customHeight="1">
      <c r="B113" s="273"/>
      <c r="C113" s="248" t="s">
        <v>53</v>
      </c>
      <c r="D113" s="248"/>
      <c r="E113" s="248"/>
      <c r="F113" s="271" t="s">
        <v>726</v>
      </c>
      <c r="G113" s="248"/>
      <c r="H113" s="248" t="s">
        <v>767</v>
      </c>
      <c r="I113" s="248" t="s">
        <v>728</v>
      </c>
      <c r="J113" s="248">
        <v>20</v>
      </c>
      <c r="K113" s="262"/>
    </row>
    <row r="114" s="1" customFormat="1" ht="15" customHeight="1">
      <c r="B114" s="273"/>
      <c r="C114" s="248" t="s">
        <v>768</v>
      </c>
      <c r="D114" s="248"/>
      <c r="E114" s="248"/>
      <c r="F114" s="271" t="s">
        <v>726</v>
      </c>
      <c r="G114" s="248"/>
      <c r="H114" s="248" t="s">
        <v>769</v>
      </c>
      <c r="I114" s="248" t="s">
        <v>728</v>
      </c>
      <c r="J114" s="248">
        <v>120</v>
      </c>
      <c r="K114" s="262"/>
    </row>
    <row r="115" s="1" customFormat="1" ht="15" customHeight="1">
      <c r="B115" s="273"/>
      <c r="C115" s="248" t="s">
        <v>38</v>
      </c>
      <c r="D115" s="248"/>
      <c r="E115" s="248"/>
      <c r="F115" s="271" t="s">
        <v>726</v>
      </c>
      <c r="G115" s="248"/>
      <c r="H115" s="248" t="s">
        <v>770</v>
      </c>
      <c r="I115" s="248" t="s">
        <v>761</v>
      </c>
      <c r="J115" s="248"/>
      <c r="K115" s="262"/>
    </row>
    <row r="116" s="1" customFormat="1" ht="15" customHeight="1">
      <c r="B116" s="273"/>
      <c r="C116" s="248" t="s">
        <v>48</v>
      </c>
      <c r="D116" s="248"/>
      <c r="E116" s="248"/>
      <c r="F116" s="271" t="s">
        <v>726</v>
      </c>
      <c r="G116" s="248"/>
      <c r="H116" s="248" t="s">
        <v>771</v>
      </c>
      <c r="I116" s="248" t="s">
        <v>761</v>
      </c>
      <c r="J116" s="248"/>
      <c r="K116" s="262"/>
    </row>
    <row r="117" s="1" customFormat="1" ht="15" customHeight="1">
      <c r="B117" s="273"/>
      <c r="C117" s="248" t="s">
        <v>57</v>
      </c>
      <c r="D117" s="248"/>
      <c r="E117" s="248"/>
      <c r="F117" s="271" t="s">
        <v>726</v>
      </c>
      <c r="G117" s="248"/>
      <c r="H117" s="248" t="s">
        <v>772</v>
      </c>
      <c r="I117" s="248" t="s">
        <v>773</v>
      </c>
      <c r="J117" s="248"/>
      <c r="K117" s="262"/>
    </row>
    <row r="118" s="1" customFormat="1" ht="15" customHeight="1">
      <c r="B118" s="276"/>
      <c r="C118" s="282"/>
      <c r="D118" s="282"/>
      <c r="E118" s="282"/>
      <c r="F118" s="282"/>
      <c r="G118" s="282"/>
      <c r="H118" s="282"/>
      <c r="I118" s="282"/>
      <c r="J118" s="282"/>
      <c r="K118" s="278"/>
    </row>
    <row r="119" s="1" customFormat="1" ht="18.75" customHeight="1">
      <c r="B119" s="283"/>
      <c r="C119" s="284"/>
      <c r="D119" s="284"/>
      <c r="E119" s="284"/>
      <c r="F119" s="285"/>
      <c r="G119" s="284"/>
      <c r="H119" s="284"/>
      <c r="I119" s="284"/>
      <c r="J119" s="284"/>
      <c r="K119" s="283"/>
    </row>
    <row r="120" s="1" customFormat="1" ht="18.75" customHeight="1">
      <c r="B120" s="256"/>
      <c r="C120" s="256"/>
      <c r="D120" s="256"/>
      <c r="E120" s="256"/>
      <c r="F120" s="256"/>
      <c r="G120" s="256"/>
      <c r="H120" s="256"/>
      <c r="I120" s="256"/>
      <c r="J120" s="256"/>
      <c r="K120" s="256"/>
    </row>
    <row r="121" s="1" customFormat="1" ht="7.5" customHeight="1">
      <c r="B121" s="286"/>
      <c r="C121" s="287"/>
      <c r="D121" s="287"/>
      <c r="E121" s="287"/>
      <c r="F121" s="287"/>
      <c r="G121" s="287"/>
      <c r="H121" s="287"/>
      <c r="I121" s="287"/>
      <c r="J121" s="287"/>
      <c r="K121" s="288"/>
    </row>
    <row r="122" s="1" customFormat="1" ht="45" customHeight="1">
      <c r="B122" s="289"/>
      <c r="C122" s="239" t="s">
        <v>774</v>
      </c>
      <c r="D122" s="239"/>
      <c r="E122" s="239"/>
      <c r="F122" s="239"/>
      <c r="G122" s="239"/>
      <c r="H122" s="239"/>
      <c r="I122" s="239"/>
      <c r="J122" s="239"/>
      <c r="K122" s="290"/>
    </row>
    <row r="123" s="1" customFormat="1" ht="17.25" customHeight="1">
      <c r="B123" s="291"/>
      <c r="C123" s="263" t="s">
        <v>720</v>
      </c>
      <c r="D123" s="263"/>
      <c r="E123" s="263"/>
      <c r="F123" s="263" t="s">
        <v>721</v>
      </c>
      <c r="G123" s="264"/>
      <c r="H123" s="263" t="s">
        <v>54</v>
      </c>
      <c r="I123" s="263" t="s">
        <v>57</v>
      </c>
      <c r="J123" s="263" t="s">
        <v>722</v>
      </c>
      <c r="K123" s="292"/>
    </row>
    <row r="124" s="1" customFormat="1" ht="17.25" customHeight="1">
      <c r="B124" s="291"/>
      <c r="C124" s="265" t="s">
        <v>723</v>
      </c>
      <c r="D124" s="265"/>
      <c r="E124" s="265"/>
      <c r="F124" s="266" t="s">
        <v>724</v>
      </c>
      <c r="G124" s="267"/>
      <c r="H124" s="265"/>
      <c r="I124" s="265"/>
      <c r="J124" s="265" t="s">
        <v>725</v>
      </c>
      <c r="K124" s="292"/>
    </row>
    <row r="125" s="1" customFormat="1" ht="5.25" customHeight="1">
      <c r="B125" s="293"/>
      <c r="C125" s="268"/>
      <c r="D125" s="268"/>
      <c r="E125" s="268"/>
      <c r="F125" s="268"/>
      <c r="G125" s="294"/>
      <c r="H125" s="268"/>
      <c r="I125" s="268"/>
      <c r="J125" s="268"/>
      <c r="K125" s="295"/>
    </row>
    <row r="126" s="1" customFormat="1" ht="15" customHeight="1">
      <c r="B126" s="293"/>
      <c r="C126" s="248" t="s">
        <v>729</v>
      </c>
      <c r="D126" s="270"/>
      <c r="E126" s="270"/>
      <c r="F126" s="271" t="s">
        <v>726</v>
      </c>
      <c r="G126" s="248"/>
      <c r="H126" s="248" t="s">
        <v>766</v>
      </c>
      <c r="I126" s="248" t="s">
        <v>728</v>
      </c>
      <c r="J126" s="248">
        <v>120</v>
      </c>
      <c r="K126" s="296"/>
    </row>
    <row r="127" s="1" customFormat="1" ht="15" customHeight="1">
      <c r="B127" s="293"/>
      <c r="C127" s="248" t="s">
        <v>775</v>
      </c>
      <c r="D127" s="248"/>
      <c r="E127" s="248"/>
      <c r="F127" s="271" t="s">
        <v>726</v>
      </c>
      <c r="G127" s="248"/>
      <c r="H127" s="248" t="s">
        <v>776</v>
      </c>
      <c r="I127" s="248" t="s">
        <v>728</v>
      </c>
      <c r="J127" s="248" t="s">
        <v>777</v>
      </c>
      <c r="K127" s="296"/>
    </row>
    <row r="128" s="1" customFormat="1" ht="15" customHeight="1">
      <c r="B128" s="293"/>
      <c r="C128" s="248" t="s">
        <v>674</v>
      </c>
      <c r="D128" s="248"/>
      <c r="E128" s="248"/>
      <c r="F128" s="271" t="s">
        <v>726</v>
      </c>
      <c r="G128" s="248"/>
      <c r="H128" s="248" t="s">
        <v>778</v>
      </c>
      <c r="I128" s="248" t="s">
        <v>728</v>
      </c>
      <c r="J128" s="248" t="s">
        <v>777</v>
      </c>
      <c r="K128" s="296"/>
    </row>
    <row r="129" s="1" customFormat="1" ht="15" customHeight="1">
      <c r="B129" s="293"/>
      <c r="C129" s="248" t="s">
        <v>737</v>
      </c>
      <c r="D129" s="248"/>
      <c r="E129" s="248"/>
      <c r="F129" s="271" t="s">
        <v>732</v>
      </c>
      <c r="G129" s="248"/>
      <c r="H129" s="248" t="s">
        <v>738</v>
      </c>
      <c r="I129" s="248" t="s">
        <v>728</v>
      </c>
      <c r="J129" s="248">
        <v>15</v>
      </c>
      <c r="K129" s="296"/>
    </row>
    <row r="130" s="1" customFormat="1" ht="15" customHeight="1">
      <c r="B130" s="293"/>
      <c r="C130" s="274" t="s">
        <v>739</v>
      </c>
      <c r="D130" s="274"/>
      <c r="E130" s="274"/>
      <c r="F130" s="275" t="s">
        <v>732</v>
      </c>
      <c r="G130" s="274"/>
      <c r="H130" s="274" t="s">
        <v>740</v>
      </c>
      <c r="I130" s="274" t="s">
        <v>728</v>
      </c>
      <c r="J130" s="274">
        <v>15</v>
      </c>
      <c r="K130" s="296"/>
    </row>
    <row r="131" s="1" customFormat="1" ht="15" customHeight="1">
      <c r="B131" s="293"/>
      <c r="C131" s="274" t="s">
        <v>741</v>
      </c>
      <c r="D131" s="274"/>
      <c r="E131" s="274"/>
      <c r="F131" s="275" t="s">
        <v>732</v>
      </c>
      <c r="G131" s="274"/>
      <c r="H131" s="274" t="s">
        <v>742</v>
      </c>
      <c r="I131" s="274" t="s">
        <v>728</v>
      </c>
      <c r="J131" s="274">
        <v>20</v>
      </c>
      <c r="K131" s="296"/>
    </row>
    <row r="132" s="1" customFormat="1" ht="15" customHeight="1">
      <c r="B132" s="293"/>
      <c r="C132" s="274" t="s">
        <v>743</v>
      </c>
      <c r="D132" s="274"/>
      <c r="E132" s="274"/>
      <c r="F132" s="275" t="s">
        <v>732</v>
      </c>
      <c r="G132" s="274"/>
      <c r="H132" s="274" t="s">
        <v>744</v>
      </c>
      <c r="I132" s="274" t="s">
        <v>728</v>
      </c>
      <c r="J132" s="274">
        <v>20</v>
      </c>
      <c r="K132" s="296"/>
    </row>
    <row r="133" s="1" customFormat="1" ht="15" customHeight="1">
      <c r="B133" s="293"/>
      <c r="C133" s="248" t="s">
        <v>731</v>
      </c>
      <c r="D133" s="248"/>
      <c r="E133" s="248"/>
      <c r="F133" s="271" t="s">
        <v>732</v>
      </c>
      <c r="G133" s="248"/>
      <c r="H133" s="248" t="s">
        <v>766</v>
      </c>
      <c r="I133" s="248" t="s">
        <v>728</v>
      </c>
      <c r="J133" s="248">
        <v>50</v>
      </c>
      <c r="K133" s="296"/>
    </row>
    <row r="134" s="1" customFormat="1" ht="15" customHeight="1">
      <c r="B134" s="293"/>
      <c r="C134" s="248" t="s">
        <v>745</v>
      </c>
      <c r="D134" s="248"/>
      <c r="E134" s="248"/>
      <c r="F134" s="271" t="s">
        <v>732</v>
      </c>
      <c r="G134" s="248"/>
      <c r="H134" s="248" t="s">
        <v>766</v>
      </c>
      <c r="I134" s="248" t="s">
        <v>728</v>
      </c>
      <c r="J134" s="248">
        <v>50</v>
      </c>
      <c r="K134" s="296"/>
    </row>
    <row r="135" s="1" customFormat="1" ht="15" customHeight="1">
      <c r="B135" s="293"/>
      <c r="C135" s="248" t="s">
        <v>751</v>
      </c>
      <c r="D135" s="248"/>
      <c r="E135" s="248"/>
      <c r="F135" s="271" t="s">
        <v>732</v>
      </c>
      <c r="G135" s="248"/>
      <c r="H135" s="248" t="s">
        <v>766</v>
      </c>
      <c r="I135" s="248" t="s">
        <v>728</v>
      </c>
      <c r="J135" s="248">
        <v>50</v>
      </c>
      <c r="K135" s="296"/>
    </row>
    <row r="136" s="1" customFormat="1" ht="15" customHeight="1">
      <c r="B136" s="293"/>
      <c r="C136" s="248" t="s">
        <v>753</v>
      </c>
      <c r="D136" s="248"/>
      <c r="E136" s="248"/>
      <c r="F136" s="271" t="s">
        <v>732</v>
      </c>
      <c r="G136" s="248"/>
      <c r="H136" s="248" t="s">
        <v>766</v>
      </c>
      <c r="I136" s="248" t="s">
        <v>728</v>
      </c>
      <c r="J136" s="248">
        <v>50</v>
      </c>
      <c r="K136" s="296"/>
    </row>
    <row r="137" s="1" customFormat="1" ht="15" customHeight="1">
      <c r="B137" s="293"/>
      <c r="C137" s="248" t="s">
        <v>754</v>
      </c>
      <c r="D137" s="248"/>
      <c r="E137" s="248"/>
      <c r="F137" s="271" t="s">
        <v>732</v>
      </c>
      <c r="G137" s="248"/>
      <c r="H137" s="248" t="s">
        <v>779</v>
      </c>
      <c r="I137" s="248" t="s">
        <v>728</v>
      </c>
      <c r="J137" s="248">
        <v>255</v>
      </c>
      <c r="K137" s="296"/>
    </row>
    <row r="138" s="1" customFormat="1" ht="15" customHeight="1">
      <c r="B138" s="293"/>
      <c r="C138" s="248" t="s">
        <v>756</v>
      </c>
      <c r="D138" s="248"/>
      <c r="E138" s="248"/>
      <c r="F138" s="271" t="s">
        <v>726</v>
      </c>
      <c r="G138" s="248"/>
      <c r="H138" s="248" t="s">
        <v>780</v>
      </c>
      <c r="I138" s="248" t="s">
        <v>758</v>
      </c>
      <c r="J138" s="248"/>
      <c r="K138" s="296"/>
    </row>
    <row r="139" s="1" customFormat="1" ht="15" customHeight="1">
      <c r="B139" s="293"/>
      <c r="C139" s="248" t="s">
        <v>759</v>
      </c>
      <c r="D139" s="248"/>
      <c r="E139" s="248"/>
      <c r="F139" s="271" t="s">
        <v>726</v>
      </c>
      <c r="G139" s="248"/>
      <c r="H139" s="248" t="s">
        <v>781</v>
      </c>
      <c r="I139" s="248" t="s">
        <v>761</v>
      </c>
      <c r="J139" s="248"/>
      <c r="K139" s="296"/>
    </row>
    <row r="140" s="1" customFormat="1" ht="15" customHeight="1">
      <c r="B140" s="293"/>
      <c r="C140" s="248" t="s">
        <v>762</v>
      </c>
      <c r="D140" s="248"/>
      <c r="E140" s="248"/>
      <c r="F140" s="271" t="s">
        <v>726</v>
      </c>
      <c r="G140" s="248"/>
      <c r="H140" s="248" t="s">
        <v>762</v>
      </c>
      <c r="I140" s="248" t="s">
        <v>761</v>
      </c>
      <c r="J140" s="248"/>
      <c r="K140" s="296"/>
    </row>
    <row r="141" s="1" customFormat="1" ht="15" customHeight="1">
      <c r="B141" s="293"/>
      <c r="C141" s="248" t="s">
        <v>38</v>
      </c>
      <c r="D141" s="248"/>
      <c r="E141" s="248"/>
      <c r="F141" s="271" t="s">
        <v>726</v>
      </c>
      <c r="G141" s="248"/>
      <c r="H141" s="248" t="s">
        <v>782</v>
      </c>
      <c r="I141" s="248" t="s">
        <v>761</v>
      </c>
      <c r="J141" s="248"/>
      <c r="K141" s="296"/>
    </row>
    <row r="142" s="1" customFormat="1" ht="15" customHeight="1">
      <c r="B142" s="293"/>
      <c r="C142" s="248" t="s">
        <v>783</v>
      </c>
      <c r="D142" s="248"/>
      <c r="E142" s="248"/>
      <c r="F142" s="271" t="s">
        <v>726</v>
      </c>
      <c r="G142" s="248"/>
      <c r="H142" s="248" t="s">
        <v>784</v>
      </c>
      <c r="I142" s="248" t="s">
        <v>761</v>
      </c>
      <c r="J142" s="248"/>
      <c r="K142" s="296"/>
    </row>
    <row r="143" s="1" customFormat="1" ht="15" customHeight="1">
      <c r="B143" s="297"/>
      <c r="C143" s="298"/>
      <c r="D143" s="298"/>
      <c r="E143" s="298"/>
      <c r="F143" s="298"/>
      <c r="G143" s="298"/>
      <c r="H143" s="298"/>
      <c r="I143" s="298"/>
      <c r="J143" s="298"/>
      <c r="K143" s="299"/>
    </row>
    <row r="144" s="1" customFormat="1" ht="18.75" customHeight="1">
      <c r="B144" s="284"/>
      <c r="C144" s="284"/>
      <c r="D144" s="284"/>
      <c r="E144" s="284"/>
      <c r="F144" s="285"/>
      <c r="G144" s="284"/>
      <c r="H144" s="284"/>
      <c r="I144" s="284"/>
      <c r="J144" s="284"/>
      <c r="K144" s="284"/>
    </row>
    <row r="145" s="1" customFormat="1" ht="18.75" customHeight="1">
      <c r="B145" s="256"/>
      <c r="C145" s="256"/>
      <c r="D145" s="256"/>
      <c r="E145" s="256"/>
      <c r="F145" s="256"/>
      <c r="G145" s="256"/>
      <c r="H145" s="256"/>
      <c r="I145" s="256"/>
      <c r="J145" s="256"/>
      <c r="K145" s="256"/>
    </row>
    <row r="146" s="1" customFormat="1" ht="7.5" customHeight="1">
      <c r="B146" s="257"/>
      <c r="C146" s="258"/>
      <c r="D146" s="258"/>
      <c r="E146" s="258"/>
      <c r="F146" s="258"/>
      <c r="G146" s="258"/>
      <c r="H146" s="258"/>
      <c r="I146" s="258"/>
      <c r="J146" s="258"/>
      <c r="K146" s="259"/>
    </row>
    <row r="147" s="1" customFormat="1" ht="45" customHeight="1">
      <c r="B147" s="260"/>
      <c r="C147" s="261" t="s">
        <v>785</v>
      </c>
      <c r="D147" s="261"/>
      <c r="E147" s="261"/>
      <c r="F147" s="261"/>
      <c r="G147" s="261"/>
      <c r="H147" s="261"/>
      <c r="I147" s="261"/>
      <c r="J147" s="261"/>
      <c r="K147" s="262"/>
    </row>
    <row r="148" s="1" customFormat="1" ht="17.25" customHeight="1">
      <c r="B148" s="260"/>
      <c r="C148" s="263" t="s">
        <v>720</v>
      </c>
      <c r="D148" s="263"/>
      <c r="E148" s="263"/>
      <c r="F148" s="263" t="s">
        <v>721</v>
      </c>
      <c r="G148" s="264"/>
      <c r="H148" s="263" t="s">
        <v>54</v>
      </c>
      <c r="I148" s="263" t="s">
        <v>57</v>
      </c>
      <c r="J148" s="263" t="s">
        <v>722</v>
      </c>
      <c r="K148" s="262"/>
    </row>
    <row r="149" s="1" customFormat="1" ht="17.25" customHeight="1">
      <c r="B149" s="260"/>
      <c r="C149" s="265" t="s">
        <v>723</v>
      </c>
      <c r="D149" s="265"/>
      <c r="E149" s="265"/>
      <c r="F149" s="266" t="s">
        <v>724</v>
      </c>
      <c r="G149" s="267"/>
      <c r="H149" s="265"/>
      <c r="I149" s="265"/>
      <c r="J149" s="265" t="s">
        <v>725</v>
      </c>
      <c r="K149" s="262"/>
    </row>
    <row r="150" s="1" customFormat="1" ht="5.25" customHeight="1">
      <c r="B150" s="273"/>
      <c r="C150" s="268"/>
      <c r="D150" s="268"/>
      <c r="E150" s="268"/>
      <c r="F150" s="268"/>
      <c r="G150" s="269"/>
      <c r="H150" s="268"/>
      <c r="I150" s="268"/>
      <c r="J150" s="268"/>
      <c r="K150" s="296"/>
    </row>
    <row r="151" s="1" customFormat="1" ht="15" customHeight="1">
      <c r="B151" s="273"/>
      <c r="C151" s="300" t="s">
        <v>729</v>
      </c>
      <c r="D151" s="248"/>
      <c r="E151" s="248"/>
      <c r="F151" s="301" t="s">
        <v>726</v>
      </c>
      <c r="G151" s="248"/>
      <c r="H151" s="300" t="s">
        <v>766</v>
      </c>
      <c r="I151" s="300" t="s">
        <v>728</v>
      </c>
      <c r="J151" s="300">
        <v>120</v>
      </c>
      <c r="K151" s="296"/>
    </row>
    <row r="152" s="1" customFormat="1" ht="15" customHeight="1">
      <c r="B152" s="273"/>
      <c r="C152" s="300" t="s">
        <v>775</v>
      </c>
      <c r="D152" s="248"/>
      <c r="E152" s="248"/>
      <c r="F152" s="301" t="s">
        <v>726</v>
      </c>
      <c r="G152" s="248"/>
      <c r="H152" s="300" t="s">
        <v>786</v>
      </c>
      <c r="I152" s="300" t="s">
        <v>728</v>
      </c>
      <c r="J152" s="300" t="s">
        <v>777</v>
      </c>
      <c r="K152" s="296"/>
    </row>
    <row r="153" s="1" customFormat="1" ht="15" customHeight="1">
      <c r="B153" s="273"/>
      <c r="C153" s="300" t="s">
        <v>674</v>
      </c>
      <c r="D153" s="248"/>
      <c r="E153" s="248"/>
      <c r="F153" s="301" t="s">
        <v>726</v>
      </c>
      <c r="G153" s="248"/>
      <c r="H153" s="300" t="s">
        <v>787</v>
      </c>
      <c r="I153" s="300" t="s">
        <v>728</v>
      </c>
      <c r="J153" s="300" t="s">
        <v>777</v>
      </c>
      <c r="K153" s="296"/>
    </row>
    <row r="154" s="1" customFormat="1" ht="15" customHeight="1">
      <c r="B154" s="273"/>
      <c r="C154" s="300" t="s">
        <v>731</v>
      </c>
      <c r="D154" s="248"/>
      <c r="E154" s="248"/>
      <c r="F154" s="301" t="s">
        <v>732</v>
      </c>
      <c r="G154" s="248"/>
      <c r="H154" s="300" t="s">
        <v>766</v>
      </c>
      <c r="I154" s="300" t="s">
        <v>728</v>
      </c>
      <c r="J154" s="300">
        <v>50</v>
      </c>
      <c r="K154" s="296"/>
    </row>
    <row r="155" s="1" customFormat="1" ht="15" customHeight="1">
      <c r="B155" s="273"/>
      <c r="C155" s="300" t="s">
        <v>734</v>
      </c>
      <c r="D155" s="248"/>
      <c r="E155" s="248"/>
      <c r="F155" s="301" t="s">
        <v>726</v>
      </c>
      <c r="G155" s="248"/>
      <c r="H155" s="300" t="s">
        <v>766</v>
      </c>
      <c r="I155" s="300" t="s">
        <v>736</v>
      </c>
      <c r="J155" s="300"/>
      <c r="K155" s="296"/>
    </row>
    <row r="156" s="1" customFormat="1" ht="15" customHeight="1">
      <c r="B156" s="273"/>
      <c r="C156" s="300" t="s">
        <v>745</v>
      </c>
      <c r="D156" s="248"/>
      <c r="E156" s="248"/>
      <c r="F156" s="301" t="s">
        <v>732</v>
      </c>
      <c r="G156" s="248"/>
      <c r="H156" s="300" t="s">
        <v>766</v>
      </c>
      <c r="I156" s="300" t="s">
        <v>728</v>
      </c>
      <c r="J156" s="300">
        <v>50</v>
      </c>
      <c r="K156" s="296"/>
    </row>
    <row r="157" s="1" customFormat="1" ht="15" customHeight="1">
      <c r="B157" s="273"/>
      <c r="C157" s="300" t="s">
        <v>753</v>
      </c>
      <c r="D157" s="248"/>
      <c r="E157" s="248"/>
      <c r="F157" s="301" t="s">
        <v>732</v>
      </c>
      <c r="G157" s="248"/>
      <c r="H157" s="300" t="s">
        <v>766</v>
      </c>
      <c r="I157" s="300" t="s">
        <v>728</v>
      </c>
      <c r="J157" s="300">
        <v>50</v>
      </c>
      <c r="K157" s="296"/>
    </row>
    <row r="158" s="1" customFormat="1" ht="15" customHeight="1">
      <c r="B158" s="273"/>
      <c r="C158" s="300" t="s">
        <v>751</v>
      </c>
      <c r="D158" s="248"/>
      <c r="E158" s="248"/>
      <c r="F158" s="301" t="s">
        <v>732</v>
      </c>
      <c r="G158" s="248"/>
      <c r="H158" s="300" t="s">
        <v>766</v>
      </c>
      <c r="I158" s="300" t="s">
        <v>728</v>
      </c>
      <c r="J158" s="300">
        <v>50</v>
      </c>
      <c r="K158" s="296"/>
    </row>
    <row r="159" s="1" customFormat="1" ht="15" customHeight="1">
      <c r="B159" s="273"/>
      <c r="C159" s="300" t="s">
        <v>107</v>
      </c>
      <c r="D159" s="248"/>
      <c r="E159" s="248"/>
      <c r="F159" s="301" t="s">
        <v>726</v>
      </c>
      <c r="G159" s="248"/>
      <c r="H159" s="300" t="s">
        <v>788</v>
      </c>
      <c r="I159" s="300" t="s">
        <v>728</v>
      </c>
      <c r="J159" s="300" t="s">
        <v>789</v>
      </c>
      <c r="K159" s="296"/>
    </row>
    <row r="160" s="1" customFormat="1" ht="15" customHeight="1">
      <c r="B160" s="273"/>
      <c r="C160" s="300" t="s">
        <v>790</v>
      </c>
      <c r="D160" s="248"/>
      <c r="E160" s="248"/>
      <c r="F160" s="301" t="s">
        <v>726</v>
      </c>
      <c r="G160" s="248"/>
      <c r="H160" s="300" t="s">
        <v>791</v>
      </c>
      <c r="I160" s="300" t="s">
        <v>761</v>
      </c>
      <c r="J160" s="300"/>
      <c r="K160" s="296"/>
    </row>
    <row r="161" s="1" customFormat="1" ht="15" customHeight="1">
      <c r="B161" s="302"/>
      <c r="C161" s="282"/>
      <c r="D161" s="282"/>
      <c r="E161" s="282"/>
      <c r="F161" s="282"/>
      <c r="G161" s="282"/>
      <c r="H161" s="282"/>
      <c r="I161" s="282"/>
      <c r="J161" s="282"/>
      <c r="K161" s="303"/>
    </row>
    <row r="162" s="1" customFormat="1" ht="18.75" customHeight="1">
      <c r="B162" s="284"/>
      <c r="C162" s="294"/>
      <c r="D162" s="294"/>
      <c r="E162" s="294"/>
      <c r="F162" s="304"/>
      <c r="G162" s="294"/>
      <c r="H162" s="294"/>
      <c r="I162" s="294"/>
      <c r="J162" s="294"/>
      <c r="K162" s="284"/>
    </row>
    <row r="163" s="1" customFormat="1" ht="18.75" customHeight="1">
      <c r="B163" s="256"/>
      <c r="C163" s="256"/>
      <c r="D163" s="256"/>
      <c r="E163" s="256"/>
      <c r="F163" s="256"/>
      <c r="G163" s="256"/>
      <c r="H163" s="256"/>
      <c r="I163" s="256"/>
      <c r="J163" s="256"/>
      <c r="K163" s="256"/>
    </row>
    <row r="164" s="1" customFormat="1" ht="7.5" customHeight="1">
      <c r="B164" s="235"/>
      <c r="C164" s="236"/>
      <c r="D164" s="236"/>
      <c r="E164" s="236"/>
      <c r="F164" s="236"/>
      <c r="G164" s="236"/>
      <c r="H164" s="236"/>
      <c r="I164" s="236"/>
      <c r="J164" s="236"/>
      <c r="K164" s="237"/>
    </row>
    <row r="165" s="1" customFormat="1" ht="45" customHeight="1">
      <c r="B165" s="238"/>
      <c r="C165" s="239" t="s">
        <v>792</v>
      </c>
      <c r="D165" s="239"/>
      <c r="E165" s="239"/>
      <c r="F165" s="239"/>
      <c r="G165" s="239"/>
      <c r="H165" s="239"/>
      <c r="I165" s="239"/>
      <c r="J165" s="239"/>
      <c r="K165" s="240"/>
    </row>
    <row r="166" s="1" customFormat="1" ht="17.25" customHeight="1">
      <c r="B166" s="238"/>
      <c r="C166" s="263" t="s">
        <v>720</v>
      </c>
      <c r="D166" s="263"/>
      <c r="E166" s="263"/>
      <c r="F166" s="263" t="s">
        <v>721</v>
      </c>
      <c r="G166" s="305"/>
      <c r="H166" s="306" t="s">
        <v>54</v>
      </c>
      <c r="I166" s="306" t="s">
        <v>57</v>
      </c>
      <c r="J166" s="263" t="s">
        <v>722</v>
      </c>
      <c r="K166" s="240"/>
    </row>
    <row r="167" s="1" customFormat="1" ht="17.25" customHeight="1">
      <c r="B167" s="241"/>
      <c r="C167" s="265" t="s">
        <v>723</v>
      </c>
      <c r="D167" s="265"/>
      <c r="E167" s="265"/>
      <c r="F167" s="266" t="s">
        <v>724</v>
      </c>
      <c r="G167" s="307"/>
      <c r="H167" s="308"/>
      <c r="I167" s="308"/>
      <c r="J167" s="265" t="s">
        <v>725</v>
      </c>
      <c r="K167" s="243"/>
    </row>
    <row r="168" s="1" customFormat="1" ht="5.25" customHeight="1">
      <c r="B168" s="273"/>
      <c r="C168" s="268"/>
      <c r="D168" s="268"/>
      <c r="E168" s="268"/>
      <c r="F168" s="268"/>
      <c r="G168" s="269"/>
      <c r="H168" s="268"/>
      <c r="I168" s="268"/>
      <c r="J168" s="268"/>
      <c r="K168" s="296"/>
    </row>
    <row r="169" s="1" customFormat="1" ht="15" customHeight="1">
      <c r="B169" s="273"/>
      <c r="C169" s="248" t="s">
        <v>729</v>
      </c>
      <c r="D169" s="248"/>
      <c r="E169" s="248"/>
      <c r="F169" s="271" t="s">
        <v>726</v>
      </c>
      <c r="G169" s="248"/>
      <c r="H169" s="248" t="s">
        <v>766</v>
      </c>
      <c r="I169" s="248" t="s">
        <v>728</v>
      </c>
      <c r="J169" s="248">
        <v>120</v>
      </c>
      <c r="K169" s="296"/>
    </row>
    <row r="170" s="1" customFormat="1" ht="15" customHeight="1">
      <c r="B170" s="273"/>
      <c r="C170" s="248" t="s">
        <v>775</v>
      </c>
      <c r="D170" s="248"/>
      <c r="E170" s="248"/>
      <c r="F170" s="271" t="s">
        <v>726</v>
      </c>
      <c r="G170" s="248"/>
      <c r="H170" s="248" t="s">
        <v>776</v>
      </c>
      <c r="I170" s="248" t="s">
        <v>728</v>
      </c>
      <c r="J170" s="248" t="s">
        <v>777</v>
      </c>
      <c r="K170" s="296"/>
    </row>
    <row r="171" s="1" customFormat="1" ht="15" customHeight="1">
      <c r="B171" s="273"/>
      <c r="C171" s="248" t="s">
        <v>674</v>
      </c>
      <c r="D171" s="248"/>
      <c r="E171" s="248"/>
      <c r="F171" s="271" t="s">
        <v>726</v>
      </c>
      <c r="G171" s="248"/>
      <c r="H171" s="248" t="s">
        <v>793</v>
      </c>
      <c r="I171" s="248" t="s">
        <v>728</v>
      </c>
      <c r="J171" s="248" t="s">
        <v>777</v>
      </c>
      <c r="K171" s="296"/>
    </row>
    <row r="172" s="1" customFormat="1" ht="15" customHeight="1">
      <c r="B172" s="273"/>
      <c r="C172" s="248" t="s">
        <v>731</v>
      </c>
      <c r="D172" s="248"/>
      <c r="E172" s="248"/>
      <c r="F172" s="271" t="s">
        <v>732</v>
      </c>
      <c r="G172" s="248"/>
      <c r="H172" s="248" t="s">
        <v>793</v>
      </c>
      <c r="I172" s="248" t="s">
        <v>728</v>
      </c>
      <c r="J172" s="248">
        <v>50</v>
      </c>
      <c r="K172" s="296"/>
    </row>
    <row r="173" s="1" customFormat="1" ht="15" customHeight="1">
      <c r="B173" s="273"/>
      <c r="C173" s="248" t="s">
        <v>734</v>
      </c>
      <c r="D173" s="248"/>
      <c r="E173" s="248"/>
      <c r="F173" s="271" t="s">
        <v>726</v>
      </c>
      <c r="G173" s="248"/>
      <c r="H173" s="248" t="s">
        <v>793</v>
      </c>
      <c r="I173" s="248" t="s">
        <v>736</v>
      </c>
      <c r="J173" s="248"/>
      <c r="K173" s="296"/>
    </row>
    <row r="174" s="1" customFormat="1" ht="15" customHeight="1">
      <c r="B174" s="273"/>
      <c r="C174" s="248" t="s">
        <v>745</v>
      </c>
      <c r="D174" s="248"/>
      <c r="E174" s="248"/>
      <c r="F174" s="271" t="s">
        <v>732</v>
      </c>
      <c r="G174" s="248"/>
      <c r="H174" s="248" t="s">
        <v>793</v>
      </c>
      <c r="I174" s="248" t="s">
        <v>728</v>
      </c>
      <c r="J174" s="248">
        <v>50</v>
      </c>
      <c r="K174" s="296"/>
    </row>
    <row r="175" s="1" customFormat="1" ht="15" customHeight="1">
      <c r="B175" s="273"/>
      <c r="C175" s="248" t="s">
        <v>753</v>
      </c>
      <c r="D175" s="248"/>
      <c r="E175" s="248"/>
      <c r="F175" s="271" t="s">
        <v>732</v>
      </c>
      <c r="G175" s="248"/>
      <c r="H175" s="248" t="s">
        <v>793</v>
      </c>
      <c r="I175" s="248" t="s">
        <v>728</v>
      </c>
      <c r="J175" s="248">
        <v>50</v>
      </c>
      <c r="K175" s="296"/>
    </row>
    <row r="176" s="1" customFormat="1" ht="15" customHeight="1">
      <c r="B176" s="273"/>
      <c r="C176" s="248" t="s">
        <v>751</v>
      </c>
      <c r="D176" s="248"/>
      <c r="E176" s="248"/>
      <c r="F176" s="271" t="s">
        <v>732</v>
      </c>
      <c r="G176" s="248"/>
      <c r="H176" s="248" t="s">
        <v>793</v>
      </c>
      <c r="I176" s="248" t="s">
        <v>728</v>
      </c>
      <c r="J176" s="248">
        <v>50</v>
      </c>
      <c r="K176" s="296"/>
    </row>
    <row r="177" s="1" customFormat="1" ht="15" customHeight="1">
      <c r="B177" s="273"/>
      <c r="C177" s="248" t="s">
        <v>130</v>
      </c>
      <c r="D177" s="248"/>
      <c r="E177" s="248"/>
      <c r="F177" s="271" t="s">
        <v>726</v>
      </c>
      <c r="G177" s="248"/>
      <c r="H177" s="248" t="s">
        <v>794</v>
      </c>
      <c r="I177" s="248" t="s">
        <v>795</v>
      </c>
      <c r="J177" s="248"/>
      <c r="K177" s="296"/>
    </row>
    <row r="178" s="1" customFormat="1" ht="15" customHeight="1">
      <c r="B178" s="273"/>
      <c r="C178" s="248" t="s">
        <v>57</v>
      </c>
      <c r="D178" s="248"/>
      <c r="E178" s="248"/>
      <c r="F178" s="271" t="s">
        <v>726</v>
      </c>
      <c r="G178" s="248"/>
      <c r="H178" s="248" t="s">
        <v>796</v>
      </c>
      <c r="I178" s="248" t="s">
        <v>797</v>
      </c>
      <c r="J178" s="248">
        <v>1</v>
      </c>
      <c r="K178" s="296"/>
    </row>
    <row r="179" s="1" customFormat="1" ht="15" customHeight="1">
      <c r="B179" s="273"/>
      <c r="C179" s="248" t="s">
        <v>53</v>
      </c>
      <c r="D179" s="248"/>
      <c r="E179" s="248"/>
      <c r="F179" s="271" t="s">
        <v>726</v>
      </c>
      <c r="G179" s="248"/>
      <c r="H179" s="248" t="s">
        <v>798</v>
      </c>
      <c r="I179" s="248" t="s">
        <v>728</v>
      </c>
      <c r="J179" s="248">
        <v>20</v>
      </c>
      <c r="K179" s="296"/>
    </row>
    <row r="180" s="1" customFormat="1" ht="15" customHeight="1">
      <c r="B180" s="273"/>
      <c r="C180" s="248" t="s">
        <v>54</v>
      </c>
      <c r="D180" s="248"/>
      <c r="E180" s="248"/>
      <c r="F180" s="271" t="s">
        <v>726</v>
      </c>
      <c r="G180" s="248"/>
      <c r="H180" s="248" t="s">
        <v>799</v>
      </c>
      <c r="I180" s="248" t="s">
        <v>728</v>
      </c>
      <c r="J180" s="248">
        <v>255</v>
      </c>
      <c r="K180" s="296"/>
    </row>
    <row r="181" s="1" customFormat="1" ht="15" customHeight="1">
      <c r="B181" s="273"/>
      <c r="C181" s="248" t="s">
        <v>131</v>
      </c>
      <c r="D181" s="248"/>
      <c r="E181" s="248"/>
      <c r="F181" s="271" t="s">
        <v>726</v>
      </c>
      <c r="G181" s="248"/>
      <c r="H181" s="248" t="s">
        <v>690</v>
      </c>
      <c r="I181" s="248" t="s">
        <v>728</v>
      </c>
      <c r="J181" s="248">
        <v>10</v>
      </c>
      <c r="K181" s="296"/>
    </row>
    <row r="182" s="1" customFormat="1" ht="15" customHeight="1">
      <c r="B182" s="273"/>
      <c r="C182" s="248" t="s">
        <v>132</v>
      </c>
      <c r="D182" s="248"/>
      <c r="E182" s="248"/>
      <c r="F182" s="271" t="s">
        <v>726</v>
      </c>
      <c r="G182" s="248"/>
      <c r="H182" s="248" t="s">
        <v>800</v>
      </c>
      <c r="I182" s="248" t="s">
        <v>761</v>
      </c>
      <c r="J182" s="248"/>
      <c r="K182" s="296"/>
    </row>
    <row r="183" s="1" customFormat="1" ht="15" customHeight="1">
      <c r="B183" s="273"/>
      <c r="C183" s="248" t="s">
        <v>801</v>
      </c>
      <c r="D183" s="248"/>
      <c r="E183" s="248"/>
      <c r="F183" s="271" t="s">
        <v>726</v>
      </c>
      <c r="G183" s="248"/>
      <c r="H183" s="248" t="s">
        <v>802</v>
      </c>
      <c r="I183" s="248" t="s">
        <v>761</v>
      </c>
      <c r="J183" s="248"/>
      <c r="K183" s="296"/>
    </row>
    <row r="184" s="1" customFormat="1" ht="15" customHeight="1">
      <c r="B184" s="273"/>
      <c r="C184" s="248" t="s">
        <v>790</v>
      </c>
      <c r="D184" s="248"/>
      <c r="E184" s="248"/>
      <c r="F184" s="271" t="s">
        <v>726</v>
      </c>
      <c r="G184" s="248"/>
      <c r="H184" s="248" t="s">
        <v>803</v>
      </c>
      <c r="I184" s="248" t="s">
        <v>761</v>
      </c>
      <c r="J184" s="248"/>
      <c r="K184" s="296"/>
    </row>
    <row r="185" s="1" customFormat="1" ht="15" customHeight="1">
      <c r="B185" s="273"/>
      <c r="C185" s="248" t="s">
        <v>134</v>
      </c>
      <c r="D185" s="248"/>
      <c r="E185" s="248"/>
      <c r="F185" s="271" t="s">
        <v>732</v>
      </c>
      <c r="G185" s="248"/>
      <c r="H185" s="248" t="s">
        <v>804</v>
      </c>
      <c r="I185" s="248" t="s">
        <v>728</v>
      </c>
      <c r="J185" s="248">
        <v>50</v>
      </c>
      <c r="K185" s="296"/>
    </row>
    <row r="186" s="1" customFormat="1" ht="15" customHeight="1">
      <c r="B186" s="273"/>
      <c r="C186" s="248" t="s">
        <v>805</v>
      </c>
      <c r="D186" s="248"/>
      <c r="E186" s="248"/>
      <c r="F186" s="271" t="s">
        <v>732</v>
      </c>
      <c r="G186" s="248"/>
      <c r="H186" s="248" t="s">
        <v>806</v>
      </c>
      <c r="I186" s="248" t="s">
        <v>807</v>
      </c>
      <c r="J186" s="248"/>
      <c r="K186" s="296"/>
    </row>
    <row r="187" s="1" customFormat="1" ht="15" customHeight="1">
      <c r="B187" s="273"/>
      <c r="C187" s="248" t="s">
        <v>808</v>
      </c>
      <c r="D187" s="248"/>
      <c r="E187" s="248"/>
      <c r="F187" s="271" t="s">
        <v>732</v>
      </c>
      <c r="G187" s="248"/>
      <c r="H187" s="248" t="s">
        <v>809</v>
      </c>
      <c r="I187" s="248" t="s">
        <v>807</v>
      </c>
      <c r="J187" s="248"/>
      <c r="K187" s="296"/>
    </row>
    <row r="188" s="1" customFormat="1" ht="15" customHeight="1">
      <c r="B188" s="273"/>
      <c r="C188" s="248" t="s">
        <v>810</v>
      </c>
      <c r="D188" s="248"/>
      <c r="E188" s="248"/>
      <c r="F188" s="271" t="s">
        <v>732</v>
      </c>
      <c r="G188" s="248"/>
      <c r="H188" s="248" t="s">
        <v>811</v>
      </c>
      <c r="I188" s="248" t="s">
        <v>807</v>
      </c>
      <c r="J188" s="248"/>
      <c r="K188" s="296"/>
    </row>
    <row r="189" s="1" customFormat="1" ht="15" customHeight="1">
      <c r="B189" s="273"/>
      <c r="C189" s="309" t="s">
        <v>812</v>
      </c>
      <c r="D189" s="248"/>
      <c r="E189" s="248"/>
      <c r="F189" s="271" t="s">
        <v>732</v>
      </c>
      <c r="G189" s="248"/>
      <c r="H189" s="248" t="s">
        <v>813</v>
      </c>
      <c r="I189" s="248" t="s">
        <v>814</v>
      </c>
      <c r="J189" s="310" t="s">
        <v>815</v>
      </c>
      <c r="K189" s="296"/>
    </row>
    <row r="190" s="1" customFormat="1" ht="15" customHeight="1">
      <c r="B190" s="273"/>
      <c r="C190" s="309" t="s">
        <v>42</v>
      </c>
      <c r="D190" s="248"/>
      <c r="E190" s="248"/>
      <c r="F190" s="271" t="s">
        <v>726</v>
      </c>
      <c r="G190" s="248"/>
      <c r="H190" s="245" t="s">
        <v>816</v>
      </c>
      <c r="I190" s="248" t="s">
        <v>817</v>
      </c>
      <c r="J190" s="248"/>
      <c r="K190" s="296"/>
    </row>
    <row r="191" s="1" customFormat="1" ht="15" customHeight="1">
      <c r="B191" s="273"/>
      <c r="C191" s="309" t="s">
        <v>818</v>
      </c>
      <c r="D191" s="248"/>
      <c r="E191" s="248"/>
      <c r="F191" s="271" t="s">
        <v>726</v>
      </c>
      <c r="G191" s="248"/>
      <c r="H191" s="248" t="s">
        <v>819</v>
      </c>
      <c r="I191" s="248" t="s">
        <v>761</v>
      </c>
      <c r="J191" s="248"/>
      <c r="K191" s="296"/>
    </row>
    <row r="192" s="1" customFormat="1" ht="15" customHeight="1">
      <c r="B192" s="273"/>
      <c r="C192" s="309" t="s">
        <v>820</v>
      </c>
      <c r="D192" s="248"/>
      <c r="E192" s="248"/>
      <c r="F192" s="271" t="s">
        <v>726</v>
      </c>
      <c r="G192" s="248"/>
      <c r="H192" s="248" t="s">
        <v>821</v>
      </c>
      <c r="I192" s="248" t="s">
        <v>761</v>
      </c>
      <c r="J192" s="248"/>
      <c r="K192" s="296"/>
    </row>
    <row r="193" s="1" customFormat="1" ht="15" customHeight="1">
      <c r="B193" s="273"/>
      <c r="C193" s="309" t="s">
        <v>822</v>
      </c>
      <c r="D193" s="248"/>
      <c r="E193" s="248"/>
      <c r="F193" s="271" t="s">
        <v>732</v>
      </c>
      <c r="G193" s="248"/>
      <c r="H193" s="248" t="s">
        <v>823</v>
      </c>
      <c r="I193" s="248" t="s">
        <v>761</v>
      </c>
      <c r="J193" s="248"/>
      <c r="K193" s="296"/>
    </row>
    <row r="194" s="1" customFormat="1" ht="15" customHeight="1">
      <c r="B194" s="302"/>
      <c r="C194" s="311"/>
      <c r="D194" s="282"/>
      <c r="E194" s="282"/>
      <c r="F194" s="282"/>
      <c r="G194" s="282"/>
      <c r="H194" s="282"/>
      <c r="I194" s="282"/>
      <c r="J194" s="282"/>
      <c r="K194" s="303"/>
    </row>
    <row r="195" s="1" customFormat="1" ht="18.75" customHeight="1">
      <c r="B195" s="284"/>
      <c r="C195" s="294"/>
      <c r="D195" s="294"/>
      <c r="E195" s="294"/>
      <c r="F195" s="304"/>
      <c r="G195" s="294"/>
      <c r="H195" s="294"/>
      <c r="I195" s="294"/>
      <c r="J195" s="294"/>
      <c r="K195" s="284"/>
    </row>
    <row r="196" s="1" customFormat="1" ht="18.75" customHeight="1">
      <c r="B196" s="284"/>
      <c r="C196" s="294"/>
      <c r="D196" s="294"/>
      <c r="E196" s="294"/>
      <c r="F196" s="304"/>
      <c r="G196" s="294"/>
      <c r="H196" s="294"/>
      <c r="I196" s="294"/>
      <c r="J196" s="294"/>
      <c r="K196" s="284"/>
    </row>
    <row r="197" s="1" customFormat="1" ht="18.75" customHeight="1">
      <c r="B197" s="256"/>
      <c r="C197" s="256"/>
      <c r="D197" s="256"/>
      <c r="E197" s="256"/>
      <c r="F197" s="256"/>
      <c r="G197" s="256"/>
      <c r="H197" s="256"/>
      <c r="I197" s="256"/>
      <c r="J197" s="256"/>
      <c r="K197" s="256"/>
    </row>
    <row r="198" s="1" customFormat="1" ht="13.5">
      <c r="B198" s="235"/>
      <c r="C198" s="236"/>
      <c r="D198" s="236"/>
      <c r="E198" s="236"/>
      <c r="F198" s="236"/>
      <c r="G198" s="236"/>
      <c r="H198" s="236"/>
      <c r="I198" s="236"/>
      <c r="J198" s="236"/>
      <c r="K198" s="237"/>
    </row>
    <row r="199" s="1" customFormat="1" ht="21">
      <c r="B199" s="238"/>
      <c r="C199" s="239" t="s">
        <v>824</v>
      </c>
      <c r="D199" s="239"/>
      <c r="E199" s="239"/>
      <c r="F199" s="239"/>
      <c r="G199" s="239"/>
      <c r="H199" s="239"/>
      <c r="I199" s="239"/>
      <c r="J199" s="239"/>
      <c r="K199" s="240"/>
    </row>
    <row r="200" s="1" customFormat="1" ht="25.5" customHeight="1">
      <c r="B200" s="238"/>
      <c r="C200" s="312" t="s">
        <v>825</v>
      </c>
      <c r="D200" s="312"/>
      <c r="E200" s="312"/>
      <c r="F200" s="312" t="s">
        <v>826</v>
      </c>
      <c r="G200" s="313"/>
      <c r="H200" s="312" t="s">
        <v>827</v>
      </c>
      <c r="I200" s="312"/>
      <c r="J200" s="312"/>
      <c r="K200" s="240"/>
    </row>
    <row r="201" s="1" customFormat="1" ht="5.25" customHeight="1">
      <c r="B201" s="273"/>
      <c r="C201" s="268"/>
      <c r="D201" s="268"/>
      <c r="E201" s="268"/>
      <c r="F201" s="268"/>
      <c r="G201" s="294"/>
      <c r="H201" s="268"/>
      <c r="I201" s="268"/>
      <c r="J201" s="268"/>
      <c r="K201" s="296"/>
    </row>
    <row r="202" s="1" customFormat="1" ht="15" customHeight="1">
      <c r="B202" s="273"/>
      <c r="C202" s="248" t="s">
        <v>817</v>
      </c>
      <c r="D202" s="248"/>
      <c r="E202" s="248"/>
      <c r="F202" s="271" t="s">
        <v>43</v>
      </c>
      <c r="G202" s="248"/>
      <c r="H202" s="248" t="s">
        <v>828</v>
      </c>
      <c r="I202" s="248"/>
      <c r="J202" s="248"/>
      <c r="K202" s="296"/>
    </row>
    <row r="203" s="1" customFormat="1" ht="15" customHeight="1">
      <c r="B203" s="273"/>
      <c r="C203" s="248"/>
      <c r="D203" s="248"/>
      <c r="E203" s="248"/>
      <c r="F203" s="271" t="s">
        <v>44</v>
      </c>
      <c r="G203" s="248"/>
      <c r="H203" s="248" t="s">
        <v>829</v>
      </c>
      <c r="I203" s="248"/>
      <c r="J203" s="248"/>
      <c r="K203" s="296"/>
    </row>
    <row r="204" s="1" customFormat="1" ht="15" customHeight="1">
      <c r="B204" s="273"/>
      <c r="C204" s="248"/>
      <c r="D204" s="248"/>
      <c r="E204" s="248"/>
      <c r="F204" s="271" t="s">
        <v>47</v>
      </c>
      <c r="G204" s="248"/>
      <c r="H204" s="248" t="s">
        <v>830</v>
      </c>
      <c r="I204" s="248"/>
      <c r="J204" s="248"/>
      <c r="K204" s="296"/>
    </row>
    <row r="205" s="1" customFormat="1" ht="15" customHeight="1">
      <c r="B205" s="273"/>
      <c r="C205" s="248"/>
      <c r="D205" s="248"/>
      <c r="E205" s="248"/>
      <c r="F205" s="271" t="s">
        <v>45</v>
      </c>
      <c r="G205" s="248"/>
      <c r="H205" s="248" t="s">
        <v>831</v>
      </c>
      <c r="I205" s="248"/>
      <c r="J205" s="248"/>
      <c r="K205" s="296"/>
    </row>
    <row r="206" s="1" customFormat="1" ht="15" customHeight="1">
      <c r="B206" s="273"/>
      <c r="C206" s="248"/>
      <c r="D206" s="248"/>
      <c r="E206" s="248"/>
      <c r="F206" s="271" t="s">
        <v>46</v>
      </c>
      <c r="G206" s="248"/>
      <c r="H206" s="248" t="s">
        <v>832</v>
      </c>
      <c r="I206" s="248"/>
      <c r="J206" s="248"/>
      <c r="K206" s="296"/>
    </row>
    <row r="207" s="1" customFormat="1" ht="15" customHeight="1">
      <c r="B207" s="273"/>
      <c r="C207" s="248"/>
      <c r="D207" s="248"/>
      <c r="E207" s="248"/>
      <c r="F207" s="271"/>
      <c r="G207" s="248"/>
      <c r="H207" s="248"/>
      <c r="I207" s="248"/>
      <c r="J207" s="248"/>
      <c r="K207" s="296"/>
    </row>
    <row r="208" s="1" customFormat="1" ht="15" customHeight="1">
      <c r="B208" s="273"/>
      <c r="C208" s="248" t="s">
        <v>773</v>
      </c>
      <c r="D208" s="248"/>
      <c r="E208" s="248"/>
      <c r="F208" s="271" t="s">
        <v>79</v>
      </c>
      <c r="G208" s="248"/>
      <c r="H208" s="248" t="s">
        <v>833</v>
      </c>
      <c r="I208" s="248"/>
      <c r="J208" s="248"/>
      <c r="K208" s="296"/>
    </row>
    <row r="209" s="1" customFormat="1" ht="15" customHeight="1">
      <c r="B209" s="273"/>
      <c r="C209" s="248"/>
      <c r="D209" s="248"/>
      <c r="E209" s="248"/>
      <c r="F209" s="271" t="s">
        <v>668</v>
      </c>
      <c r="G209" s="248"/>
      <c r="H209" s="248" t="s">
        <v>669</v>
      </c>
      <c r="I209" s="248"/>
      <c r="J209" s="248"/>
      <c r="K209" s="296"/>
    </row>
    <row r="210" s="1" customFormat="1" ht="15" customHeight="1">
      <c r="B210" s="273"/>
      <c r="C210" s="248"/>
      <c r="D210" s="248"/>
      <c r="E210" s="248"/>
      <c r="F210" s="271" t="s">
        <v>666</v>
      </c>
      <c r="G210" s="248"/>
      <c r="H210" s="248" t="s">
        <v>834</v>
      </c>
      <c r="I210" s="248"/>
      <c r="J210" s="248"/>
      <c r="K210" s="296"/>
    </row>
    <row r="211" s="1" customFormat="1" ht="15" customHeight="1">
      <c r="B211" s="314"/>
      <c r="C211" s="248"/>
      <c r="D211" s="248"/>
      <c r="E211" s="248"/>
      <c r="F211" s="271" t="s">
        <v>670</v>
      </c>
      <c r="G211" s="309"/>
      <c r="H211" s="300" t="s">
        <v>671</v>
      </c>
      <c r="I211" s="300"/>
      <c r="J211" s="300"/>
      <c r="K211" s="315"/>
    </row>
    <row r="212" s="1" customFormat="1" ht="15" customHeight="1">
      <c r="B212" s="314"/>
      <c r="C212" s="248"/>
      <c r="D212" s="248"/>
      <c r="E212" s="248"/>
      <c r="F212" s="271" t="s">
        <v>672</v>
      </c>
      <c r="G212" s="309"/>
      <c r="H212" s="300" t="s">
        <v>835</v>
      </c>
      <c r="I212" s="300"/>
      <c r="J212" s="300"/>
      <c r="K212" s="315"/>
    </row>
    <row r="213" s="1" customFormat="1" ht="15" customHeight="1">
      <c r="B213" s="314"/>
      <c r="C213" s="248"/>
      <c r="D213" s="248"/>
      <c r="E213" s="248"/>
      <c r="F213" s="271"/>
      <c r="G213" s="309"/>
      <c r="H213" s="300"/>
      <c r="I213" s="300"/>
      <c r="J213" s="300"/>
      <c r="K213" s="315"/>
    </row>
    <row r="214" s="1" customFormat="1" ht="15" customHeight="1">
      <c r="B214" s="314"/>
      <c r="C214" s="248" t="s">
        <v>797</v>
      </c>
      <c r="D214" s="248"/>
      <c r="E214" s="248"/>
      <c r="F214" s="271">
        <v>1</v>
      </c>
      <c r="G214" s="309"/>
      <c r="H214" s="300" t="s">
        <v>836</v>
      </c>
      <c r="I214" s="300"/>
      <c r="J214" s="300"/>
      <c r="K214" s="315"/>
    </row>
    <row r="215" s="1" customFormat="1" ht="15" customHeight="1">
      <c r="B215" s="314"/>
      <c r="C215" s="248"/>
      <c r="D215" s="248"/>
      <c r="E215" s="248"/>
      <c r="F215" s="271">
        <v>2</v>
      </c>
      <c r="G215" s="309"/>
      <c r="H215" s="300" t="s">
        <v>837</v>
      </c>
      <c r="I215" s="300"/>
      <c r="J215" s="300"/>
      <c r="K215" s="315"/>
    </row>
    <row r="216" s="1" customFormat="1" ht="15" customHeight="1">
      <c r="B216" s="314"/>
      <c r="C216" s="248"/>
      <c r="D216" s="248"/>
      <c r="E216" s="248"/>
      <c r="F216" s="271">
        <v>3</v>
      </c>
      <c r="G216" s="309"/>
      <c r="H216" s="300" t="s">
        <v>838</v>
      </c>
      <c r="I216" s="300"/>
      <c r="J216" s="300"/>
      <c r="K216" s="315"/>
    </row>
    <row r="217" s="1" customFormat="1" ht="15" customHeight="1">
      <c r="B217" s="314"/>
      <c r="C217" s="248"/>
      <c r="D217" s="248"/>
      <c r="E217" s="248"/>
      <c r="F217" s="271">
        <v>4</v>
      </c>
      <c r="G217" s="309"/>
      <c r="H217" s="300" t="s">
        <v>839</v>
      </c>
      <c r="I217" s="300"/>
      <c r="J217" s="300"/>
      <c r="K217" s="315"/>
    </row>
    <row r="218" s="1" customFormat="1" ht="12.75" customHeight="1">
      <c r="B218" s="316"/>
      <c r="C218" s="317"/>
      <c r="D218" s="317"/>
      <c r="E218" s="317"/>
      <c r="F218" s="317"/>
      <c r="G218" s="317"/>
      <c r="H218" s="317"/>
      <c r="I218" s="317"/>
      <c r="J218" s="317"/>
      <c r="K218" s="31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DESKTOP-TVFAK1C\Kasper</dc:creator>
  <cp:lastModifiedBy>DESKTOP-TVFAK1C\Kasper</cp:lastModifiedBy>
  <dcterms:created xsi:type="dcterms:W3CDTF">2020-12-23T09:45:26Z</dcterms:created>
  <dcterms:modified xsi:type="dcterms:W3CDTF">2020-12-23T09:45:29Z</dcterms:modified>
</cp:coreProperties>
</file>